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d.docs.live.net/5bbc1cc0fa6a8fb3/Desktop/DEV/CUSTOM_GPTs/War Thunder/War Thunder GPT KnowledgeDb/"/>
    </mc:Choice>
  </mc:AlternateContent>
  <xr:revisionPtr revIDLastSave="0" documentId="8_{56DDA8DA-C70F-469B-9A18-511C1D71B69B}" xr6:coauthVersionLast="47" xr6:coauthVersionMax="47" xr10:uidLastSave="{00000000-0000-0000-0000-000000000000}"/>
  <bookViews>
    <workbookView xWindow="-120" yWindow="-120" windowWidth="29040" windowHeight="16440" firstSheet="22" activeTab="23" xr2:uid="{00000000-000D-0000-FFFF-FFFF00000000}"/>
  </bookViews>
  <sheets>
    <sheet name="Pakistan" sheetId="1" r:id="rId1"/>
    <sheet name="Pak Navy Division by year" sheetId="2" r:id="rId2"/>
    <sheet name="Bangladesh" sheetId="3" r:id="rId3"/>
    <sheet name="Snake Box" sheetId="10" r:id="rId4"/>
    <sheet name="Snow Globe" sheetId="11" r:id="rId5"/>
    <sheet name="Travel Suitcase" sheetId="12" r:id="rId6"/>
    <sheet name="Toolbox" sheetId="13" r:id="rId7"/>
    <sheet name="Sheet1" sheetId="4" r:id="rId8"/>
    <sheet name="Sheet2" sheetId="5" r:id="rId9"/>
    <sheet name="Sheet3" sheetId="6" r:id="rId10"/>
    <sheet name="Sheet4" sheetId="7" r:id="rId11"/>
    <sheet name="Sheet5" sheetId="8" r:id="rId12"/>
    <sheet name="Sheet1 (2)" sheetId="16" r:id="rId13"/>
    <sheet name="Sheet1 (3)" sheetId="17" r:id="rId14"/>
    <sheet name="Sheet1 (4)" sheetId="18" r:id="rId15"/>
    <sheet name="Sheet1 (5)" sheetId="20" r:id="rId16"/>
    <sheet name="War Thunder Historical Sights -" sheetId="19" r:id="rId17"/>
    <sheet name="(WIP) AirfieldAB Base Health" sheetId="15" r:id="rId18"/>
    <sheet name="Burn that Engine" sheetId="14" r:id="rId19"/>
    <sheet name="Sheet6" sheetId="9" r:id="rId20"/>
    <sheet name="USA" sheetId="21" r:id="rId21"/>
    <sheet name="GERMANY" sheetId="22" r:id="rId22"/>
    <sheet name="USSR" sheetId="23" r:id="rId23"/>
    <sheet name="GB" sheetId="24" r:id="rId24"/>
    <sheet name="JP" sheetId="25" r:id="rId25"/>
    <sheet name="CHINA" sheetId="26" r:id="rId26"/>
    <sheet name="ITALY" sheetId="27" r:id="rId27"/>
    <sheet name="FRANCE" sheetId="28" r:id="rId28"/>
    <sheet name="SWEDEN" sheetId="29" r:id="rId29"/>
    <sheet name="ISRAEL" sheetId="30" r:id="rId30"/>
  </sheets>
  <externalReferences>
    <externalReference r:id="rId3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8" l="1"/>
  <c r="J2" i="18"/>
  <c r="I3" i="18"/>
  <c r="J3" i="18"/>
  <c r="I4" i="18"/>
  <c r="J4" i="18"/>
  <c r="I5" i="18"/>
  <c r="J5" i="18"/>
  <c r="I6" i="18"/>
  <c r="J6" i="18"/>
  <c r="I7" i="18"/>
  <c r="J7" i="18"/>
  <c r="I8" i="18"/>
  <c r="J8" i="18"/>
  <c r="I9" i="18"/>
  <c r="J9" i="18"/>
  <c r="I10" i="18"/>
  <c r="J10" i="18"/>
  <c r="I11" i="18"/>
  <c r="J11" i="18"/>
  <c r="K11" i="18"/>
  <c r="L11" i="18"/>
  <c r="M11" i="18"/>
  <c r="N11" i="18"/>
  <c r="P11" i="18"/>
  <c r="Q11" i="18"/>
  <c r="S11" i="18"/>
  <c r="T11" i="18"/>
  <c r="I12" i="18"/>
  <c r="J12" i="18"/>
  <c r="I13" i="18"/>
  <c r="J13" i="18"/>
  <c r="I14" i="18"/>
  <c r="J14" i="18"/>
  <c r="I15" i="18"/>
  <c r="J15" i="18"/>
  <c r="I16" i="18"/>
  <c r="J16" i="18"/>
  <c r="I17" i="18"/>
  <c r="J17" i="18"/>
  <c r="I18" i="18"/>
  <c r="J18" i="18"/>
  <c r="I19" i="18"/>
  <c r="J19" i="18"/>
  <c r="I20" i="18"/>
  <c r="J20" i="18"/>
  <c r="K20" i="18"/>
  <c r="L20" i="18"/>
  <c r="M20" i="18"/>
  <c r="N20" i="18"/>
  <c r="I21" i="18"/>
  <c r="J21" i="18"/>
  <c r="I22" i="18"/>
  <c r="J22" i="18"/>
  <c r="I23" i="18"/>
  <c r="J23" i="18"/>
  <c r="I24" i="18"/>
  <c r="J24" i="18"/>
  <c r="I25" i="18"/>
  <c r="J25" i="18"/>
  <c r="I26" i="18"/>
  <c r="J26" i="18"/>
  <c r="I27" i="18"/>
  <c r="J27" i="18"/>
  <c r="I28" i="18"/>
  <c r="J28" i="18"/>
  <c r="I29" i="18"/>
  <c r="J29" i="18"/>
  <c r="K29" i="18"/>
  <c r="L29" i="18"/>
  <c r="M29" i="18"/>
  <c r="N29" i="18"/>
  <c r="I30" i="18"/>
  <c r="J30" i="18"/>
  <c r="I31" i="18"/>
  <c r="J31" i="18"/>
  <c r="I32" i="18"/>
  <c r="J32" i="18"/>
  <c r="I33" i="18"/>
  <c r="J33" i="18"/>
  <c r="I34" i="18"/>
  <c r="J34" i="18"/>
  <c r="I35" i="18"/>
  <c r="J35" i="18"/>
  <c r="I36" i="18"/>
  <c r="J36" i="18"/>
  <c r="I37" i="18"/>
  <c r="J37" i="18"/>
  <c r="I38" i="18"/>
  <c r="J38" i="18"/>
  <c r="I39" i="18"/>
  <c r="J39" i="18"/>
  <c r="I40" i="18"/>
  <c r="J40" i="18"/>
  <c r="I41" i="18"/>
  <c r="J41" i="18"/>
  <c r="I42" i="18"/>
  <c r="J42" i="18"/>
  <c r="K42" i="18"/>
  <c r="L42" i="18"/>
  <c r="M42" i="18"/>
  <c r="N42" i="18"/>
  <c r="I43" i="18"/>
  <c r="J43" i="18"/>
  <c r="I44" i="18"/>
  <c r="J44" i="18"/>
  <c r="I45" i="18"/>
  <c r="J45" i="18"/>
  <c r="I46" i="18"/>
  <c r="J46" i="18"/>
  <c r="I47" i="18"/>
  <c r="J47" i="18"/>
  <c r="I48" i="18"/>
  <c r="J48" i="18"/>
  <c r="I49" i="18"/>
  <c r="J49" i="18"/>
  <c r="I50" i="18"/>
  <c r="J50" i="18"/>
  <c r="I51" i="18"/>
  <c r="J51" i="18"/>
  <c r="I52" i="18"/>
  <c r="J52" i="18"/>
  <c r="K52" i="18"/>
  <c r="L52" i="18"/>
  <c r="M52" i="18"/>
  <c r="N52" i="18"/>
  <c r="I53" i="18"/>
  <c r="J53" i="18"/>
  <c r="I54" i="18"/>
  <c r="J54" i="18"/>
  <c r="I55" i="18"/>
  <c r="J55" i="18"/>
  <c r="I56" i="18"/>
  <c r="J56" i="18"/>
  <c r="I57" i="18"/>
  <c r="J57" i="18"/>
  <c r="I58" i="18"/>
  <c r="J58" i="18"/>
  <c r="I59" i="18"/>
  <c r="J59" i="18"/>
  <c r="I60" i="18"/>
  <c r="J60" i="18"/>
  <c r="I61" i="18"/>
  <c r="J61" i="18"/>
  <c r="I62" i="18"/>
  <c r="J62" i="18"/>
  <c r="I63" i="18"/>
  <c r="J63" i="18"/>
  <c r="I64" i="18"/>
  <c r="J64" i="18"/>
  <c r="I65" i="18"/>
  <c r="J65" i="18"/>
  <c r="K65" i="18"/>
  <c r="L65" i="18"/>
  <c r="M65" i="18"/>
  <c r="N65" i="18"/>
  <c r="I66" i="18"/>
  <c r="J66" i="18"/>
  <c r="I67" i="18"/>
  <c r="J67" i="18"/>
  <c r="I68" i="18"/>
  <c r="J68" i="18"/>
  <c r="I69" i="18"/>
  <c r="J69" i="18"/>
  <c r="I70" i="18"/>
  <c r="J70" i="18"/>
  <c r="I71" i="18"/>
  <c r="J71" i="18"/>
  <c r="I72" i="18"/>
  <c r="J72" i="18"/>
  <c r="I73" i="18"/>
  <c r="J73" i="18"/>
  <c r="I74" i="18"/>
  <c r="J74" i="18"/>
  <c r="K74" i="18"/>
  <c r="L74" i="18"/>
  <c r="M74" i="18"/>
  <c r="N74" i="18"/>
  <c r="I4" i="16"/>
  <c r="J4" i="16"/>
  <c r="K4" i="16"/>
  <c r="L4" i="16"/>
  <c r="I5" i="16"/>
  <c r="J5" i="16"/>
  <c r="K5" i="16"/>
  <c r="L5" i="16"/>
  <c r="I6" i="16"/>
  <c r="I12" i="16" s="1"/>
  <c r="J6" i="16"/>
  <c r="K6" i="16"/>
  <c r="K12" i="16" s="1"/>
  <c r="L6" i="16"/>
  <c r="I7" i="16"/>
  <c r="J7" i="16"/>
  <c r="K7" i="16"/>
  <c r="L7" i="16"/>
  <c r="I8" i="16"/>
  <c r="J8" i="16"/>
  <c r="K8" i="16"/>
  <c r="L8" i="16"/>
  <c r="L12" i="16" s="1"/>
  <c r="I9" i="16"/>
  <c r="J9" i="16"/>
  <c r="K9" i="16"/>
  <c r="L9" i="16"/>
  <c r="I10" i="16"/>
  <c r="J10" i="16"/>
  <c r="K10" i="16"/>
  <c r="L10" i="16"/>
  <c r="I11" i="16"/>
  <c r="J11" i="16"/>
  <c r="K11" i="16"/>
  <c r="L11" i="16"/>
  <c r="J12" i="16"/>
  <c r="I16" i="16"/>
  <c r="J16" i="16"/>
  <c r="K16" i="16"/>
  <c r="L16" i="16"/>
  <c r="I17" i="16"/>
  <c r="J17" i="16"/>
  <c r="K17" i="16"/>
  <c r="L17" i="16"/>
  <c r="I18" i="16"/>
  <c r="J18" i="16"/>
  <c r="K18" i="16"/>
  <c r="L18" i="16"/>
  <c r="I19" i="16"/>
  <c r="J19" i="16"/>
  <c r="K19" i="16"/>
  <c r="L19" i="16"/>
  <c r="I20" i="16"/>
  <c r="J20" i="16"/>
  <c r="K20" i="16"/>
  <c r="L20" i="16"/>
  <c r="I24" i="16"/>
  <c r="J24" i="16"/>
  <c r="K24" i="16"/>
  <c r="L24" i="16"/>
  <c r="I25" i="16"/>
  <c r="J25" i="16"/>
  <c r="K25" i="16"/>
  <c r="L25" i="16"/>
  <c r="I26" i="16"/>
  <c r="J26" i="16"/>
  <c r="K26" i="16"/>
  <c r="L26" i="16"/>
  <c r="D2" i="13"/>
  <c r="E2" i="13"/>
  <c r="F2" i="13"/>
  <c r="D3" i="13"/>
  <c r="E3" i="13" s="1"/>
  <c r="D4" i="13"/>
  <c r="E4" i="13"/>
  <c r="F4" i="13"/>
  <c r="D5" i="13"/>
  <c r="E5" i="13"/>
  <c r="F5" i="13"/>
  <c r="D6" i="13"/>
  <c r="E6" i="13" s="1"/>
  <c r="F6" i="13"/>
  <c r="D7" i="13"/>
  <c r="E7" i="13"/>
  <c r="F7" i="13"/>
  <c r="D8" i="13"/>
  <c r="E8" i="13" s="1"/>
  <c r="C9" i="13"/>
  <c r="F3" i="13" s="1"/>
  <c r="D9" i="13"/>
  <c r="H9" i="13"/>
  <c r="D10" i="13"/>
  <c r="F10" i="13"/>
  <c r="D11" i="13"/>
  <c r="F11" i="13"/>
  <c r="D12" i="13"/>
  <c r="D13" i="13"/>
  <c r="F13" i="13"/>
  <c r="D14" i="13"/>
  <c r="C15" i="13"/>
  <c r="F12" i="13" s="1"/>
  <c r="D15" i="13"/>
  <c r="H15" i="13"/>
  <c r="D16" i="13"/>
  <c r="F16" i="13"/>
  <c r="D17" i="13"/>
  <c r="F17" i="13"/>
  <c r="D18" i="13"/>
  <c r="F18" i="13"/>
  <c r="D19" i="13"/>
  <c r="F19" i="13"/>
  <c r="D20" i="13"/>
  <c r="C21" i="13"/>
  <c r="F20" i="13" s="1"/>
  <c r="H21" i="13"/>
  <c r="D22" i="13"/>
  <c r="D23" i="13"/>
  <c r="F23" i="13"/>
  <c r="D24" i="13"/>
  <c r="F24" i="13"/>
  <c r="D25" i="13"/>
  <c r="F25" i="13"/>
  <c r="D26" i="13"/>
  <c r="D27" i="13"/>
  <c r="D28" i="13"/>
  <c r="F28" i="13"/>
  <c r="C29" i="13"/>
  <c r="F26" i="13" s="1"/>
  <c r="D29" i="13"/>
  <c r="D30" i="13"/>
  <c r="D31" i="13"/>
  <c r="D32" i="13"/>
  <c r="D33" i="13"/>
  <c r="D34" i="13"/>
  <c r="D35" i="13"/>
  <c r="D36" i="13"/>
  <c r="D37" i="13"/>
  <c r="C38" i="13"/>
  <c r="D38" i="13" s="1"/>
  <c r="D39" i="13"/>
  <c r="F39" i="13"/>
  <c r="D40" i="13"/>
  <c r="D41" i="13"/>
  <c r="C42" i="13"/>
  <c r="F40" i="13" s="1"/>
  <c r="D42" i="13"/>
  <c r="H42" i="13"/>
  <c r="D43" i="13"/>
  <c r="D44" i="13"/>
  <c r="F44" i="13"/>
  <c r="D45" i="13"/>
  <c r="F45" i="13"/>
  <c r="D46" i="13"/>
  <c r="D47" i="13"/>
  <c r="D48" i="13"/>
  <c r="C49" i="13"/>
  <c r="F46" i="13" s="1"/>
  <c r="D49" i="13"/>
  <c r="D2" i="12"/>
  <c r="E2" i="12"/>
  <c r="D3" i="12"/>
  <c r="E3" i="12" s="1"/>
  <c r="D4" i="12"/>
  <c r="E4" i="12" s="1"/>
  <c r="D5" i="12"/>
  <c r="E5" i="12"/>
  <c r="D6" i="12"/>
  <c r="E6" i="12" s="1"/>
  <c r="F6" i="12"/>
  <c r="D7" i="12"/>
  <c r="E7" i="12"/>
  <c r="D8" i="12"/>
  <c r="E8" i="12" s="1"/>
  <c r="C9" i="12"/>
  <c r="F2" i="12" s="1"/>
  <c r="D10" i="12"/>
  <c r="D11" i="12"/>
  <c r="D12" i="12"/>
  <c r="C13" i="12"/>
  <c r="F12" i="12" s="1"/>
  <c r="D14" i="12"/>
  <c r="F14" i="12"/>
  <c r="D15" i="12"/>
  <c r="D16" i="12"/>
  <c r="C17" i="12"/>
  <c r="F15" i="12" s="1"/>
  <c r="H17" i="12"/>
  <c r="D18" i="12"/>
  <c r="D19" i="12"/>
  <c r="D20" i="12"/>
  <c r="D21" i="12"/>
  <c r="F21" i="12"/>
  <c r="D22" i="12"/>
  <c r="D23" i="12"/>
  <c r="F23" i="12"/>
  <c r="D24" i="12"/>
  <c r="F24" i="12"/>
  <c r="C25" i="12"/>
  <c r="F18" i="12" s="1"/>
  <c r="D25" i="12"/>
  <c r="D26" i="12"/>
  <c r="D27" i="12"/>
  <c r="D28" i="12"/>
  <c r="D29" i="12"/>
  <c r="D30" i="12"/>
  <c r="D31" i="12"/>
  <c r="F31" i="12"/>
  <c r="D32" i="12"/>
  <c r="D33" i="12"/>
  <c r="C34" i="12"/>
  <c r="F32" i="12" s="1"/>
  <c r="D34" i="12"/>
  <c r="D35" i="12"/>
  <c r="D36" i="12"/>
  <c r="D37" i="12"/>
  <c r="C38" i="12"/>
  <c r="D38" i="12" s="1"/>
  <c r="D39" i="12"/>
  <c r="F39" i="12"/>
  <c r="D40" i="12"/>
  <c r="F40" i="12"/>
  <c r="D41" i="12"/>
  <c r="D42" i="12"/>
  <c r="F42" i="12"/>
  <c r="D43" i="12"/>
  <c r="D44" i="12"/>
  <c r="F44" i="12"/>
  <c r="C45" i="12"/>
  <c r="D45" i="12"/>
  <c r="D2" i="11"/>
  <c r="E2" i="11"/>
  <c r="D3" i="11"/>
  <c r="E3" i="11" s="1"/>
  <c r="D4" i="11"/>
  <c r="E4" i="11" s="1"/>
  <c r="D5" i="11"/>
  <c r="E5" i="11"/>
  <c r="D6" i="11"/>
  <c r="E6" i="11" s="1"/>
  <c r="F6" i="11"/>
  <c r="D7" i="11"/>
  <c r="E7" i="11"/>
  <c r="D8" i="11"/>
  <c r="E8" i="11" s="1"/>
  <c r="C9" i="11"/>
  <c r="F2" i="11" s="1"/>
  <c r="D10" i="11"/>
  <c r="F10" i="11"/>
  <c r="D11" i="11"/>
  <c r="D12" i="11"/>
  <c r="C13" i="11"/>
  <c r="F12" i="11" s="1"/>
  <c r="D14" i="11"/>
  <c r="F14" i="11"/>
  <c r="D15" i="11"/>
  <c r="F15" i="11"/>
  <c r="D16" i="11"/>
  <c r="F16" i="11"/>
  <c r="C17" i="11"/>
  <c r="D17" i="11"/>
  <c r="H17" i="11"/>
  <c r="D18" i="11"/>
  <c r="D19" i="11"/>
  <c r="F19" i="11"/>
  <c r="D20" i="11"/>
  <c r="D21" i="11"/>
  <c r="D22" i="11"/>
  <c r="F22" i="11"/>
  <c r="D23" i="11"/>
  <c r="F23" i="11"/>
  <c r="D24" i="11"/>
  <c r="F24" i="11"/>
  <c r="C25" i="11"/>
  <c r="F18" i="11" s="1"/>
  <c r="D25" i="11"/>
  <c r="D26" i="11"/>
  <c r="F26" i="11"/>
  <c r="D27" i="11"/>
  <c r="D28" i="11"/>
  <c r="F28" i="11"/>
  <c r="D29" i="11"/>
  <c r="D30" i="11"/>
  <c r="F30" i="11"/>
  <c r="D31" i="11"/>
  <c r="F31" i="11"/>
  <c r="D32" i="11"/>
  <c r="D33" i="11"/>
  <c r="C34" i="11"/>
  <c r="F32" i="11" s="1"/>
  <c r="D34" i="11"/>
  <c r="D35" i="11"/>
  <c r="D36" i="11"/>
  <c r="D37" i="11"/>
  <c r="C38" i="11"/>
  <c r="D38" i="11" s="1"/>
  <c r="D39" i="11"/>
  <c r="F39" i="11"/>
  <c r="D40" i="11"/>
  <c r="F40" i="11"/>
  <c r="D41" i="11"/>
  <c r="F41" i="11"/>
  <c r="D42" i="11"/>
  <c r="D43" i="11"/>
  <c r="F43" i="11"/>
  <c r="D44" i="11"/>
  <c r="D48" i="11" s="1"/>
  <c r="F44" i="11"/>
  <c r="D45" i="11"/>
  <c r="D46" i="11"/>
  <c r="D47" i="11"/>
  <c r="F47" i="11"/>
  <c r="C48" i="11"/>
  <c r="C49" i="11"/>
  <c r="F45" i="11" s="1"/>
  <c r="D2" i="10"/>
  <c r="E2" i="10"/>
  <c r="D3" i="10"/>
  <c r="E3" i="10"/>
  <c r="E9" i="10" s="1"/>
  <c r="F3" i="10"/>
  <c r="D4" i="10"/>
  <c r="E4" i="10"/>
  <c r="F4" i="10"/>
  <c r="D5" i="10"/>
  <c r="E5" i="10" s="1"/>
  <c r="F5" i="10"/>
  <c r="D6" i="10"/>
  <c r="E6" i="10" s="1"/>
  <c r="F6" i="10"/>
  <c r="D7" i="10"/>
  <c r="E7" i="10"/>
  <c r="D8" i="10"/>
  <c r="E8" i="10"/>
  <c r="F8" i="10"/>
  <c r="C9" i="10"/>
  <c r="F2" i="10" s="1"/>
  <c r="D9" i="10"/>
  <c r="H9" i="10"/>
  <c r="D10" i="10"/>
  <c r="F10" i="10"/>
  <c r="D11" i="10"/>
  <c r="F11" i="10"/>
  <c r="D12" i="10"/>
  <c r="C13" i="10"/>
  <c r="F12" i="10" s="1"/>
  <c r="D13" i="10"/>
  <c r="H13" i="10"/>
  <c r="D14" i="10"/>
  <c r="D15" i="10"/>
  <c r="D16" i="10"/>
  <c r="C17" i="10"/>
  <c r="F14" i="10" s="1"/>
  <c r="D18" i="10"/>
  <c r="D19" i="10"/>
  <c r="F19" i="10"/>
  <c r="D20" i="10"/>
  <c r="F20" i="10"/>
  <c r="D21" i="10"/>
  <c r="F21" i="10"/>
  <c r="D22" i="10"/>
  <c r="F22" i="10"/>
  <c r="D23" i="10"/>
  <c r="F23" i="10"/>
  <c r="D24" i="10"/>
  <c r="F24" i="10"/>
  <c r="C25" i="10"/>
  <c r="F18" i="10" s="1"/>
  <c r="D25" i="10"/>
  <c r="D26" i="10"/>
  <c r="D27" i="10"/>
  <c r="D28" i="10"/>
  <c r="F28" i="10"/>
  <c r="D29" i="10"/>
  <c r="F29" i="10"/>
  <c r="D30" i="10"/>
  <c r="F30" i="10"/>
  <c r="D31" i="10"/>
  <c r="F31" i="10"/>
  <c r="D32" i="10"/>
  <c r="D33" i="10"/>
  <c r="F33" i="10"/>
  <c r="C34" i="10"/>
  <c r="F32" i="10" s="1"/>
  <c r="D34" i="10"/>
  <c r="D35" i="10"/>
  <c r="D36" i="10"/>
  <c r="F36" i="10"/>
  <c r="D37" i="10"/>
  <c r="C38" i="10"/>
  <c r="D38" i="10" s="1"/>
  <c r="D39" i="10"/>
  <c r="D40" i="10"/>
  <c r="D41" i="10"/>
  <c r="F41" i="10"/>
  <c r="D42" i="10"/>
  <c r="D43" i="10"/>
  <c r="F43" i="10"/>
  <c r="D44" i="10"/>
  <c r="F44" i="10"/>
  <c r="F48" i="10" s="1"/>
  <c r="D45" i="10"/>
  <c r="D46" i="10"/>
  <c r="F46" i="10"/>
  <c r="D47" i="10"/>
  <c r="F47" i="10"/>
  <c r="D48" i="10"/>
  <c r="C49" i="10"/>
  <c r="F45" i="10" s="1"/>
  <c r="D49" i="10"/>
  <c r="E9" i="13" l="1"/>
  <c r="E50" i="13" s="1"/>
  <c r="F31" i="13"/>
  <c r="F37" i="13"/>
  <c r="C50" i="13"/>
  <c r="F43" i="13"/>
  <c r="F30" i="13"/>
  <c r="F36" i="13"/>
  <c r="F22" i="13"/>
  <c r="F48" i="13"/>
  <c r="F35" i="13"/>
  <c r="F41" i="13"/>
  <c r="F47" i="13"/>
  <c r="F34" i="13"/>
  <c r="D21" i="13"/>
  <c r="F27" i="13"/>
  <c r="F14" i="13"/>
  <c r="F8" i="13"/>
  <c r="F33" i="13"/>
  <c r="F32" i="13"/>
  <c r="G38" i="13"/>
  <c r="E9" i="12"/>
  <c r="F37" i="12"/>
  <c r="F11" i="12"/>
  <c r="F43" i="12"/>
  <c r="F30" i="12"/>
  <c r="D17" i="12"/>
  <c r="F36" i="12"/>
  <c r="F10" i="12"/>
  <c r="F5" i="12"/>
  <c r="F29" i="12"/>
  <c r="F16" i="12"/>
  <c r="F22" i="12"/>
  <c r="H9" i="12"/>
  <c r="F35" i="12"/>
  <c r="G9" i="12"/>
  <c r="F41" i="12"/>
  <c r="F28" i="12"/>
  <c r="F4" i="12"/>
  <c r="D9" i="12"/>
  <c r="F27" i="12"/>
  <c r="F20" i="12"/>
  <c r="F8" i="12"/>
  <c r="F3" i="12"/>
  <c r="F33" i="12"/>
  <c r="H13" i="12"/>
  <c r="C46" i="12"/>
  <c r="F26" i="12"/>
  <c r="F19" i="12"/>
  <c r="D13" i="12"/>
  <c r="H38" i="12"/>
  <c r="F7" i="12"/>
  <c r="G38" i="12"/>
  <c r="F48" i="11"/>
  <c r="E9" i="11"/>
  <c r="C50" i="11"/>
  <c r="F37" i="11"/>
  <c r="F11" i="11"/>
  <c r="D49" i="11"/>
  <c r="F36" i="11"/>
  <c r="F5" i="11"/>
  <c r="F42" i="11"/>
  <c r="F29" i="11"/>
  <c r="H9" i="11"/>
  <c r="F35" i="11"/>
  <c r="G9" i="11"/>
  <c r="F4" i="11"/>
  <c r="G34" i="11"/>
  <c r="F21" i="11"/>
  <c r="D9" i="11"/>
  <c r="F27" i="11"/>
  <c r="F20" i="11"/>
  <c r="F8" i="11"/>
  <c r="F3" i="11"/>
  <c r="F46" i="11"/>
  <c r="F33" i="11"/>
  <c r="H13" i="11"/>
  <c r="D13" i="11"/>
  <c r="H38" i="11"/>
  <c r="F7" i="11"/>
  <c r="G38" i="11"/>
  <c r="H17" i="10"/>
  <c r="F37" i="10"/>
  <c r="C50" i="10"/>
  <c r="D17" i="10"/>
  <c r="F42" i="10"/>
  <c r="F16" i="10"/>
  <c r="F35" i="10"/>
  <c r="F15" i="10"/>
  <c r="F40" i="10"/>
  <c r="F27" i="10"/>
  <c r="F39" i="10"/>
  <c r="F26" i="10"/>
  <c r="G13" i="10"/>
  <c r="H38" i="10"/>
  <c r="F7" i="10"/>
  <c r="G38" i="10"/>
  <c r="G18" i="13" l="1"/>
  <c r="G31" i="13"/>
  <c r="G44" i="13"/>
  <c r="G12" i="13"/>
  <c r="G25" i="13"/>
  <c r="G2" i="13"/>
  <c r="G7" i="13"/>
  <c r="G19" i="13"/>
  <c r="G32" i="13"/>
  <c r="G45" i="13"/>
  <c r="G13" i="13"/>
  <c r="G39" i="13"/>
  <c r="G26" i="13"/>
  <c r="G20" i="13"/>
  <c r="G33" i="13"/>
  <c r="G46" i="13"/>
  <c r="G3" i="13"/>
  <c r="G8" i="13"/>
  <c r="G14" i="13"/>
  <c r="G40" i="13"/>
  <c r="G27" i="13"/>
  <c r="G21" i="13"/>
  <c r="G34" i="13"/>
  <c r="G47" i="13"/>
  <c r="G15" i="13"/>
  <c r="G41" i="13"/>
  <c r="G4" i="13"/>
  <c r="G9" i="13"/>
  <c r="G28" i="13"/>
  <c r="G35" i="13"/>
  <c r="G48" i="13"/>
  <c r="G22" i="13"/>
  <c r="G42" i="13"/>
  <c r="G16" i="13"/>
  <c r="G29" i="13"/>
  <c r="G5" i="13"/>
  <c r="G10" i="13"/>
  <c r="G36" i="13"/>
  <c r="G49" i="13"/>
  <c r="G23" i="13"/>
  <c r="G17" i="13"/>
  <c r="G30" i="13"/>
  <c r="G43" i="13"/>
  <c r="D50" i="13"/>
  <c r="G11" i="13"/>
  <c r="G37" i="13"/>
  <c r="G6" i="13"/>
  <c r="G24" i="13"/>
  <c r="G31" i="12"/>
  <c r="G44" i="12"/>
  <c r="G12" i="12"/>
  <c r="G18" i="12"/>
  <c r="G25" i="12"/>
  <c r="G2" i="12"/>
  <c r="G7" i="12"/>
  <c r="G32" i="12"/>
  <c r="G13" i="12"/>
  <c r="G46" i="12" s="1"/>
  <c r="G19" i="12"/>
  <c r="G26" i="12"/>
  <c r="G39" i="12"/>
  <c r="D46" i="12"/>
  <c r="E46" i="12" s="1"/>
  <c r="G33" i="12"/>
  <c r="G3" i="12"/>
  <c r="G8" i="12"/>
  <c r="G20" i="12"/>
  <c r="G14" i="12"/>
  <c r="G27" i="12"/>
  <c r="G40" i="12"/>
  <c r="G21" i="12"/>
  <c r="G4" i="12"/>
  <c r="G15" i="12"/>
  <c r="G28" i="12"/>
  <c r="G41" i="12"/>
  <c r="G35" i="12"/>
  <c r="G22" i="12"/>
  <c r="G16" i="12"/>
  <c r="G29" i="12"/>
  <c r="G42" i="12"/>
  <c r="G5" i="12"/>
  <c r="G10" i="12"/>
  <c r="G36" i="12"/>
  <c r="G23" i="12"/>
  <c r="G30" i="12"/>
  <c r="G43" i="12"/>
  <c r="G11" i="12"/>
  <c r="G37" i="12"/>
  <c r="G6" i="12"/>
  <c r="G24" i="12"/>
  <c r="G17" i="12"/>
  <c r="G34" i="12"/>
  <c r="G45" i="12"/>
  <c r="G31" i="11"/>
  <c r="G44" i="11"/>
  <c r="G12" i="11"/>
  <c r="G18" i="11"/>
  <c r="G25" i="11"/>
  <c r="G2" i="11"/>
  <c r="G7" i="11"/>
  <c r="G32" i="11"/>
  <c r="G45" i="11"/>
  <c r="G13" i="11"/>
  <c r="G50" i="11" s="1"/>
  <c r="G19" i="11"/>
  <c r="G26" i="11"/>
  <c r="G39" i="11"/>
  <c r="G33" i="11"/>
  <c r="G46" i="11"/>
  <c r="G3" i="11"/>
  <c r="G8" i="11"/>
  <c r="G20" i="11"/>
  <c r="G14" i="11"/>
  <c r="G27" i="11"/>
  <c r="G40" i="11"/>
  <c r="G47" i="11"/>
  <c r="G21" i="11"/>
  <c r="G4" i="11"/>
  <c r="G15" i="11"/>
  <c r="G28" i="11"/>
  <c r="G41" i="11"/>
  <c r="G35" i="11"/>
  <c r="G22" i="11"/>
  <c r="G16" i="11"/>
  <c r="G29" i="11"/>
  <c r="G42" i="11"/>
  <c r="G5" i="11"/>
  <c r="G10" i="11"/>
  <c r="G36" i="11"/>
  <c r="G23" i="11"/>
  <c r="G49" i="11"/>
  <c r="G17" i="11"/>
  <c r="G30" i="11"/>
  <c r="G43" i="11"/>
  <c r="G11" i="11"/>
  <c r="G37" i="11"/>
  <c r="D50" i="11"/>
  <c r="E50" i="11" s="1"/>
  <c r="G6" i="11"/>
  <c r="G24" i="11"/>
  <c r="G31" i="10"/>
  <c r="G44" i="10"/>
  <c r="G12" i="10"/>
  <c r="G18" i="10"/>
  <c r="G25" i="10"/>
  <c r="G2" i="10"/>
  <c r="G7" i="10"/>
  <c r="G32" i="10"/>
  <c r="G45" i="10"/>
  <c r="G19" i="10"/>
  <c r="G26" i="10"/>
  <c r="G39" i="10"/>
  <c r="G33" i="10"/>
  <c r="G46" i="10"/>
  <c r="G3" i="10"/>
  <c r="G8" i="10"/>
  <c r="G20" i="10"/>
  <c r="G14" i="10"/>
  <c r="G27" i="10"/>
  <c r="G40" i="10"/>
  <c r="G34" i="10"/>
  <c r="G47" i="10"/>
  <c r="G21" i="10"/>
  <c r="G4" i="10"/>
  <c r="G9" i="10"/>
  <c r="G15" i="10"/>
  <c r="G28" i="10"/>
  <c r="G41" i="10"/>
  <c r="G16" i="10"/>
  <c r="G35" i="10"/>
  <c r="G42" i="10"/>
  <c r="G22" i="10"/>
  <c r="G29" i="10"/>
  <c r="G5" i="10"/>
  <c r="G10" i="10"/>
  <c r="G36" i="10"/>
  <c r="G49" i="10"/>
  <c r="G23" i="10"/>
  <c r="G30" i="10"/>
  <c r="G43" i="10"/>
  <c r="D50" i="10"/>
  <c r="E50" i="10" s="1"/>
  <c r="G11" i="10"/>
  <c r="G37" i="10"/>
  <c r="G6" i="10"/>
  <c r="G24" i="10"/>
  <c r="G17" i="10"/>
  <c r="G48" i="11" l="1"/>
  <c r="G50" i="10"/>
  <c r="G48" i="10"/>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8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2"/>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298"/>
        </ext>
      </extLst>
    </bk>
    <bk>
      <extLst>
        <ext uri="{3e2802c4-a4d2-4d8b-9148-e3be6c30e623}">
          <xlrd:rvb i="299"/>
        </ext>
      </extLst>
    </bk>
    <bk>
      <extLst>
        <ext uri="{3e2802c4-a4d2-4d8b-9148-e3be6c30e623}">
          <xlrd:rvb i="300"/>
        </ext>
      </extLst>
    </bk>
    <bk>
      <extLst>
        <ext uri="{3e2802c4-a4d2-4d8b-9148-e3be6c30e623}">
          <xlrd:rvb i="301"/>
        </ext>
      </extLst>
    </bk>
    <bk>
      <extLst>
        <ext uri="{3e2802c4-a4d2-4d8b-9148-e3be6c30e623}">
          <xlrd:rvb i="302"/>
        </ext>
      </extLst>
    </bk>
    <bk>
      <extLst>
        <ext uri="{3e2802c4-a4d2-4d8b-9148-e3be6c30e623}">
          <xlrd:rvb i="303"/>
        </ext>
      </extLst>
    </bk>
    <bk>
      <extLst>
        <ext uri="{3e2802c4-a4d2-4d8b-9148-e3be6c30e623}">
          <xlrd:rvb i="304"/>
        </ext>
      </extLst>
    </bk>
    <bk>
      <extLst>
        <ext uri="{3e2802c4-a4d2-4d8b-9148-e3be6c30e623}">
          <xlrd:rvb i="305"/>
        </ext>
      </extLst>
    </bk>
    <bk>
      <extLst>
        <ext uri="{3e2802c4-a4d2-4d8b-9148-e3be6c30e623}">
          <xlrd:rvb i="306"/>
        </ext>
      </extLst>
    </bk>
    <bk>
      <extLst>
        <ext uri="{3e2802c4-a4d2-4d8b-9148-e3be6c30e623}">
          <xlrd:rvb i="307"/>
        </ext>
      </extLst>
    </bk>
    <bk>
      <extLst>
        <ext uri="{3e2802c4-a4d2-4d8b-9148-e3be6c30e623}">
          <xlrd:rvb i="308"/>
        </ext>
      </extLst>
    </bk>
    <bk>
      <extLst>
        <ext uri="{3e2802c4-a4d2-4d8b-9148-e3be6c30e623}">
          <xlrd:rvb i="309"/>
        </ext>
      </extLst>
    </bk>
    <bk>
      <extLst>
        <ext uri="{3e2802c4-a4d2-4d8b-9148-e3be6c30e623}">
          <xlrd:rvb i="310"/>
        </ext>
      </extLst>
    </bk>
    <bk>
      <extLst>
        <ext uri="{3e2802c4-a4d2-4d8b-9148-e3be6c30e623}">
          <xlrd:rvb i="311"/>
        </ext>
      </extLst>
    </bk>
    <bk>
      <extLst>
        <ext uri="{3e2802c4-a4d2-4d8b-9148-e3be6c30e623}">
          <xlrd:rvb i="312"/>
        </ext>
      </extLst>
    </bk>
    <bk>
      <extLst>
        <ext uri="{3e2802c4-a4d2-4d8b-9148-e3be6c30e623}">
          <xlrd:rvb i="313"/>
        </ext>
      </extLst>
    </bk>
    <bk>
      <extLst>
        <ext uri="{3e2802c4-a4d2-4d8b-9148-e3be6c30e623}">
          <xlrd:rvb i="314"/>
        </ext>
      </extLst>
    </bk>
    <bk>
      <extLst>
        <ext uri="{3e2802c4-a4d2-4d8b-9148-e3be6c30e623}">
          <xlrd:rvb i="315"/>
        </ext>
      </extLst>
    </bk>
    <bk>
      <extLst>
        <ext uri="{3e2802c4-a4d2-4d8b-9148-e3be6c30e623}">
          <xlrd:rvb i="316"/>
        </ext>
      </extLst>
    </bk>
    <bk>
      <extLst>
        <ext uri="{3e2802c4-a4d2-4d8b-9148-e3be6c30e623}">
          <xlrd:rvb i="317"/>
        </ext>
      </extLst>
    </bk>
    <bk>
      <extLst>
        <ext uri="{3e2802c4-a4d2-4d8b-9148-e3be6c30e623}">
          <xlrd:rvb i="318"/>
        </ext>
      </extLst>
    </bk>
    <bk>
      <extLst>
        <ext uri="{3e2802c4-a4d2-4d8b-9148-e3be6c30e623}">
          <xlrd:rvb i="319"/>
        </ext>
      </extLst>
    </bk>
    <bk>
      <extLst>
        <ext uri="{3e2802c4-a4d2-4d8b-9148-e3be6c30e623}">
          <xlrd:rvb i="320"/>
        </ext>
      </extLst>
    </bk>
    <bk>
      <extLst>
        <ext uri="{3e2802c4-a4d2-4d8b-9148-e3be6c30e623}">
          <xlrd:rvb i="321"/>
        </ext>
      </extLst>
    </bk>
    <bk>
      <extLst>
        <ext uri="{3e2802c4-a4d2-4d8b-9148-e3be6c30e623}">
          <xlrd:rvb i="322"/>
        </ext>
      </extLst>
    </bk>
    <bk>
      <extLst>
        <ext uri="{3e2802c4-a4d2-4d8b-9148-e3be6c30e623}">
          <xlrd:rvb i="323"/>
        </ext>
      </extLst>
    </bk>
    <bk>
      <extLst>
        <ext uri="{3e2802c4-a4d2-4d8b-9148-e3be6c30e623}">
          <xlrd:rvb i="324"/>
        </ext>
      </extLst>
    </bk>
    <bk>
      <extLst>
        <ext uri="{3e2802c4-a4d2-4d8b-9148-e3be6c30e623}">
          <xlrd:rvb i="325"/>
        </ext>
      </extLst>
    </bk>
    <bk>
      <extLst>
        <ext uri="{3e2802c4-a4d2-4d8b-9148-e3be6c30e623}">
          <xlrd:rvb i="326"/>
        </ext>
      </extLst>
    </bk>
    <bk>
      <extLst>
        <ext uri="{3e2802c4-a4d2-4d8b-9148-e3be6c30e623}">
          <xlrd:rvb i="327"/>
        </ext>
      </extLst>
    </bk>
    <bk>
      <extLst>
        <ext uri="{3e2802c4-a4d2-4d8b-9148-e3be6c30e623}">
          <xlrd:rvb i="328"/>
        </ext>
      </extLst>
    </bk>
    <bk>
      <extLst>
        <ext uri="{3e2802c4-a4d2-4d8b-9148-e3be6c30e623}">
          <xlrd:rvb i="329"/>
        </ext>
      </extLst>
    </bk>
    <bk>
      <extLst>
        <ext uri="{3e2802c4-a4d2-4d8b-9148-e3be6c30e623}">
          <xlrd:rvb i="330"/>
        </ext>
      </extLst>
    </bk>
    <bk>
      <extLst>
        <ext uri="{3e2802c4-a4d2-4d8b-9148-e3be6c30e623}">
          <xlrd:rvb i="331"/>
        </ext>
      </extLst>
    </bk>
    <bk>
      <extLst>
        <ext uri="{3e2802c4-a4d2-4d8b-9148-e3be6c30e623}">
          <xlrd:rvb i="332"/>
        </ext>
      </extLst>
    </bk>
    <bk>
      <extLst>
        <ext uri="{3e2802c4-a4d2-4d8b-9148-e3be6c30e623}">
          <xlrd:rvb i="333"/>
        </ext>
      </extLst>
    </bk>
    <bk>
      <extLst>
        <ext uri="{3e2802c4-a4d2-4d8b-9148-e3be6c30e623}">
          <xlrd:rvb i="334"/>
        </ext>
      </extLst>
    </bk>
    <bk>
      <extLst>
        <ext uri="{3e2802c4-a4d2-4d8b-9148-e3be6c30e623}">
          <xlrd:rvb i="335"/>
        </ext>
      </extLst>
    </bk>
    <bk>
      <extLst>
        <ext uri="{3e2802c4-a4d2-4d8b-9148-e3be6c30e623}">
          <xlrd:rvb i="336"/>
        </ext>
      </extLst>
    </bk>
    <bk>
      <extLst>
        <ext uri="{3e2802c4-a4d2-4d8b-9148-e3be6c30e623}">
          <xlrd:rvb i="337"/>
        </ext>
      </extLst>
    </bk>
    <bk>
      <extLst>
        <ext uri="{3e2802c4-a4d2-4d8b-9148-e3be6c30e623}">
          <xlrd:rvb i="338"/>
        </ext>
      </extLst>
    </bk>
    <bk>
      <extLst>
        <ext uri="{3e2802c4-a4d2-4d8b-9148-e3be6c30e623}">
          <xlrd:rvb i="339"/>
        </ext>
      </extLst>
    </bk>
    <bk>
      <extLst>
        <ext uri="{3e2802c4-a4d2-4d8b-9148-e3be6c30e623}">
          <xlrd:rvb i="340"/>
        </ext>
      </extLst>
    </bk>
    <bk>
      <extLst>
        <ext uri="{3e2802c4-a4d2-4d8b-9148-e3be6c30e623}">
          <xlrd:rvb i="341"/>
        </ext>
      </extLst>
    </bk>
    <bk>
      <extLst>
        <ext uri="{3e2802c4-a4d2-4d8b-9148-e3be6c30e623}">
          <xlrd:rvb i="342"/>
        </ext>
      </extLst>
    </bk>
    <bk>
      <extLst>
        <ext uri="{3e2802c4-a4d2-4d8b-9148-e3be6c30e623}">
          <xlrd:rvb i="343"/>
        </ext>
      </extLst>
    </bk>
    <bk>
      <extLst>
        <ext uri="{3e2802c4-a4d2-4d8b-9148-e3be6c30e623}">
          <xlrd:rvb i="344"/>
        </ext>
      </extLst>
    </bk>
    <bk>
      <extLst>
        <ext uri="{3e2802c4-a4d2-4d8b-9148-e3be6c30e623}">
          <xlrd:rvb i="345"/>
        </ext>
      </extLst>
    </bk>
    <bk>
      <extLst>
        <ext uri="{3e2802c4-a4d2-4d8b-9148-e3be6c30e623}">
          <xlrd:rvb i="346"/>
        </ext>
      </extLst>
    </bk>
    <bk>
      <extLst>
        <ext uri="{3e2802c4-a4d2-4d8b-9148-e3be6c30e623}">
          <xlrd:rvb i="347"/>
        </ext>
      </extLst>
    </bk>
    <bk>
      <extLst>
        <ext uri="{3e2802c4-a4d2-4d8b-9148-e3be6c30e623}">
          <xlrd:rvb i="348"/>
        </ext>
      </extLst>
    </bk>
    <bk>
      <extLst>
        <ext uri="{3e2802c4-a4d2-4d8b-9148-e3be6c30e623}">
          <xlrd:rvb i="349"/>
        </ext>
      </extLst>
    </bk>
    <bk>
      <extLst>
        <ext uri="{3e2802c4-a4d2-4d8b-9148-e3be6c30e623}">
          <xlrd:rvb i="350"/>
        </ext>
      </extLst>
    </bk>
    <bk>
      <extLst>
        <ext uri="{3e2802c4-a4d2-4d8b-9148-e3be6c30e623}">
          <xlrd:rvb i="351"/>
        </ext>
      </extLst>
    </bk>
    <bk>
      <extLst>
        <ext uri="{3e2802c4-a4d2-4d8b-9148-e3be6c30e623}">
          <xlrd:rvb i="352"/>
        </ext>
      </extLst>
    </bk>
    <bk>
      <extLst>
        <ext uri="{3e2802c4-a4d2-4d8b-9148-e3be6c30e623}">
          <xlrd:rvb i="353"/>
        </ext>
      </extLst>
    </bk>
    <bk>
      <extLst>
        <ext uri="{3e2802c4-a4d2-4d8b-9148-e3be6c30e623}">
          <xlrd:rvb i="354"/>
        </ext>
      </extLst>
    </bk>
    <bk>
      <extLst>
        <ext uri="{3e2802c4-a4d2-4d8b-9148-e3be6c30e623}">
          <xlrd:rvb i="355"/>
        </ext>
      </extLst>
    </bk>
    <bk>
      <extLst>
        <ext uri="{3e2802c4-a4d2-4d8b-9148-e3be6c30e623}">
          <xlrd:rvb i="356"/>
        </ext>
      </extLst>
    </bk>
    <bk>
      <extLst>
        <ext uri="{3e2802c4-a4d2-4d8b-9148-e3be6c30e623}">
          <xlrd:rvb i="357"/>
        </ext>
      </extLst>
    </bk>
    <bk>
      <extLst>
        <ext uri="{3e2802c4-a4d2-4d8b-9148-e3be6c30e623}">
          <xlrd:rvb i="358"/>
        </ext>
      </extLst>
    </bk>
    <bk>
      <extLst>
        <ext uri="{3e2802c4-a4d2-4d8b-9148-e3be6c30e623}">
          <xlrd:rvb i="359"/>
        </ext>
      </extLst>
    </bk>
    <bk>
      <extLst>
        <ext uri="{3e2802c4-a4d2-4d8b-9148-e3be6c30e623}">
          <xlrd:rvb i="360"/>
        </ext>
      </extLst>
    </bk>
    <bk>
      <extLst>
        <ext uri="{3e2802c4-a4d2-4d8b-9148-e3be6c30e623}">
          <xlrd:rvb i="361"/>
        </ext>
      </extLst>
    </bk>
    <bk>
      <extLst>
        <ext uri="{3e2802c4-a4d2-4d8b-9148-e3be6c30e623}">
          <xlrd:rvb i="362"/>
        </ext>
      </extLst>
    </bk>
    <bk>
      <extLst>
        <ext uri="{3e2802c4-a4d2-4d8b-9148-e3be6c30e623}">
          <xlrd:rvb i="363"/>
        </ext>
      </extLst>
    </bk>
    <bk>
      <extLst>
        <ext uri="{3e2802c4-a4d2-4d8b-9148-e3be6c30e623}">
          <xlrd:rvb i="364"/>
        </ext>
      </extLst>
    </bk>
    <bk>
      <extLst>
        <ext uri="{3e2802c4-a4d2-4d8b-9148-e3be6c30e623}">
          <xlrd:rvb i="365"/>
        </ext>
      </extLst>
    </bk>
    <bk>
      <extLst>
        <ext uri="{3e2802c4-a4d2-4d8b-9148-e3be6c30e623}">
          <xlrd:rvb i="366"/>
        </ext>
      </extLst>
    </bk>
    <bk>
      <extLst>
        <ext uri="{3e2802c4-a4d2-4d8b-9148-e3be6c30e623}">
          <xlrd:rvb i="367"/>
        </ext>
      </extLst>
    </bk>
    <bk>
      <extLst>
        <ext uri="{3e2802c4-a4d2-4d8b-9148-e3be6c30e623}">
          <xlrd:rvb i="368"/>
        </ext>
      </extLst>
    </bk>
    <bk>
      <extLst>
        <ext uri="{3e2802c4-a4d2-4d8b-9148-e3be6c30e623}">
          <xlrd:rvb i="369"/>
        </ext>
      </extLst>
    </bk>
    <bk>
      <extLst>
        <ext uri="{3e2802c4-a4d2-4d8b-9148-e3be6c30e623}">
          <xlrd:rvb i="370"/>
        </ext>
      </extLst>
    </bk>
    <bk>
      <extLst>
        <ext uri="{3e2802c4-a4d2-4d8b-9148-e3be6c30e623}">
          <xlrd:rvb i="371"/>
        </ext>
      </extLst>
    </bk>
    <bk>
      <extLst>
        <ext uri="{3e2802c4-a4d2-4d8b-9148-e3be6c30e623}">
          <xlrd:rvb i="372"/>
        </ext>
      </extLst>
    </bk>
    <bk>
      <extLst>
        <ext uri="{3e2802c4-a4d2-4d8b-9148-e3be6c30e623}">
          <xlrd:rvb i="373"/>
        </ext>
      </extLst>
    </bk>
    <bk>
      <extLst>
        <ext uri="{3e2802c4-a4d2-4d8b-9148-e3be6c30e623}">
          <xlrd:rvb i="374"/>
        </ext>
      </extLst>
    </bk>
    <bk>
      <extLst>
        <ext uri="{3e2802c4-a4d2-4d8b-9148-e3be6c30e623}">
          <xlrd:rvb i="375"/>
        </ext>
      </extLst>
    </bk>
    <bk>
      <extLst>
        <ext uri="{3e2802c4-a4d2-4d8b-9148-e3be6c30e623}">
          <xlrd:rvb i="376"/>
        </ext>
      </extLst>
    </bk>
    <bk>
      <extLst>
        <ext uri="{3e2802c4-a4d2-4d8b-9148-e3be6c30e623}">
          <xlrd:rvb i="377"/>
        </ext>
      </extLst>
    </bk>
    <bk>
      <extLst>
        <ext uri="{3e2802c4-a4d2-4d8b-9148-e3be6c30e623}">
          <xlrd:rvb i="378"/>
        </ext>
      </extLst>
    </bk>
    <bk>
      <extLst>
        <ext uri="{3e2802c4-a4d2-4d8b-9148-e3be6c30e623}">
          <xlrd:rvb i="379"/>
        </ext>
      </extLst>
    </bk>
    <bk>
      <extLst>
        <ext uri="{3e2802c4-a4d2-4d8b-9148-e3be6c30e623}">
          <xlrd:rvb i="380"/>
        </ext>
      </extLst>
    </bk>
    <bk>
      <extLst>
        <ext uri="{3e2802c4-a4d2-4d8b-9148-e3be6c30e623}">
          <xlrd:rvb i="381"/>
        </ext>
      </extLst>
    </bk>
    <bk>
      <extLst>
        <ext uri="{3e2802c4-a4d2-4d8b-9148-e3be6c30e623}">
          <xlrd:rvb i="382"/>
        </ext>
      </extLst>
    </bk>
    <bk>
      <extLst>
        <ext uri="{3e2802c4-a4d2-4d8b-9148-e3be6c30e623}">
          <xlrd:rvb i="383"/>
        </ext>
      </extLst>
    </bk>
    <bk>
      <extLst>
        <ext uri="{3e2802c4-a4d2-4d8b-9148-e3be6c30e623}">
          <xlrd:rvb i="384"/>
        </ext>
      </extLst>
    </bk>
    <bk>
      <extLst>
        <ext uri="{3e2802c4-a4d2-4d8b-9148-e3be6c30e623}">
          <xlrd:rvb i="385"/>
        </ext>
      </extLst>
    </bk>
    <bk>
      <extLst>
        <ext uri="{3e2802c4-a4d2-4d8b-9148-e3be6c30e623}">
          <xlrd:rvb i="386"/>
        </ext>
      </extLst>
    </bk>
    <bk>
      <extLst>
        <ext uri="{3e2802c4-a4d2-4d8b-9148-e3be6c30e623}">
          <xlrd:rvb i="387"/>
        </ext>
      </extLst>
    </bk>
    <bk>
      <extLst>
        <ext uri="{3e2802c4-a4d2-4d8b-9148-e3be6c30e623}">
          <xlrd:rvb i="388"/>
        </ext>
      </extLst>
    </bk>
    <bk>
      <extLst>
        <ext uri="{3e2802c4-a4d2-4d8b-9148-e3be6c30e623}">
          <xlrd:rvb i="389"/>
        </ext>
      </extLst>
    </bk>
    <bk>
      <extLst>
        <ext uri="{3e2802c4-a4d2-4d8b-9148-e3be6c30e623}">
          <xlrd:rvb i="390"/>
        </ext>
      </extLst>
    </bk>
    <bk>
      <extLst>
        <ext uri="{3e2802c4-a4d2-4d8b-9148-e3be6c30e623}">
          <xlrd:rvb i="391"/>
        </ext>
      </extLst>
    </bk>
    <bk>
      <extLst>
        <ext uri="{3e2802c4-a4d2-4d8b-9148-e3be6c30e623}">
          <xlrd:rvb i="392"/>
        </ext>
      </extLst>
    </bk>
    <bk>
      <extLst>
        <ext uri="{3e2802c4-a4d2-4d8b-9148-e3be6c30e623}">
          <xlrd:rvb i="393"/>
        </ext>
      </extLst>
    </bk>
    <bk>
      <extLst>
        <ext uri="{3e2802c4-a4d2-4d8b-9148-e3be6c30e623}">
          <xlrd:rvb i="394"/>
        </ext>
      </extLst>
    </bk>
    <bk>
      <extLst>
        <ext uri="{3e2802c4-a4d2-4d8b-9148-e3be6c30e623}">
          <xlrd:rvb i="395"/>
        </ext>
      </extLst>
    </bk>
    <bk>
      <extLst>
        <ext uri="{3e2802c4-a4d2-4d8b-9148-e3be6c30e623}">
          <xlrd:rvb i="396"/>
        </ext>
      </extLst>
    </bk>
    <bk>
      <extLst>
        <ext uri="{3e2802c4-a4d2-4d8b-9148-e3be6c30e623}">
          <xlrd:rvb i="397"/>
        </ext>
      </extLst>
    </bk>
    <bk>
      <extLst>
        <ext uri="{3e2802c4-a4d2-4d8b-9148-e3be6c30e623}">
          <xlrd:rvb i="398"/>
        </ext>
      </extLst>
    </bk>
    <bk>
      <extLst>
        <ext uri="{3e2802c4-a4d2-4d8b-9148-e3be6c30e623}">
          <xlrd:rvb i="399"/>
        </ext>
      </extLst>
    </bk>
    <bk>
      <extLst>
        <ext uri="{3e2802c4-a4d2-4d8b-9148-e3be6c30e623}">
          <xlrd:rvb i="400"/>
        </ext>
      </extLst>
    </bk>
    <bk>
      <extLst>
        <ext uri="{3e2802c4-a4d2-4d8b-9148-e3be6c30e623}">
          <xlrd:rvb i="401"/>
        </ext>
      </extLst>
    </bk>
    <bk>
      <extLst>
        <ext uri="{3e2802c4-a4d2-4d8b-9148-e3be6c30e623}">
          <xlrd:rvb i="402"/>
        </ext>
      </extLst>
    </bk>
    <bk>
      <extLst>
        <ext uri="{3e2802c4-a4d2-4d8b-9148-e3be6c30e623}">
          <xlrd:rvb i="403"/>
        </ext>
      </extLst>
    </bk>
    <bk>
      <extLst>
        <ext uri="{3e2802c4-a4d2-4d8b-9148-e3be6c30e623}">
          <xlrd:rvb i="404"/>
        </ext>
      </extLst>
    </bk>
    <bk>
      <extLst>
        <ext uri="{3e2802c4-a4d2-4d8b-9148-e3be6c30e623}">
          <xlrd:rvb i="405"/>
        </ext>
      </extLst>
    </bk>
    <bk>
      <extLst>
        <ext uri="{3e2802c4-a4d2-4d8b-9148-e3be6c30e623}">
          <xlrd:rvb i="406"/>
        </ext>
      </extLst>
    </bk>
    <bk>
      <extLst>
        <ext uri="{3e2802c4-a4d2-4d8b-9148-e3be6c30e623}">
          <xlrd:rvb i="407"/>
        </ext>
      </extLst>
    </bk>
    <bk>
      <extLst>
        <ext uri="{3e2802c4-a4d2-4d8b-9148-e3be6c30e623}">
          <xlrd:rvb i="408"/>
        </ext>
      </extLst>
    </bk>
    <bk>
      <extLst>
        <ext uri="{3e2802c4-a4d2-4d8b-9148-e3be6c30e623}">
          <xlrd:rvb i="409"/>
        </ext>
      </extLst>
    </bk>
    <bk>
      <extLst>
        <ext uri="{3e2802c4-a4d2-4d8b-9148-e3be6c30e623}">
          <xlrd:rvb i="410"/>
        </ext>
      </extLst>
    </bk>
    <bk>
      <extLst>
        <ext uri="{3e2802c4-a4d2-4d8b-9148-e3be6c30e623}">
          <xlrd:rvb i="411"/>
        </ext>
      </extLst>
    </bk>
    <bk>
      <extLst>
        <ext uri="{3e2802c4-a4d2-4d8b-9148-e3be6c30e623}">
          <xlrd:rvb i="412"/>
        </ext>
      </extLst>
    </bk>
    <bk>
      <extLst>
        <ext uri="{3e2802c4-a4d2-4d8b-9148-e3be6c30e623}">
          <xlrd:rvb i="413"/>
        </ext>
      </extLst>
    </bk>
    <bk>
      <extLst>
        <ext uri="{3e2802c4-a4d2-4d8b-9148-e3be6c30e623}">
          <xlrd:rvb i="414"/>
        </ext>
      </extLst>
    </bk>
    <bk>
      <extLst>
        <ext uri="{3e2802c4-a4d2-4d8b-9148-e3be6c30e623}">
          <xlrd:rvb i="415"/>
        </ext>
      </extLst>
    </bk>
    <bk>
      <extLst>
        <ext uri="{3e2802c4-a4d2-4d8b-9148-e3be6c30e623}">
          <xlrd:rvb i="416"/>
        </ext>
      </extLst>
    </bk>
    <bk>
      <extLst>
        <ext uri="{3e2802c4-a4d2-4d8b-9148-e3be6c30e623}">
          <xlrd:rvb i="417"/>
        </ext>
      </extLst>
    </bk>
    <bk>
      <extLst>
        <ext uri="{3e2802c4-a4d2-4d8b-9148-e3be6c30e623}">
          <xlrd:rvb i="418"/>
        </ext>
      </extLst>
    </bk>
    <bk>
      <extLst>
        <ext uri="{3e2802c4-a4d2-4d8b-9148-e3be6c30e623}">
          <xlrd:rvb i="419"/>
        </ext>
      </extLst>
    </bk>
    <bk>
      <extLst>
        <ext uri="{3e2802c4-a4d2-4d8b-9148-e3be6c30e623}">
          <xlrd:rvb i="420"/>
        </ext>
      </extLst>
    </bk>
    <bk>
      <extLst>
        <ext uri="{3e2802c4-a4d2-4d8b-9148-e3be6c30e623}">
          <xlrd:rvb i="421"/>
        </ext>
      </extLst>
    </bk>
    <bk>
      <extLst>
        <ext uri="{3e2802c4-a4d2-4d8b-9148-e3be6c30e623}">
          <xlrd:rvb i="422"/>
        </ext>
      </extLst>
    </bk>
    <bk>
      <extLst>
        <ext uri="{3e2802c4-a4d2-4d8b-9148-e3be6c30e623}">
          <xlrd:rvb i="423"/>
        </ext>
      </extLst>
    </bk>
    <bk>
      <extLst>
        <ext uri="{3e2802c4-a4d2-4d8b-9148-e3be6c30e623}">
          <xlrd:rvb i="424"/>
        </ext>
      </extLst>
    </bk>
    <bk>
      <extLst>
        <ext uri="{3e2802c4-a4d2-4d8b-9148-e3be6c30e623}">
          <xlrd:rvb i="425"/>
        </ext>
      </extLst>
    </bk>
    <bk>
      <extLst>
        <ext uri="{3e2802c4-a4d2-4d8b-9148-e3be6c30e623}">
          <xlrd:rvb i="426"/>
        </ext>
      </extLst>
    </bk>
    <bk>
      <extLst>
        <ext uri="{3e2802c4-a4d2-4d8b-9148-e3be6c30e623}">
          <xlrd:rvb i="427"/>
        </ext>
      </extLst>
    </bk>
    <bk>
      <extLst>
        <ext uri="{3e2802c4-a4d2-4d8b-9148-e3be6c30e623}">
          <xlrd:rvb i="428"/>
        </ext>
      </extLst>
    </bk>
    <bk>
      <extLst>
        <ext uri="{3e2802c4-a4d2-4d8b-9148-e3be6c30e623}">
          <xlrd:rvb i="429"/>
        </ext>
      </extLst>
    </bk>
    <bk>
      <extLst>
        <ext uri="{3e2802c4-a4d2-4d8b-9148-e3be6c30e623}">
          <xlrd:rvb i="430"/>
        </ext>
      </extLst>
    </bk>
    <bk>
      <extLst>
        <ext uri="{3e2802c4-a4d2-4d8b-9148-e3be6c30e623}">
          <xlrd:rvb i="431"/>
        </ext>
      </extLst>
    </bk>
    <bk>
      <extLst>
        <ext uri="{3e2802c4-a4d2-4d8b-9148-e3be6c30e623}">
          <xlrd:rvb i="432"/>
        </ext>
      </extLst>
    </bk>
    <bk>
      <extLst>
        <ext uri="{3e2802c4-a4d2-4d8b-9148-e3be6c30e623}">
          <xlrd:rvb i="433"/>
        </ext>
      </extLst>
    </bk>
    <bk>
      <extLst>
        <ext uri="{3e2802c4-a4d2-4d8b-9148-e3be6c30e623}">
          <xlrd:rvb i="434"/>
        </ext>
      </extLst>
    </bk>
    <bk>
      <extLst>
        <ext uri="{3e2802c4-a4d2-4d8b-9148-e3be6c30e623}">
          <xlrd:rvb i="435"/>
        </ext>
      </extLst>
    </bk>
    <bk>
      <extLst>
        <ext uri="{3e2802c4-a4d2-4d8b-9148-e3be6c30e623}">
          <xlrd:rvb i="436"/>
        </ext>
      </extLst>
    </bk>
    <bk>
      <extLst>
        <ext uri="{3e2802c4-a4d2-4d8b-9148-e3be6c30e623}">
          <xlrd:rvb i="437"/>
        </ext>
      </extLst>
    </bk>
    <bk>
      <extLst>
        <ext uri="{3e2802c4-a4d2-4d8b-9148-e3be6c30e623}">
          <xlrd:rvb i="438"/>
        </ext>
      </extLst>
    </bk>
    <bk>
      <extLst>
        <ext uri="{3e2802c4-a4d2-4d8b-9148-e3be6c30e623}">
          <xlrd:rvb i="439"/>
        </ext>
      </extLst>
    </bk>
    <bk>
      <extLst>
        <ext uri="{3e2802c4-a4d2-4d8b-9148-e3be6c30e623}">
          <xlrd:rvb i="440"/>
        </ext>
      </extLst>
    </bk>
    <bk>
      <extLst>
        <ext uri="{3e2802c4-a4d2-4d8b-9148-e3be6c30e623}">
          <xlrd:rvb i="441"/>
        </ext>
      </extLst>
    </bk>
    <bk>
      <extLst>
        <ext uri="{3e2802c4-a4d2-4d8b-9148-e3be6c30e623}">
          <xlrd:rvb i="442"/>
        </ext>
      </extLst>
    </bk>
    <bk>
      <extLst>
        <ext uri="{3e2802c4-a4d2-4d8b-9148-e3be6c30e623}">
          <xlrd:rvb i="443"/>
        </ext>
      </extLst>
    </bk>
    <bk>
      <extLst>
        <ext uri="{3e2802c4-a4d2-4d8b-9148-e3be6c30e623}">
          <xlrd:rvb i="444"/>
        </ext>
      </extLst>
    </bk>
    <bk>
      <extLst>
        <ext uri="{3e2802c4-a4d2-4d8b-9148-e3be6c30e623}">
          <xlrd:rvb i="445"/>
        </ext>
      </extLst>
    </bk>
    <bk>
      <extLst>
        <ext uri="{3e2802c4-a4d2-4d8b-9148-e3be6c30e623}">
          <xlrd:rvb i="446"/>
        </ext>
      </extLst>
    </bk>
    <bk>
      <extLst>
        <ext uri="{3e2802c4-a4d2-4d8b-9148-e3be6c30e623}">
          <xlrd:rvb i="447"/>
        </ext>
      </extLst>
    </bk>
    <bk>
      <extLst>
        <ext uri="{3e2802c4-a4d2-4d8b-9148-e3be6c30e623}">
          <xlrd:rvb i="448"/>
        </ext>
      </extLst>
    </bk>
    <bk>
      <extLst>
        <ext uri="{3e2802c4-a4d2-4d8b-9148-e3be6c30e623}">
          <xlrd:rvb i="449"/>
        </ext>
      </extLst>
    </bk>
    <bk>
      <extLst>
        <ext uri="{3e2802c4-a4d2-4d8b-9148-e3be6c30e623}">
          <xlrd:rvb i="450"/>
        </ext>
      </extLst>
    </bk>
    <bk>
      <extLst>
        <ext uri="{3e2802c4-a4d2-4d8b-9148-e3be6c30e623}">
          <xlrd:rvb i="451"/>
        </ext>
      </extLst>
    </bk>
    <bk>
      <extLst>
        <ext uri="{3e2802c4-a4d2-4d8b-9148-e3be6c30e623}">
          <xlrd:rvb i="452"/>
        </ext>
      </extLst>
    </bk>
    <bk>
      <extLst>
        <ext uri="{3e2802c4-a4d2-4d8b-9148-e3be6c30e623}">
          <xlrd:rvb i="453"/>
        </ext>
      </extLst>
    </bk>
    <bk>
      <extLst>
        <ext uri="{3e2802c4-a4d2-4d8b-9148-e3be6c30e623}">
          <xlrd:rvb i="454"/>
        </ext>
      </extLst>
    </bk>
    <bk>
      <extLst>
        <ext uri="{3e2802c4-a4d2-4d8b-9148-e3be6c30e623}">
          <xlrd:rvb i="455"/>
        </ext>
      </extLst>
    </bk>
    <bk>
      <extLst>
        <ext uri="{3e2802c4-a4d2-4d8b-9148-e3be6c30e623}">
          <xlrd:rvb i="456"/>
        </ext>
      </extLst>
    </bk>
    <bk>
      <extLst>
        <ext uri="{3e2802c4-a4d2-4d8b-9148-e3be6c30e623}">
          <xlrd:rvb i="457"/>
        </ext>
      </extLst>
    </bk>
    <bk>
      <extLst>
        <ext uri="{3e2802c4-a4d2-4d8b-9148-e3be6c30e623}">
          <xlrd:rvb i="458"/>
        </ext>
      </extLst>
    </bk>
    <bk>
      <extLst>
        <ext uri="{3e2802c4-a4d2-4d8b-9148-e3be6c30e623}">
          <xlrd:rvb i="459"/>
        </ext>
      </extLst>
    </bk>
    <bk>
      <extLst>
        <ext uri="{3e2802c4-a4d2-4d8b-9148-e3be6c30e623}">
          <xlrd:rvb i="460"/>
        </ext>
      </extLst>
    </bk>
    <bk>
      <extLst>
        <ext uri="{3e2802c4-a4d2-4d8b-9148-e3be6c30e623}">
          <xlrd:rvb i="461"/>
        </ext>
      </extLst>
    </bk>
    <bk>
      <extLst>
        <ext uri="{3e2802c4-a4d2-4d8b-9148-e3be6c30e623}">
          <xlrd:rvb i="462"/>
        </ext>
      </extLst>
    </bk>
    <bk>
      <extLst>
        <ext uri="{3e2802c4-a4d2-4d8b-9148-e3be6c30e623}">
          <xlrd:rvb i="463"/>
        </ext>
      </extLst>
    </bk>
    <bk>
      <extLst>
        <ext uri="{3e2802c4-a4d2-4d8b-9148-e3be6c30e623}">
          <xlrd:rvb i="464"/>
        </ext>
      </extLst>
    </bk>
    <bk>
      <extLst>
        <ext uri="{3e2802c4-a4d2-4d8b-9148-e3be6c30e623}">
          <xlrd:rvb i="465"/>
        </ext>
      </extLst>
    </bk>
    <bk>
      <extLst>
        <ext uri="{3e2802c4-a4d2-4d8b-9148-e3be6c30e623}">
          <xlrd:rvb i="466"/>
        </ext>
      </extLst>
    </bk>
    <bk>
      <extLst>
        <ext uri="{3e2802c4-a4d2-4d8b-9148-e3be6c30e623}">
          <xlrd:rvb i="467"/>
        </ext>
      </extLst>
    </bk>
    <bk>
      <extLst>
        <ext uri="{3e2802c4-a4d2-4d8b-9148-e3be6c30e623}">
          <xlrd:rvb i="468"/>
        </ext>
      </extLst>
    </bk>
    <bk>
      <extLst>
        <ext uri="{3e2802c4-a4d2-4d8b-9148-e3be6c30e623}">
          <xlrd:rvb i="469"/>
        </ext>
      </extLst>
    </bk>
    <bk>
      <extLst>
        <ext uri="{3e2802c4-a4d2-4d8b-9148-e3be6c30e623}">
          <xlrd:rvb i="470"/>
        </ext>
      </extLst>
    </bk>
    <bk>
      <extLst>
        <ext uri="{3e2802c4-a4d2-4d8b-9148-e3be6c30e623}">
          <xlrd:rvb i="471"/>
        </ext>
      </extLst>
    </bk>
    <bk>
      <extLst>
        <ext uri="{3e2802c4-a4d2-4d8b-9148-e3be6c30e623}">
          <xlrd:rvb i="472"/>
        </ext>
      </extLst>
    </bk>
    <bk>
      <extLst>
        <ext uri="{3e2802c4-a4d2-4d8b-9148-e3be6c30e623}">
          <xlrd:rvb i="473"/>
        </ext>
      </extLst>
    </bk>
    <bk>
      <extLst>
        <ext uri="{3e2802c4-a4d2-4d8b-9148-e3be6c30e623}">
          <xlrd:rvb i="474"/>
        </ext>
      </extLst>
    </bk>
    <bk>
      <extLst>
        <ext uri="{3e2802c4-a4d2-4d8b-9148-e3be6c30e623}">
          <xlrd:rvb i="475"/>
        </ext>
      </extLst>
    </bk>
    <bk>
      <extLst>
        <ext uri="{3e2802c4-a4d2-4d8b-9148-e3be6c30e623}">
          <xlrd:rvb i="476"/>
        </ext>
      </extLst>
    </bk>
    <bk>
      <extLst>
        <ext uri="{3e2802c4-a4d2-4d8b-9148-e3be6c30e623}">
          <xlrd:rvb i="477"/>
        </ext>
      </extLst>
    </bk>
    <bk>
      <extLst>
        <ext uri="{3e2802c4-a4d2-4d8b-9148-e3be6c30e623}">
          <xlrd:rvb i="478"/>
        </ext>
      </extLst>
    </bk>
    <bk>
      <extLst>
        <ext uri="{3e2802c4-a4d2-4d8b-9148-e3be6c30e623}">
          <xlrd:rvb i="479"/>
        </ext>
      </extLst>
    </bk>
    <bk>
      <extLst>
        <ext uri="{3e2802c4-a4d2-4d8b-9148-e3be6c30e623}">
          <xlrd:rvb i="480"/>
        </ext>
      </extLst>
    </bk>
    <bk>
      <extLst>
        <ext uri="{3e2802c4-a4d2-4d8b-9148-e3be6c30e623}">
          <xlrd:rvb i="481"/>
        </ext>
      </extLst>
    </bk>
    <bk>
      <extLst>
        <ext uri="{3e2802c4-a4d2-4d8b-9148-e3be6c30e623}">
          <xlrd:rvb i="482"/>
        </ext>
      </extLst>
    </bk>
    <bk>
      <extLst>
        <ext uri="{3e2802c4-a4d2-4d8b-9148-e3be6c30e623}">
          <xlrd:rvb i="483"/>
        </ext>
      </extLst>
    </bk>
    <bk>
      <extLst>
        <ext uri="{3e2802c4-a4d2-4d8b-9148-e3be6c30e623}">
          <xlrd:rvb i="484"/>
        </ext>
      </extLst>
    </bk>
    <bk>
      <extLst>
        <ext uri="{3e2802c4-a4d2-4d8b-9148-e3be6c30e623}">
          <xlrd:rvb i="485"/>
        </ext>
      </extLst>
    </bk>
    <bk>
      <extLst>
        <ext uri="{3e2802c4-a4d2-4d8b-9148-e3be6c30e623}">
          <xlrd:rvb i="486"/>
        </ext>
      </extLst>
    </bk>
  </futureMetadata>
  <valueMetadata count="487">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bk>
      <rc t="1" v="206"/>
    </bk>
    <bk>
      <rc t="1" v="207"/>
    </bk>
    <bk>
      <rc t="1" v="208"/>
    </bk>
    <bk>
      <rc t="1" v="209"/>
    </bk>
    <bk>
      <rc t="1" v="210"/>
    </bk>
    <bk>
      <rc t="1" v="211"/>
    </bk>
    <bk>
      <rc t="1" v="212"/>
    </bk>
    <bk>
      <rc t="1" v="213"/>
    </bk>
    <bk>
      <rc t="1" v="214"/>
    </bk>
    <bk>
      <rc t="1" v="215"/>
    </bk>
    <bk>
      <rc t="1" v="216"/>
    </bk>
    <bk>
      <rc t="1" v="217"/>
    </bk>
    <bk>
      <rc t="1" v="218"/>
    </bk>
    <bk>
      <rc t="1" v="219"/>
    </bk>
    <bk>
      <rc t="1" v="220"/>
    </bk>
    <bk>
      <rc t="1" v="221"/>
    </bk>
    <bk>
      <rc t="1" v="222"/>
    </bk>
    <bk>
      <rc t="1" v="223"/>
    </bk>
    <bk>
      <rc t="1" v="224"/>
    </bk>
    <bk>
      <rc t="1" v="225"/>
    </bk>
    <bk>
      <rc t="1" v="226"/>
    </bk>
    <bk>
      <rc t="1" v="227"/>
    </bk>
    <bk>
      <rc t="1" v="228"/>
    </bk>
    <bk>
      <rc t="1" v="229"/>
    </bk>
    <bk>
      <rc t="1" v="230"/>
    </bk>
    <bk>
      <rc t="1" v="231"/>
    </bk>
    <bk>
      <rc t="1" v="232"/>
    </bk>
    <bk>
      <rc t="1" v="233"/>
    </bk>
    <bk>
      <rc t="1" v="234"/>
    </bk>
    <bk>
      <rc t="1" v="235"/>
    </bk>
    <bk>
      <rc t="1" v="236"/>
    </bk>
    <bk>
      <rc t="1" v="237"/>
    </bk>
    <bk>
      <rc t="1" v="238"/>
    </bk>
    <bk>
      <rc t="1" v="239"/>
    </bk>
    <bk>
      <rc t="1" v="240"/>
    </bk>
    <bk>
      <rc t="1" v="241"/>
    </bk>
    <bk>
      <rc t="1" v="242"/>
    </bk>
    <bk>
      <rc t="1" v="243"/>
    </bk>
    <bk>
      <rc t="1" v="244"/>
    </bk>
    <bk>
      <rc t="1" v="245"/>
    </bk>
    <bk>
      <rc t="1" v="246"/>
    </bk>
    <bk>
      <rc t="1" v="247"/>
    </bk>
    <bk>
      <rc t="1" v="248"/>
    </bk>
    <bk>
      <rc t="1" v="249"/>
    </bk>
    <bk>
      <rc t="1" v="250"/>
    </bk>
    <bk>
      <rc t="1" v="251"/>
    </bk>
    <bk>
      <rc t="1" v="252"/>
    </bk>
    <bk>
      <rc t="1" v="253"/>
    </bk>
    <bk>
      <rc t="1" v="254"/>
    </bk>
    <bk>
      <rc t="1" v="255"/>
    </bk>
    <bk>
      <rc t="1" v="256"/>
    </bk>
    <bk>
      <rc t="1" v="257"/>
    </bk>
    <bk>
      <rc t="1" v="258"/>
    </bk>
    <bk>
      <rc t="1" v="259"/>
    </bk>
    <bk>
      <rc t="1" v="260"/>
    </bk>
    <bk>
      <rc t="1" v="261"/>
    </bk>
    <bk>
      <rc t="1" v="262"/>
    </bk>
    <bk>
      <rc t="1" v="263"/>
    </bk>
    <bk>
      <rc t="1" v="264"/>
    </bk>
    <bk>
      <rc t="1" v="265"/>
    </bk>
    <bk>
      <rc t="1" v="266"/>
    </bk>
    <bk>
      <rc t="1" v="267"/>
    </bk>
    <bk>
      <rc t="1" v="268"/>
    </bk>
    <bk>
      <rc t="1" v="269"/>
    </bk>
    <bk>
      <rc t="1" v="270"/>
    </bk>
    <bk>
      <rc t="1" v="271"/>
    </bk>
    <bk>
      <rc t="1" v="272"/>
    </bk>
    <bk>
      <rc t="1" v="273"/>
    </bk>
    <bk>
      <rc t="1" v="274"/>
    </bk>
    <bk>
      <rc t="1" v="275"/>
    </bk>
    <bk>
      <rc t="1" v="276"/>
    </bk>
    <bk>
      <rc t="1" v="277"/>
    </bk>
    <bk>
      <rc t="1" v="278"/>
    </bk>
    <bk>
      <rc t="1" v="279"/>
    </bk>
    <bk>
      <rc t="1" v="280"/>
    </bk>
    <bk>
      <rc t="1" v="281"/>
    </bk>
    <bk>
      <rc t="1" v="282"/>
    </bk>
    <bk>
      <rc t="1" v="283"/>
    </bk>
    <bk>
      <rc t="1" v="284"/>
    </bk>
    <bk>
      <rc t="1" v="285"/>
    </bk>
    <bk>
      <rc t="1" v="286"/>
    </bk>
    <bk>
      <rc t="1" v="287"/>
    </bk>
    <bk>
      <rc t="1" v="288"/>
    </bk>
    <bk>
      <rc t="1" v="289"/>
    </bk>
    <bk>
      <rc t="1" v="290"/>
    </bk>
    <bk>
      <rc t="1" v="291"/>
    </bk>
    <bk>
      <rc t="1" v="292"/>
    </bk>
    <bk>
      <rc t="1" v="293"/>
    </bk>
    <bk>
      <rc t="1" v="294"/>
    </bk>
    <bk>
      <rc t="1" v="295"/>
    </bk>
    <bk>
      <rc t="1" v="296"/>
    </bk>
    <bk>
      <rc t="1" v="297"/>
    </bk>
    <bk>
      <rc t="1" v="298"/>
    </bk>
    <bk>
      <rc t="1" v="299"/>
    </bk>
    <bk>
      <rc t="1" v="300"/>
    </bk>
    <bk>
      <rc t="1" v="301"/>
    </bk>
    <bk>
      <rc t="1" v="302"/>
    </bk>
    <bk>
      <rc t="1" v="303"/>
    </bk>
    <bk>
      <rc t="1" v="304"/>
    </bk>
    <bk>
      <rc t="1" v="305"/>
    </bk>
    <bk>
      <rc t="1" v="306"/>
    </bk>
    <bk>
      <rc t="1" v="307"/>
    </bk>
    <bk>
      <rc t="1" v="308"/>
    </bk>
    <bk>
      <rc t="1" v="309"/>
    </bk>
    <bk>
      <rc t="1" v="310"/>
    </bk>
    <bk>
      <rc t="1" v="311"/>
    </bk>
    <bk>
      <rc t="1" v="312"/>
    </bk>
    <bk>
      <rc t="1" v="313"/>
    </bk>
    <bk>
      <rc t="1" v="314"/>
    </bk>
    <bk>
      <rc t="1" v="315"/>
    </bk>
    <bk>
      <rc t="1" v="316"/>
    </bk>
    <bk>
      <rc t="1" v="317"/>
    </bk>
    <bk>
      <rc t="1" v="318"/>
    </bk>
    <bk>
      <rc t="1" v="319"/>
    </bk>
    <bk>
      <rc t="1" v="320"/>
    </bk>
    <bk>
      <rc t="1" v="321"/>
    </bk>
    <bk>
      <rc t="1" v="322"/>
    </bk>
    <bk>
      <rc t="1" v="323"/>
    </bk>
    <bk>
      <rc t="1" v="324"/>
    </bk>
    <bk>
      <rc t="1" v="325"/>
    </bk>
    <bk>
      <rc t="1" v="326"/>
    </bk>
    <bk>
      <rc t="1" v="327"/>
    </bk>
    <bk>
      <rc t="1" v="328"/>
    </bk>
    <bk>
      <rc t="1" v="329"/>
    </bk>
    <bk>
      <rc t="1" v="330"/>
    </bk>
    <bk>
      <rc t="1" v="331"/>
    </bk>
    <bk>
      <rc t="1" v="332"/>
    </bk>
    <bk>
      <rc t="1" v="333"/>
    </bk>
    <bk>
      <rc t="1" v="334"/>
    </bk>
    <bk>
      <rc t="1" v="335"/>
    </bk>
    <bk>
      <rc t="1" v="336"/>
    </bk>
    <bk>
      <rc t="1" v="337"/>
    </bk>
    <bk>
      <rc t="1" v="338"/>
    </bk>
    <bk>
      <rc t="1" v="339"/>
    </bk>
    <bk>
      <rc t="1" v="340"/>
    </bk>
    <bk>
      <rc t="1" v="341"/>
    </bk>
    <bk>
      <rc t="1" v="342"/>
    </bk>
    <bk>
      <rc t="1" v="343"/>
    </bk>
    <bk>
      <rc t="1" v="344"/>
    </bk>
    <bk>
      <rc t="1" v="345"/>
    </bk>
    <bk>
      <rc t="1" v="346"/>
    </bk>
    <bk>
      <rc t="1" v="347"/>
    </bk>
    <bk>
      <rc t="1" v="348"/>
    </bk>
    <bk>
      <rc t="1" v="349"/>
    </bk>
    <bk>
      <rc t="1" v="350"/>
    </bk>
    <bk>
      <rc t="1" v="351"/>
    </bk>
    <bk>
      <rc t="1" v="352"/>
    </bk>
    <bk>
      <rc t="1" v="353"/>
    </bk>
    <bk>
      <rc t="1" v="354"/>
    </bk>
    <bk>
      <rc t="1" v="355"/>
    </bk>
    <bk>
      <rc t="1" v="356"/>
    </bk>
    <bk>
      <rc t="1" v="357"/>
    </bk>
    <bk>
      <rc t="1" v="358"/>
    </bk>
    <bk>
      <rc t="1" v="359"/>
    </bk>
    <bk>
      <rc t="1" v="360"/>
    </bk>
    <bk>
      <rc t="1" v="361"/>
    </bk>
    <bk>
      <rc t="1" v="362"/>
    </bk>
    <bk>
      <rc t="1" v="363"/>
    </bk>
    <bk>
      <rc t="1" v="364"/>
    </bk>
    <bk>
      <rc t="1" v="365"/>
    </bk>
    <bk>
      <rc t="1" v="366"/>
    </bk>
    <bk>
      <rc t="1" v="367"/>
    </bk>
    <bk>
      <rc t="1" v="368"/>
    </bk>
    <bk>
      <rc t="1" v="369"/>
    </bk>
    <bk>
      <rc t="1" v="370"/>
    </bk>
    <bk>
      <rc t="1" v="371"/>
    </bk>
    <bk>
      <rc t="1" v="372"/>
    </bk>
    <bk>
      <rc t="1" v="373"/>
    </bk>
    <bk>
      <rc t="1" v="374"/>
    </bk>
    <bk>
      <rc t="1" v="375"/>
    </bk>
    <bk>
      <rc t="1" v="376"/>
    </bk>
    <bk>
      <rc t="1" v="377"/>
    </bk>
    <bk>
      <rc t="1" v="378"/>
    </bk>
    <bk>
      <rc t="1" v="379"/>
    </bk>
    <bk>
      <rc t="1" v="380"/>
    </bk>
    <bk>
      <rc t="1" v="381"/>
    </bk>
    <bk>
      <rc t="1" v="382"/>
    </bk>
    <bk>
      <rc t="1" v="383"/>
    </bk>
    <bk>
      <rc t="1" v="384"/>
    </bk>
    <bk>
      <rc t="1" v="385"/>
    </bk>
    <bk>
      <rc t="1" v="386"/>
    </bk>
    <bk>
      <rc t="1" v="387"/>
    </bk>
    <bk>
      <rc t="1" v="388"/>
    </bk>
    <bk>
      <rc t="1" v="389"/>
    </bk>
    <bk>
      <rc t="1" v="390"/>
    </bk>
    <bk>
      <rc t="1" v="391"/>
    </bk>
    <bk>
      <rc t="1" v="392"/>
    </bk>
    <bk>
      <rc t="1" v="393"/>
    </bk>
    <bk>
      <rc t="1" v="394"/>
    </bk>
    <bk>
      <rc t="1" v="395"/>
    </bk>
    <bk>
      <rc t="1" v="396"/>
    </bk>
    <bk>
      <rc t="1" v="397"/>
    </bk>
    <bk>
      <rc t="1" v="398"/>
    </bk>
    <bk>
      <rc t="1" v="399"/>
    </bk>
    <bk>
      <rc t="1" v="400"/>
    </bk>
    <bk>
      <rc t="1" v="401"/>
    </bk>
    <bk>
      <rc t="1" v="402"/>
    </bk>
    <bk>
      <rc t="1" v="403"/>
    </bk>
    <bk>
      <rc t="1" v="404"/>
    </bk>
    <bk>
      <rc t="1" v="405"/>
    </bk>
    <bk>
      <rc t="1" v="406"/>
    </bk>
    <bk>
      <rc t="1" v="407"/>
    </bk>
    <bk>
      <rc t="1" v="408"/>
    </bk>
    <bk>
      <rc t="1" v="409"/>
    </bk>
    <bk>
      <rc t="1" v="410"/>
    </bk>
    <bk>
      <rc t="1" v="411"/>
    </bk>
    <bk>
      <rc t="1" v="412"/>
    </bk>
    <bk>
      <rc t="1" v="413"/>
    </bk>
    <bk>
      <rc t="1" v="414"/>
    </bk>
    <bk>
      <rc t="1" v="415"/>
    </bk>
    <bk>
      <rc t="1" v="416"/>
    </bk>
    <bk>
      <rc t="1" v="417"/>
    </bk>
    <bk>
      <rc t="1" v="418"/>
    </bk>
    <bk>
      <rc t="1" v="419"/>
    </bk>
    <bk>
      <rc t="1" v="420"/>
    </bk>
    <bk>
      <rc t="1" v="421"/>
    </bk>
    <bk>
      <rc t="1" v="422"/>
    </bk>
    <bk>
      <rc t="1" v="423"/>
    </bk>
    <bk>
      <rc t="1" v="424"/>
    </bk>
    <bk>
      <rc t="1" v="425"/>
    </bk>
    <bk>
      <rc t="1" v="426"/>
    </bk>
    <bk>
      <rc t="1" v="427"/>
    </bk>
    <bk>
      <rc t="1" v="428"/>
    </bk>
    <bk>
      <rc t="1" v="429"/>
    </bk>
    <bk>
      <rc t="1" v="430"/>
    </bk>
    <bk>
      <rc t="1" v="431"/>
    </bk>
    <bk>
      <rc t="1" v="432"/>
    </bk>
    <bk>
      <rc t="1" v="433"/>
    </bk>
    <bk>
      <rc t="1" v="434"/>
    </bk>
    <bk>
      <rc t="1" v="435"/>
    </bk>
    <bk>
      <rc t="1" v="436"/>
    </bk>
    <bk>
      <rc t="1" v="437"/>
    </bk>
    <bk>
      <rc t="1" v="438"/>
    </bk>
    <bk>
      <rc t="1" v="439"/>
    </bk>
    <bk>
      <rc t="1" v="440"/>
    </bk>
    <bk>
      <rc t="1" v="441"/>
    </bk>
    <bk>
      <rc t="1" v="442"/>
    </bk>
    <bk>
      <rc t="1" v="443"/>
    </bk>
    <bk>
      <rc t="1" v="444"/>
    </bk>
    <bk>
      <rc t="1" v="445"/>
    </bk>
    <bk>
      <rc t="1" v="446"/>
    </bk>
    <bk>
      <rc t="1" v="447"/>
    </bk>
    <bk>
      <rc t="1" v="448"/>
    </bk>
    <bk>
      <rc t="1" v="449"/>
    </bk>
    <bk>
      <rc t="1" v="450"/>
    </bk>
    <bk>
      <rc t="1" v="451"/>
    </bk>
    <bk>
      <rc t="1" v="452"/>
    </bk>
    <bk>
      <rc t="1" v="453"/>
    </bk>
    <bk>
      <rc t="1" v="454"/>
    </bk>
    <bk>
      <rc t="1" v="455"/>
    </bk>
    <bk>
      <rc t="1" v="456"/>
    </bk>
    <bk>
      <rc t="1" v="457"/>
    </bk>
    <bk>
      <rc t="1" v="458"/>
    </bk>
    <bk>
      <rc t="1" v="459"/>
    </bk>
    <bk>
      <rc t="1" v="460"/>
    </bk>
    <bk>
      <rc t="1" v="461"/>
    </bk>
    <bk>
      <rc t="1" v="462"/>
    </bk>
    <bk>
      <rc t="1" v="463"/>
    </bk>
    <bk>
      <rc t="1" v="464"/>
    </bk>
    <bk>
      <rc t="1" v="465"/>
    </bk>
    <bk>
      <rc t="1" v="466"/>
    </bk>
    <bk>
      <rc t="1" v="467"/>
    </bk>
    <bk>
      <rc t="1" v="468"/>
    </bk>
    <bk>
      <rc t="1" v="469"/>
    </bk>
    <bk>
      <rc t="1" v="470"/>
    </bk>
    <bk>
      <rc t="1" v="471"/>
    </bk>
    <bk>
      <rc t="1" v="472"/>
    </bk>
    <bk>
      <rc t="1" v="473"/>
    </bk>
    <bk>
      <rc t="1" v="474"/>
    </bk>
    <bk>
      <rc t="1" v="475"/>
    </bk>
    <bk>
      <rc t="1" v="476"/>
    </bk>
    <bk>
      <rc t="1" v="477"/>
    </bk>
    <bk>
      <rc t="1" v="478"/>
    </bk>
    <bk>
      <rc t="1" v="479"/>
    </bk>
    <bk>
      <rc t="1" v="480"/>
    </bk>
    <bk>
      <rc t="1" v="481"/>
    </bk>
    <bk>
      <rc t="1" v="482"/>
    </bk>
    <bk>
      <rc t="1" v="483"/>
    </bk>
    <bk>
      <rc t="1" v="484"/>
    </bk>
    <bk>
      <rc t="1" v="485"/>
    </bk>
    <bk>
      <rc t="1" v="486"/>
    </bk>
  </valueMetadata>
</metadata>
</file>

<file path=xl/sharedStrings.xml><?xml version="1.0" encoding="utf-8"?>
<sst xmlns="http://schemas.openxmlformats.org/spreadsheetml/2006/main" count="15647" uniqueCount="6235">
  <si>
    <t>Class</t>
  </si>
  <si>
    <t>Chosen for TechTree (usually lead ships)</t>
  </si>
  <si>
    <t>A</t>
  </si>
  <si>
    <t>B</t>
  </si>
  <si>
    <t>C</t>
  </si>
  <si>
    <t>D</t>
  </si>
  <si>
    <t>E</t>
  </si>
  <si>
    <t>F</t>
  </si>
  <si>
    <t>G</t>
  </si>
  <si>
    <t>H</t>
  </si>
  <si>
    <t>I</t>
  </si>
  <si>
    <t>J</t>
  </si>
  <si>
    <t>K</t>
  </si>
  <si>
    <t>L</t>
  </si>
  <si>
    <t>M</t>
  </si>
  <si>
    <t>N</t>
  </si>
  <si>
    <t>O</t>
  </si>
  <si>
    <t>P</t>
  </si>
  <si>
    <t>Q</t>
  </si>
  <si>
    <t>R</t>
  </si>
  <si>
    <t>S</t>
  </si>
  <si>
    <t>T</t>
  </si>
  <si>
    <t>U</t>
  </si>
  <si>
    <t>V</t>
  </si>
  <si>
    <t>W</t>
  </si>
  <si>
    <t>X</t>
  </si>
  <si>
    <t>Y</t>
  </si>
  <si>
    <t>Z</t>
  </si>
  <si>
    <t>Cruisers</t>
  </si>
  <si>
    <t>Dido Class</t>
  </si>
  <si>
    <r>
      <rPr>
        <u/>
        <sz val="10"/>
        <color rgb="FF1155CC"/>
        <rFont val="Arial"/>
      </rPr>
      <t>PNS Babur</t>
    </r>
    <r>
      <rPr>
        <sz val="10"/>
        <rFont val="Arial"/>
      </rPr>
      <t xml:space="preserve"> (1956) ( Renamed Jehangir) (1982)</t>
    </r>
  </si>
  <si>
    <r>
      <rPr>
        <u/>
        <sz val="10"/>
        <color rgb="FF1155CC"/>
        <rFont val="Arial"/>
      </rPr>
      <t>PNS Babur</t>
    </r>
    <r>
      <rPr>
        <sz val="10"/>
        <rFont val="Arial"/>
      </rPr>
      <t xml:space="preserve"> (1956) (Jehangir) (1982)</t>
    </r>
  </si>
  <si>
    <t>Submarines</t>
  </si>
  <si>
    <t>Agosta 90B/Khalid Class</t>
  </si>
  <si>
    <r>
      <rPr>
        <u/>
        <sz val="10"/>
        <color rgb="FF1155CC"/>
        <rFont val="Arial"/>
      </rPr>
      <t>PNS Khalid</t>
    </r>
    <r>
      <rPr>
        <sz val="10"/>
        <rFont val="Arial"/>
      </rPr>
      <t xml:space="preserve"> (S-137)</t>
    </r>
  </si>
  <si>
    <r>
      <rPr>
        <u/>
        <sz val="10"/>
        <color rgb="FF1155CC"/>
        <rFont val="Arial"/>
      </rPr>
      <t>PNS Hamza</t>
    </r>
    <r>
      <rPr>
        <sz val="10"/>
        <rFont val="Arial"/>
      </rPr>
      <t xml:space="preserve"> (S-139)</t>
    </r>
  </si>
  <si>
    <r>
      <rPr>
        <u/>
        <sz val="10"/>
        <color rgb="FF1155CC"/>
        <rFont val="Arial"/>
      </rPr>
      <t>PNS Khalid</t>
    </r>
    <r>
      <rPr>
        <sz val="10"/>
        <rFont val="Arial"/>
      </rPr>
      <t xml:space="preserve"> (S-137)</t>
    </r>
  </si>
  <si>
    <r>
      <rPr>
        <u/>
        <sz val="10"/>
        <color rgb="FF1155CC"/>
        <rFont val="Arial"/>
      </rPr>
      <t>PNS Saad</t>
    </r>
    <r>
      <rPr>
        <sz val="10"/>
        <color rgb="FF000000"/>
        <rFont val="Arial"/>
      </rPr>
      <t xml:space="preserve"> (S-138)</t>
    </r>
  </si>
  <si>
    <t>Trench Class</t>
  </si>
  <si>
    <r>
      <rPr>
        <u/>
        <sz val="10"/>
        <color rgb="FF1155CC"/>
        <rFont val="Arial"/>
      </rPr>
      <t>PNS Ghazi</t>
    </r>
    <r>
      <rPr>
        <sz val="10"/>
        <rFont val="Arial"/>
      </rPr>
      <t xml:space="preserve"> (S-130)</t>
    </r>
  </si>
  <si>
    <r>
      <rPr>
        <u/>
        <sz val="10"/>
        <color rgb="FF1155CC"/>
        <rFont val="Arial"/>
      </rPr>
      <t>PNS Ghazi</t>
    </r>
    <r>
      <rPr>
        <sz val="10"/>
        <rFont val="Arial"/>
      </rPr>
      <t xml:space="preserve"> (S-130)</t>
    </r>
  </si>
  <si>
    <t>Agosta 70/Hashmat Class</t>
  </si>
  <si>
    <r>
      <rPr>
        <u/>
        <sz val="10"/>
        <color rgb="FF1155CC"/>
        <rFont val="Arial"/>
      </rPr>
      <t>PNS Hashmat</t>
    </r>
    <r>
      <rPr>
        <sz val="10"/>
        <color rgb="FF000000"/>
        <rFont val="Arial"/>
      </rPr>
      <t xml:space="preserve"> (S-135)</t>
    </r>
  </si>
  <si>
    <r>
      <rPr>
        <u/>
        <sz val="10"/>
        <color rgb="FF1155CC"/>
        <rFont val="Arial"/>
      </rPr>
      <t>PNS Hashmat</t>
    </r>
    <r>
      <rPr>
        <sz val="10"/>
        <color rgb="FF000000"/>
        <rFont val="Arial"/>
      </rPr>
      <t xml:space="preserve"> (S-135)</t>
    </r>
  </si>
  <si>
    <r>
      <rPr>
        <u/>
        <sz val="10"/>
        <color rgb="FF1155CC"/>
        <rFont val="Arial"/>
      </rPr>
      <t>PNS Hurmat</t>
    </r>
    <r>
      <rPr>
        <sz val="10"/>
        <color rgb="FF000000"/>
        <rFont val="Arial"/>
      </rPr>
      <t xml:space="preserve"> (S-136)</t>
    </r>
  </si>
  <si>
    <t>Daphne/Hangor Class</t>
  </si>
  <si>
    <r>
      <rPr>
        <u/>
        <sz val="10"/>
        <color rgb="FF1155CC"/>
        <rFont val="Arial"/>
      </rPr>
      <t>PNS Hangor</t>
    </r>
    <r>
      <rPr>
        <sz val="10"/>
        <color rgb="FF202122"/>
        <rFont val="Arial"/>
      </rPr>
      <t xml:space="preserve"> (S-131)</t>
    </r>
  </si>
  <si>
    <r>
      <rPr>
        <u/>
        <sz val="10"/>
        <color rgb="FF1155CC"/>
        <rFont val="Arial"/>
      </rPr>
      <t>PNS Ghazi</t>
    </r>
    <r>
      <rPr>
        <sz val="10"/>
        <rFont val="Arial"/>
      </rPr>
      <t xml:space="preserve"> (S-134)</t>
    </r>
  </si>
  <si>
    <r>
      <rPr>
        <u/>
        <sz val="10"/>
        <color rgb="FF1155CC"/>
        <rFont val="Arial"/>
      </rPr>
      <t>PNS Hangor</t>
    </r>
    <r>
      <rPr>
        <sz val="10"/>
        <color rgb="FF202122"/>
        <rFont val="Arial"/>
      </rPr>
      <t xml:space="preserve"> (S-131)</t>
    </r>
  </si>
  <si>
    <r>
      <rPr>
        <u/>
        <sz val="10"/>
        <color rgb="FF1155CC"/>
        <rFont val="Arial"/>
      </rPr>
      <t>PNS Mangro</t>
    </r>
    <r>
      <rPr>
        <sz val="10"/>
        <color rgb="FF202122"/>
        <rFont val="Arial"/>
      </rPr>
      <t xml:space="preserve"> (S-133)</t>
    </r>
  </si>
  <si>
    <r>
      <rPr>
        <u/>
        <sz val="10"/>
        <color rgb="FF1155CC"/>
        <rFont val="Arial"/>
      </rPr>
      <t>PNS Shushuk</t>
    </r>
    <r>
      <rPr>
        <sz val="10"/>
        <rFont val="Arial"/>
      </rPr>
      <t xml:space="preserve"> (S-132)</t>
    </r>
  </si>
  <si>
    <t>Destroyers</t>
  </si>
  <si>
    <t>O Class</t>
  </si>
  <si>
    <r>
      <rPr>
        <u/>
        <sz val="10"/>
        <color rgb="FF1155CC"/>
        <rFont val="Arial"/>
      </rPr>
      <t>PNS Tipu Sultan</t>
    </r>
    <r>
      <rPr>
        <sz val="10"/>
        <color rgb="FF000000"/>
        <rFont val="Arial"/>
      </rPr>
      <t xml:space="preserve"> (D-49)</t>
    </r>
  </si>
  <si>
    <r>
      <rPr>
        <u/>
        <sz val="10"/>
        <color rgb="FF1155CC"/>
        <rFont val="Arial"/>
      </rPr>
      <t>PNS Tariq</t>
    </r>
    <r>
      <rPr>
        <sz val="10"/>
        <color rgb="FF000000"/>
        <rFont val="Arial"/>
      </rPr>
      <t xml:space="preserve"> (D-129)</t>
    </r>
  </si>
  <si>
    <r>
      <rPr>
        <u/>
        <sz val="10"/>
        <color rgb="FF1155CC"/>
        <rFont val="Arial"/>
      </rPr>
      <t>PNS Tipu Sultan</t>
    </r>
    <r>
      <rPr>
        <sz val="10"/>
        <color rgb="FF000000"/>
        <rFont val="Arial"/>
      </rPr>
      <t xml:space="preserve"> (D-49)</t>
    </r>
  </si>
  <si>
    <t>PNS Tughril (1951)</t>
  </si>
  <si>
    <t>County Class</t>
  </si>
  <si>
    <r>
      <rPr>
        <u/>
        <sz val="10"/>
        <color rgb="FF1155CC"/>
        <rFont val="Arial"/>
      </rPr>
      <t>PNS Babur</t>
    </r>
    <r>
      <rPr>
        <sz val="10"/>
        <color rgb="FF000000"/>
        <rFont val="Arial"/>
      </rPr>
      <t xml:space="preserve"> (1982)</t>
    </r>
  </si>
  <si>
    <r>
      <rPr>
        <u/>
        <sz val="10"/>
        <color rgb="FF1155CC"/>
        <rFont val="Arial"/>
      </rPr>
      <t>PNS Babur</t>
    </r>
    <r>
      <rPr>
        <sz val="10"/>
        <color rgb="FF000000"/>
        <rFont val="Arial"/>
      </rPr>
      <t xml:space="preserve"> (1982)</t>
    </r>
  </si>
  <si>
    <t>C Class</t>
  </si>
  <si>
    <r>
      <rPr>
        <u/>
        <sz val="10"/>
        <color rgb="FF1155CC"/>
        <rFont val="Arial"/>
      </rPr>
      <t>PNS Taimoor</t>
    </r>
    <r>
      <rPr>
        <sz val="10"/>
        <color rgb="FF000000"/>
        <rFont val="Arial"/>
      </rPr>
      <t xml:space="preserve"> (1954)</t>
    </r>
  </si>
  <si>
    <r>
      <rPr>
        <u/>
        <sz val="10"/>
        <color rgb="FF1155CC"/>
        <rFont val="Arial"/>
      </rPr>
      <t>PNS Alamgir</t>
    </r>
    <r>
      <rPr>
        <sz val="10"/>
        <color rgb="FF000000"/>
        <rFont val="Arial"/>
      </rPr>
      <t xml:space="preserve"> (1958)</t>
    </r>
  </si>
  <si>
    <r>
      <rPr>
        <u/>
        <sz val="10"/>
        <color rgb="FF1155CC"/>
        <rFont val="Arial"/>
      </rPr>
      <t>PNS Jehangir</t>
    </r>
    <r>
      <rPr>
        <sz val="10"/>
        <color rgb="FF000000"/>
        <rFont val="Arial"/>
      </rPr>
      <t xml:space="preserve"> (1958)</t>
    </r>
  </si>
  <si>
    <r>
      <rPr>
        <u/>
        <sz val="10"/>
        <color rgb="FF1155CC"/>
        <rFont val="Arial"/>
      </rPr>
      <t>PNS Shah Jahan</t>
    </r>
    <r>
      <rPr>
        <sz val="10"/>
        <color rgb="FF000000"/>
        <rFont val="Arial"/>
      </rPr>
      <t xml:space="preserve"> (1958)</t>
    </r>
  </si>
  <si>
    <r>
      <rPr>
        <u/>
        <sz val="10"/>
        <color rgb="FF1155CC"/>
        <rFont val="Arial"/>
      </rPr>
      <t>PNS Taimoor</t>
    </r>
    <r>
      <rPr>
        <sz val="10"/>
        <color rgb="FF000000"/>
        <rFont val="Arial"/>
      </rPr>
      <t xml:space="preserve"> (1954)</t>
    </r>
  </si>
  <si>
    <t>Battle Class</t>
  </si>
  <si>
    <r>
      <rPr>
        <u/>
        <sz val="10"/>
        <color rgb="FF1155CC"/>
        <rFont val="Arial"/>
      </rPr>
      <t>PNS Khaibar</t>
    </r>
    <r>
      <rPr>
        <sz val="10"/>
        <color rgb="FF000000"/>
        <rFont val="Arial"/>
      </rPr>
      <t xml:space="preserve"> (D-163)</t>
    </r>
  </si>
  <si>
    <r>
      <rPr>
        <u/>
        <sz val="10"/>
        <color rgb="FF1155CC"/>
        <rFont val="Arial"/>
      </rPr>
      <t>PNS Badr</t>
    </r>
    <r>
      <rPr>
        <sz val="10"/>
        <color rgb="FF000000"/>
        <rFont val="Arial"/>
      </rPr>
      <t xml:space="preserve"> (D-161)</t>
    </r>
  </si>
  <si>
    <r>
      <rPr>
        <u/>
        <sz val="10"/>
        <color rgb="FF1155CC"/>
        <rFont val="Arial"/>
      </rPr>
      <t>PNS Khaibar</t>
    </r>
    <r>
      <rPr>
        <sz val="10"/>
        <color rgb="FF000000"/>
        <rFont val="Arial"/>
      </rPr>
      <t xml:space="preserve"> (D-163)</t>
    </r>
  </si>
  <si>
    <t>Gearing Class</t>
  </si>
  <si>
    <r>
      <rPr>
        <u/>
        <sz val="10"/>
        <color rgb="FF1155CC"/>
        <rFont val="Arial"/>
      </rPr>
      <t>PNS Tariq</t>
    </r>
    <r>
      <rPr>
        <sz val="10"/>
        <rFont val="Arial"/>
      </rPr>
      <t xml:space="preserve"> (D-165)(1978) (Renamed Nazim) (1990)</t>
    </r>
  </si>
  <si>
    <r>
      <rPr>
        <u/>
        <sz val="10"/>
        <color rgb="FF1155CC"/>
        <rFont val="Arial"/>
      </rPr>
      <t>PNS Alamgir</t>
    </r>
    <r>
      <rPr>
        <sz val="10"/>
        <color rgb="FF000000"/>
        <rFont val="Arial"/>
      </rPr>
      <t xml:space="preserve"> (D-160)</t>
    </r>
  </si>
  <si>
    <r>
      <rPr>
        <u/>
        <sz val="10"/>
        <color rgb="FF1155CC"/>
        <rFont val="Arial"/>
      </rPr>
      <t>PNS Shah Jahan</t>
    </r>
    <r>
      <rPr>
        <sz val="10"/>
        <color rgb="FF000000"/>
        <rFont val="Arial"/>
      </rPr>
      <t xml:space="preserve"> (D-164)</t>
    </r>
  </si>
  <si>
    <r>
      <rPr>
        <u/>
        <sz val="10"/>
        <color rgb="FF1155CC"/>
        <rFont val="Arial"/>
      </rPr>
      <t>PNS Taimoor</t>
    </r>
    <r>
      <rPr>
        <sz val="10"/>
        <color rgb="FF000000"/>
        <rFont val="Arial"/>
      </rPr>
      <t xml:space="preserve"> (D-166)</t>
    </r>
  </si>
  <si>
    <r>
      <rPr>
        <u/>
        <sz val="10"/>
        <color rgb="FF1155CC"/>
        <rFont val="Arial"/>
      </rPr>
      <t>PNS Tariq</t>
    </r>
    <r>
      <rPr>
        <sz val="10"/>
        <rFont val="Arial"/>
      </rPr>
      <t xml:space="preserve"> (D-165)(1978) (Nazim) (1990)</t>
    </r>
  </si>
  <si>
    <r>
      <rPr>
        <u/>
        <sz val="10"/>
        <color rgb="FF1155CC"/>
        <rFont val="Arial"/>
      </rPr>
      <t>PNS Tipu Sultan</t>
    </r>
    <r>
      <rPr>
        <sz val="10"/>
        <color rgb="FF000000"/>
        <rFont val="Arial"/>
      </rPr>
      <t xml:space="preserve"> (D-168)</t>
    </r>
  </si>
  <si>
    <r>
      <rPr>
        <u/>
        <sz val="10"/>
        <color rgb="FF1155CC"/>
        <rFont val="Arial"/>
      </rPr>
      <t>PNS Tughril</t>
    </r>
    <r>
      <rPr>
        <sz val="10"/>
        <rFont val="Arial"/>
      </rPr>
      <t xml:space="preserve"> (D-167) (Nazim) (1998)</t>
    </r>
  </si>
  <si>
    <t>Overlap B/W Destroyers and Frigates</t>
  </si>
  <si>
    <t>Type 21 class frigates converted to Tariq Class destroyers</t>
  </si>
  <si>
    <r>
      <rPr>
        <u/>
        <sz val="10"/>
        <color rgb="FF1155CC"/>
        <rFont val="Arial"/>
      </rPr>
      <t>PNS Tariq</t>
    </r>
    <r>
      <rPr>
        <sz val="10"/>
        <color rgb="FF000000"/>
        <rFont val="Arial"/>
      </rPr>
      <t xml:space="preserve"> (D-181)</t>
    </r>
  </si>
  <si>
    <r>
      <rPr>
        <u/>
        <sz val="10"/>
        <color rgb="FF1155CC"/>
        <rFont val="Arial"/>
      </rPr>
      <t>PNS Babur</t>
    </r>
    <r>
      <rPr>
        <sz val="10"/>
        <color rgb="FF000000"/>
        <rFont val="Arial"/>
      </rPr>
      <t xml:space="preserve"> (D-182)</t>
    </r>
  </si>
  <si>
    <r>
      <rPr>
        <u/>
        <sz val="10"/>
        <color rgb="FF1155CC"/>
        <rFont val="Arial"/>
      </rPr>
      <t>PNS Badr</t>
    </r>
    <r>
      <rPr>
        <sz val="10"/>
        <color rgb="FF000000"/>
        <rFont val="Arial"/>
      </rPr>
      <t xml:space="preserve"> (D-184)</t>
    </r>
  </si>
  <si>
    <r>
      <rPr>
        <u/>
        <sz val="10"/>
        <color rgb="FF1155CC"/>
        <rFont val="Arial"/>
      </rPr>
      <t>PNS Khaibar</t>
    </r>
    <r>
      <rPr>
        <sz val="10"/>
        <color rgb="FF000000"/>
        <rFont val="Arial"/>
      </rPr>
      <t xml:space="preserve"> (D-183)</t>
    </r>
  </si>
  <si>
    <r>
      <rPr>
        <u/>
        <sz val="10"/>
        <color rgb="FF1155CC"/>
        <rFont val="Arial"/>
      </rPr>
      <t>PNS Shah Jahan</t>
    </r>
    <r>
      <rPr>
        <sz val="10"/>
        <color rgb="FF000000"/>
        <rFont val="Arial"/>
      </rPr>
      <t xml:space="preserve"> (D-186)</t>
    </r>
  </si>
  <si>
    <r>
      <rPr>
        <u/>
        <sz val="10"/>
        <color rgb="FF1155CC"/>
        <rFont val="Arial"/>
      </rPr>
      <t>PNS Tariq</t>
    </r>
    <r>
      <rPr>
        <sz val="10"/>
        <color rgb="FF000000"/>
        <rFont val="Arial"/>
      </rPr>
      <t xml:space="preserve"> (D-181)</t>
    </r>
  </si>
  <si>
    <r>
      <rPr>
        <u/>
        <sz val="10"/>
        <color rgb="FF1155CC"/>
        <rFont val="Arial"/>
      </rPr>
      <t>PNS Tipu Sultan</t>
    </r>
    <r>
      <rPr>
        <sz val="10"/>
        <color rgb="FF000000"/>
        <rFont val="Arial"/>
      </rPr>
      <t xml:space="preserve"> (D-185)</t>
    </r>
  </si>
  <si>
    <r>
      <rPr>
        <u/>
        <sz val="10"/>
        <color rgb="FF1155CC"/>
        <rFont val="Arial"/>
      </rPr>
      <t>PNS Babur</t>
    </r>
    <r>
      <rPr>
        <sz val="10"/>
        <color rgb="FF000000"/>
        <rFont val="Arial"/>
      </rPr>
      <t xml:space="preserve"> (F-169)</t>
    </r>
  </si>
  <si>
    <r>
      <rPr>
        <u/>
        <sz val="10"/>
        <color rgb="FF1155CC"/>
        <rFont val="Arial"/>
      </rPr>
      <t>PNS Babur</t>
    </r>
    <r>
      <rPr>
        <sz val="10"/>
        <color rgb="FF000000"/>
        <rFont val="Arial"/>
      </rPr>
      <t xml:space="preserve"> (F-169)</t>
    </r>
  </si>
  <si>
    <t>PNS Badr (F-174)</t>
  </si>
  <si>
    <t>PNS Khaibar (F-173)</t>
  </si>
  <si>
    <t>PNS Shah Jahan (F-171)</t>
  </si>
  <si>
    <t>PNS Tariq (F-172)</t>
  </si>
  <si>
    <t>PNS Tipu Sultan (F-185)</t>
  </si>
  <si>
    <t>Frigates</t>
  </si>
  <si>
    <t>Oliver Hazard Perry Class</t>
  </si>
  <si>
    <r>
      <rPr>
        <u/>
        <sz val="10"/>
        <color rgb="FF1155CC"/>
        <rFont val="Arial"/>
      </rPr>
      <t>PNS Alamgir</t>
    </r>
    <r>
      <rPr>
        <sz val="10"/>
        <color rgb="FF000000"/>
        <rFont val="Arial"/>
      </rPr>
      <t xml:space="preserve"> (F-260)</t>
    </r>
  </si>
  <si>
    <r>
      <rPr>
        <u/>
        <sz val="10"/>
        <color rgb="FF1155CC"/>
        <rFont val="Arial"/>
      </rPr>
      <t>PNS Alamgir</t>
    </r>
    <r>
      <rPr>
        <sz val="10"/>
        <color rgb="FF000000"/>
        <rFont val="Arial"/>
      </rPr>
      <t xml:space="preserve"> (F-260)</t>
    </r>
  </si>
  <si>
    <t>Leander Class</t>
  </si>
  <si>
    <r>
      <rPr>
        <u/>
        <sz val="10"/>
        <color rgb="FF1155CC"/>
        <rFont val="Arial"/>
      </rPr>
      <t>PNS Shamsheer</t>
    </r>
    <r>
      <rPr>
        <sz val="10"/>
        <color rgb="FF000000"/>
        <rFont val="Arial"/>
      </rPr>
      <t xml:space="preserve"> (F-16)</t>
    </r>
  </si>
  <si>
    <r>
      <rPr>
        <u/>
        <sz val="10"/>
        <color rgb="FF1155CC"/>
        <rFont val="Arial"/>
      </rPr>
      <t>PNS Shamsheer</t>
    </r>
    <r>
      <rPr>
        <sz val="10"/>
        <color rgb="FF000000"/>
        <rFont val="Arial"/>
      </rPr>
      <t xml:space="preserve"> (F-16)</t>
    </r>
  </si>
  <si>
    <r>
      <rPr>
        <u/>
        <sz val="10"/>
        <color rgb="FF1155CC"/>
        <rFont val="Arial"/>
      </rPr>
      <t>PNS Zulfiqar</t>
    </r>
    <r>
      <rPr>
        <sz val="10"/>
        <color rgb="FF000000"/>
        <rFont val="Arial"/>
      </rPr>
      <t xml:space="preserve"> (F-70)</t>
    </r>
  </si>
  <si>
    <t>Garcia class</t>
  </si>
  <si>
    <r>
      <rPr>
        <u/>
        <sz val="10"/>
        <color rgb="FF1155CC"/>
        <rFont val="Arial"/>
      </rPr>
      <t>PNS Saif</t>
    </r>
    <r>
      <rPr>
        <sz val="10"/>
        <color rgb="FF202122"/>
        <rFont val="Arial"/>
      </rPr>
      <t xml:space="preserve"> (F-264)</t>
    </r>
  </si>
  <si>
    <r>
      <rPr>
        <u/>
        <sz val="10"/>
        <color rgb="FF1155CC"/>
        <rFont val="Arial"/>
      </rPr>
      <t>PNS Aslat</t>
    </r>
    <r>
      <rPr>
        <sz val="10"/>
        <rFont val="Arial"/>
      </rPr>
      <t xml:space="preserve"> (F-265)</t>
    </r>
  </si>
  <si>
    <r>
      <rPr>
        <u/>
        <sz val="10"/>
        <color rgb="FF1155CC"/>
        <rFont val="Arial"/>
      </rPr>
      <t>PNS Saif</t>
    </r>
    <r>
      <rPr>
        <sz val="10"/>
        <color rgb="FF202122"/>
        <rFont val="Arial"/>
      </rPr>
      <t xml:space="preserve"> (F-264)</t>
    </r>
  </si>
  <si>
    <r>
      <rPr>
        <u/>
        <sz val="10"/>
        <color rgb="FF1155CC"/>
        <rFont val="Arial"/>
      </rPr>
      <t>PNS Siqqat</t>
    </r>
    <r>
      <rPr>
        <sz val="10"/>
        <color rgb="FF000000"/>
        <rFont val="Arial"/>
      </rPr>
      <t xml:space="preserve"> (F-267)</t>
    </r>
  </si>
  <si>
    <t>Tughril Class</t>
  </si>
  <si>
    <r>
      <rPr>
        <u/>
        <sz val="10"/>
        <color rgb="FF1155CC"/>
        <rFont val="Arial"/>
      </rPr>
      <t>PNS Tughril</t>
    </r>
    <r>
      <rPr>
        <sz val="10"/>
        <color rgb="FF000000"/>
        <rFont val="Arial"/>
      </rPr>
      <t xml:space="preserve"> (F-261)</t>
    </r>
  </si>
  <si>
    <t>PNS Shah Jahan (F-264)</t>
  </si>
  <si>
    <t>PNS Taimoor (F-262)</t>
  </si>
  <si>
    <t>PNS Tipu Sultan (F-263)</t>
  </si>
  <si>
    <r>
      <rPr>
        <u/>
        <sz val="10"/>
        <color rgb="FF1155CC"/>
        <rFont val="Arial"/>
      </rPr>
      <t>PNS Tughril</t>
    </r>
    <r>
      <rPr>
        <sz val="10"/>
        <color rgb="FF000000"/>
        <rFont val="Arial"/>
      </rPr>
      <t xml:space="preserve"> (F-261)</t>
    </r>
  </si>
  <si>
    <t>River Class</t>
  </si>
  <si>
    <r>
      <rPr>
        <u/>
        <sz val="10"/>
        <color rgb="FF1155CC"/>
        <rFont val="Arial"/>
      </rPr>
      <t xml:space="preserve">PNS Shamsher </t>
    </r>
    <r>
      <rPr>
        <sz val="10"/>
        <color rgb="FF000000"/>
        <rFont val="Arial"/>
      </rPr>
      <t xml:space="preserve"> (K-392)</t>
    </r>
  </si>
  <si>
    <r>
      <rPr>
        <u/>
        <sz val="10"/>
        <color rgb="FF1155CC"/>
        <rFont val="Arial"/>
      </rPr>
      <t xml:space="preserve">PNS Shamsher </t>
    </r>
    <r>
      <rPr>
        <sz val="10"/>
        <color rgb="FF000000"/>
        <rFont val="Arial"/>
      </rPr>
      <t xml:space="preserve"> (K-392)</t>
    </r>
  </si>
  <si>
    <r>
      <rPr>
        <u/>
        <sz val="10"/>
        <color rgb="FF1155CC"/>
        <rFont val="Arial"/>
      </rPr>
      <t>PNS Zulfiqar</t>
    </r>
    <r>
      <rPr>
        <sz val="10"/>
        <color rgb="FF000000"/>
        <rFont val="Arial"/>
      </rPr>
      <t xml:space="preserve"> (K-265)</t>
    </r>
  </si>
  <si>
    <t>Zulfiqar Class</t>
  </si>
  <si>
    <r>
      <rPr>
        <u/>
        <sz val="10"/>
        <color rgb="FF3366CC"/>
        <rFont val="Arial"/>
      </rPr>
      <t>PNS Zulfiquar</t>
    </r>
    <r>
      <rPr>
        <u/>
        <sz val="10"/>
        <color rgb="FF000000"/>
        <rFont val="Arial"/>
      </rPr>
      <t xml:space="preserve"> (F-251)</t>
    </r>
  </si>
  <si>
    <r>
      <rPr>
        <u/>
        <sz val="10"/>
        <color rgb="FF3366CC"/>
        <rFont val="Arial"/>
      </rPr>
      <t>PNS Aslat</t>
    </r>
    <r>
      <rPr>
        <u/>
        <sz val="10"/>
        <color rgb="FF000000"/>
        <rFont val="Arial"/>
      </rPr>
      <t xml:space="preserve"> (F-254)</t>
    </r>
  </si>
  <si>
    <r>
      <rPr>
        <u/>
        <sz val="10"/>
        <color rgb="FF3366CC"/>
        <rFont val="Arial"/>
      </rPr>
      <t>PNS Saif</t>
    </r>
    <r>
      <rPr>
        <u/>
        <sz val="10"/>
        <color rgb="FF000000"/>
        <rFont val="Arial"/>
      </rPr>
      <t xml:space="preserve"> (F-253)</t>
    </r>
  </si>
  <si>
    <r>
      <rPr>
        <u/>
        <sz val="10"/>
        <color rgb="FF3366CC"/>
        <rFont val="Arial"/>
      </rPr>
      <t>PNS Shamsheer</t>
    </r>
    <r>
      <rPr>
        <u/>
        <sz val="10"/>
        <color rgb="FF000000"/>
        <rFont val="Arial"/>
      </rPr>
      <t xml:space="preserve"> (F-252)</t>
    </r>
  </si>
  <si>
    <r>
      <rPr>
        <u/>
        <sz val="10"/>
        <color rgb="FF3366CC"/>
        <rFont val="Arial"/>
      </rPr>
      <t>PNS Zulfiqar</t>
    </r>
    <r>
      <rPr>
        <u/>
        <sz val="10"/>
        <color rgb="FF000000"/>
        <rFont val="Arial"/>
      </rPr>
      <t xml:space="preserve"> (F-251)</t>
    </r>
  </si>
  <si>
    <t xml:space="preserve">Corvettes              </t>
  </si>
  <si>
    <t>Yarmook Class</t>
  </si>
  <si>
    <r>
      <rPr>
        <u/>
        <sz val="10"/>
        <color rgb="FF3366CC"/>
        <rFont val="Arial"/>
      </rPr>
      <t>PNS Yarmook</t>
    </r>
    <r>
      <rPr>
        <u/>
        <sz val="10"/>
        <color rgb="FF000000"/>
        <rFont val="Arial"/>
      </rPr>
      <t xml:space="preserve"> (F-271)</t>
    </r>
  </si>
  <si>
    <r>
      <rPr>
        <u/>
        <sz val="10"/>
        <color rgb="FF3366CC"/>
        <rFont val="Arial"/>
      </rPr>
      <t>PNS Tabuk</t>
    </r>
    <r>
      <rPr>
        <u/>
        <sz val="10"/>
        <color rgb="FF000000"/>
        <rFont val="Arial"/>
      </rPr>
      <t xml:space="preserve"> (F-272)</t>
    </r>
  </si>
  <si>
    <r>
      <rPr>
        <u/>
        <sz val="10"/>
        <color rgb="FF3366CC"/>
        <rFont val="Arial"/>
      </rPr>
      <t>PNS Yarmook</t>
    </r>
    <r>
      <rPr>
        <u/>
        <sz val="10"/>
        <color rgb="FF000000"/>
        <rFont val="Arial"/>
      </rPr>
      <t xml:space="preserve"> (F-271)</t>
    </r>
  </si>
  <si>
    <t>Azmat Class</t>
  </si>
  <si>
    <r>
      <rPr>
        <u/>
        <sz val="10"/>
        <color rgb="FF3366CC"/>
        <rFont val="Arial"/>
      </rPr>
      <t>PNS Azmat</t>
    </r>
    <r>
      <rPr>
        <u/>
        <sz val="10"/>
        <color rgb="FF000000"/>
        <rFont val="Arial"/>
      </rPr>
      <t xml:space="preserve"> (C-1013)</t>
    </r>
  </si>
  <si>
    <r>
      <rPr>
        <u/>
        <sz val="10"/>
        <color rgb="FF3366CC"/>
        <rFont val="Arial"/>
      </rPr>
      <t>PNS Azmat</t>
    </r>
    <r>
      <rPr>
        <u/>
        <sz val="10"/>
        <color rgb="FF000000"/>
        <rFont val="Arial"/>
      </rPr>
      <t xml:space="preserve"> (C-1013)</t>
    </r>
  </si>
  <si>
    <t>PNS Dehshat (C-1014)</t>
  </si>
  <si>
    <t>PNS Haibat (C-1021)</t>
  </si>
  <si>
    <t>PNS Himmat (C-1027)</t>
  </si>
  <si>
    <t>Babur Class</t>
  </si>
  <si>
    <r>
      <rPr>
        <u/>
        <sz val="10"/>
        <color rgb="FF3366CC"/>
        <rFont val="Arial"/>
      </rPr>
      <t>PNS Babur</t>
    </r>
    <r>
      <rPr>
        <u/>
        <sz val="10"/>
        <color rgb="FF000000"/>
        <rFont val="Arial"/>
      </rPr>
      <t xml:space="preserve"> (F-280)</t>
    </r>
  </si>
  <si>
    <r>
      <rPr>
        <u/>
        <sz val="10"/>
        <color rgb="FF3366CC"/>
        <rFont val="Arial"/>
      </rPr>
      <t>PNS Babur</t>
    </r>
    <r>
      <rPr>
        <u/>
        <sz val="10"/>
        <color rgb="FF000000"/>
        <rFont val="Arial"/>
      </rPr>
      <t xml:space="preserve"> (F-280)</t>
    </r>
  </si>
  <si>
    <t>PNS Badr (F-281)</t>
  </si>
  <si>
    <t>PNS Khaibar (F-282)</t>
  </si>
  <si>
    <t>PNS Tariq (F-283)</t>
  </si>
  <si>
    <t>(Overlap B/W Corvette and MCV)</t>
  </si>
  <si>
    <t>Bathurst Class</t>
  </si>
  <si>
    <r>
      <rPr>
        <u/>
        <sz val="10"/>
        <color rgb="FF1155CC"/>
        <rFont val="Arial"/>
      </rPr>
      <t>PNS Punjab</t>
    </r>
    <r>
      <rPr>
        <sz val="10"/>
        <color rgb="FF000000"/>
        <rFont val="Arial"/>
      </rPr>
      <t xml:space="preserve"> (J-239)</t>
    </r>
  </si>
  <si>
    <r>
      <rPr>
        <u/>
        <sz val="10"/>
        <color rgb="FF1155CC"/>
        <rFont val="Arial"/>
      </rPr>
      <t>PNS Punjab</t>
    </r>
    <r>
      <rPr>
        <sz val="10"/>
        <color rgb="FF000000"/>
        <rFont val="Arial"/>
      </rPr>
      <t xml:space="preserve"> (J-239)</t>
    </r>
  </si>
  <si>
    <t>Mine countermeasure vessels</t>
  </si>
  <si>
    <t>Adjutant/Mahmood Class</t>
  </si>
  <si>
    <t>PNS Mahmood (M-160)</t>
  </si>
  <si>
    <r>
      <rPr>
        <u/>
        <sz val="10"/>
        <color rgb="FF3366CC"/>
        <rFont val="Arial"/>
      </rPr>
      <t>PNS Muhafiz</t>
    </r>
    <r>
      <rPr>
        <sz val="10"/>
        <color rgb="FF000000"/>
        <rFont val="Arial"/>
      </rPr>
      <t xml:space="preserve"> (M-163)</t>
    </r>
  </si>
  <si>
    <t>PNS Momin (M-161)</t>
  </si>
  <si>
    <t>PNS Moshal (M-167)</t>
  </si>
  <si>
    <t>PNS Mubarak (M-162)</t>
  </si>
  <si>
    <t>PNS Mukhtar (M-165)</t>
  </si>
  <si>
    <t>PNS Mujahid/Mushahid (M-164)</t>
  </si>
  <si>
    <t>PNS Munsif (M-166) (1959)</t>
  </si>
  <si>
    <t>Tripartite/Munsif Class</t>
  </si>
  <si>
    <r>
      <rPr>
        <u/>
        <sz val="10"/>
        <color rgb="FF1155CC"/>
        <rFont val="Arial"/>
      </rPr>
      <t>PNS Munsif</t>
    </r>
    <r>
      <rPr>
        <sz val="10"/>
        <rFont val="Arial"/>
      </rPr>
      <t xml:space="preserve"> (M-166) (1992)</t>
    </r>
  </si>
  <si>
    <t>PNS Muhafiz</t>
  </si>
  <si>
    <t>PNS Mujahid</t>
  </si>
  <si>
    <r>
      <rPr>
        <u/>
        <sz val="10"/>
        <color rgb="FF1155CC"/>
        <rFont val="Arial"/>
      </rPr>
      <t>PNS Munsif</t>
    </r>
    <r>
      <rPr>
        <sz val="10"/>
        <rFont val="Arial"/>
      </rPr>
      <t xml:space="preserve"> (M-166) (1992)</t>
    </r>
  </si>
  <si>
    <t>Bangor Class</t>
  </si>
  <si>
    <r>
      <rPr>
        <u/>
        <sz val="10"/>
        <color rgb="FF1155CC"/>
        <rFont val="Arial"/>
      </rPr>
      <t>PNS Peshawar</t>
    </r>
    <r>
      <rPr>
        <sz val="10"/>
        <color rgb="FF000000"/>
        <rFont val="Arial"/>
      </rPr>
      <t xml:space="preserve"> (J-55)</t>
    </r>
  </si>
  <si>
    <r>
      <rPr>
        <u/>
        <sz val="10"/>
        <color rgb="FF1155CC"/>
        <rFont val="Arial"/>
      </rPr>
      <t>PNS Balochistan</t>
    </r>
    <r>
      <rPr>
        <sz val="10"/>
        <color rgb="FF000000"/>
        <rFont val="Arial"/>
      </rPr>
      <t xml:space="preserve"> (J-182)</t>
    </r>
  </si>
  <si>
    <r>
      <rPr>
        <u/>
        <sz val="10"/>
        <color rgb="FF1155CC"/>
        <rFont val="Arial"/>
      </rPr>
      <t>PNS Chittagong</t>
    </r>
    <r>
      <rPr>
        <sz val="10"/>
        <color rgb="FF000000"/>
        <rFont val="Arial"/>
      </rPr>
      <t xml:space="preserve"> (J-155)</t>
    </r>
  </si>
  <si>
    <r>
      <rPr>
        <u/>
        <sz val="10"/>
        <color rgb="FF1155CC"/>
        <rFont val="Arial"/>
      </rPr>
      <t>PNS Dacca</t>
    </r>
    <r>
      <rPr>
        <sz val="10"/>
        <color rgb="FF000000"/>
        <rFont val="Arial"/>
      </rPr>
      <t xml:space="preserve"> (J-245)</t>
    </r>
  </si>
  <si>
    <r>
      <rPr>
        <u/>
        <sz val="10"/>
        <color rgb="FF1155CC"/>
        <rFont val="Arial"/>
      </rPr>
      <t>PNS Peshawar</t>
    </r>
    <r>
      <rPr>
        <sz val="10"/>
        <color rgb="FF000000"/>
        <rFont val="Arial"/>
      </rPr>
      <t xml:space="preserve"> (J-55)</t>
    </r>
  </si>
  <si>
    <t>Missile Boats</t>
  </si>
  <si>
    <t>Jalalat Class</t>
  </si>
  <si>
    <r>
      <rPr>
        <u/>
        <sz val="11"/>
        <color rgb="FF3366CC"/>
        <rFont val="Arial"/>
      </rPr>
      <t>PNS Jalalat</t>
    </r>
    <r>
      <rPr>
        <u/>
        <sz val="11"/>
        <color rgb="FF000000"/>
        <rFont val="Arial"/>
      </rPr>
      <t xml:space="preserve">                              </t>
    </r>
    <r>
      <rPr>
        <u/>
        <sz val="2"/>
        <color rgb="FF1155CC"/>
        <rFont val="Arial"/>
      </rPr>
      <t>www.globalsecurity.org/military/world/pakistan/p-jalalat.htm</t>
    </r>
  </si>
  <si>
    <r>
      <rPr>
        <u/>
        <sz val="11"/>
        <color rgb="FF3366CC"/>
        <rFont val="Arial"/>
      </rPr>
      <t>PNS Jalalat</t>
    </r>
    <r>
      <rPr>
        <u/>
        <sz val="11"/>
        <color rgb="FF000000"/>
        <rFont val="Arial"/>
      </rPr>
      <t xml:space="preserve">     </t>
    </r>
    <r>
      <rPr>
        <u/>
        <sz val="2"/>
        <color rgb="FF1155CC"/>
        <rFont val="Arial"/>
      </rPr>
      <t>www.globalsecurity.org/military/world/pakistan/p-jalalat.htm</t>
    </r>
  </si>
  <si>
    <t>PNS Shujaat</t>
  </si>
  <si>
    <t>Jurrat Class</t>
  </si>
  <si>
    <r>
      <rPr>
        <u/>
        <sz val="10"/>
        <color rgb="FF1155CC"/>
        <rFont val="Arial"/>
      </rPr>
      <t>PNS Jurrat</t>
    </r>
    <r>
      <rPr>
        <sz val="10"/>
        <rFont val="Arial"/>
      </rPr>
      <t xml:space="preserve"> (P-1023)</t>
    </r>
  </si>
  <si>
    <t>PNS Jurrat</t>
  </si>
  <si>
    <t>PNS Quwwat</t>
  </si>
  <si>
    <t>Gun Boats</t>
  </si>
  <si>
    <t>Rajshahi Class</t>
  </si>
  <si>
    <r>
      <rPr>
        <u/>
        <sz val="10"/>
        <color rgb="FF1155CC"/>
        <rFont val="Arial"/>
      </rPr>
      <t>PNS Rajshahi</t>
    </r>
    <r>
      <rPr>
        <sz val="10"/>
        <color rgb="FF000000"/>
        <rFont val="Arial"/>
      </rPr>
      <t xml:space="preserve"> (PB-140)</t>
    </r>
  </si>
  <si>
    <t>PNS Comilla (PB-142)</t>
  </si>
  <si>
    <t>PNS Jessore (PB-141)</t>
  </si>
  <si>
    <r>
      <rPr>
        <u/>
        <sz val="11"/>
        <color rgb="FF1155CC"/>
        <rFont val="Arial"/>
      </rPr>
      <t>PNS Rajshahi</t>
    </r>
    <r>
      <rPr>
        <sz val="11"/>
        <rFont val="Arial"/>
      </rPr>
      <t xml:space="preserve"> (PB-140)                </t>
    </r>
    <r>
      <rPr>
        <sz val="3"/>
        <color rgb="FF1155CC"/>
        <rFont val="Arial"/>
      </rPr>
      <t>https://12ft.io/proxy?q=https%3A%2F%2Fwww.globalsecurity.org%2Fmilitary%2Fworld%2Fpakistan%2Fp-rajshahi.htm</t>
    </r>
  </si>
  <si>
    <t>PNS Sylhet (PB-143)</t>
  </si>
  <si>
    <t>Larkana Class</t>
  </si>
  <si>
    <r>
      <rPr>
        <u/>
        <sz val="10"/>
        <color rgb="FF1155CC"/>
        <rFont val="Arial"/>
      </rPr>
      <t>PNS Larkana</t>
    </r>
    <r>
      <rPr>
        <sz val="10"/>
        <color rgb="FF000000"/>
        <rFont val="Arial"/>
      </rPr>
      <t xml:space="preserve"> (PB-157)</t>
    </r>
  </si>
  <si>
    <r>
      <rPr>
        <u/>
        <sz val="10"/>
        <color rgb="FF1155CC"/>
        <rFont val="Arial"/>
      </rPr>
      <t>PNS Larkana</t>
    </r>
    <r>
      <rPr>
        <sz val="10"/>
        <color rgb="FF000000"/>
        <rFont val="Arial"/>
      </rPr>
      <t xml:space="preserve"> (PB-157)</t>
    </r>
  </si>
  <si>
    <t>Fast Patrol Craft</t>
  </si>
  <si>
    <t>MRTP-33/35</t>
  </si>
  <si>
    <r>
      <rPr>
        <u/>
        <sz val="10"/>
        <color rgb="FF1155CC"/>
        <rFont val="Arial"/>
      </rPr>
      <t>PNS Karrar</t>
    </r>
    <r>
      <rPr>
        <sz val="10"/>
        <color rgb="FF000000"/>
        <rFont val="Arial"/>
      </rPr>
      <t xml:space="preserve"> (P-04)</t>
    </r>
  </si>
  <si>
    <r>
      <rPr>
        <u/>
        <sz val="10"/>
        <color rgb="FF1155CC"/>
        <rFont val="Arial"/>
      </rPr>
      <t>PNS Karrar</t>
    </r>
    <r>
      <rPr>
        <sz val="10"/>
        <color rgb="FF000000"/>
        <rFont val="Arial"/>
      </rPr>
      <t xml:space="preserve"> (P-04)</t>
    </r>
  </si>
  <si>
    <r>
      <rPr>
        <u/>
        <sz val="10"/>
        <color rgb="FF1155CC"/>
        <rFont val="Arial"/>
      </rPr>
      <t>PNS Zarrar</t>
    </r>
    <r>
      <rPr>
        <sz val="10"/>
        <color rgb="FF000000"/>
        <rFont val="Arial"/>
      </rPr>
      <t xml:space="preserve"> (P-03)</t>
    </r>
  </si>
  <si>
    <t>Year</t>
  </si>
  <si>
    <t>Current</t>
  </si>
  <si>
    <r>
      <rPr>
        <u/>
        <sz val="11"/>
        <color rgb="FF1155CC"/>
        <rFont val="Arial"/>
      </rPr>
      <t>PNS Babur</t>
    </r>
    <r>
      <rPr>
        <sz val="11"/>
        <rFont val="Arial"/>
      </rPr>
      <t xml:space="preserve"> (renamed jehangir in 1980)</t>
    </r>
  </si>
  <si>
    <t>PNS Khalid</t>
  </si>
  <si>
    <t>PNS Ghazi</t>
  </si>
  <si>
    <t>PNS Hashmat</t>
  </si>
  <si>
    <t>PNS Hangor</t>
  </si>
  <si>
    <t>PNS Tariq</t>
  </si>
  <si>
    <r>
      <rPr>
        <u/>
        <sz val="10"/>
        <color rgb="FF1155CC"/>
        <rFont val="Arial"/>
      </rPr>
      <t>PNS Tipu Sultan</t>
    </r>
    <r>
      <rPr>
        <sz val="10"/>
        <rFont val="Arial"/>
      </rPr>
      <t xml:space="preserve"> </t>
    </r>
  </si>
  <si>
    <t>PNS Babur</t>
  </si>
  <si>
    <t>PNS Taimoor</t>
  </si>
  <si>
    <t>PNS Khaibar</t>
  </si>
  <si>
    <r>
      <rPr>
        <u/>
        <sz val="10"/>
        <color rgb="FF1155CC"/>
        <rFont val="Arial"/>
      </rPr>
      <t>PNS Tariq</t>
    </r>
    <r>
      <rPr>
        <sz val="10"/>
        <rFont val="Arial"/>
      </rPr>
      <t xml:space="preserve"> (Renamed Nazim in1990)</t>
    </r>
  </si>
  <si>
    <t>PNS Alamgir</t>
  </si>
  <si>
    <r>
      <rPr>
        <u/>
        <sz val="10"/>
        <color rgb="FF1155CC"/>
        <rFont val="Arial"/>
      </rPr>
      <t>PNS Shamsheer</t>
    </r>
    <r>
      <rPr>
        <sz val="10"/>
        <rFont val="Arial"/>
      </rPr>
      <t xml:space="preserve"> </t>
    </r>
  </si>
  <si>
    <t>PNS Saif</t>
  </si>
  <si>
    <t>PNS Tughril</t>
  </si>
  <si>
    <r>
      <rPr>
        <u/>
        <sz val="11"/>
        <color rgb="FF1155CC"/>
        <rFont val="Arial"/>
      </rPr>
      <t xml:space="preserve">PNS Shamsher </t>
    </r>
    <r>
      <rPr>
        <sz val="11"/>
        <rFont val="Arial"/>
      </rPr>
      <t xml:space="preserve"> </t>
    </r>
  </si>
  <si>
    <r>
      <rPr>
        <u/>
        <sz val="10"/>
        <color rgb="FF3366CC"/>
        <rFont val="Arial"/>
      </rPr>
      <t>PNS Zulfiquar</t>
    </r>
    <r>
      <rPr>
        <u/>
        <sz val="10"/>
        <color rgb="FF000000"/>
        <rFont val="Arial"/>
      </rPr>
      <t xml:space="preserve"> </t>
    </r>
  </si>
  <si>
    <r>
      <rPr>
        <u/>
        <sz val="10"/>
        <color rgb="FF3366CC"/>
        <rFont val="Arial"/>
      </rPr>
      <t>PNS Yarmook</t>
    </r>
    <r>
      <rPr>
        <u/>
        <sz val="10"/>
        <color rgb="FF000000"/>
        <rFont val="Arial"/>
      </rPr>
      <t xml:space="preserve"> </t>
    </r>
  </si>
  <si>
    <r>
      <rPr>
        <u/>
        <sz val="10"/>
        <color rgb="FF3366CC"/>
        <rFont val="Arial"/>
      </rPr>
      <t>PNS Azmat</t>
    </r>
    <r>
      <rPr>
        <u/>
        <sz val="10"/>
        <color rgb="FF000000"/>
        <rFont val="Arial"/>
      </rPr>
      <t xml:space="preserve"> </t>
    </r>
  </si>
  <si>
    <r>
      <rPr>
        <u/>
        <sz val="10"/>
        <color rgb="FF1155CC"/>
        <rFont val="Arial"/>
      </rPr>
      <t>PNS Punjab</t>
    </r>
    <r>
      <rPr>
        <sz val="10"/>
        <rFont val="Arial"/>
      </rPr>
      <t xml:space="preserve"> </t>
    </r>
  </si>
  <si>
    <t>PNS Mahmood</t>
  </si>
  <si>
    <r>
      <rPr>
        <u/>
        <sz val="10"/>
        <color rgb="FF1155CC"/>
        <rFont val="Arial"/>
      </rPr>
      <t>PNS Munsif</t>
    </r>
    <r>
      <rPr>
        <sz val="10"/>
        <rFont val="Arial"/>
      </rPr>
      <t xml:space="preserve"> </t>
    </r>
  </si>
  <si>
    <t>PNS Peshawar</t>
  </si>
  <si>
    <t>PNS Jalalat</t>
  </si>
  <si>
    <t>PNS Rajshahi</t>
  </si>
  <si>
    <t>PNS Larkana</t>
  </si>
  <si>
    <t>PNS Karrar</t>
  </si>
  <si>
    <t>Ulsan class(modified)</t>
  </si>
  <si>
    <t>BNS Bangabandhu - Wikipedia</t>
  </si>
  <si>
    <t>Type 053H3</t>
  </si>
  <si>
    <t>BNS Abu Ubaidah - Wikipedia</t>
  </si>
  <si>
    <t>Type 053H2</t>
  </si>
  <si>
    <t>BNS Abu Bakr (2014) - Wikipedia</t>
  </si>
  <si>
    <t>BNS Ali Haider (2014) - Wikipedia</t>
  </si>
  <si>
    <t>Hamilton class cutter</t>
  </si>
  <si>
    <t>BNS Somudra Joy - Wikipedia</t>
  </si>
  <si>
    <t>Type 41 Leopard class</t>
  </si>
  <si>
    <t>BNS Abu Bakr (1982) - Wikipedia</t>
  </si>
  <si>
    <t>BNS Ali Haider (1978) - Wikipedia</t>
  </si>
  <si>
    <t>Salisbury Class</t>
  </si>
  <si>
    <t>BNS Umar Farooq (1976) - Wikipedia</t>
  </si>
  <si>
    <t>Type 053H1</t>
  </si>
  <si>
    <t>BNS Osman - Wikipedia</t>
  </si>
  <si>
    <t xml:space="preserve">Corvettes             </t>
  </si>
  <si>
    <t>C13B Shadhinota class(Stealth)</t>
  </si>
  <si>
    <t>BNS Shadhinota - Wikipedia</t>
  </si>
  <si>
    <t>Castle class corvette</t>
  </si>
  <si>
    <t>BNS Bijoy - Wikipedia</t>
  </si>
  <si>
    <t>Large Patrol Crafts</t>
  </si>
  <si>
    <t>Durjoy Class</t>
  </si>
  <si>
    <r>
      <rPr>
        <u/>
        <sz val="10"/>
        <color rgb="FF1155CC"/>
        <rFont val="Arial"/>
      </rPr>
      <t>BNS Durjoy (2012) - Wikipedia</t>
    </r>
    <r>
      <rPr>
        <u/>
        <sz val="10"/>
        <color rgb="FF000000"/>
        <rFont val="Arial"/>
      </rPr>
      <t>y_(2012)</t>
    </r>
  </si>
  <si>
    <r>
      <rPr>
        <u/>
        <sz val="10"/>
        <color rgb="FF3366CC"/>
        <rFont val="Arial"/>
      </rPr>
      <t>BNS Durjoy (2012) - Wikipedia</t>
    </r>
    <r>
      <rPr>
        <u/>
        <sz val="10"/>
        <color rgb="FF3366CC"/>
        <rFont val="Arial"/>
      </rPr>
      <t>y_(2012)</t>
    </r>
  </si>
  <si>
    <t>BIshkhali Class(PNS Jessore)</t>
  </si>
  <si>
    <t>BNS Bishkhali - Wikipedia</t>
  </si>
  <si>
    <t>Sea Dragon Class</t>
  </si>
  <si>
    <t>BNS Madhumati - Wikipedia</t>
  </si>
  <si>
    <t>Coastal Patrol Crafts</t>
  </si>
  <si>
    <t>Padma Class Batch 1</t>
  </si>
  <si>
    <t>BNS Padma (2013) - Wikipedia</t>
  </si>
  <si>
    <t>Padma Class Batch 2</t>
  </si>
  <si>
    <t>BNS Shaheed Daulat</t>
  </si>
  <si>
    <t>Searching</t>
  </si>
  <si>
    <t>Island Class</t>
  </si>
  <si>
    <t>BNS Shaheed Ruhul Amin (1994) - Wikipedia</t>
  </si>
  <si>
    <t>Ajay Class</t>
  </si>
  <si>
    <t>BNS Padma (1973) - Wikipedia</t>
  </si>
  <si>
    <t>Pabna Class</t>
  </si>
  <si>
    <t>CGS Pabna - Wikipedia</t>
  </si>
  <si>
    <t>Meghna Class</t>
  </si>
  <si>
    <t>BNS Meghna - Wikipedia</t>
  </si>
  <si>
    <t>Type 024</t>
  </si>
  <si>
    <t>BNS Durbar - Wikipedia</t>
  </si>
  <si>
    <t xml:space="preserve">Type 021 </t>
  </si>
  <si>
    <t>BNS Durdharsha - Wikipedia</t>
  </si>
  <si>
    <t>Submarine Chasers</t>
  </si>
  <si>
    <t>Kraljevica class</t>
  </si>
  <si>
    <t>BNS Karnafuli - Wikipedia</t>
  </si>
  <si>
    <t>Type 037</t>
  </si>
  <si>
    <t>BNS Durjoy (1985) - Wikipedia</t>
  </si>
  <si>
    <t>Haizhui Class</t>
  </si>
  <si>
    <t>BNS Barkat - Wikipedia</t>
  </si>
  <si>
    <t>Chamsuri Class</t>
  </si>
  <si>
    <t>BNS Titash</t>
  </si>
  <si>
    <t>Type 062 Class gun boat</t>
  </si>
  <si>
    <t>BNS Shaheed Daulat - Wikipedia</t>
  </si>
  <si>
    <t>Type 021 class gun boat</t>
  </si>
  <si>
    <t>BNS Salam - Wikipedia</t>
  </si>
  <si>
    <t>Mine Countermeasure vessels</t>
  </si>
  <si>
    <t>Type 010</t>
  </si>
  <si>
    <t>BNS Sagar - Wikipedia</t>
  </si>
  <si>
    <t>River class</t>
  </si>
  <si>
    <t>BNS Shapla - Wikipedia</t>
  </si>
  <si>
    <t>X12</t>
  </si>
  <si>
    <t>X-12 (PB)</t>
  </si>
  <si>
    <r>
      <rPr>
        <u/>
        <sz val="11"/>
        <color rgb="FF1155CC"/>
        <rFont val="Arial"/>
      </rPr>
      <t>X-12</t>
    </r>
    <r>
      <rPr>
        <sz val="11"/>
        <color rgb="FF000000"/>
        <rFont val="Arial"/>
      </rPr>
      <t xml:space="preserve"> (PB)</t>
    </r>
  </si>
  <si>
    <t xml:space="preserve"> Torpedo Boat</t>
  </si>
  <si>
    <t>Type 025</t>
  </si>
  <si>
    <t>BNS TB 35</t>
  </si>
  <si>
    <t>P-4 Class</t>
  </si>
  <si>
    <t>BNS TB 1</t>
  </si>
  <si>
    <t>15 streaks</t>
  </si>
  <si>
    <t>Intelligence</t>
  </si>
  <si>
    <t>Get the "Intelligence" streak required number of times</t>
  </si>
  <si>
    <t>Scout</t>
  </si>
  <si>
    <t>Special</t>
  </si>
  <si>
    <t>Tank RB</t>
  </si>
  <si>
    <t>2 victories</t>
  </si>
  <si>
    <t>2900 or more points</t>
  </si>
  <si>
    <t>Win required number of battles fulfilling all additional conditions</t>
  </si>
  <si>
    <t>Efficiency</t>
  </si>
  <si>
    <t>24 kills</t>
  </si>
  <si>
    <t>Destroy player vehicles using an SPG</t>
  </si>
  <si>
    <t>Firepower</t>
  </si>
  <si>
    <t>4 games</t>
  </si>
  <si>
    <t>1 or more aircraft kills</t>
  </si>
  <si>
    <t>Play a battle destroying required number of enemy aircraft</t>
  </si>
  <si>
    <t>Star Shower</t>
  </si>
  <si>
    <t>35 assists</t>
  </si>
  <si>
    <t>Help allied players to destroy the enemies</t>
  </si>
  <si>
    <t>Vigilante</t>
  </si>
  <si>
    <t>7 victories</t>
  </si>
  <si>
    <t>85% or more activity</t>
  </si>
  <si>
    <t>Win required number of battles with needed activity percent</t>
  </si>
  <si>
    <t>Activist</t>
  </si>
  <si>
    <t>Rank does not matter, Skill matters,
God Mode!</t>
  </si>
  <si>
    <t>Win required number of battles destroying one enemy vehicle by at least
1.0 battle rating higher than yours in every battle</t>
  </si>
  <si>
    <t>Steppe Spider</t>
  </si>
  <si>
    <t>120 critical hits</t>
  </si>
  <si>
    <t>Make required number of critical hits</t>
  </si>
  <si>
    <t>Bulls Eye</t>
  </si>
  <si>
    <t>1 streak</t>
  </si>
  <si>
    <t>Mission Maker</t>
  </si>
  <si>
    <t>Get the "Mission Maker" streak</t>
  </si>
  <si>
    <t>Fate Bringer</t>
  </si>
  <si>
    <t>7 streaks</t>
  </si>
  <si>
    <t>The Best Squad</t>
  </si>
  <si>
    <t>Get the "Best Squad" streak required number of times</t>
  </si>
  <si>
    <t>Star Squad</t>
  </si>
  <si>
    <t>5 games</t>
  </si>
  <si>
    <t>5 or more ground vehicle kills</t>
  </si>
  <si>
    <t>Play a battle destroying required number of enemy tanks</t>
  </si>
  <si>
    <t>Tiger</t>
  </si>
  <si>
    <t>Help with Repairing</t>
  </si>
  <si>
    <t>Get the "Help with Repairing" streak required number of times</t>
  </si>
  <si>
    <t>Set to Work</t>
  </si>
  <si>
    <t>12 kills</t>
  </si>
  <si>
    <t>Bots or players</t>
  </si>
  <si>
    <t>Destroy enemy aircraft in combined battles</t>
  </si>
  <si>
    <t>Bird Hunt</t>
  </si>
  <si>
    <t>75 kills</t>
  </si>
  <si>
    <t>Destroy player vehicles using a light or medium tank</t>
  </si>
  <si>
    <t>Tactical Efficiency</t>
  </si>
  <si>
    <t>Destroy SPAAs of the enemy</t>
  </si>
  <si>
    <t>Skywatchers</t>
  </si>
  <si>
    <t>3 games</t>
  </si>
  <si>
    <t>Heavy Metal Hero, Survivor, Mission Maker,
Punisher, Wingman, Heavy Metal Fury,
Bulletproof, Balancer, On Hand</t>
  </si>
  <si>
    <t>Play required number of battles where any of the streaks from the list
has been received</t>
  </si>
  <si>
    <t>Ground Superiority</t>
  </si>
  <si>
    <t>60 kills</t>
  </si>
  <si>
    <t>Destroy light and medium tanks of the enemy</t>
  </si>
  <si>
    <t>Through the Fire</t>
  </si>
  <si>
    <t>14 kills</t>
  </si>
  <si>
    <t>Destroy SPGs of the enemy</t>
  </si>
  <si>
    <t>Hard Targets</t>
  </si>
  <si>
    <t>25 kills</t>
  </si>
  <si>
    <t>Destroy heavy tanks of the enemy</t>
  </si>
  <si>
    <t>Mammoth Hunting</t>
  </si>
  <si>
    <t>15 victories</t>
  </si>
  <si>
    <t>50% or more activity</t>
  </si>
  <si>
    <t>Win required number of battles</t>
  </si>
  <si>
    <t>Happy Ending</t>
  </si>
  <si>
    <t>4 victories</t>
  </si>
  <si>
    <t>Win required number of battles fulfilling three conditions in each of them:
-destroy one enemy using a light or medium tank
-destroy one enemy using a heavy tank
-destroy one enemy using an SPG</t>
  </si>
  <si>
    <t>Can-do Approach</t>
  </si>
  <si>
    <t>15 kills</t>
  </si>
  <si>
    <t>Destroy player vehicles using an SPAA</t>
  </si>
  <si>
    <t>Unexpected Threat</t>
  </si>
  <si>
    <t>6 victories</t>
  </si>
  <si>
    <t>Place 1-3</t>
  </si>
  <si>
    <t>Win a battle taking required place in the team</t>
  </si>
  <si>
    <t>Triumphator</t>
  </si>
  <si>
    <t>Multi strike! x2</t>
  </si>
  <si>
    <t>Win required number of battles getting the "Multi strike x2" streak
in each of them</t>
  </si>
  <si>
    <t>Dreadnought</t>
  </si>
  <si>
    <t>Heavy Metal Hero, Survivor, Mission Maker,
Punisher, Wingman</t>
  </si>
  <si>
    <t>The Best on the Ground</t>
  </si>
  <si>
    <t>8 streaks</t>
  </si>
  <si>
    <t>According to Intelligence</t>
  </si>
  <si>
    <t>Get the "According to Intelligence" streak required number of times</t>
  </si>
  <si>
    <t>One Step Ahead</t>
  </si>
  <si>
    <t>Place 1-2</t>
  </si>
  <si>
    <t>Play a battle taking required place in the team</t>
  </si>
  <si>
    <t>At the Top</t>
  </si>
  <si>
    <t>22 kills</t>
  </si>
  <si>
    <t>Tank AB</t>
  </si>
  <si>
    <t>9 streaks</t>
  </si>
  <si>
    <t>35 kills</t>
  </si>
  <si>
    <t>12 victories</t>
  </si>
  <si>
    <t>1 victory</t>
  </si>
  <si>
    <t>20 streaks</t>
  </si>
  <si>
    <t>50 assists</t>
  </si>
  <si>
    <t>34 kills</t>
  </si>
  <si>
    <t>Destroy player vehicles using a heavy tank</t>
  </si>
  <si>
    <t>Slow but Sure</t>
  </si>
  <si>
    <t>Kills made using spawned aircraft don't count</t>
  </si>
  <si>
    <t>45 kills</t>
  </si>
  <si>
    <t>3000 or more points</t>
  </si>
  <si>
    <t>4 kills</t>
  </si>
  <si>
    <t>12 streaks</t>
  </si>
  <si>
    <t>16 kills</t>
  </si>
  <si>
    <t>90% or more activity</t>
  </si>
  <si>
    <t>4 streaks</t>
  </si>
  <si>
    <t>Win required number of battles destroying one enemy vehicle by
at least 1.0 battle rating higher than yours in every battle</t>
  </si>
  <si>
    <t>3 victories</t>
  </si>
  <si>
    <t>10 kills</t>
  </si>
  <si>
    <t>30 kills</t>
  </si>
  <si>
    <t>50 000 damage</t>
  </si>
  <si>
    <t>Achieve the required damage to naval targets</t>
  </si>
  <si>
    <t>Cannoneer</t>
  </si>
  <si>
    <t>Naval RB</t>
  </si>
  <si>
    <t>Destroy bluewater ships, using a coastal
vessel's torpedo armament</t>
  </si>
  <si>
    <t>Destroy enemy destroyers and cruisers while in a boat using torpedoes</t>
  </si>
  <si>
    <t>Whaleman</t>
  </si>
  <si>
    <t>1800 or more points</t>
  </si>
  <si>
    <t>Sea Battle</t>
  </si>
  <si>
    <t>7 kills</t>
  </si>
  <si>
    <t>Destroy vessels</t>
  </si>
  <si>
    <t>Destroy enemy vessels that are at a strategic point</t>
  </si>
  <si>
    <t>Do not Swin over the
Buoys</t>
  </si>
  <si>
    <t>On the Crest of a Wave</t>
  </si>
  <si>
    <t>Team Work</t>
  </si>
  <si>
    <t>3 kills</t>
  </si>
  <si>
    <t>Destroy bluewater ships, using a destroyer's
offensive armament, at no less than 5000m</t>
  </si>
  <si>
    <t>Destroy enemy destroyers and cruisers using the destroyer's offensive
(gunnery) armament from a distance of at least 27 cables</t>
  </si>
  <si>
    <t>27 Cables</t>
  </si>
  <si>
    <t>Duck Hunt</t>
  </si>
  <si>
    <t>Win the required number of battles fullfilling three conditions in each of them:
-destroy one enemy vessel
-destroy one enemy aircraft
-capture a strategic point</t>
  </si>
  <si>
    <t>Captain Octopus</t>
  </si>
  <si>
    <t>100 assists</t>
  </si>
  <si>
    <t>Naval Ally</t>
  </si>
  <si>
    <t>5 victories</t>
  </si>
  <si>
    <t>Victorious</t>
  </si>
  <si>
    <t>8 kills</t>
  </si>
  <si>
    <t>Destroy ground and waterbourne targets using a bomber</t>
  </si>
  <si>
    <t>Masthead Bomber</t>
  </si>
  <si>
    <t>8 victories</t>
  </si>
  <si>
    <t>3 or more vessel kills</t>
  </si>
  <si>
    <t>Play a battle destroying required number of enemy vessels</t>
  </si>
  <si>
    <t>Shark</t>
  </si>
  <si>
    <t>Destroy player vehicles using a bluewater ship</t>
  </si>
  <si>
    <t>Cape Roller</t>
  </si>
  <si>
    <t>Destroy ground and waterbourne targets using a strike aircraft</t>
  </si>
  <si>
    <t>On Course</t>
  </si>
  <si>
    <t>5 kills</t>
  </si>
  <si>
    <t>Destroy enemy vessels while at an allied strategic point</t>
  </si>
  <si>
    <t>Rock</t>
  </si>
  <si>
    <t>9000 or more damage</t>
  </si>
  <si>
    <t>Win a battle achieving the required damage on naval targets</t>
  </si>
  <si>
    <t>Petrel</t>
  </si>
  <si>
    <t>In the Heat of Battle</t>
  </si>
  <si>
    <t>Hurricane</t>
  </si>
  <si>
    <t>Using an aircraft + torpedo</t>
  </si>
  <si>
    <t>Destroy enemy vessels while in an aircraft using torpedoes</t>
  </si>
  <si>
    <t>Swordfish</t>
  </si>
  <si>
    <t>Naval AB</t>
  </si>
  <si>
    <t>2000 or more points</t>
  </si>
  <si>
    <t>70 assists</t>
  </si>
  <si>
    <t>75 000 damage</t>
  </si>
  <si>
    <t>2 or more aircraft kills</t>
  </si>
  <si>
    <t>9 kills</t>
  </si>
  <si>
    <t>2500 or more points</t>
  </si>
  <si>
    <t>Win required number of battles fullfilling all additional conditions</t>
  </si>
  <si>
    <t>Worthy Play</t>
  </si>
  <si>
    <t>Air RB</t>
  </si>
  <si>
    <t>Higher than the Sky</t>
  </si>
  <si>
    <t>26 critical hits</t>
  </si>
  <si>
    <t>Eagle's Eye</t>
  </si>
  <si>
    <t>Destroy enemy bombers</t>
  </si>
  <si>
    <t>Interception</t>
  </si>
  <si>
    <t>Destroy enemy strike aircraft</t>
  </si>
  <si>
    <t>Pursuit</t>
  </si>
  <si>
    <t>Hero of the Sky, Thunderer, Tsunami,
Survivor, Mission Maker, Punisher,
Wingman, Terror of the Sky, Antimech,
Bulletproof, Balancer, On Hand</t>
  </si>
  <si>
    <t>Aerial Superiority</t>
  </si>
  <si>
    <t>80 targets</t>
  </si>
  <si>
    <t>Meteor Shower</t>
  </si>
  <si>
    <t>Destroy player vehicles using a fighter</t>
  </si>
  <si>
    <t>On and On</t>
  </si>
  <si>
    <t>26 kills</t>
  </si>
  <si>
    <t>Destroy enemy fighters</t>
  </si>
  <si>
    <t>Turning Engagement</t>
  </si>
  <si>
    <t>Pull the Trigger</t>
  </si>
  <si>
    <t>8 assists</t>
  </si>
  <si>
    <t>Winged Ally</t>
  </si>
  <si>
    <t>15 bases</t>
  </si>
  <si>
    <t>Destroy enemy bases</t>
  </si>
  <si>
    <t>Big Game</t>
  </si>
  <si>
    <t>Crown of Laurel</t>
  </si>
  <si>
    <t>Mass Destruction</t>
  </si>
  <si>
    <t>At the Forefront</t>
  </si>
  <si>
    <t>Hero of the Sky, Thunderer, Tsunami,
Survivor, Mission Maker, Punisher, Wingman</t>
  </si>
  <si>
    <t>The Best in the Air</t>
  </si>
  <si>
    <t>Clear Sky</t>
  </si>
  <si>
    <t>6 games</t>
  </si>
  <si>
    <t>6 kills</t>
  </si>
  <si>
    <t>War Eagle</t>
  </si>
  <si>
    <t>Botfly</t>
  </si>
  <si>
    <t>Unbreakable Wing</t>
  </si>
  <si>
    <t>Air AB</t>
  </si>
  <si>
    <t>80 kills</t>
  </si>
  <si>
    <t>180 targets</t>
  </si>
  <si>
    <t>100 critical hits</t>
  </si>
  <si>
    <t>100 kills</t>
  </si>
  <si>
    <t>Fire Arrows</t>
  </si>
  <si>
    <t>Win required number of battles getting the "Fire Arrows" streak
in each of them</t>
  </si>
  <si>
    <t>Stave to Splinters</t>
  </si>
  <si>
    <t>60 assists</t>
  </si>
  <si>
    <t>Win required number of battles fulfilling three conditions in each of them:
-destroy one enemy using a fighter
-destroy three ground targets using a bomber
-destroy three ground targets using a strike aircraft</t>
  </si>
  <si>
    <t>Almighty</t>
  </si>
  <si>
    <t>6 streaks</t>
  </si>
  <si>
    <t>68 targets</t>
  </si>
  <si>
    <t>Medium</t>
  </si>
  <si>
    <t>12 assists</t>
  </si>
  <si>
    <t>First strike!</t>
  </si>
  <si>
    <t>Win required number of battles getting the "First Strike" streak
in each of them</t>
  </si>
  <si>
    <t>Morning Star</t>
  </si>
  <si>
    <t>Teamwork, Supporting Fire</t>
  </si>
  <si>
    <t>Win required number of battles with the total amount of "Teamwork"
and "Supporting Fire" streaks received in every battle being
greater than or equal to 4</t>
  </si>
  <si>
    <t>Turret to Turret</t>
  </si>
  <si>
    <t>3 streaks</t>
  </si>
  <si>
    <t>20 kills</t>
  </si>
  <si>
    <t>Use a light or medium tank</t>
  </si>
  <si>
    <t>3 or more ground vehicle kills</t>
  </si>
  <si>
    <t>Base capturer streak! (x2)</t>
  </si>
  <si>
    <t>Get the "Series of Captures" streak required number of times</t>
  </si>
  <si>
    <t>Pioneer</t>
  </si>
  <si>
    <t>1 game</t>
  </si>
  <si>
    <t>Tank Rescuer</t>
  </si>
  <si>
    <t>Win required number of battles with the total amount of "Tank Rescuer"
streaks received in every battle being greater than or equal to 2</t>
  </si>
  <si>
    <t>Out of the Ordinary</t>
  </si>
  <si>
    <t>2 games</t>
  </si>
  <si>
    <t>Place 1-4</t>
  </si>
  <si>
    <t>2 kills</t>
  </si>
  <si>
    <t>1 kill</t>
  </si>
  <si>
    <t>Vanguard</t>
  </si>
  <si>
    <t>2 or more vessel kills</t>
  </si>
  <si>
    <t>80% or more activity</t>
  </si>
  <si>
    <t>6500 or more damage</t>
  </si>
  <si>
    <t>18 000 damage</t>
  </si>
  <si>
    <t>Ship Rescuer</t>
  </si>
  <si>
    <t>Win required number of battles with the total amount of "Ship Rescuer"
streaks received in every battle being greater than or equal to 2</t>
  </si>
  <si>
    <t>On Guard</t>
  </si>
  <si>
    <t>Do not Swin over
the Buoys</t>
  </si>
  <si>
    <t>Board to Board</t>
  </si>
  <si>
    <t>15 targets</t>
  </si>
  <si>
    <t>4 bases</t>
  </si>
  <si>
    <t>Fighter Rescuer, Bomber Rescuer</t>
  </si>
  <si>
    <t>Win required number of battles with the total amount of "Fighter Rescuer"
and "Bomber Rescuer" streaks received in every battle being greater than
or equal to 2</t>
  </si>
  <si>
    <t>High Performance</t>
  </si>
  <si>
    <t>14 critical hits</t>
  </si>
  <si>
    <t>The First Convergence</t>
  </si>
  <si>
    <t>2 assists</t>
  </si>
  <si>
    <t>Win required number of battles with the total amount of "Teamwork"
and "Supporting Fire" streaks received in every battle being
greater than or equal to 2</t>
  </si>
  <si>
    <t>Wing to Wing</t>
  </si>
  <si>
    <t>Unexpected threat</t>
  </si>
  <si>
    <t>22 assists</t>
  </si>
  <si>
    <t>36 critical hits</t>
  </si>
  <si>
    <t>Play required number of battles where any of the streaks
from the list has been received</t>
  </si>
  <si>
    <t>Win the required number of battles fullfilling three conditions in each of them:
-destroy one player vessel
-destroy one player aircraft
-capture a strategic point</t>
  </si>
  <si>
    <t>25 assists</t>
  </si>
  <si>
    <t>20 000 damage</t>
  </si>
  <si>
    <t>7000 or more damage</t>
  </si>
  <si>
    <t>25 targets</t>
  </si>
  <si>
    <t>32 targets</t>
  </si>
  <si>
    <t>Win required number of battles with the total amount of "Teamwork" and
"Supporting Fire" streaks received in every battle being greater than
or equal to 2</t>
  </si>
  <si>
    <t>3 or more aircraft kills</t>
  </si>
  <si>
    <t>Win required number of battles getting the "Multi strike x2"
streak in each of them</t>
  </si>
  <si>
    <t>6 bases</t>
  </si>
  <si>
    <t>40 kills</t>
  </si>
  <si>
    <t>18 assists</t>
  </si>
  <si>
    <t>Place 1-5</t>
  </si>
  <si>
    <t>Easy</t>
  </si>
  <si>
    <t>7 critical hits</t>
  </si>
  <si>
    <t>Win required number of battles getting "Teamwork" or "Supporting Fire"
in each of them</t>
  </si>
  <si>
    <t>1 or more ground vehicle kills</t>
  </si>
  <si>
    <t>Place 1-6</t>
  </si>
  <si>
    <t>Get the "According to Intelligence streak required number of times</t>
  </si>
  <si>
    <t>2 streaks</t>
  </si>
  <si>
    <t>3 assists</t>
  </si>
  <si>
    <t>Win required number of battles with the total amount of "Tank Rescuer"
streaks received in every battle being greater than or equal to 1</t>
  </si>
  <si>
    <t>9000 damage</t>
  </si>
  <si>
    <t>Conqueror</t>
  </si>
  <si>
    <t>1 or more vessel kills</t>
  </si>
  <si>
    <t>Using a coastal vessel</t>
  </si>
  <si>
    <t>Destroy player vehicles using a boat</t>
  </si>
  <si>
    <t>Coast Guard</t>
  </si>
  <si>
    <t>Win required number of battles getting "Ship Rescuer" in each of them</t>
  </si>
  <si>
    <t>7 assists</t>
  </si>
  <si>
    <t>Destroy player vehicles using a destroyer</t>
  </si>
  <si>
    <t>Threat of the Seas</t>
  </si>
  <si>
    <t>75% or more activity</t>
  </si>
  <si>
    <t>3000 or more damage</t>
  </si>
  <si>
    <t>Win required number of battles getting "Teamwork" or
"Supporting Fire" in each of them</t>
  </si>
  <si>
    <t>1 base</t>
  </si>
  <si>
    <t>3 critical hits</t>
  </si>
  <si>
    <t>5 targets</t>
  </si>
  <si>
    <t>1 assist</t>
  </si>
  <si>
    <t>Win required number of battles getting "Fighter rescuer"
or "Bomber rescuer" in each of them</t>
  </si>
  <si>
    <t>Turret to turret</t>
  </si>
  <si>
    <t>Place 1-7</t>
  </si>
  <si>
    <t>5 assists</t>
  </si>
  <si>
    <t>1 kill or more</t>
  </si>
  <si>
    <t>Play required number of battles where any of the streaks 
from the list has been received</t>
  </si>
  <si>
    <t>50% or more acticity</t>
  </si>
  <si>
    <t>10 000 damage</t>
  </si>
  <si>
    <t>Use a coastal vessel</t>
  </si>
  <si>
    <t>4500 or more damage</t>
  </si>
  <si>
    <t>Win required number of battles getting "Fighter Rescuer" or
"Bomber Rescuer" in each of them</t>
  </si>
  <si>
    <t>3 targets</t>
  </si>
  <si>
    <t>4 targets</t>
  </si>
  <si>
    <t>Value</t>
  </si>
  <si>
    <t>Other requirements</t>
  </si>
  <si>
    <t>In-game description</t>
  </si>
  <si>
    <t>Name</t>
  </si>
  <si>
    <t>Type</t>
  </si>
  <si>
    <t>Mode</t>
  </si>
  <si>
    <t>Grand Total</t>
  </si>
  <si>
    <t>Sub Total</t>
  </si>
  <si>
    <t>No</t>
  </si>
  <si>
    <t>Ki-87 (Rank 4 Japan)</t>
  </si>
  <si>
    <t>Ki-87 Advanced Pack</t>
  </si>
  <si>
    <t>Westland Wyvern aircraft (Rank 4 Great Britain)</t>
  </si>
  <si>
    <t>Wyvern Advanced Pack</t>
  </si>
  <si>
    <t>STEAM</t>
  </si>
  <si>
    <t>A6M5 Ko (Rank 4 Japan)</t>
  </si>
  <si>
    <t>USA Pacific Campaign (1941-1942), Japanese Pacific Campaign (1941-1942)</t>
  </si>
  <si>
    <t>XP-38G Lightning (Rank 2 USA)</t>
  </si>
  <si>
    <t>Pacific Advanced Pack</t>
  </si>
  <si>
    <t>James Prendergast`s Spitfire FR Mk.XIVe. (Rank 4 Great Britain)</t>
  </si>
  <si>
    <t>Prendergast`s Spitfire FR Mk.XIVe Advanced Pack</t>
  </si>
  <si>
    <t>La-7 (Rank 4 USSR)</t>
  </si>
  <si>
    <t>Sergei Dolgushin's La-7 Advanced Pack</t>
  </si>
  <si>
    <t xml:space="preserve">George Bostwick's P-47M-1-RE Thunderbolt (Rank 4 USA) </t>
  </si>
  <si>
    <t>George Bostwick's P-47M-1-RE Thunderbolt Advanced Pack</t>
  </si>
  <si>
    <t>P-51D-20 'Mustang' aircraft (Rank 4 USA)</t>
  </si>
  <si>
    <t>Mustang Advanced Pack</t>
  </si>
  <si>
    <t>Typhoon Mk.IB (Rank 3 Great Britain)</t>
  </si>
  <si>
    <t>Typhoon Advanced Pack</t>
  </si>
  <si>
    <t>Fw.190D-13 (Rank 4 Germany)</t>
  </si>
  <si>
    <t>Dora Advanced Pack</t>
  </si>
  <si>
    <t>Strv-81 Centurion tank (Rank 4 Great Britain)</t>
  </si>
  <si>
    <t>Centurion Advanced Pack</t>
  </si>
  <si>
    <t>T29 tank (Rank 4 USA)</t>
  </si>
  <si>
    <t>T29 Advanced Pack</t>
  </si>
  <si>
    <t>KV-2 ZIS 6 (Rank 3 USSR)</t>
  </si>
  <si>
    <t>KV-2 ZIS 6 Advanced Pack</t>
  </si>
  <si>
    <t>Tiger II Sla.16 (Rank 4 Germany)</t>
  </si>
  <si>
    <t>King Tiger Advanced Pack</t>
  </si>
  <si>
    <t>T-26E Light tank (Rank I USSR)</t>
  </si>
  <si>
    <t>T-26E Starter Pack</t>
  </si>
  <si>
    <t>SdKfz 140/1 (Rank I Germany)</t>
  </si>
  <si>
    <t>SdKfz 140/1 Starter Pack</t>
  </si>
  <si>
    <t>Exlusive livery of British 7th Armoured Division, 65th Anti-Tank Regiment, Norfolk Yeomanry</t>
  </si>
  <si>
    <t>M10 Achilles (Rank 3 Great Britain)</t>
  </si>
  <si>
    <t>M10 Achilles Starter Pack</t>
  </si>
  <si>
    <t>Exlusive livery of 1st Squadron, 4th Armoured Regiment “Scorpion”, 2nd Armoured Brigade, 2nd “Warsaw” Armoured Division</t>
  </si>
  <si>
    <t>Sherman Ic (Rank 3 Great Britain)</t>
  </si>
  <si>
    <t>Sherman Firefly Ic Advanced Pack</t>
  </si>
  <si>
    <t>A43 Black Prince (Rank 4 Great Britain)</t>
  </si>
  <si>
    <t>A43 Black Prince Advanced Pack</t>
  </si>
  <si>
    <t>M18 "Black Cat" (Rank 3 USA)</t>
  </si>
  <si>
    <t>M18 Black Cat Advanced Pack</t>
  </si>
  <si>
    <t>T-34-85E with mesh screens (Rank 4 USSR)</t>
  </si>
  <si>
    <t>T-34-85E, 1945 Advanced Pack</t>
  </si>
  <si>
    <t>IS-2 “Revenge for the Hero brother”. (Rank 4 USSR)</t>
  </si>
  <si>
    <t>IS-2 Revenge for the Hero brother Advanced Pack</t>
  </si>
  <si>
    <t>M5A1 Stuart (Rank 2 USA);</t>
  </si>
  <si>
    <t>M5A1 5th Canadian Armoured Division Starter Pack</t>
  </si>
  <si>
    <t>Т-34 tank mod. 1941 (Rank 2 USSR)</t>
  </si>
  <si>
    <t>Guards Starter Pack</t>
  </si>
  <si>
    <t>Shielded KV-1E tank (Rank 2 USSR)</t>
  </si>
  <si>
    <t>Shielded KV-1E Starter Pack</t>
  </si>
  <si>
    <t>Nibelungenwerke Panzer IV/70 (A) (Rank 3 Germany)</t>
  </si>
  <si>
    <t>Hunter Starter Pack</t>
  </si>
  <si>
    <t>Modify the following vehicle status above and it will be updated here</t>
  </si>
  <si>
    <t>Gaijin Store</t>
  </si>
  <si>
    <t>War Thunder - Red Fury Advanced Pack</t>
  </si>
  <si>
    <t>Pe-2-205 (Rank 3 USSR)</t>
  </si>
  <si>
    <t>War Thunder - Ace Advanced Pack</t>
  </si>
  <si>
    <t>Tank М10 Achilles (Rank 3 Great Britain)</t>
  </si>
  <si>
    <t>No exclusive livery</t>
  </si>
  <si>
    <t>Tank Grant I (Rank 2 USA)</t>
  </si>
  <si>
    <t>War Thunder - Desert Rats Pack</t>
  </si>
  <si>
    <t>P-36A “Hawk” fighter (Rank 1 USA) of LT Philip M Rasmussen</t>
  </si>
  <si>
    <t>War Thunder - Steam Pack</t>
  </si>
  <si>
    <t>Tank SdKfz 140/1 (Rank 1 Germany)</t>
  </si>
  <si>
    <t>Tank Panzerkampfwagen II Ausf. H (Rank 1 Germany)</t>
  </si>
  <si>
    <t>War Thunder - Panzer Pack</t>
  </si>
  <si>
    <t>Change the price here according to here: http://store.steampowered.com/bundle/2363/</t>
  </si>
  <si>
    <t>Steam</t>
  </si>
  <si>
    <t>Bonus</t>
  </si>
  <si>
    <t>Vehicles</t>
  </si>
  <si>
    <t>S$/US$</t>
  </si>
  <si>
    <t>Golden Eagle</t>
  </si>
  <si>
    <t>Premium Days</t>
  </si>
  <si>
    <t>Type Yes/No depending whether if you already own the vehicle</t>
  </si>
  <si>
    <t>Steam plus War Thunder</t>
  </si>
  <si>
    <t>Total</t>
  </si>
  <si>
    <t>US$</t>
  </si>
  <si>
    <t>All on War Thunder</t>
  </si>
  <si>
    <t>If you already own some of the packs, then you will pay only for the ones you don’t have yet on Gaijin Store, with the same discount. So do remember to buy from Steam first =)</t>
  </si>
  <si>
    <t>Difference</t>
  </si>
  <si>
    <t>S$</t>
  </si>
  <si>
    <t>(Put your exchange rate with US$. Use 1 if you are from US. S$ is the price in your currency)</t>
  </si>
  <si>
    <t>US$1</t>
  </si>
  <si>
    <t>Exchange Rate</t>
  </si>
  <si>
    <t>War Thunder Christmas Shopping Guide 2016</t>
  </si>
  <si>
    <t>Average RP Gain per Day :</t>
  </si>
  <si>
    <t>Number of Missions per Day :</t>
  </si>
  <si>
    <t>Average RP Gain per Mission :</t>
  </si>
  <si>
    <t>Sample 10 :</t>
  </si>
  <si>
    <t>Sample 09 :</t>
  </si>
  <si>
    <t>And not the overall mission result…</t>
  </si>
  <si>
    <t>But this time with only the amount of RP that goes to your spad-ing unit modifications</t>
  </si>
  <si>
    <t>Total Amount of Days for the spadding :</t>
  </si>
  <si>
    <t>Sample 08 :</t>
  </si>
  <si>
    <t>Note that you may again complete the 10 missions sample</t>
  </si>
  <si>
    <t xml:space="preserve">GE </t>
  </si>
  <si>
    <t>RP Cost</t>
  </si>
  <si>
    <t>Spading and Tree-Grinding are 2 different things for the file</t>
  </si>
  <si>
    <t>For the Spadding of one unit only…</t>
  </si>
  <si>
    <t>For the Spad-ing of one unit only…</t>
  </si>
  <si>
    <t>Sample 07 :</t>
  </si>
  <si>
    <t>Quick GE-RP Convertor</t>
  </si>
  <si>
    <t>The section here is for the Spad-ing of a unit… It is independant from the Tree-Grind results</t>
  </si>
  <si>
    <t>Total Amount of Missions for the spadding :</t>
  </si>
  <si>
    <t>Grinding Unit total modification cost in RP :</t>
  </si>
  <si>
    <t>Sample 06 :</t>
  </si>
  <si>
    <t>Sample 05 :</t>
  </si>
  <si>
    <t>Sample 04 :</t>
  </si>
  <si>
    <t>Sample 03 :</t>
  </si>
  <si>
    <t>Grinding Unit(s) RP Cost :</t>
  </si>
  <si>
    <t>Total Amount of Days :</t>
  </si>
  <si>
    <t>Sample 02 :</t>
  </si>
  <si>
    <t>[Grinding Unit(s) Name Placeholder]</t>
  </si>
  <si>
    <t>If your plane is not Sapaded - Insert the amount of RP you've got for the Grinding unit in your mission results</t>
  </si>
  <si>
    <t>Grinding Unit(s) [Amount of unit(s)] :</t>
  </si>
  <si>
    <t>Sample 01 :</t>
  </si>
  <si>
    <t>Finally, read the results in the [C Column]…</t>
  </si>
  <si>
    <t>Total Amount of Missions to get the RPs :</t>
  </si>
  <si>
    <t>Use the battle results to find the amount of RP earned each missions</t>
  </si>
  <si>
    <t>First, do 10 games and fill the Sample Table [A5 ; A24] . Then Fill-in the inputs [B Column].</t>
  </si>
  <si>
    <t>[Grinder Unit(s) Name Placeholder]</t>
  </si>
  <si>
    <r>
      <t xml:space="preserve">Insert here your mission scores from a sample of </t>
    </r>
    <r>
      <rPr>
        <b/>
        <i/>
        <sz val="10"/>
        <color theme="1"/>
        <rFont val="Gill Sans MT"/>
        <family val="2"/>
      </rPr>
      <t>10 missions</t>
    </r>
  </si>
  <si>
    <t>This table is meant to help you plan your grind for a the Tree-Grind &amp; the Spad-ing of Unit(s) from the RP POV</t>
  </si>
  <si>
    <t>Grinder Unit(s) :</t>
  </si>
  <si>
    <t>Average Research Points [RP] Gain per Mission</t>
  </si>
  <si>
    <t>Dead Zone</t>
  </si>
  <si>
    <t>Additional Notes (?)</t>
  </si>
  <si>
    <t>Outputs</t>
  </si>
  <si>
    <t>Inputs</t>
  </si>
  <si>
    <t>RP - Research Points &amp; Progression</t>
  </si>
  <si>
    <t>A negative result here means a SL loss</t>
  </si>
  <si>
    <t>Average SL Gain per Day :</t>
  </si>
  <si>
    <t>Average SL Gain per Missions :</t>
  </si>
  <si>
    <t>You may update your B9 input when your Tree-Grind is over (when you switch to the spad-ing phase)</t>
  </si>
  <si>
    <t>This result here is taking your current SL amount as the original valor</t>
  </si>
  <si>
    <t>Amount of SL after researching &amp; purchasing all modifications :</t>
  </si>
  <si>
    <t>Grinding Unit total modification cost in SL :</t>
  </si>
  <si>
    <t>The result here includes the Grinding Unit(s) purchase (C12)</t>
  </si>
  <si>
    <t>Amount of SL after crewing the Grinding Unit(s) :</t>
  </si>
  <si>
    <t>Grinding Unit(s) crewing cost(s) in SL :</t>
  </si>
  <si>
    <t>Amout of SL after purchasing the Grinding Unit(s) :</t>
  </si>
  <si>
    <t>Grinding Unit(s) purchase cost(s) in SL :</t>
  </si>
  <si>
    <t>A negative result here shouldn't be possible in-game (unless??)</t>
  </si>
  <si>
    <t>Amount of SL after the grind :</t>
  </si>
  <si>
    <t>Current amount of SL :</t>
  </si>
  <si>
    <r>
      <t xml:space="preserve">Total </t>
    </r>
    <r>
      <rPr>
        <sz val="10"/>
        <color theme="1"/>
        <rFont val="Calibri"/>
        <family val="2"/>
      </rPr>
      <t>Δ of SL from the grind :</t>
    </r>
  </si>
  <si>
    <t>Use the battle results to find the amount of SL earned each missions</t>
  </si>
  <si>
    <r>
      <t xml:space="preserve">Insert here your SL gains from a sample of </t>
    </r>
    <r>
      <rPr>
        <b/>
        <i/>
        <sz val="10"/>
        <color theme="1"/>
        <rFont val="Gill Sans MT"/>
        <family val="2"/>
      </rPr>
      <t>10 missions</t>
    </r>
  </si>
  <si>
    <t>This table is meant to help you plan your grind for a the Tree-Grind &amp; the Spad-ing of Unit(s) from a SL POV</t>
  </si>
  <si>
    <t>Average Silver Lions [SL] Gain per Mission</t>
  </si>
  <si>
    <t>SL - Game Economy &amp; Evolution</t>
  </si>
  <si>
    <t>Made by Collier-TheGreyShepherd (2023-2024)</t>
  </si>
  <si>
    <t>I recommend to update it every time a 'Stage' is done</t>
  </si>
  <si>
    <t>The average result is made by a sample of 10 games. Update it regularly to be more accurate…</t>
  </si>
  <si>
    <t>Average Mission Score per Game :</t>
  </si>
  <si>
    <t>Try to stick to your grinder unit(s) choice to have precise results and so an accurate plan…</t>
  </si>
  <si>
    <t>Usually the coefs. are : Rank II-III - 0.7;  Rank IV - 0.9 ; Rank V - 1.0 ; Rank VI-VII - 1.1 ; Rank VII-VIII - 1.2</t>
  </si>
  <si>
    <t>The Coeficient from the played unit Rank can be found in the 'Stage' "stat-card"</t>
  </si>
  <si>
    <t>Score Coeficient from the Grinder Unit(s) Rank :</t>
  </si>
  <si>
    <t>Total Mission Score needed for one 'Stage' :</t>
  </si>
  <si>
    <t>Amount of missions left :</t>
  </si>
  <si>
    <t>Amount of desired 'Stages' left :</t>
  </si>
  <si>
    <t>Amount of 'Stages' already done :</t>
  </si>
  <si>
    <t>Amount of 'Stages' desired :</t>
  </si>
  <si>
    <t xml:space="preserve">Total amount of missions for all desired 'Stages' : </t>
  </si>
  <si>
    <t>A 'Stage is often called 'Mark of distinction' by War Thunder</t>
  </si>
  <si>
    <t>Total amount of missions for one 'Stage' :</t>
  </si>
  <si>
    <t>Grinder unit(s) used for the event :</t>
  </si>
  <si>
    <t>[Score Event Name Placeholder]</t>
  </si>
  <si>
    <t>Use either the battle results or the replay menus to find the scores</t>
  </si>
  <si>
    <t>First, do 10 games and fill the Score Sample table [A5 ; A24] . Then Fill-in the inputs [B Column].</t>
  </si>
  <si>
    <t>Current Mission Score Event name :</t>
  </si>
  <si>
    <r>
      <t xml:space="preserve">Insert here your mission scores from a sample of </t>
    </r>
    <r>
      <rPr>
        <b/>
        <i/>
        <sz val="10"/>
        <color theme="1"/>
        <rFont val="Gill Sans MT"/>
        <family val="2"/>
      </rPr>
      <t>10 games</t>
    </r>
  </si>
  <si>
    <t>This table is meant to help you plan your grind for a Mission Score Event (usually the Summer &amp; Winter ones)</t>
  </si>
  <si>
    <t>Average Mission Score per Game</t>
  </si>
  <si>
    <t>Mission Score Event &amp; Progression</t>
  </si>
  <si>
    <t>Updated to - MAJ 'Sky Guardians'</t>
  </si>
  <si>
    <t>[Example] - Complete Spade</t>
  </si>
  <si>
    <t>None</t>
  </si>
  <si>
    <r>
      <t xml:space="preserve">[If it's and complete Spadding - just write </t>
    </r>
    <r>
      <rPr>
        <i/>
        <sz val="10"/>
        <color theme="1"/>
        <rFont val="Gill Sans MT"/>
        <family val="2"/>
      </rPr>
      <t>Complete Spade</t>
    </r>
    <r>
      <rPr>
        <sz val="10"/>
        <color theme="1"/>
        <rFont val="Gill Sans MT"/>
        <family val="2"/>
      </rPr>
      <t>]</t>
    </r>
  </si>
  <si>
    <r>
      <t xml:space="preserve">Israel - </t>
    </r>
    <r>
      <rPr>
        <b/>
        <sz val="10"/>
        <color theme="1"/>
        <rFont val="Gill Sans MT"/>
        <family val="2"/>
      </rPr>
      <t>IL</t>
    </r>
  </si>
  <si>
    <r>
      <t xml:space="preserve">Sweden/Finland - </t>
    </r>
    <r>
      <rPr>
        <b/>
        <sz val="10"/>
        <color theme="1"/>
        <rFont val="Gill Sans MT"/>
        <family val="2"/>
      </rPr>
      <t xml:space="preserve">SWE </t>
    </r>
    <r>
      <rPr>
        <sz val="10"/>
        <color theme="1"/>
        <rFont val="Gill Sans MT"/>
        <family val="2"/>
      </rPr>
      <t xml:space="preserve">/ </t>
    </r>
    <r>
      <rPr>
        <b/>
        <sz val="10"/>
        <color theme="1"/>
        <rFont val="Gill Sans MT"/>
        <family val="2"/>
      </rPr>
      <t>FIN</t>
    </r>
  </si>
  <si>
    <r>
      <t xml:space="preserve">France - </t>
    </r>
    <r>
      <rPr>
        <b/>
        <sz val="10"/>
        <color theme="1"/>
        <rFont val="Gill Sans MT"/>
        <family val="2"/>
      </rPr>
      <t>FRA</t>
    </r>
  </si>
  <si>
    <r>
      <t xml:space="preserve">Italy - </t>
    </r>
    <r>
      <rPr>
        <b/>
        <sz val="10"/>
        <color theme="1"/>
        <rFont val="Gill Sans MT"/>
        <family val="2"/>
      </rPr>
      <t>ITA</t>
    </r>
  </si>
  <si>
    <r>
      <t xml:space="preserve">ROC &amp; PRC - </t>
    </r>
    <r>
      <rPr>
        <b/>
        <sz val="10"/>
        <color theme="1"/>
        <rFont val="Gill Sans MT"/>
        <family val="2"/>
      </rPr>
      <t>CHN</t>
    </r>
  </si>
  <si>
    <t>To Spade - Re-Spade Units per Minor Tech-Tree</t>
  </si>
  <si>
    <t>Nothing too fancy, it's just a listing tab.</t>
  </si>
  <si>
    <t>a unit spadding (Re-Spadding) operation…</t>
  </si>
  <si>
    <t>[Example] - EFS &amp; Compressor</t>
  </si>
  <si>
    <t>This tab is made to help you list and conduct</t>
  </si>
  <si>
    <t>[Modifications to do on the unit (or unit familly)]</t>
  </si>
  <si>
    <r>
      <t>Japan -</t>
    </r>
    <r>
      <rPr>
        <b/>
        <sz val="10"/>
        <color theme="1"/>
        <rFont val="Gill Sans MT"/>
        <family val="2"/>
      </rPr>
      <t xml:space="preserve"> JPN</t>
    </r>
  </si>
  <si>
    <r>
      <t xml:space="preserve">UK &amp; Commonwealth - </t>
    </r>
    <r>
      <rPr>
        <b/>
        <sz val="10"/>
        <color theme="1"/>
        <rFont val="Gill Sans MT"/>
        <family val="2"/>
      </rPr>
      <t>UKC</t>
    </r>
  </si>
  <si>
    <r>
      <t xml:space="preserve">USSR/Russia &amp; Related - </t>
    </r>
    <r>
      <rPr>
        <b/>
        <sz val="10"/>
        <color theme="1"/>
        <rFont val="Gill Sans MT"/>
        <family val="2"/>
      </rPr>
      <t>SSR</t>
    </r>
  </si>
  <si>
    <r>
      <t xml:space="preserve">Germany - </t>
    </r>
    <r>
      <rPr>
        <b/>
        <sz val="10"/>
        <color theme="1"/>
        <rFont val="Gill Sans MT"/>
        <family val="2"/>
      </rPr>
      <t>GER</t>
    </r>
  </si>
  <si>
    <r>
      <t xml:space="preserve">United States - </t>
    </r>
    <r>
      <rPr>
        <b/>
        <sz val="10"/>
        <color theme="1"/>
        <rFont val="Gill Sans MT"/>
        <family val="2"/>
      </rPr>
      <t>USA</t>
    </r>
  </si>
  <si>
    <t>To Spade - Re-Spade Units per Main Tech-Tree</t>
  </si>
  <si>
    <t>38 cm Sturmmörser</t>
  </si>
  <si>
    <t>Decal - Chronicles of World War II 2017</t>
  </si>
  <si>
    <t>Travel Gramphone - Coupon</t>
  </si>
  <si>
    <t>BM-31-12</t>
  </si>
  <si>
    <t>Profile icon - Pages of History 2024</t>
  </si>
  <si>
    <t>Decal - Legend of Victory</t>
  </si>
  <si>
    <t>Decoration - Legend of Victory</t>
  </si>
  <si>
    <t>Tandem MAI</t>
  </si>
  <si>
    <t>Ship flags obtained</t>
  </si>
  <si>
    <t>Aerobatic smokes obtained</t>
  </si>
  <si>
    <t>Profile pictures obtained</t>
  </si>
  <si>
    <t>Camouflages obtained</t>
  </si>
  <si>
    <t>Loading screens obtained</t>
  </si>
  <si>
    <t>Decals obtained</t>
  </si>
  <si>
    <t>Decorations obtained</t>
  </si>
  <si>
    <t>Vehicles obtained</t>
  </si>
  <si>
    <t>Vehicle total</t>
  </si>
  <si>
    <t>Ship flags</t>
  </si>
  <si>
    <t>Aerobatic smoke</t>
  </si>
  <si>
    <t>Vehicle (coupon)</t>
  </si>
  <si>
    <t>Vehicle (activated on account)</t>
  </si>
  <si>
    <t>Camouflage</t>
  </si>
  <si>
    <t>Profile pciture</t>
  </si>
  <si>
    <t>Loading screen</t>
  </si>
  <si>
    <t>Decoration</t>
  </si>
  <si>
    <t>Decal</t>
  </si>
  <si>
    <t>Miscellaneous (good prizes)</t>
  </si>
  <si>
    <t>Backups</t>
  </si>
  <si>
    <t>Wingman</t>
  </si>
  <si>
    <t>Wing Breaker</t>
  </si>
  <si>
    <t>Unstoppable</t>
  </si>
  <si>
    <t>Destroy 10 units</t>
  </si>
  <si>
    <t>Destroy 5 units</t>
  </si>
  <si>
    <t>Best Squad</t>
  </si>
  <si>
    <t>Battle Victory</t>
  </si>
  <si>
    <t>Wagers</t>
  </si>
  <si>
    <t>Jack Of All Trades</t>
  </si>
  <si>
    <t>Domination</t>
  </si>
  <si>
    <t>Blind Hunt</t>
  </si>
  <si>
    <t>Be The Best</t>
  </si>
  <si>
    <t>Avenger</t>
  </si>
  <si>
    <t>Antimech</t>
  </si>
  <si>
    <t>AAA</t>
  </si>
  <si>
    <t>Orders</t>
  </si>
  <si>
    <t>SL boosters</t>
  </si>
  <si>
    <t>RP boosters</t>
  </si>
  <si>
    <t>Silver lions</t>
  </si>
  <si>
    <t>Mean average value per box</t>
  </si>
  <si>
    <t>Total % chance</t>
  </si>
  <si>
    <t>% chance within drop category</t>
  </si>
  <si>
    <t>Net SL change</t>
  </si>
  <si>
    <t>SL spent</t>
  </si>
  <si>
    <t>Amount / Boxes opened</t>
  </si>
  <si>
    <t>Decal - 2020/21</t>
  </si>
  <si>
    <t>Decal - 2019/20</t>
  </si>
  <si>
    <t>"Christmas tree" victory marks</t>
  </si>
  <si>
    <t>Decal - 2021/22</t>
  </si>
  <si>
    <t>"Pin-up pilot (Japan)" - Coupon</t>
  </si>
  <si>
    <t>Decal - 2023/24</t>
  </si>
  <si>
    <t>Decal - 2018/19</t>
  </si>
  <si>
    <t>Decal - 2016/17</t>
  </si>
  <si>
    <t>"The Sherwood Warrior" decal - Coupon</t>
  </si>
  <si>
    <t>Decal - 2022/23</t>
  </si>
  <si>
    <t>Decal - 2018-19</t>
  </si>
  <si>
    <t>New Year's pin-up (Italy) - Coupon</t>
  </si>
  <si>
    <t>Xmas rocket -coupon</t>
  </si>
  <si>
    <t>Chrismas tree victory marks</t>
  </si>
  <si>
    <t>Shark Jaws (2), coupon</t>
  </si>
  <si>
    <t>Decoration - 2023/24</t>
  </si>
  <si>
    <t>Assault Rifle (Britain) - Coupon</t>
  </si>
  <si>
    <t>Christmas mill</t>
  </si>
  <si>
    <t>Snowman</t>
  </si>
  <si>
    <t>Ro.57 Quadriama</t>
  </si>
  <si>
    <t>Decoration - 2021/22</t>
  </si>
  <si>
    <t>SU-85A</t>
  </si>
  <si>
    <t>New Year's pin-up (USA) -  Coupon</t>
  </si>
  <si>
    <t>"Sparkler" - Coupon</t>
  </si>
  <si>
    <t>E.B.R. (1954)</t>
  </si>
  <si>
    <t>Decoration - 2018/19</t>
  </si>
  <si>
    <t>AEC Mk II - Coupon</t>
  </si>
  <si>
    <t>Xmas Sock</t>
  </si>
  <si>
    <t>"Snowshoe" - Coupon</t>
  </si>
  <si>
    <t>C. 202D</t>
  </si>
  <si>
    <t>Snowbike</t>
  </si>
  <si>
    <t>MPK Pr.201K</t>
  </si>
  <si>
    <t>Chrismas sleigh</t>
  </si>
  <si>
    <t>J9 Early</t>
  </si>
  <si>
    <t>Profile icon "Winter pilot"</t>
  </si>
  <si>
    <t>Assault Rifle (Sweden) -coupon</t>
  </si>
  <si>
    <t>I-301</t>
  </si>
  <si>
    <t>Decoration 2018/19</t>
  </si>
  <si>
    <t>USS Newport News</t>
  </si>
  <si>
    <t>Profile icon "Snowboarder" - Coupon</t>
  </si>
  <si>
    <t>Cuckoo clock, coupon</t>
  </si>
  <si>
    <t>P-40C</t>
  </si>
  <si>
    <t>Profile icon "Snowboarder"</t>
  </si>
  <si>
    <t>Biathlon Rifle</t>
  </si>
  <si>
    <t>LVT(A)(4) (ZIS-2)</t>
  </si>
  <si>
    <t>Decoration 2019/20</t>
  </si>
  <si>
    <t>Mirage 2000C-S4</t>
  </si>
  <si>
    <t>New Year Aerobatic Smoke</t>
  </si>
  <si>
    <t>Decoration - 2022/23</t>
  </si>
  <si>
    <t>Decoration - 2020/21</t>
  </si>
  <si>
    <t>MiG-21PFM</t>
  </si>
  <si>
    <t>Decoration - 2019/20</t>
  </si>
  <si>
    <t>Leningrad</t>
  </si>
  <si>
    <t>New Year's flag</t>
  </si>
  <si>
    <t>Merkava Mk.2B</t>
  </si>
  <si>
    <t>"Ice Climber's Backpack" - Coupon</t>
  </si>
  <si>
    <t>TIS MA</t>
  </si>
  <si>
    <t>"New Year's pin-up (China)" - Coupon</t>
  </si>
  <si>
    <t>Assault Rifle (China) - Coupon</t>
  </si>
  <si>
    <t>M.B.152C1</t>
  </si>
  <si>
    <t>"Pin-up pilot (Italy)" - Coupon</t>
  </si>
  <si>
    <t>Assault Rifle (USSR) - Coupon</t>
  </si>
  <si>
    <t>NC.900</t>
  </si>
  <si>
    <t>Profile icon - 2023/24</t>
  </si>
  <si>
    <t>Shark Jaws (4) - Coupon</t>
  </si>
  <si>
    <t>Assault Rifle (USA)</t>
  </si>
  <si>
    <t>Jaguar</t>
  </si>
  <si>
    <t>3D Decoration - 2021/22</t>
  </si>
  <si>
    <t>Fw 190 C</t>
  </si>
  <si>
    <t>"Dear Santa I can explain..." decal</t>
  </si>
  <si>
    <t>Assault Rifle (France)</t>
  </si>
  <si>
    <t>Aerobatic smokes - 2020/21</t>
  </si>
  <si>
    <t>QF 3.7 Ram</t>
  </si>
  <si>
    <t>Decal - 2023</t>
  </si>
  <si>
    <t>Decal - 2021</t>
  </si>
  <si>
    <t>Decal - 2020</t>
  </si>
  <si>
    <t>Decal - 2019</t>
  </si>
  <si>
    <t>Decal - 2017</t>
  </si>
  <si>
    <t>Decal - 2016</t>
  </si>
  <si>
    <t>Emblem of the Rapid Forces Division, Germany - Coupon</t>
  </si>
  <si>
    <t>Emblem of the 1st Airborne Brigade, Japan - Coupon</t>
  </si>
  <si>
    <t>Emblem of the armored forces, Germany - Coupon</t>
  </si>
  <si>
    <t>Decal - 2018</t>
  </si>
  <si>
    <t>Pin-up USSR - Coupon</t>
  </si>
  <si>
    <t>Emblem of the armored forces, France</t>
  </si>
  <si>
    <t>Decal - 2022</t>
  </si>
  <si>
    <t>Emblem of the Royal Marines - Coupon</t>
  </si>
  <si>
    <t>IJN Haruna</t>
  </si>
  <si>
    <t>Martlet Mk IV</t>
  </si>
  <si>
    <t>CT-CV 105HP</t>
  </si>
  <si>
    <t>Sd.Kfz.234/4</t>
  </si>
  <si>
    <t>Decoration - 2022</t>
  </si>
  <si>
    <t>Decoration - 2019</t>
  </si>
  <si>
    <t>Freccia P-493</t>
  </si>
  <si>
    <t>STEN - Coupon</t>
  </si>
  <si>
    <t>Leopard 2AV - Coupon</t>
  </si>
  <si>
    <t>Decoration - 2017</t>
  </si>
  <si>
    <t>Leopard 2AV</t>
  </si>
  <si>
    <t>Decoration - 2016</t>
  </si>
  <si>
    <t>FJ-4B VMF-232</t>
  </si>
  <si>
    <t>Fiery ball - Coupon</t>
  </si>
  <si>
    <t>F11F-1</t>
  </si>
  <si>
    <t>PPS - Coupon</t>
  </si>
  <si>
    <t>Bussard</t>
  </si>
  <si>
    <t>Profile Icon - 2022</t>
  </si>
  <si>
    <t>Pin-up Britain</t>
  </si>
  <si>
    <t>P-59A</t>
  </si>
  <si>
    <t>MotoLady - Coupon</t>
  </si>
  <si>
    <t>T-34E</t>
  </si>
  <si>
    <t>Girl Scout</t>
  </si>
  <si>
    <t>Fiery explosion - Coupon</t>
  </si>
  <si>
    <t>Decoration - 2023</t>
  </si>
  <si>
    <t>BT-7A (F-32) - Coupon</t>
  </si>
  <si>
    <t>The Symbol of Japan</t>
  </si>
  <si>
    <t>PPS</t>
  </si>
  <si>
    <t>MotoLady</t>
  </si>
  <si>
    <t>Bf 110 C-6</t>
  </si>
  <si>
    <t>Decoration - 2021</t>
  </si>
  <si>
    <t>BT-7A (F-32)</t>
  </si>
  <si>
    <t>BSA Bicycle - Coupon</t>
  </si>
  <si>
    <t>Profile Icon - 2023</t>
  </si>
  <si>
    <t>Emblem of the 11th Parachute Brigade, France - Coupon</t>
  </si>
  <si>
    <t>Sailing catamaran</t>
  </si>
  <si>
    <t>Decoration - 2020</t>
  </si>
  <si>
    <t>Pz.Sp.Wg.P204(f) KwK</t>
  </si>
  <si>
    <t>Fiery explosion</t>
  </si>
  <si>
    <t>Buccaneer S.1</t>
  </si>
  <si>
    <t>Ki-94-II: Spotted camouflage - Coupon</t>
  </si>
  <si>
    <t>Arisaka Type 44 - Coupon</t>
  </si>
  <si>
    <t>Ka-Chi</t>
  </si>
  <si>
    <t>KV-220: Testing Ground 113 - Coupon</t>
  </si>
  <si>
    <t>HMS Renown: Tricolor geometric camoflage - Coupon</t>
  </si>
  <si>
    <t>M3 Carbine - Coupon</t>
  </si>
  <si>
    <t>BMD-4</t>
  </si>
  <si>
    <t>Vehicle</t>
  </si>
  <si>
    <t>I-180S</t>
  </si>
  <si>
    <t>LOSAT x2</t>
  </si>
  <si>
    <t>VFW</t>
  </si>
  <si>
    <t>AMD.35 (SA35)</t>
  </si>
  <si>
    <t>AU-1</t>
  </si>
  <si>
    <t>Tiger (animal) x2</t>
  </si>
  <si>
    <t>House of the Hawk - Coupon</t>
  </si>
  <si>
    <t>Ju 388 J</t>
  </si>
  <si>
    <t>Football-graffiti</t>
  </si>
  <si>
    <t>Merkava Mk.1</t>
  </si>
  <si>
    <t>Tokushu Heiki</t>
  </si>
  <si>
    <t>Sombrero</t>
  </si>
  <si>
    <t>BI</t>
  </si>
  <si>
    <t>Mobile Infantry</t>
  </si>
  <si>
    <t>Tank Football</t>
  </si>
  <si>
    <t>Slasher's Mask - Coupon</t>
  </si>
  <si>
    <t>Kfir C.2</t>
  </si>
  <si>
    <t>Sky Pirates</t>
  </si>
  <si>
    <t>April's Fool Event</t>
  </si>
  <si>
    <t>F-5A</t>
  </si>
  <si>
    <t>Tank Football x2</t>
  </si>
  <si>
    <t>Spot the Ball x3</t>
  </si>
  <si>
    <t>Super Cup - Coupon</t>
  </si>
  <si>
    <t>Sd.Kfz.251/10</t>
  </si>
  <si>
    <t>Idk it was in Spanish</t>
  </si>
  <si>
    <t>Friday, 13th x2</t>
  </si>
  <si>
    <t>Golden boot</t>
  </si>
  <si>
    <t>Alecto I</t>
  </si>
  <si>
    <t>Miscellaneous</t>
  </si>
  <si>
    <t>Average value per box</t>
  </si>
  <si>
    <t>-</t>
  </si>
  <si>
    <t>SL - ceiling: 270</t>
  </si>
  <si>
    <t>14 min</t>
  </si>
  <si>
    <t>WEP</t>
  </si>
  <si>
    <t>Mixture doesn't seem to affect this plane at all</t>
  </si>
  <si>
    <t>US</t>
  </si>
  <si>
    <t>P-63A/C</t>
  </si>
  <si>
    <t>SL - ceiling: 225</t>
  </si>
  <si>
    <t>Inf.</t>
  </si>
  <si>
    <t>XP-50</t>
  </si>
  <si>
    <t>WEP: 4000
100%: 5300</t>
  </si>
  <si>
    <t>SL - 3500: 275
Above: 265</t>
  </si>
  <si>
    <t>auto/100%</t>
  </si>
  <si>
    <t>P-51-D5/10/20</t>
  </si>
  <si>
    <t>WEP: 3300
100%: 4900</t>
  </si>
  <si>
    <t>SL - 3500: 275 
Above: 265</t>
  </si>
  <si>
    <t>P-51-D30</t>
  </si>
  <si>
    <t>SL - 4000: 265
Above: 257</t>
  </si>
  <si>
    <t>100%
85-90% at high speed</t>
  </si>
  <si>
    <t>SL - 9000: 82%
Above: 45%</t>
  </si>
  <si>
    <t>20 min</t>
  </si>
  <si>
    <t>Mixture became a pain at high altitudes since 1.61. The values given are just approximations but they change constantly depending on exact altitude and speed at any altitude above ~9750 meters. Easy fix? Use AEC at those altitudes.</t>
  </si>
  <si>
    <t>P-47-M</t>
  </si>
  <si>
    <t>SL - 4000: 265
Above: 250</t>
  </si>
  <si>
    <t>75%
95-97% above 7000m</t>
  </si>
  <si>
    <t>SL - 9500: 80%
Above: 45%</t>
  </si>
  <si>
    <t>P-47-D25/28</t>
  </si>
  <si>
    <t>P-40E</t>
  </si>
  <si>
    <t>SL - 1500: 283
1500 - 3000: 257
3000 - 4500: 254
Above: -5kph/1000m</t>
  </si>
  <si>
    <t>P-39</t>
  </si>
  <si>
    <t>SL: 290
Above: -5kph/1000m</t>
  </si>
  <si>
    <t>P-38J/L</t>
  </si>
  <si>
    <t>P-38G</t>
  </si>
  <si>
    <t>SL - 150: 225
Above: +8kph/1500m</t>
  </si>
  <si>
    <t>P-36A/C/G</t>
  </si>
  <si>
    <t>100%: 3500</t>
  </si>
  <si>
    <t>SL - 4000: 260
Above: 270</t>
  </si>
  <si>
    <t>93 - 97%
80 - 90% at high speed</t>
  </si>
  <si>
    <t>F8F-1</t>
  </si>
  <si>
    <t>WEP: 1400
100%: 3500</t>
  </si>
  <si>
    <t>93 - 97%
73% - 80% at high speed</t>
  </si>
  <si>
    <t>F8F-1B</t>
  </si>
  <si>
    <t>WEP: 2000</t>
  </si>
  <si>
    <t>6 min</t>
  </si>
  <si>
    <t>F7F-1</t>
  </si>
  <si>
    <t>WEP: 5600</t>
  </si>
  <si>
    <t>WEP: 1500</t>
  </si>
  <si>
    <t>SL - 6400: 250
Above: 255</t>
  </si>
  <si>
    <t>13 min</t>
  </si>
  <si>
    <t>F6F-3</t>
  </si>
  <si>
    <t>WEP: 4500
100%: 5500</t>
  </si>
  <si>
    <t>WEP: 500 
100%: 1600</t>
  </si>
  <si>
    <t>SL - 6400: 250
Above: -10kph/1000m</t>
  </si>
  <si>
    <t>93 - 97%</t>
  </si>
  <si>
    <t>7 min</t>
  </si>
  <si>
    <t>F4U-1C/1D</t>
  </si>
  <si>
    <t>F4U-1A</t>
  </si>
  <si>
    <t>WEP: 3000</t>
  </si>
  <si>
    <t>SL - 4900: 298
Above: -15kph/1000m</t>
  </si>
  <si>
    <t>UK</t>
  </si>
  <si>
    <t>Typhoon 1a/1b/1b-Late</t>
  </si>
  <si>
    <t>WEP: 2300</t>
  </si>
  <si>
    <t>SL - 6000: 298
Above: -15kph/1000m</t>
  </si>
  <si>
    <t>Tempest V</t>
  </si>
  <si>
    <t>WEP: 1400</t>
  </si>
  <si>
    <t>SL - 6000: 305
Above: -15kph/1000m</t>
  </si>
  <si>
    <t>Tempest II</t>
  </si>
  <si>
    <t>SL - 3000: 273
Above: -8kph/1000m</t>
  </si>
  <si>
    <t>Spitfire Vb/Vc</t>
  </si>
  <si>
    <t>WEP: 2000
100%: 4300</t>
  </si>
  <si>
    <t>SL - 8000: 257
Above: -15kph/1000m</t>
  </si>
  <si>
    <t>Spitfire LF. IX</t>
  </si>
  <si>
    <t>SL - 4000: 257
Above: -15kph/1000m</t>
  </si>
  <si>
    <t>Spitfire Ia/IIa/IIb</t>
  </si>
  <si>
    <t>WEP: 5000</t>
  </si>
  <si>
    <t>SL - 6700: 290
Above: -15kph/1000m</t>
  </si>
  <si>
    <t>Spitfire F. XVIIIe</t>
  </si>
  <si>
    <t>WEP: 3400</t>
  </si>
  <si>
    <t>Spitfire F. XVI</t>
  </si>
  <si>
    <t>Spitfire F. XIVc</t>
  </si>
  <si>
    <t>WEP: 4400</t>
  </si>
  <si>
    <t>Spitfire F. XIVe</t>
  </si>
  <si>
    <t>WEP: 5700</t>
  </si>
  <si>
    <t>Spitfire F. IX</t>
  </si>
  <si>
    <t>WEP: 4400
100%: 6250</t>
  </si>
  <si>
    <t>Spitfire F. 22/24</t>
  </si>
  <si>
    <t>WEP: 2400
100%: 3400</t>
  </si>
  <si>
    <t>100%
70 - 80% to reach top speed</t>
  </si>
  <si>
    <t>Seafire F. XVII</t>
  </si>
  <si>
    <t>WEP: 2950
100%: 2800</t>
  </si>
  <si>
    <t>Seafury FB11</t>
  </si>
  <si>
    <t>SL - 4900: 225
Above: -5kph/1000m</t>
  </si>
  <si>
    <t>Hurricane Mk2</t>
  </si>
  <si>
    <t>SL - 3000: 250
Above: -5kph/1000m</t>
  </si>
  <si>
    <t>Hurricane Mk1</t>
  </si>
  <si>
    <t>WEP: 2900
100%: 3000</t>
  </si>
  <si>
    <t>SL - ceiling: 270 kph</t>
  </si>
  <si>
    <t>Above 6000m using WEP reduces power</t>
  </si>
  <si>
    <t>RU</t>
  </si>
  <si>
    <t>Yak-9U/UT</t>
  </si>
  <si>
    <t>SL - ceiling 270 kph</t>
  </si>
  <si>
    <t>Yak-9P</t>
  </si>
  <si>
    <t>9M: 100%: 1750
9: 100%: 2100</t>
  </si>
  <si>
    <t>Yak-9/9M</t>
  </si>
  <si>
    <t>100%: 1800</t>
  </si>
  <si>
    <t>SL - 3000: 280
3000 - 4000: 270
Above: -10kph/1000m</t>
  </si>
  <si>
    <t>Yak-3/3P</t>
  </si>
  <si>
    <t>SL - 5000: 280
5000 - 7000: 270
Above: 265</t>
  </si>
  <si>
    <t>Yak-3 VK107</t>
  </si>
  <si>
    <t>WEP: 3650
100%: 3200</t>
  </si>
  <si>
    <t>SL - 1000: 310
1000 - 2000: 300
2000 - 3000: 285
3000 - 4500: 280
4500 - 5000: 275
Above: -10kph/1000m</t>
  </si>
  <si>
    <t>WEP (until gear change)</t>
  </si>
  <si>
    <t>La-9</t>
  </si>
  <si>
    <t>WEP: 4000
100%: 3800</t>
  </si>
  <si>
    <t>SL - 3000: 295
3000 - 4500: 290
Above: -10kph/1000m</t>
  </si>
  <si>
    <t>La-7/La-7b-20</t>
  </si>
  <si>
    <t>WEP: 3900
100%: 3700</t>
  </si>
  <si>
    <t>SL - 3000: 285
3000 - 4500: 280
Above: -10kph/1000m</t>
  </si>
  <si>
    <t>La-5FN</t>
  </si>
  <si>
    <t>WEP: 3800
100%: 3600</t>
  </si>
  <si>
    <t>SL - 2000: 275
Above: -5kph/1000m</t>
  </si>
  <si>
    <t>La-5/5F</t>
  </si>
  <si>
    <t>100%: 1850</t>
  </si>
  <si>
    <t>LaGG-3</t>
  </si>
  <si>
    <t>I-185 M71/M82</t>
  </si>
  <si>
    <t>WEP: 3150
100%: 3800</t>
  </si>
  <si>
    <t>35 min</t>
  </si>
  <si>
    <t>JP</t>
  </si>
  <si>
    <t>N1K1-Ja/N1K2-J/Ja</t>
  </si>
  <si>
    <t>WEP: 2000
100%: 3400</t>
  </si>
  <si>
    <t>SL - 4000: 275
4000 - 5000: 250
Above: 250</t>
  </si>
  <si>
    <t>Ki-100</t>
  </si>
  <si>
    <t>WEP: 2950
100%: 3700</t>
  </si>
  <si>
    <t>Ki-84 Ko/Otsu/Hei</t>
  </si>
  <si>
    <t>WEP: 4250
100%: 4850</t>
  </si>
  <si>
    <t>15 min</t>
  </si>
  <si>
    <t>Ki-83</t>
  </si>
  <si>
    <t>Ki-61</t>
  </si>
  <si>
    <t>WEP: 2500</t>
  </si>
  <si>
    <t>SL - 5000: 280
Above: -10kph/1000m</t>
  </si>
  <si>
    <t>100%
70% at high speed</t>
  </si>
  <si>
    <t>30 min</t>
  </si>
  <si>
    <t>Ki-44-II hei</t>
  </si>
  <si>
    <t>WEP: 3150
100%: 3750</t>
  </si>
  <si>
    <t>Ki-43-III Hayabusa</t>
  </si>
  <si>
    <t>Ki-43-I/II</t>
  </si>
  <si>
    <t>WEP: 7400</t>
  </si>
  <si>
    <t>WEP: 4300</t>
  </si>
  <si>
    <t>35%
25% above 10K</t>
  </si>
  <si>
    <t>33 min</t>
  </si>
  <si>
    <t>J7W1</t>
  </si>
  <si>
    <t>WEP: 2500
100%: 3400</t>
  </si>
  <si>
    <t>J2M5</t>
  </si>
  <si>
    <t>J2M2/3</t>
  </si>
  <si>
    <t>WEP: 2150
100%: 2500</t>
  </si>
  <si>
    <t>SL - 3000: 270
3000 - 4000: 260
4000 - 6000: 250
Above: 240</t>
  </si>
  <si>
    <t>A7M2</t>
  </si>
  <si>
    <t>WEP: 3150
100%: 3700</t>
  </si>
  <si>
    <t>A7M1</t>
  </si>
  <si>
    <t>WEP: 3500
100%: 4100</t>
  </si>
  <si>
    <t>SL - ceiling: 240</t>
  </si>
  <si>
    <t>A6M5/Ko/Otsu</t>
  </si>
  <si>
    <t>SL - ceiling: 245</t>
  </si>
  <si>
    <t>A6M3/mod22/Ko</t>
  </si>
  <si>
    <t>SL - ceiling: 210</t>
  </si>
  <si>
    <t>A6M2/mod11/N</t>
  </si>
  <si>
    <t>SL - 7000: 265
7000 - ceiling: 220</t>
  </si>
  <si>
    <t>auto (do not change)</t>
  </si>
  <si>
    <t>DE</t>
  </si>
  <si>
    <t>Ta-152H</t>
  </si>
  <si>
    <t>SL - ceiling: 230</t>
  </si>
  <si>
    <t>When using 0% throttle during flight, disable MEC or risk to kill your engine</t>
  </si>
  <si>
    <t>MC202</t>
  </si>
  <si>
    <t>SL - 3000: 300
3000 - 5000: 295
Above: 290</t>
  </si>
  <si>
    <t>FW190 D12, D13</t>
  </si>
  <si>
    <t>SL - 3000: 300
3000 - 5000: 295
5000 - 7000: 285
Above: 270</t>
  </si>
  <si>
    <t>FW190 D9</t>
  </si>
  <si>
    <t>SL - 5000: 280
Above: 270</t>
  </si>
  <si>
    <t>FW190 F</t>
  </si>
  <si>
    <t>FW190 A4, A5, A8</t>
  </si>
  <si>
    <t>FW190 A1</t>
  </si>
  <si>
    <t>SL - 4500: 270
Above: -10kph/1000m</t>
  </si>
  <si>
    <t>21 min</t>
  </si>
  <si>
    <t>Bf-109 K4</t>
  </si>
  <si>
    <t>Bf-109 G6/G10/G14</t>
  </si>
  <si>
    <t>Bf-109 G2</t>
  </si>
  <si>
    <t>SL - 4000: 280
4000 - 9000: -10kph/1000m
9000 - ceiling: 230</t>
  </si>
  <si>
    <t>Bf-109 F1/F2/F4</t>
  </si>
  <si>
    <t>SL - ceiling: 250</t>
  </si>
  <si>
    <t>Bf-109 E4/E7</t>
  </si>
  <si>
    <t>SL - 1000: 245
1000 - 3000: 230
3000 - 5000: 215
5000 - ceiling: 200</t>
  </si>
  <si>
    <t>Variable by speed</t>
  </si>
  <si>
    <t>Suggest not to use MEC as it's difficult to manage prop pitch leading to engine death</t>
  </si>
  <si>
    <t>Bf-109 E1/E3</t>
  </si>
  <si>
    <t>Stage 3 [meters]</t>
  </si>
  <si>
    <t>Stage 2 [meters]</t>
  </si>
  <si>
    <t>Suggested climb speed [kph(IAS)/meters]</t>
  </si>
  <si>
    <t>Prop Pitch</t>
  </si>
  <si>
    <t>Mixture</t>
  </si>
  <si>
    <t>Approx. WEP duration [min]</t>
  </si>
  <si>
    <t>Condition</t>
  </si>
  <si>
    <t>Comment</t>
  </si>
  <si>
    <t>Nation</t>
  </si>
  <si>
    <t>Aircraft Name</t>
  </si>
  <si>
    <t>Supercharger Gear Switch
under climb speeds
At high speed add ~10-50%
due to ram air</t>
  </si>
  <si>
    <t>Climb</t>
  </si>
  <si>
    <t>Engine settings</t>
  </si>
  <si>
    <t>Aircraft details</t>
  </si>
  <si>
    <t>Notes</t>
  </si>
  <si>
    <t>RB Airfield Health</t>
  </si>
  <si>
    <t>AB Airfield Health</t>
  </si>
  <si>
    <t>AB Base Health</t>
  </si>
  <si>
    <t>BR Range</t>
  </si>
  <si>
    <t>8.0 - 9.0</t>
  </si>
  <si>
    <t>7.7 - 8.7</t>
  </si>
  <si>
    <t>7.3 - 8.3</t>
  </si>
  <si>
    <t>7.0 - 8.0</t>
  </si>
  <si>
    <t>6.7 - 7.7</t>
  </si>
  <si>
    <t>6.3 - 7.3</t>
  </si>
  <si>
    <t>6.0 - 7.0</t>
  </si>
  <si>
    <t>5.7 - 6.7</t>
  </si>
  <si>
    <t>5.3 - 6.3</t>
  </si>
  <si>
    <t>5.0 - 6.0</t>
  </si>
  <si>
    <t>4.7 - 5.7</t>
  </si>
  <si>
    <t>4.3 - 5.3</t>
  </si>
  <si>
    <t>4.0 - 5.0</t>
  </si>
  <si>
    <t>3.7 - 4.7</t>
  </si>
  <si>
    <t>3.3 - 4.3</t>
  </si>
  <si>
    <t>3.0 - 4.0</t>
  </si>
  <si>
    <t>2.7 - 3.7</t>
  </si>
  <si>
    <t>2.3 - 3.3</t>
  </si>
  <si>
    <t>2.0 - 3.0</t>
  </si>
  <si>
    <t>1.7 - 2.7</t>
  </si>
  <si>
    <t>1.3 - 2.3</t>
  </si>
  <si>
    <t>1.0 - 2.0</t>
  </si>
  <si>
    <t>WIP, if you have data to contribute, please PM /u/Nyito on Reddit!</t>
  </si>
  <si>
    <t>Third</t>
  </si>
  <si>
    <t>Main</t>
  </si>
  <si>
    <t>Fighter</t>
  </si>
  <si>
    <t>F-14B</t>
  </si>
  <si>
    <t>Second</t>
  </si>
  <si>
    <t>F-15C MSIP II</t>
  </si>
  <si>
    <t>First</t>
  </si>
  <si>
    <t>F-16C</t>
  </si>
  <si>
    <t>Fourth</t>
  </si>
  <si>
    <t>Strike</t>
  </si>
  <si>
    <t>AV-8B Plus</t>
  </si>
  <si>
    <t>F-14A Early</t>
  </si>
  <si>
    <t>F-15A</t>
  </si>
  <si>
    <t>Secondary</t>
  </si>
  <si>
    <t>F-16A  ADF</t>
  </si>
  <si>
    <t>F-16A</t>
  </si>
  <si>
    <t>Rank 8</t>
  </si>
  <si>
    <t>Fifth</t>
  </si>
  <si>
    <t>F-111F</t>
  </si>
  <si>
    <t>A-10C</t>
  </si>
  <si>
    <t>F-111A</t>
  </si>
  <si>
    <t>A-7E</t>
  </si>
  <si>
    <t>A-7D</t>
  </si>
  <si>
    <t>F-4J Phantom II</t>
  </si>
  <si>
    <t>F-4E Phantom II</t>
  </si>
  <si>
    <t>F-105D</t>
  </si>
  <si>
    <t>A-10A Late</t>
  </si>
  <si>
    <t>F-8E</t>
  </si>
  <si>
    <t>F-4C Phantom II</t>
  </si>
  <si>
    <t>F-5E</t>
  </si>
  <si>
    <t>Rank 7</t>
  </si>
  <si>
    <t>AV-8C</t>
  </si>
  <si>
    <t>F8U-2</t>
  </si>
  <si>
    <t>F-100D</t>
  </si>
  <si>
    <t>FJ-4B</t>
  </si>
  <si>
    <t>A-4B</t>
  </si>
  <si>
    <t>F3H-2</t>
  </si>
  <si>
    <t>F-86F-2</t>
  </si>
  <si>
    <t>F-104C</t>
  </si>
  <si>
    <t>F-104A</t>
  </si>
  <si>
    <t>Rank 6</t>
  </si>
  <si>
    <t>F-84F</t>
  </si>
  <si>
    <t>F9F-8</t>
  </si>
  <si>
    <t>F9F-5</t>
  </si>
  <si>
    <t>F9F-2</t>
  </si>
  <si>
    <t>F-86F-25</t>
  </si>
  <si>
    <t>F-86A-5</t>
  </si>
  <si>
    <t>F-80C-10</t>
  </si>
  <si>
    <t>Bomber</t>
  </si>
  <si>
    <t>B-57B</t>
  </si>
  <si>
    <t>B-57A</t>
  </si>
  <si>
    <t>F3D-1</t>
  </si>
  <si>
    <t>F2H-2</t>
  </si>
  <si>
    <t>F-84G-21-RE</t>
  </si>
  <si>
    <t>F-84B-26</t>
  </si>
  <si>
    <t>F-80A-5</t>
  </si>
  <si>
    <t>Rank 5</t>
  </si>
  <si>
    <t>B-29A-BN</t>
  </si>
  <si>
    <t>AM-1</t>
  </si>
  <si>
    <t>AD-4</t>
  </si>
  <si>
    <t>AD-2</t>
  </si>
  <si>
    <t>P-51H-5-NA</t>
  </si>
  <si>
    <t>B-24D-25-CO</t>
  </si>
  <si>
    <t>B-17G-60-VE</t>
  </si>
  <si>
    <t>A-26B-50</t>
  </si>
  <si>
    <t>A-26B-10</t>
  </si>
  <si>
    <t>F4U-4B</t>
  </si>
  <si>
    <t>F4U-1C</t>
  </si>
  <si>
    <t>P-51-30</t>
  </si>
  <si>
    <t>F-82E</t>
  </si>
  <si>
    <t>Rank 4</t>
  </si>
  <si>
    <t>PB4Y-2</t>
  </si>
  <si>
    <t>F6F-5N</t>
  </si>
  <si>
    <t>P-47N-15</t>
  </si>
  <si>
    <t>P-47D-28</t>
  </si>
  <si>
    <t>P-38L-5-LO</t>
  </si>
  <si>
    <t>P-38J-15</t>
  </si>
  <si>
    <t>B-17E/L</t>
  </si>
  <si>
    <t>B-17E</t>
  </si>
  <si>
    <t>P-61 C-1</t>
  </si>
  <si>
    <t>FBF-1</t>
  </si>
  <si>
    <t>P-47D-25</t>
  </si>
  <si>
    <t>P-47D-22-RE</t>
  </si>
  <si>
    <t>P-63C-5</t>
  </si>
  <si>
    <t>P-63A-10</t>
  </si>
  <si>
    <t>B-26B</t>
  </si>
  <si>
    <t>PBJ-1H</t>
  </si>
  <si>
    <t>PBJ-1J</t>
  </si>
  <si>
    <t>F4U-4</t>
  </si>
  <si>
    <t>P-51D-5</t>
  </si>
  <si>
    <t>P-51</t>
  </si>
  <si>
    <t>P-63A-5</t>
  </si>
  <si>
    <t>Rank 3</t>
  </si>
  <si>
    <t>B-25J-20</t>
  </si>
  <si>
    <t>SB2C-4</t>
  </si>
  <si>
    <t>SB2C-1C</t>
  </si>
  <si>
    <t>F4U-1D</t>
  </si>
  <si>
    <t>F4U-1A (USMC)</t>
  </si>
  <si>
    <t>P-51C-10</t>
  </si>
  <si>
    <t>P-39Q-5</t>
  </si>
  <si>
    <t>P-39N-0</t>
  </si>
  <si>
    <t>B-25J-1</t>
  </si>
  <si>
    <t>A-20G-25</t>
  </si>
  <si>
    <t>F4F-4</t>
  </si>
  <si>
    <t>F4F-3</t>
  </si>
  <si>
    <t>P-40F-10</t>
  </si>
  <si>
    <t>P-40E-1</t>
  </si>
  <si>
    <t>P-38G-1</t>
  </si>
  <si>
    <t>P-38E</t>
  </si>
  <si>
    <t>B-34</t>
  </si>
  <si>
    <t>A-36</t>
  </si>
  <si>
    <t>F2A-3</t>
  </si>
  <si>
    <t>P-36G</t>
  </si>
  <si>
    <t>P-400</t>
  </si>
  <si>
    <t>Rank 2</t>
  </si>
  <si>
    <t>Amount Left Main + Secondary</t>
  </si>
  <si>
    <t>Amount Left Main Only</t>
  </si>
  <si>
    <t>Main + Secondary</t>
  </si>
  <si>
    <t>Main Planes</t>
  </si>
  <si>
    <t>Plane Type</t>
  </si>
  <si>
    <t>PBM-1 "Mariner"</t>
  </si>
  <si>
    <t>Cost of Each Plane Type</t>
  </si>
  <si>
    <t>SBD-3</t>
  </si>
  <si>
    <t>TBF-1C</t>
  </si>
  <si>
    <t>Row 5</t>
  </si>
  <si>
    <t>F2A-1</t>
  </si>
  <si>
    <t>Row 4</t>
  </si>
  <si>
    <t>PBY-5A</t>
  </si>
  <si>
    <t>Row 3</t>
  </si>
  <si>
    <t>PBY-5</t>
  </si>
  <si>
    <t>Row 2</t>
  </si>
  <si>
    <t>SB2U-3</t>
  </si>
  <si>
    <t>Row 1</t>
  </si>
  <si>
    <t>SB2U-2</t>
  </si>
  <si>
    <t>Tech Tree Row</t>
  </si>
  <si>
    <t>F3F-2</t>
  </si>
  <si>
    <t>Cost of Each Tech Tree Row</t>
  </si>
  <si>
    <t>P36C</t>
  </si>
  <si>
    <t>P-26B-35</t>
  </si>
  <si>
    <t>Total Cost</t>
  </si>
  <si>
    <t>P-26A-33</t>
  </si>
  <si>
    <t>B-18A</t>
  </si>
  <si>
    <t>TBD-1</t>
  </si>
  <si>
    <t>OS2u-3</t>
  </si>
  <si>
    <t>OS2U-1</t>
  </si>
  <si>
    <t>Reserve</t>
  </si>
  <si>
    <t>BF2C-1</t>
  </si>
  <si>
    <t>P-36A</t>
  </si>
  <si>
    <t>P-26A-34 M2</t>
  </si>
  <si>
    <t>Rank 1</t>
  </si>
  <si>
    <t>Main or Secondary Plane</t>
  </si>
  <si>
    <t>Type of Plane</t>
  </si>
  <si>
    <t>Owned</t>
  </si>
  <si>
    <t>Planes</t>
  </si>
  <si>
    <t>Rank</t>
  </si>
  <si>
    <t>Total RP Cost Chart</t>
  </si>
  <si>
    <t>USA Aviation Tech Tree Research Requirements</t>
  </si>
  <si>
    <t>Published by Google Sheets–Report Abuse–Updated automatically every 5 minutes</t>
  </si>
  <si>
    <t>1,2</t>
  </si>
  <si>
    <t>4,2</t>
  </si>
  <si>
    <t>Magach 3 (ERA)</t>
  </si>
  <si>
    <t>0,6</t>
  </si>
  <si>
    <t>3,6</t>
  </si>
  <si>
    <t>M-51 (W)</t>
  </si>
  <si>
    <t>0,1</t>
  </si>
  <si>
    <t>1,9</t>
  </si>
  <si>
    <t>1,8</t>
  </si>
  <si>
    <t>ZSU-57-2</t>
  </si>
  <si>
    <t>Zachlam Tager</t>
  </si>
  <si>
    <t>1,1</t>
  </si>
  <si>
    <t>6,4</t>
  </si>
  <si>
    <t>5,3</t>
  </si>
  <si>
    <t>Kfir Canard</t>
  </si>
  <si>
    <t>3,1</t>
  </si>
  <si>
    <t>6,2</t>
  </si>
  <si>
    <t>F-84F (Israel)</t>
  </si>
  <si>
    <t>0,5</t>
  </si>
  <si>
    <t>4,5</t>
  </si>
  <si>
    <t>Spitfire LF Mk.IXe Weizman's (Israel)</t>
  </si>
  <si>
    <t>3,8</t>
  </si>
  <si>
    <t>2,7</t>
  </si>
  <si>
    <t>Nesher</t>
  </si>
  <si>
    <t>-0,5</t>
  </si>
  <si>
    <t>2,5</t>
  </si>
  <si>
    <t>B-17G (Israel)</t>
  </si>
  <si>
    <t>0,8</t>
  </si>
  <si>
    <t>3,3</t>
  </si>
  <si>
    <t>Ayit</t>
  </si>
  <si>
    <t>3,4</t>
  </si>
  <si>
    <t>2,3</t>
  </si>
  <si>
    <t>A-4E Early (M) (Israel)</t>
  </si>
  <si>
    <t>0,9</t>
  </si>
  <si>
    <t>3,5</t>
  </si>
  <si>
    <t>2,6</t>
  </si>
  <si>
    <t>M.D.450B Ouragan (Israel)</t>
  </si>
  <si>
    <t>-0,2</t>
  </si>
  <si>
    <t>2,1</t>
  </si>
  <si>
    <t>Sakeen</t>
  </si>
  <si>
    <t>2,8</t>
  </si>
  <si>
    <t>Sa'ar</t>
  </si>
  <si>
    <t>0,2</t>
  </si>
  <si>
    <t>Sambad</t>
  </si>
  <si>
    <t>Israel</t>
  </si>
  <si>
    <t>0,4</t>
  </si>
  <si>
    <t>Pbil m/40</t>
  </si>
  <si>
    <t>1,3</t>
  </si>
  <si>
    <t>4,1</t>
  </si>
  <si>
    <t>Strv 103-0</t>
  </si>
  <si>
    <t>Sherman III/IV</t>
  </si>
  <si>
    <t>Charioteer Mk VII (Sweden)</t>
  </si>
  <si>
    <t>1,6</t>
  </si>
  <si>
    <t>1,5</t>
  </si>
  <si>
    <t>T-34-85 (Sweden)</t>
  </si>
  <si>
    <t>Comet I (Sweden)</t>
  </si>
  <si>
    <t>-0,1</t>
  </si>
  <si>
    <t>PT-76 (Sweden)</t>
  </si>
  <si>
    <t>Pz.IV (Sweden)</t>
  </si>
  <si>
    <t>0,7</t>
  </si>
  <si>
    <t>T-34 (Sweden)</t>
  </si>
  <si>
    <t>T-28 (Sweden)</t>
  </si>
  <si>
    <t>Vickers Mk.E</t>
  </si>
  <si>
    <t>0,3</t>
  </si>
  <si>
    <t>Pvkv m/43 (1946)</t>
  </si>
  <si>
    <t>Sav m/43 (1946)</t>
  </si>
  <si>
    <t>Sav m/43 (1944)</t>
  </si>
  <si>
    <t>BT-42</t>
  </si>
  <si>
    <t>VEAK 40</t>
  </si>
  <si>
    <t>ZSU-57-2 (Sweden)</t>
  </si>
  <si>
    <t>Lvtdgb m/40</t>
  </si>
  <si>
    <t>Pbv 301</t>
  </si>
  <si>
    <t>Strv m/42 DT</t>
  </si>
  <si>
    <t>Strv m/42 EH</t>
  </si>
  <si>
    <t>Lago I</t>
  </si>
  <si>
    <t>Ikv 103</t>
  </si>
  <si>
    <t>Pvkv II</t>
  </si>
  <si>
    <t>Pvkv III</t>
  </si>
  <si>
    <t>6,3</t>
  </si>
  <si>
    <t>Saab J35XS</t>
  </si>
  <si>
    <t>7,6</t>
  </si>
  <si>
    <t>J35A</t>
  </si>
  <si>
    <t>4,6</t>
  </si>
  <si>
    <t>4,3</t>
  </si>
  <si>
    <t>Bf 109 G-6 (Sweden)</t>
  </si>
  <si>
    <t>J26 David</t>
  </si>
  <si>
    <t>Ar 196 A-5 (Sweden)</t>
  </si>
  <si>
    <t>Vampire FB 52A (Sweden)</t>
  </si>
  <si>
    <t>Bf 109 G-6 Erla (Sweden)</t>
  </si>
  <si>
    <t>1,7</t>
  </si>
  <si>
    <t>Bf 109 G-2 (Sweden)</t>
  </si>
  <si>
    <t>B-239 (Sweden)</t>
  </si>
  <si>
    <t>Fokker D.XXI-3 (Sweden)</t>
  </si>
  <si>
    <t>T18B (57)</t>
  </si>
  <si>
    <t>2,4</t>
  </si>
  <si>
    <t>T18B</t>
  </si>
  <si>
    <t>Ju 88 A-4 (Sweden)</t>
  </si>
  <si>
    <t>3,2</t>
  </si>
  <si>
    <t>A32A</t>
  </si>
  <si>
    <t>2,9</t>
  </si>
  <si>
    <t>A21RB</t>
  </si>
  <si>
    <t>2,2</t>
  </si>
  <si>
    <t>A21A-3</t>
  </si>
  <si>
    <t>J11</t>
  </si>
  <si>
    <t>Sweden</t>
  </si>
  <si>
    <t>Duguay-Trouin</t>
  </si>
  <si>
    <t>5,1</t>
  </si>
  <si>
    <t>Aigle</t>
  </si>
  <si>
    <t>Panthere</t>
  </si>
  <si>
    <t>4,4</t>
  </si>
  <si>
    <t>Jeanne d'Arc</t>
  </si>
  <si>
    <t>Marceau</t>
  </si>
  <si>
    <t>Milan</t>
  </si>
  <si>
    <t>Chacal</t>
  </si>
  <si>
    <t>1,4</t>
  </si>
  <si>
    <t>Paris</t>
  </si>
  <si>
    <t>Colbert</t>
  </si>
  <si>
    <t>Primauguet</t>
  </si>
  <si>
    <t>Le Malin</t>
  </si>
  <si>
    <t>Vautour</t>
  </si>
  <si>
    <t>Leopard</t>
  </si>
  <si>
    <t>AMX-50 (TO90/930)</t>
  </si>
  <si>
    <t>Somua SM</t>
  </si>
  <si>
    <t>E.B.R. (1963)</t>
  </si>
  <si>
    <t>LVT-4/40</t>
  </si>
  <si>
    <t>AMX-30</t>
  </si>
  <si>
    <t>M36B2 (France)</t>
  </si>
  <si>
    <t>AMR.35 ZT3</t>
  </si>
  <si>
    <t>AMX-13 DCA 40</t>
  </si>
  <si>
    <t>CCKW 353 AA</t>
  </si>
  <si>
    <t>2C</t>
  </si>
  <si>
    <t>B1 bis</t>
  </si>
  <si>
    <t>AMX-30B2 BRENUS</t>
  </si>
  <si>
    <t>M4A4 (France)</t>
  </si>
  <si>
    <t>M4A1 (France)</t>
  </si>
  <si>
    <t>AMX-13 (HOT)</t>
  </si>
  <si>
    <t>E.B.R. (1951)</t>
  </si>
  <si>
    <t>AMX-13 (FL11)</t>
  </si>
  <si>
    <t>AMC.34 YR</t>
  </si>
  <si>
    <t>4,9</t>
  </si>
  <si>
    <t>Vautour IIA IDF/AF</t>
  </si>
  <si>
    <t>F-6C-10-NA</t>
  </si>
  <si>
    <t>P-39Q-25 (France)</t>
  </si>
  <si>
    <t>GL.832HY</t>
  </si>
  <si>
    <t>PBY-5A Late (France)</t>
  </si>
  <si>
    <t>Late 298D</t>
  </si>
  <si>
    <t>Mirage F1C-200</t>
  </si>
  <si>
    <t>3,9</t>
  </si>
  <si>
    <t>S.O.4050 Vautour IIN</t>
  </si>
  <si>
    <t>AD-4NA (France)</t>
  </si>
  <si>
    <t>S.O.4050 Vautour IIA</t>
  </si>
  <si>
    <t>-0,7</t>
  </si>
  <si>
    <t>Lancaster MR.7</t>
  </si>
  <si>
    <t>PB4Y-2 (France)</t>
  </si>
  <si>
    <t>B-26C</t>
  </si>
  <si>
    <t>N.C.223.3</t>
  </si>
  <si>
    <t>F.222.2</t>
  </si>
  <si>
    <t>F4U-7</t>
  </si>
  <si>
    <t>A-35B (France)</t>
  </si>
  <si>
    <t>F8F-1B (France)</t>
  </si>
  <si>
    <t>P-63C-5 (France)</t>
  </si>
  <si>
    <t>F6F-5N (France)</t>
  </si>
  <si>
    <t>Potez 631</t>
  </si>
  <si>
    <t>M.D.450B Barougan</t>
  </si>
  <si>
    <t>France</t>
  </si>
  <si>
    <t>RN Geniere</t>
  </si>
  <si>
    <t>RN Aviere</t>
  </si>
  <si>
    <t>RN Pola</t>
  </si>
  <si>
    <t>RN Tigre</t>
  </si>
  <si>
    <t>Geniere</t>
  </si>
  <si>
    <t>RN Aquilone</t>
  </si>
  <si>
    <t>RN Andrea Doria</t>
  </si>
  <si>
    <t>4,8</t>
  </si>
  <si>
    <t>RN Bartolomeo Colleoni</t>
  </si>
  <si>
    <t>RN Da Verazzano</t>
  </si>
  <si>
    <t>RN Aquila</t>
  </si>
  <si>
    <t>5,6</t>
  </si>
  <si>
    <t>3,7</t>
  </si>
  <si>
    <t>RN Leone</t>
  </si>
  <si>
    <t>RN Corazziere</t>
  </si>
  <si>
    <t>RN Comandante Margottini</t>
  </si>
  <si>
    <t>RN Dardo</t>
  </si>
  <si>
    <t>Sparviero</t>
  </si>
  <si>
    <t>Folaga</t>
  </si>
  <si>
    <t>MAS 569</t>
  </si>
  <si>
    <t>RN Gabbiano</t>
  </si>
  <si>
    <t>MS-473</t>
  </si>
  <si>
    <t>MV-611</t>
  </si>
  <si>
    <t>GIS 811</t>
  </si>
  <si>
    <t>Zrinyi I</t>
  </si>
  <si>
    <t>M36B1</t>
  </si>
  <si>
    <t>90/53 M41M</t>
  </si>
  <si>
    <t>75/34 M42</t>
  </si>
  <si>
    <t>75/18 M41</t>
  </si>
  <si>
    <t>L3/33 CC</t>
  </si>
  <si>
    <t>R3 T20 FA-HS</t>
  </si>
  <si>
    <t>M42 Contraereo</t>
  </si>
  <si>
    <t>CM52</t>
  </si>
  <si>
    <t>AS 42</t>
  </si>
  <si>
    <t>M4 Tipo IC</t>
  </si>
  <si>
    <t>M4A4 (Italy)</t>
  </si>
  <si>
    <t>Pz.III N (Italy)</t>
  </si>
  <si>
    <t>Breda 501</t>
  </si>
  <si>
    <t>AS 42/47</t>
  </si>
  <si>
    <t>Bf 109 F-4 (Italy)</t>
  </si>
  <si>
    <t>6,1</t>
  </si>
  <si>
    <t>F-104S TAF (Italy)</t>
  </si>
  <si>
    <t>Ariete</t>
  </si>
  <si>
    <t>Re.2000 G.A. Red 5</t>
  </si>
  <si>
    <t>He 112 B-1/U2</t>
  </si>
  <si>
    <t>P-47D-30 (Italy)</t>
  </si>
  <si>
    <t>SM.92</t>
  </si>
  <si>
    <t>P.108A serie 2</t>
  </si>
  <si>
    <t>Ju 87 D-3 (Italy)</t>
  </si>
  <si>
    <t>Ba.65 (K.14) L</t>
  </si>
  <si>
    <t>G.91 pre-serie</t>
  </si>
  <si>
    <t>Bf 109 G-14/AS (Italy)</t>
  </si>
  <si>
    <t>C. 202EC</t>
  </si>
  <si>
    <t>C. 200 serie 7</t>
  </si>
  <si>
    <t>Re.2001 CN</t>
  </si>
  <si>
    <t>Re.2001 CB</t>
  </si>
  <si>
    <t>Re.2002 Early</t>
  </si>
  <si>
    <t>Ro.44</t>
  </si>
  <si>
    <t>Italy</t>
  </si>
  <si>
    <t>ZTZ59A</t>
  </si>
  <si>
    <t>IS-2 No.402</t>
  </si>
  <si>
    <t>M64</t>
  </si>
  <si>
    <t>M3A3 (1st PTG) (China)</t>
  </si>
  <si>
    <t>T-26 No.531</t>
  </si>
  <si>
    <t>LVT(A)(4) (ZiS-2)</t>
  </si>
  <si>
    <t>M8 HMC (China)</t>
  </si>
  <si>
    <t>Tor-M1</t>
  </si>
  <si>
    <t>-0,3</t>
  </si>
  <si>
    <t>Phòng không T-34</t>
  </si>
  <si>
    <t>M42 (China)</t>
  </si>
  <si>
    <t>CCKW 353 (M45)</t>
  </si>
  <si>
    <t>Sd.Kfz.222 (China)</t>
  </si>
  <si>
    <t>M4A1 (75) W (China)</t>
  </si>
  <si>
    <t>M4A4 (China)</t>
  </si>
  <si>
    <t>Chi-Ha Kai (China)</t>
  </si>
  <si>
    <t>PT-76 (China)</t>
  </si>
  <si>
    <t>Object 211</t>
  </si>
  <si>
    <t>M24 (China)</t>
  </si>
  <si>
    <t>M5A1 (China)</t>
  </si>
  <si>
    <t>M3A3 Stuart (China)</t>
  </si>
  <si>
    <t>J-7D</t>
  </si>
  <si>
    <t>Shenyang F-5</t>
  </si>
  <si>
    <t>5,9</t>
  </si>
  <si>
    <t>F-84G-31-RE (China)</t>
  </si>
  <si>
    <t>4,7</t>
  </si>
  <si>
    <t>Ki-45 hei/tei (China)</t>
  </si>
  <si>
    <t>Tu-2S-44 (China)</t>
  </si>
  <si>
    <t>-0,4</t>
  </si>
  <si>
    <t>PB4Y-2 (China)</t>
  </si>
  <si>
    <t>Q-5A</t>
  </si>
  <si>
    <t>Q-5 early</t>
  </si>
  <si>
    <t>Hs 123 A-1 (China)</t>
  </si>
  <si>
    <t>J-7II</t>
  </si>
  <si>
    <t>F-100A (China)</t>
  </si>
  <si>
    <t>P-47D-30 (China)</t>
  </si>
  <si>
    <t>China</t>
  </si>
  <si>
    <t>6,9</t>
  </si>
  <si>
    <t>IJN Kiyoshimo</t>
  </si>
  <si>
    <t>10,5</t>
  </si>
  <si>
    <t>IJN Yuudachi</t>
  </si>
  <si>
    <t>IJN Hayanami</t>
  </si>
  <si>
    <t>IJN Mikuma</t>
  </si>
  <si>
    <t>IJN Myoko</t>
  </si>
  <si>
    <t>IJN Yubari</t>
  </si>
  <si>
    <t>JDS Yūgure (DD-184)</t>
  </si>
  <si>
    <t>5,2</t>
  </si>
  <si>
    <t>IJN Nenohi</t>
  </si>
  <si>
    <t>IJN Satsuki</t>
  </si>
  <si>
    <t>IJN Ise</t>
  </si>
  <si>
    <t>IJN Sendai</t>
  </si>
  <si>
    <t>5,7</t>
  </si>
  <si>
    <t>IJN Kuma</t>
  </si>
  <si>
    <t>5,4</t>
  </si>
  <si>
    <t>IJN Isuzu</t>
  </si>
  <si>
    <t>IJN Hatsuharu</t>
  </si>
  <si>
    <t>IJN Yugumo</t>
  </si>
  <si>
    <t>IJN Ayanami</t>
  </si>
  <si>
    <t>IJN Furutaka</t>
  </si>
  <si>
    <t>IJN Akizuki</t>
  </si>
  <si>
    <t>JDS Harukaze (DD-101)</t>
  </si>
  <si>
    <t>PG 02</t>
  </si>
  <si>
    <t>8,3</t>
  </si>
  <si>
    <t>Akebono</t>
  </si>
  <si>
    <t>Type T-51a</t>
  </si>
  <si>
    <t>Type 4 (Mod 4)</t>
  </si>
  <si>
    <t>Type K-8 No.13</t>
  </si>
  <si>
    <t>Isuzu</t>
  </si>
  <si>
    <t>Chikugo</t>
  </si>
  <si>
    <t>Type K-7 No.4</t>
  </si>
  <si>
    <t>Type K-3 No.1</t>
  </si>
  <si>
    <t>Type T-38</t>
  </si>
  <si>
    <t>Soukou-Tei No.4</t>
  </si>
  <si>
    <t>Soukou-Tei</t>
  </si>
  <si>
    <t>5,5</t>
  </si>
  <si>
    <t>Syonan</t>
  </si>
  <si>
    <t>Type 5</t>
  </si>
  <si>
    <t>Ha-Go Commander</t>
  </si>
  <si>
    <t>SUB-I-II</t>
  </si>
  <si>
    <t>M42 (Japan)</t>
  </si>
  <si>
    <t>M19A1 (Japan)</t>
  </si>
  <si>
    <t>M16 MGMC (Japan)</t>
  </si>
  <si>
    <t>M36 (Japan)</t>
  </si>
  <si>
    <t>Chi-To</t>
  </si>
  <si>
    <t>Chi-Ha Kai</t>
  </si>
  <si>
    <t>M24 (Japan)</t>
  </si>
  <si>
    <t>Ha-Go</t>
  </si>
  <si>
    <t>A6M6c</t>
  </si>
  <si>
    <t>Fw 190 A-5 (Japan)</t>
  </si>
  <si>
    <t>P-51C-11-NT (Japan)</t>
  </si>
  <si>
    <t>Bf 109 E-7 (Japan)</t>
  </si>
  <si>
    <t>F-4EJ ADTW</t>
  </si>
  <si>
    <t>7,5</t>
  </si>
  <si>
    <t>T-2 Early</t>
  </si>
  <si>
    <t>F-86F-40 JASDF (Japan)</t>
  </si>
  <si>
    <t>B-17E (Japan)</t>
  </si>
  <si>
    <t>J2M4 Kai</t>
  </si>
  <si>
    <t>A7M1 (NK9H)</t>
  </si>
  <si>
    <t>Ki-44-II otsu</t>
  </si>
  <si>
    <t>-1,1</t>
  </si>
  <si>
    <t>G5N1</t>
  </si>
  <si>
    <t>Ki-67-I otsu</t>
  </si>
  <si>
    <t>Ki-49-I</t>
  </si>
  <si>
    <t>F1M2</t>
  </si>
  <si>
    <t>R2Y2 Kai V1</t>
  </si>
  <si>
    <t>B7A2</t>
  </si>
  <si>
    <t>D4Y3 Ko</t>
  </si>
  <si>
    <t>D4Y2</t>
  </si>
  <si>
    <t>B6N2a Model 12Ko</t>
  </si>
  <si>
    <t>B6N2 Model 12</t>
  </si>
  <si>
    <t>D3A1</t>
  </si>
  <si>
    <t>Ki-84 ko</t>
  </si>
  <si>
    <t>A6M5 Hei</t>
  </si>
  <si>
    <t>A6M5 otsu</t>
  </si>
  <si>
    <t>N1K1</t>
  </si>
  <si>
    <t>Japan</t>
  </si>
  <si>
    <t>HMS Cadiz</t>
  </si>
  <si>
    <t>HMS Mohawk</t>
  </si>
  <si>
    <t>ORP Garland</t>
  </si>
  <si>
    <t>HMS Montgomery</t>
  </si>
  <si>
    <t>HMS Belfast</t>
  </si>
  <si>
    <t>HMCS Haida</t>
  </si>
  <si>
    <t>HMS Jervis</t>
  </si>
  <si>
    <t>HMS Valhalla</t>
  </si>
  <si>
    <t>HMS Daring</t>
  </si>
  <si>
    <t>HMS Diana</t>
  </si>
  <si>
    <t>HMS Abdiel</t>
  </si>
  <si>
    <t>HMAS Tobruk</t>
  </si>
  <si>
    <t>HMS Kelvin</t>
  </si>
  <si>
    <t>HMS Brissenden</t>
  </si>
  <si>
    <t>HMS Grafton</t>
  </si>
  <si>
    <t>HMS Churchill</t>
  </si>
  <si>
    <t>HMS Enterprise</t>
  </si>
  <si>
    <t>HMS Armada</t>
  </si>
  <si>
    <t>HMAS Nepal</t>
  </si>
  <si>
    <t>HMS Eskimo</t>
  </si>
  <si>
    <t>HMS Calpe</t>
  </si>
  <si>
    <t>9,1</t>
  </si>
  <si>
    <t>HMS Spey</t>
  </si>
  <si>
    <t>Dark Aggressor TD</t>
  </si>
  <si>
    <t>MTB-422</t>
  </si>
  <si>
    <t>8,6</t>
  </si>
  <si>
    <t>HMS Whitby</t>
  </si>
  <si>
    <t>LÉ Orla</t>
  </si>
  <si>
    <t>Fairmile D (5001)</t>
  </si>
  <si>
    <t>HMS Peacock</t>
  </si>
  <si>
    <t>Fairmile D (601)</t>
  </si>
  <si>
    <t>Fairmile C (312)</t>
  </si>
  <si>
    <t>HMCS Brantford</t>
  </si>
  <si>
    <t>HMS Liscomb</t>
  </si>
  <si>
    <t>ML 1383</t>
  </si>
  <si>
    <t>MTB Vosper</t>
  </si>
  <si>
    <t>Brave Borderer</t>
  </si>
  <si>
    <t>Fairmile D (697)</t>
  </si>
  <si>
    <t>Fairmile D (617)</t>
  </si>
  <si>
    <t>Dark Adventurer</t>
  </si>
  <si>
    <t>Fairmile B (ML345)</t>
  </si>
  <si>
    <t>MGB-61</t>
  </si>
  <si>
    <t>Fairmile A (ML100)</t>
  </si>
  <si>
    <t>Centurion Mk.5/1</t>
  </si>
  <si>
    <t>Centurion Mk.2</t>
  </si>
  <si>
    <t>Churchill Crocodile</t>
  </si>
  <si>
    <t>Centurion Mk.5 AVRE</t>
  </si>
  <si>
    <t>Vijayanta</t>
  </si>
  <si>
    <t>Centurion Action X</t>
  </si>
  <si>
    <t>Strv 81 (RB 52) (Great Britain)</t>
  </si>
  <si>
    <t>Black Prince</t>
  </si>
  <si>
    <t>Concept 3</t>
  </si>
  <si>
    <t>SARC MkVI (6pdr)</t>
  </si>
  <si>
    <t>SARC MkVI (2pdr)</t>
  </si>
  <si>
    <t>SARC MkIVa</t>
  </si>
  <si>
    <t>Skink</t>
  </si>
  <si>
    <t>Bosvark</t>
  </si>
  <si>
    <t>AEC AA</t>
  </si>
  <si>
    <t>Staghound AA</t>
  </si>
  <si>
    <t>ZT3A2</t>
  </si>
  <si>
    <t>Achilles</t>
  </si>
  <si>
    <t>Daimler Mk II</t>
  </si>
  <si>
    <t>Charioteer Mk VII</t>
  </si>
  <si>
    <t>Churchill VII</t>
  </si>
  <si>
    <t>Churchill NA75</t>
  </si>
  <si>
    <t>Churchill III</t>
  </si>
  <si>
    <t>Matilda III</t>
  </si>
  <si>
    <t>Challenger</t>
  </si>
  <si>
    <t>Sherman Firefly</t>
  </si>
  <si>
    <t>Sherman II</t>
  </si>
  <si>
    <t>Cromwell I</t>
  </si>
  <si>
    <t>Cromwell V</t>
  </si>
  <si>
    <t>Crusader III</t>
  </si>
  <si>
    <t>Crusader II</t>
  </si>
  <si>
    <t>Hunter FGA.9</t>
  </si>
  <si>
    <t>Typhoon Mk Ib</t>
  </si>
  <si>
    <t>Beaufighter Mk I (40-mm)</t>
  </si>
  <si>
    <t>DB-7 (Great Britain)</t>
  </si>
  <si>
    <t>Boston Mk I (Great Britain)</t>
  </si>
  <si>
    <t>F-4J(UK) Phantom II</t>
  </si>
  <si>
    <t>Sea Vixen F.A.W. Mk.2</t>
  </si>
  <si>
    <t>Meteor F Mk.8 Reaper</t>
  </si>
  <si>
    <t>Attacker FB.2</t>
  </si>
  <si>
    <t>Spitfire F Mk XIVc</t>
  </si>
  <si>
    <t>MB.5</t>
  </si>
  <si>
    <t>Avenger Mk II (Great Britain)</t>
  </si>
  <si>
    <t>-1,3</t>
  </si>
  <si>
    <t>Fairey IIIF Mk.IIIB</t>
  </si>
  <si>
    <t>Lancaster B Mk III</t>
  </si>
  <si>
    <t>Lancaster B Mk I</t>
  </si>
  <si>
    <t>Stirling B Mk III</t>
  </si>
  <si>
    <t>Swordfish Mk I</t>
  </si>
  <si>
    <t>Swift F.1</t>
  </si>
  <si>
    <t>Brigand B 1</t>
  </si>
  <si>
    <t>V-156-B1</t>
  </si>
  <si>
    <t>Attacker FB 1</t>
  </si>
  <si>
    <t>Firebrand TF Mk IV</t>
  </si>
  <si>
    <t>Gladiator Mk IIF</t>
  </si>
  <si>
    <t>Hunter F.6</t>
  </si>
  <si>
    <t>Tempest Mk V</t>
  </si>
  <si>
    <t>Britain</t>
  </si>
  <si>
    <t>Stroyny</t>
  </si>
  <si>
    <t>Zheleznyakov</t>
  </si>
  <si>
    <t>Kerch</t>
  </si>
  <si>
    <t>Blagorodnyy</t>
  </si>
  <si>
    <t>Smelyi</t>
  </si>
  <si>
    <t>Ryany</t>
  </si>
  <si>
    <t>Spokoinyy</t>
  </si>
  <si>
    <t>Tashkent</t>
  </si>
  <si>
    <t>Bezuprechny</t>
  </si>
  <si>
    <t>Letuchiy</t>
  </si>
  <si>
    <t>Ognevoy</t>
  </si>
  <si>
    <t>5,8</t>
  </si>
  <si>
    <t>Krasny Kavkaz</t>
  </si>
  <si>
    <t>Soobrazitelny</t>
  </si>
  <si>
    <t>Moskva</t>
  </si>
  <si>
    <t>Besposhchadny</t>
  </si>
  <si>
    <t>MPK Pr.12412P</t>
  </si>
  <si>
    <t>Pr.1124 MLRS</t>
  </si>
  <si>
    <t>MPK Pr.122bis</t>
  </si>
  <si>
    <t>Ya-5M</t>
  </si>
  <si>
    <t>SKR-7</t>
  </si>
  <si>
    <t>Rosomacha</t>
  </si>
  <si>
    <t>Pr.183 BM-21</t>
  </si>
  <si>
    <t>Pr.1204</t>
  </si>
  <si>
    <t>Pr.123K (A-11)</t>
  </si>
  <si>
    <t>SKR-1</t>
  </si>
  <si>
    <t>Yenot</t>
  </si>
  <si>
    <t>MPK Pr.204</t>
  </si>
  <si>
    <t>MPK Pr.201M</t>
  </si>
  <si>
    <t>-0,6</t>
  </si>
  <si>
    <t>Groza</t>
  </si>
  <si>
    <t>OD-200</t>
  </si>
  <si>
    <t>Pr.123K</t>
  </si>
  <si>
    <t>Pr.123-bis</t>
  </si>
  <si>
    <t>MPK-163</t>
  </si>
  <si>
    <t>D-3</t>
  </si>
  <si>
    <t>T-10A</t>
  </si>
  <si>
    <t>IS-6</t>
  </si>
  <si>
    <t>Object 248</t>
  </si>
  <si>
    <t>IS-2 "Revenge"</t>
  </si>
  <si>
    <t>KV-122</t>
  </si>
  <si>
    <t>SU-76D</t>
  </si>
  <si>
    <t>BMP-2M</t>
  </si>
  <si>
    <t>T-34-100</t>
  </si>
  <si>
    <t>T-44-122</t>
  </si>
  <si>
    <t>SU-122P</t>
  </si>
  <si>
    <t>SU-100Y</t>
  </si>
  <si>
    <t>BM-13N</t>
  </si>
  <si>
    <t>BM-8-24</t>
  </si>
  <si>
    <t>T-26 (1st Gv.T.Br.)</t>
  </si>
  <si>
    <t>Pantsir-S1</t>
  </si>
  <si>
    <t>ZSU-23-4</t>
  </si>
  <si>
    <t>ZSU-37-2</t>
  </si>
  <si>
    <t>M53/59</t>
  </si>
  <si>
    <t>BTR-ZD</t>
  </si>
  <si>
    <t>ZSU-37</t>
  </si>
  <si>
    <t>ZiS-43</t>
  </si>
  <si>
    <t>ZiS-12 (94-KM)</t>
  </si>
  <si>
    <t>BTR-152A</t>
  </si>
  <si>
    <t>GAZ-MM (72-K)</t>
  </si>
  <si>
    <t>GAZ-AAA (DShK)</t>
  </si>
  <si>
    <t>GAZ-AAA (4M)</t>
  </si>
  <si>
    <t>Object 268</t>
  </si>
  <si>
    <t>SU-122-54</t>
  </si>
  <si>
    <t>SU-85M</t>
  </si>
  <si>
    <t>SU-85</t>
  </si>
  <si>
    <t>SU-152</t>
  </si>
  <si>
    <t>ZiS-30</t>
  </si>
  <si>
    <t>SU-122</t>
  </si>
  <si>
    <t>SU-76M</t>
  </si>
  <si>
    <t>BMP-2</t>
  </si>
  <si>
    <t>Object 906</t>
  </si>
  <si>
    <t>BTR-80A</t>
  </si>
  <si>
    <t>ASU-85</t>
  </si>
  <si>
    <t>PT-76B</t>
  </si>
  <si>
    <t>ASU-57</t>
  </si>
  <si>
    <t>T-80B</t>
  </si>
  <si>
    <t>T-64B</t>
  </si>
  <si>
    <t>T-64A (1971)</t>
  </si>
  <si>
    <t>KV-85</t>
  </si>
  <si>
    <t>KV-1 (ZiS-5)</t>
  </si>
  <si>
    <t>KV-1S</t>
  </si>
  <si>
    <t>KV-1 (L-11)</t>
  </si>
  <si>
    <t>T-28E</t>
  </si>
  <si>
    <t>T-28</t>
  </si>
  <si>
    <t>T-28 (1938)</t>
  </si>
  <si>
    <t>T-26-4</t>
  </si>
  <si>
    <t>T-55A</t>
  </si>
  <si>
    <t>T-54 (1951)</t>
  </si>
  <si>
    <t>T-34-85</t>
  </si>
  <si>
    <t>T-34-57</t>
  </si>
  <si>
    <t>T-34E STZ</t>
  </si>
  <si>
    <t>T-34 (1942)</t>
  </si>
  <si>
    <t>T-34 (1941)</t>
  </si>
  <si>
    <t>T-34 (1940)</t>
  </si>
  <si>
    <t>BT-7M</t>
  </si>
  <si>
    <t>MiG-21S (R-13-300)</t>
  </si>
  <si>
    <t>Tu-1</t>
  </si>
  <si>
    <t>Tu-2</t>
  </si>
  <si>
    <t>Pe-2-205</t>
  </si>
  <si>
    <t>Po-2M</t>
  </si>
  <si>
    <t>6,8</t>
  </si>
  <si>
    <t>Su-39</t>
  </si>
  <si>
    <t>MiG-23ML</t>
  </si>
  <si>
    <t>Su-22M3</t>
  </si>
  <si>
    <t>Su-25K</t>
  </si>
  <si>
    <t>6,6</t>
  </si>
  <si>
    <t>Su-7BMK</t>
  </si>
  <si>
    <t>6,5</t>
  </si>
  <si>
    <t>Yak-38</t>
  </si>
  <si>
    <t>MiG-17AS</t>
  </si>
  <si>
    <t>MiG-15bis ISH</t>
  </si>
  <si>
    <t>Su-11</t>
  </si>
  <si>
    <t>Su-8</t>
  </si>
  <si>
    <t>P-39Q-15 (USSR)</t>
  </si>
  <si>
    <t>A-20G-30 (USSR)</t>
  </si>
  <si>
    <t>P-39K-1 (USSR)</t>
  </si>
  <si>
    <t>I-153P</t>
  </si>
  <si>
    <t>Hurricane Mk IIB (USSR)</t>
  </si>
  <si>
    <t>PBY-5A Catalina (USSR)</t>
  </si>
  <si>
    <t>Krasnolutsky's I-15bis</t>
  </si>
  <si>
    <t>Tu-2S-59</t>
  </si>
  <si>
    <t>Tu-2S-44</t>
  </si>
  <si>
    <t>Tu-2S</t>
  </si>
  <si>
    <t>Yer-2 (ACh-30B) (l)</t>
  </si>
  <si>
    <t>Yer-2 (ACh-30B) (e)</t>
  </si>
  <si>
    <t>Pe-2-359</t>
  </si>
  <si>
    <t>Pe-2-110</t>
  </si>
  <si>
    <t>Pe-8</t>
  </si>
  <si>
    <t>Pe-2-83</t>
  </si>
  <si>
    <t>Pe-2-31</t>
  </si>
  <si>
    <t>Pe-2-1</t>
  </si>
  <si>
    <t>SB 2M-103 MV-3</t>
  </si>
  <si>
    <t>IL-28Sh</t>
  </si>
  <si>
    <t>IL-28</t>
  </si>
  <si>
    <t>Su-6 (M-71F)</t>
  </si>
  <si>
    <t>IL-10 (1946)</t>
  </si>
  <si>
    <t>IL-10</t>
  </si>
  <si>
    <t>Su-6 (AM-42)</t>
  </si>
  <si>
    <t>Su-17M2</t>
  </si>
  <si>
    <t>Su-7BKL</t>
  </si>
  <si>
    <t>Su-7B</t>
  </si>
  <si>
    <t>Su-9</t>
  </si>
  <si>
    <t>La-7B-20</t>
  </si>
  <si>
    <t>La-7</t>
  </si>
  <si>
    <t>LaGG-3-66</t>
  </si>
  <si>
    <t>LaGG-3-35</t>
  </si>
  <si>
    <t>MiG-15</t>
  </si>
  <si>
    <t>MiG-9</t>
  </si>
  <si>
    <t>I-185 (M-71)</t>
  </si>
  <si>
    <t>I-185 (M-82)</t>
  </si>
  <si>
    <t>Yak-38M</t>
  </si>
  <si>
    <t>Yak-9T</t>
  </si>
  <si>
    <t>USSR</t>
  </si>
  <si>
    <t>9,3</t>
  </si>
  <si>
    <t>6,7</t>
  </si>
  <si>
    <t>T31</t>
  </si>
  <si>
    <t>8,8</t>
  </si>
  <si>
    <t>Z25</t>
  </si>
  <si>
    <t>Prinz Eugen</t>
  </si>
  <si>
    <t>Karlsruhe</t>
  </si>
  <si>
    <t>Z20 Karl Galster</t>
  </si>
  <si>
    <t>Z47</t>
  </si>
  <si>
    <t>Luchs</t>
  </si>
  <si>
    <t>SMS Von der Tann</t>
  </si>
  <si>
    <t>Z46</t>
  </si>
  <si>
    <t>Z43</t>
  </si>
  <si>
    <t>Z22 Anton Schmitt</t>
  </si>
  <si>
    <t>T22</t>
  </si>
  <si>
    <t>Emden</t>
  </si>
  <si>
    <t>SMS Elbing</t>
  </si>
  <si>
    <t>Z32</t>
  </si>
  <si>
    <t>Z12 Erich Giese</t>
  </si>
  <si>
    <t>Z15 Erich Steinbrinck</t>
  </si>
  <si>
    <t>Lübeck</t>
  </si>
  <si>
    <t>S-701</t>
  </si>
  <si>
    <t>-1,8</t>
  </si>
  <si>
    <t>Karl Marx</t>
  </si>
  <si>
    <t>M-802</t>
  </si>
  <si>
    <t>VS-8</t>
  </si>
  <si>
    <t>S-204 Lang</t>
  </si>
  <si>
    <t>M-17</t>
  </si>
  <si>
    <t>AF D3</t>
  </si>
  <si>
    <t>AF D1</t>
  </si>
  <si>
    <t>SF40 Light</t>
  </si>
  <si>
    <t>SF40 Heavy</t>
  </si>
  <si>
    <t>VS-10</t>
  </si>
  <si>
    <t>S-100 (1944)</t>
  </si>
  <si>
    <t>S-100</t>
  </si>
  <si>
    <t>S-38b</t>
  </si>
  <si>
    <t>S-38</t>
  </si>
  <si>
    <t>PT-16/T14 mod.</t>
  </si>
  <si>
    <t>C2A1</t>
  </si>
  <si>
    <t>VT1-2</t>
  </si>
  <si>
    <t>Tiger II (H) Sla.16</t>
  </si>
  <si>
    <t>Sd.Kfz.234/2 TD</t>
  </si>
  <si>
    <t>mKPz M47 G</t>
  </si>
  <si>
    <t>Elefant</t>
  </si>
  <si>
    <t>Pz.Bef.Wg.VI P</t>
  </si>
  <si>
    <t>KW II 754 (r) (Germany)</t>
  </si>
  <si>
    <t>15 cm Pz.W.42</t>
  </si>
  <si>
    <t>Pz.35(t) RM</t>
  </si>
  <si>
    <t>Wiesel 1A2</t>
  </si>
  <si>
    <t>Raketenautomat</t>
  </si>
  <si>
    <t>StuG III F</t>
  </si>
  <si>
    <t>StuH 42 G</t>
  </si>
  <si>
    <t>StuG III A</t>
  </si>
  <si>
    <t>Kugelblitz</t>
  </si>
  <si>
    <t>Ostwind</t>
  </si>
  <si>
    <t>Sd.Kfz.251/21</t>
  </si>
  <si>
    <t>Sd.Kfz.222</t>
  </si>
  <si>
    <t>Leopard A1A1</t>
  </si>
  <si>
    <t>Pz.IV F1</t>
  </si>
  <si>
    <t>Pz.IV E</t>
  </si>
  <si>
    <t>Pz.IV C</t>
  </si>
  <si>
    <t>KPz-70</t>
  </si>
  <si>
    <t>Sturer Emil</t>
  </si>
  <si>
    <t>Marder III</t>
  </si>
  <si>
    <t>Sd.Kfz.234/2</t>
  </si>
  <si>
    <t>Pz.38(t) n.A.</t>
  </si>
  <si>
    <t>Sd.Kfz.251/9</t>
  </si>
  <si>
    <t>Panzerjäger I</t>
  </si>
  <si>
    <t>MiG-23MF (Germany)</t>
  </si>
  <si>
    <t>Fw 190 D-13</t>
  </si>
  <si>
    <t>La-5FN (Germany)</t>
  </si>
  <si>
    <t>BV 155 B-1</t>
  </si>
  <si>
    <t>Wellington Mk Ic (Germany)</t>
  </si>
  <si>
    <t>MiG-21 "Lazur-M" (Germany)</t>
  </si>
  <si>
    <t>F-4F Early (Germany)</t>
  </si>
  <si>
    <t>MiG-21 SPS-K (Germany)</t>
  </si>
  <si>
    <t>Sea Hawk Mk.100 (Germany)</t>
  </si>
  <si>
    <t>Do 335 B-2</t>
  </si>
  <si>
    <t>Fw 190 A-5/U14</t>
  </si>
  <si>
    <t>Ju 87 R-2 Libya</t>
  </si>
  <si>
    <t>Ar 234 C-3</t>
  </si>
  <si>
    <t>-0,8</t>
  </si>
  <si>
    <t>Ar 234 B-2</t>
  </si>
  <si>
    <t>Ju 188 A-2</t>
  </si>
  <si>
    <t>Do 217 M-1</t>
  </si>
  <si>
    <t>Do 217 K-1</t>
  </si>
  <si>
    <t>Do 217 E-4</t>
  </si>
  <si>
    <t>Do 217 E-2</t>
  </si>
  <si>
    <t>He 111 H-6</t>
  </si>
  <si>
    <t>Ju 88 A-4</t>
  </si>
  <si>
    <t>BV 138 C-1</t>
  </si>
  <si>
    <t>Me 262 A-1/U4</t>
  </si>
  <si>
    <t>Do 335 A-1</t>
  </si>
  <si>
    <t>Me 410 B-2/U4</t>
  </si>
  <si>
    <t>Ju 87 D-5</t>
  </si>
  <si>
    <t>Ju 87 B-2</t>
  </si>
  <si>
    <t>Hs 123 A-1</t>
  </si>
  <si>
    <t>G.91 R/3 (Germany)</t>
  </si>
  <si>
    <t>Ho 229 V3</t>
  </si>
  <si>
    <t>Me 410 B-6/R3</t>
  </si>
  <si>
    <t>Me 410 B-1/U2</t>
  </si>
  <si>
    <t>Me 410 B-1</t>
  </si>
  <si>
    <t>Fw 190 D-12</t>
  </si>
  <si>
    <t>Fw 190 D-9</t>
  </si>
  <si>
    <t>Fw 190 A-5/U12</t>
  </si>
  <si>
    <t>Fw 190 A-5</t>
  </si>
  <si>
    <t>He 51 C-1/L</t>
  </si>
  <si>
    <t>He 51 C-1</t>
  </si>
  <si>
    <t>He 51 B-1</t>
  </si>
  <si>
    <t>He 51 A-1</t>
  </si>
  <si>
    <t>F-4F (Germany)</t>
  </si>
  <si>
    <t>Me 262 C-1a</t>
  </si>
  <si>
    <t>Bf 109 G-14</t>
  </si>
  <si>
    <t>Germany</t>
  </si>
  <si>
    <t>AH-6M</t>
  </si>
  <si>
    <t>USS Detroit</t>
  </si>
  <si>
    <t>USS Davis</t>
  </si>
  <si>
    <t>USS Des Moines</t>
  </si>
  <si>
    <t>USS Helena</t>
  </si>
  <si>
    <t>USS Bennion</t>
  </si>
  <si>
    <t>USS Moffett</t>
  </si>
  <si>
    <t>11,7</t>
  </si>
  <si>
    <t>USS Frank Knox</t>
  </si>
  <si>
    <t>USS Wilkinson</t>
  </si>
  <si>
    <t>USS Welborn C. Wood</t>
  </si>
  <si>
    <t>USS Gearing</t>
  </si>
  <si>
    <t>USS Mitscher</t>
  </si>
  <si>
    <t>USS Porter</t>
  </si>
  <si>
    <t>USS Fletcher</t>
  </si>
  <si>
    <t>USS Barker</t>
  </si>
  <si>
    <t>USS Trenton</t>
  </si>
  <si>
    <t>USS Somers</t>
  </si>
  <si>
    <t>USS Sumner</t>
  </si>
  <si>
    <t>USS Aylwin</t>
  </si>
  <si>
    <t>PT-811</t>
  </si>
  <si>
    <t>PT-658</t>
  </si>
  <si>
    <t>PT-109</t>
  </si>
  <si>
    <t>USS Douglas</t>
  </si>
  <si>
    <t>Thunderbolt (PT-556)</t>
  </si>
  <si>
    <t>LCM(6) Zippo</t>
  </si>
  <si>
    <t>PT-174</t>
  </si>
  <si>
    <t>Carmi (PC-466)</t>
  </si>
  <si>
    <t>PT-3</t>
  </si>
  <si>
    <t>PT-59</t>
  </si>
  <si>
    <t>PT-200</t>
  </si>
  <si>
    <t>PT-20</t>
  </si>
  <si>
    <t>USS Tucumcari</t>
  </si>
  <si>
    <t>PT-565</t>
  </si>
  <si>
    <t>PT-314</t>
  </si>
  <si>
    <t>PT-71</t>
  </si>
  <si>
    <t>PT-103</t>
  </si>
  <si>
    <t>T54E1</t>
  </si>
  <si>
    <t>Magach 3 (ERA) (USA)</t>
  </si>
  <si>
    <t>M6A2E1</t>
  </si>
  <si>
    <t>T30</t>
  </si>
  <si>
    <t>T29</t>
  </si>
  <si>
    <t>T28</t>
  </si>
  <si>
    <t>LVT(A)(4) (ZIS-2) (USA)</t>
  </si>
  <si>
    <t>M5A1 TD</t>
  </si>
  <si>
    <t>M728 CEV</t>
  </si>
  <si>
    <t>M46 "Tiger"</t>
  </si>
  <si>
    <t>M26E1</t>
  </si>
  <si>
    <t>Super Hellcat</t>
  </si>
  <si>
    <t>T14</t>
  </si>
  <si>
    <t>M36B2</t>
  </si>
  <si>
    <t>M36 GMC</t>
  </si>
  <si>
    <t>M10 GMC</t>
  </si>
  <si>
    <t>M2A2</t>
  </si>
  <si>
    <t>M42</t>
  </si>
  <si>
    <t>M19A1</t>
  </si>
  <si>
    <t>M16 MGMC</t>
  </si>
  <si>
    <t>M13 MGMC</t>
  </si>
  <si>
    <t>MBT-70</t>
  </si>
  <si>
    <t>T26E5</t>
  </si>
  <si>
    <t>M4A3E2 (76) W</t>
  </si>
  <si>
    <t>M4A3E2</t>
  </si>
  <si>
    <t>T1E1</t>
  </si>
  <si>
    <t>M6A1</t>
  </si>
  <si>
    <t>M4A3 (105)</t>
  </si>
  <si>
    <t>M60A1 (AOS)</t>
  </si>
  <si>
    <t>M4A2</t>
  </si>
  <si>
    <t>M4</t>
  </si>
  <si>
    <t>M4A1</t>
  </si>
  <si>
    <t>M3 Lee</t>
  </si>
  <si>
    <t>M2</t>
  </si>
  <si>
    <t>M56</t>
  </si>
  <si>
    <t>M41A1</t>
  </si>
  <si>
    <t>F4U-4B VMF-214</t>
  </si>
  <si>
    <t>A-26C-45</t>
  </si>
  <si>
    <t>P-61A-11</t>
  </si>
  <si>
    <t>PBM-3 "Mariner"</t>
  </si>
  <si>
    <t>YP-38</t>
  </si>
  <si>
    <t>Rasmussen's P-36A</t>
  </si>
  <si>
    <t>F-4S Phantom II</t>
  </si>
  <si>
    <t>A-6E TRAM</t>
  </si>
  <si>
    <t>F-5C</t>
  </si>
  <si>
    <t>A-10A</t>
  </si>
  <si>
    <t>AV-8A</t>
  </si>
  <si>
    <t>F-89D</t>
  </si>
  <si>
    <t>F-89B</t>
  </si>
  <si>
    <t>A-1H</t>
  </si>
  <si>
    <t>A2D-1</t>
  </si>
  <si>
    <t>XA-38</t>
  </si>
  <si>
    <t>P-51D-20-NA</t>
  </si>
  <si>
    <t>BTD-1</t>
  </si>
  <si>
    <t>A6M2 (USA)</t>
  </si>
  <si>
    <t>Ki-61-Ib (USA)</t>
  </si>
  <si>
    <t>Ki-43-II (USA)</t>
  </si>
  <si>
    <t>-0,9</t>
  </si>
  <si>
    <t>O3U-1</t>
  </si>
  <si>
    <t>OS2U-3</t>
  </si>
  <si>
    <t>F6F-5</t>
  </si>
  <si>
    <t>USA</t>
  </si>
  <si>
    <t>New</t>
  </si>
  <si>
    <t>Old</t>
  </si>
  <si>
    <t>Reward multiplier in RB</t>
  </si>
  <si>
    <t>Repair cost in RB</t>
  </si>
  <si>
    <t>Economic Changes - June 2023 : Economic Changes</t>
  </si>
  <si>
    <t>M1128</t>
  </si>
  <si>
    <t>New Rank 7 Total SL</t>
  </si>
  <si>
    <t>New Rank 7 Total RP</t>
  </si>
  <si>
    <t>Old Rank 7 Total SL</t>
  </si>
  <si>
    <t>Old Rank 7 Total RP</t>
  </si>
  <si>
    <t>XM1069</t>
  </si>
  <si>
    <t>XM975</t>
  </si>
  <si>
    <t>M1A2 SEP</t>
  </si>
  <si>
    <t>M1A2 Abrams</t>
  </si>
  <si>
    <t>IPM1</t>
  </si>
  <si>
    <t>M1A1</t>
  </si>
  <si>
    <t>M1A1 HC</t>
  </si>
  <si>
    <t>HSTV-L</t>
  </si>
  <si>
    <t>LAV-AD</t>
  </si>
  <si>
    <t>New Rank 6 Total SL</t>
  </si>
  <si>
    <t>New Rank 6 Total RP</t>
  </si>
  <si>
    <t>Old Rank 6 Total SL</t>
  </si>
  <si>
    <t>Old Rank 6 Total RP</t>
  </si>
  <si>
    <t>M1 Abrams</t>
  </si>
  <si>
    <t>M3A3 Bradley</t>
  </si>
  <si>
    <t>M60A2</t>
  </si>
  <si>
    <t>M247</t>
  </si>
  <si>
    <t>XM-803</t>
  </si>
  <si>
    <t>T95E1</t>
  </si>
  <si>
    <t>M60A3 TTS</t>
  </si>
  <si>
    <t>M60A1 RISE(P)</t>
  </si>
  <si>
    <t>M60A1(AOS)</t>
  </si>
  <si>
    <t>M3 Bradley</t>
  </si>
  <si>
    <t>M551</t>
  </si>
  <si>
    <t>T95</t>
  </si>
  <si>
    <t>New Rank 5 Total SL</t>
  </si>
  <si>
    <t>New Rank 5 Total RP</t>
  </si>
  <si>
    <t>Old Rank 5 Total SL</t>
  </si>
  <si>
    <t>Old Rank 5 Total RP</t>
  </si>
  <si>
    <t>M163</t>
  </si>
  <si>
    <t>M103</t>
  </si>
  <si>
    <t>T32E1</t>
  </si>
  <si>
    <t>T32</t>
  </si>
  <si>
    <t>M60</t>
  </si>
  <si>
    <t>M48A1</t>
  </si>
  <si>
    <t>M47</t>
  </si>
  <si>
    <t>T34</t>
  </si>
  <si>
    <t>M46</t>
  </si>
  <si>
    <t>M50</t>
  </si>
  <si>
    <t>New Rank 4 Total SL</t>
  </si>
  <si>
    <t>New Rank 4 Total RP</t>
  </si>
  <si>
    <t>Old Rank 4 Total SL</t>
  </si>
  <si>
    <t>Old Rank 4 Total RP</t>
  </si>
  <si>
    <t>T26E1-1</t>
  </si>
  <si>
    <t>M26</t>
  </si>
  <si>
    <t>T92</t>
  </si>
  <si>
    <t>T25</t>
  </si>
  <si>
    <t>M4/T26</t>
  </si>
  <si>
    <t>M4A3 (76) W</t>
  </si>
  <si>
    <t>M4A2 (76) W</t>
  </si>
  <si>
    <t>New Rank 3 Total SL</t>
  </si>
  <si>
    <t>New Rank 3 Total RP</t>
  </si>
  <si>
    <t>Old Rank 3 Total SL</t>
  </si>
  <si>
    <t>Old Rank 3 Total RP</t>
  </si>
  <si>
    <t>M4A1 (76) W</t>
  </si>
  <si>
    <t>M18 GMC</t>
  </si>
  <si>
    <t>New Rank 2 Total SL</t>
  </si>
  <si>
    <t>New Rank 2 Total RP</t>
  </si>
  <si>
    <t>Old Rank 2 Total SL</t>
  </si>
  <si>
    <t>Old Rank 2 Total RP</t>
  </si>
  <si>
    <t>M24</t>
  </si>
  <si>
    <t>M5A1</t>
  </si>
  <si>
    <t>M3 GMC</t>
  </si>
  <si>
    <t>M3A1 Stuart</t>
  </si>
  <si>
    <t>Total SL</t>
  </si>
  <si>
    <t>Total RP</t>
  </si>
  <si>
    <t>New Rank 1 Total SL</t>
  </si>
  <si>
    <t>New Rank 1 Total RP</t>
  </si>
  <si>
    <t>Old Rank 1 Total SL</t>
  </si>
  <si>
    <t>Old Rank 1 Total RP</t>
  </si>
  <si>
    <t>M8 HMC</t>
  </si>
  <si>
    <t>M15 CGMC</t>
  </si>
  <si>
    <t>M22</t>
  </si>
  <si>
    <t>M3 Stuart</t>
  </si>
  <si>
    <t>LVT(A)(1)</t>
  </si>
  <si>
    <t>M2A4</t>
  </si>
  <si>
    <t>SL Change</t>
  </si>
  <si>
    <t>RP Change</t>
  </si>
  <si>
    <t>RB</t>
  </si>
  <si>
    <t>New SL</t>
  </si>
  <si>
    <t>New RP</t>
  </si>
  <si>
    <t>Old SL</t>
  </si>
  <si>
    <t>Old RP</t>
  </si>
  <si>
    <t>New Rank</t>
  </si>
  <si>
    <t>Old Rank</t>
  </si>
  <si>
    <t>ADATS Brochure 1988
MIL-HDBK-799(AR) - Fire Control Systems
Jane's Land-Based Air Defence 1992-93</t>
  </si>
  <si>
    <t>Day TV/FLIR [d/n]
13.5x, 60x [d]
2.4x3.2Â°, 0.5x0.7Â° [d] / 5.2x7.2Â°, 2x2.6Â° [n]</t>
  </si>
  <si>
    <t>XM1069
Carrier, Air Defense Missile System, XM1069
(Air Defense Anti-Tank System)
1987</t>
  </si>
  <si>
    <t>YouTube 1
YouTube 2</t>
  </si>
  <si>
    <t>Gunner's Auxiliary Sight (GAS) [d/b]
8x
8Â°</t>
  </si>
  <si>
    <t>Thermal Imaging System (TIS) [n]
3x, 12.5x
7.5x13.33Â°, 2x3.56Â°</t>
  </si>
  <si>
    <t>Gunner's Primary Sight (GPS) [d]
3x, 10x
21Â°, 6.3Â°</t>
  </si>
  <si>
    <t>M1A2 SEP V2
Tank, Combat, Full Tracked: 120mm Gun, M1A2
General Abrams
System Enhancement Package Version 2
Tank Urban Survival Kit 2
2008?</t>
  </si>
  <si>
    <t>M1A2 SEP
Tank, Combat, Full Tracked: 120mm Gun, M1A2
General Abrams
System Enhancement Package
Tank Urban Survival Kit 1
2005?</t>
  </si>
  <si>
    <t>Abrams FCS (YouTube)
M1A1 Shooting (YouTube)</t>
  </si>
  <si>
    <t>Thermal Imaging System (TIS) [n]
3x, 9.8x
8x15Â°, 2.5x5Â°</t>
  </si>
  <si>
    <t>Gunner's Primary Sight (GPS) [d]
3x, 9.5x
16Â°, 6.2Â°</t>
  </si>
  <si>
    <t>M1A2
Tank, Combat, Full Tracked: 120mm Gun, M1A2
General Abrams
1986</t>
  </si>
  <si>
    <t>Rank VIII Researchable</t>
  </si>
  <si>
    <t>Merkava3 (YouTube)
Jane's Armour and Artillery 1990-91</t>
  </si>
  <si>
    <t>Barak Zohar (Baz) [FCS]
12x [d] / 5.1x [TV] / 1.45x, 7.2x, 14.4x [n]</t>
  </si>
  <si>
    <t>Merkava Mk.3D
Merkavah Siman 3 Dor Dalet Baz á¸²asag
2000</t>
  </si>
  <si>
    <t>Jane's Retrofit Systems 1993-94
Jane's Armour and Artillery 1994-95
FCS (YouTube, 10:00, 19:22, 21:18 and 22:24)
M60A3 TTS
LR/TTS Integration Study</t>
  </si>
  <si>
    <t>[d/b]
7x</t>
  </si>
  <si>
    <t>AN/VSG-2 (Tank Thermal Sight) [d/n]
8x [d] / 2.666x, 8x [n]
8Â° [d] / 7.74x15Â°, 2.58x5Â° [n]</t>
  </si>
  <si>
    <t>AGS
Teledyne Continental Motors Armored Support Platform
Armored Gun System
1985</t>
  </si>
  <si>
    <t>SPIE Digital Library
YouTube
Flickr</t>
  </si>
  <si>
    <t>Day TV/FLIR [d/n]
4.46x, 13.38x [n]
6.15x8.19Â°, 2.05x2.73Â° [n]</t>
  </si>
  <si>
    <t>LOSAT
FMC Close Combat Vehicle Light
(Line-of-Sight Anti-Tank)
1995</t>
  </si>
  <si>
    <t>Imgur</t>
  </si>
  <si>
    <t>Telescope M105D [d/b]
8x
7.5Â°</t>
  </si>
  <si>
    <t>M60 AMBT
M60 Affordable Main Battle Tank
(StandartBio / L3 CPS)
2011</t>
  </si>
  <si>
    <t>Jane's AFV Retrofit Systems 1993-94
Jane's Electro-Optic Systems 1999-2000</t>
  </si>
  <si>
    <t>Auxiliary</t>
  </si>
  <si>
    <t xml:space="preserve"> [d/n]
3.3x, 10x [d] / 2.33x, 7x [n]
5.1x12.3Â°, 1.7x4.1Â° [n]</t>
  </si>
  <si>
    <t>CCVL
FMC Close Combat Vehicle Light
Armored Gun System
1985</t>
  </si>
  <si>
    <t>Spookston
Jane's Electro-Optic Systems 1999-2000
btvt.info</t>
  </si>
  <si>
    <t>Versatile Sight 580 (VS 580) [d/n]
3.2x, 10.5x [d]
16.5Â°, 5Â° [d]</t>
  </si>
  <si>
    <t>RDF/LT
12.3 Tonne Rapid Deployment Force Light Tank
[AAI]
1980</t>
  </si>
  <si>
    <t>M1A1 Click-Bait
Tank, Combat, Full Tracked: 120mm Gun, M1A1
General Abrams
Heavy Common
Â«Click-BaitÂ»
1990</t>
  </si>
  <si>
    <t>M1A1 FEP (YouTube)</t>
  </si>
  <si>
    <t>M1A1 AIM
Tank, Combat, Full Tracked: 120mm Gun, M1A1
General Abrams
Abrams Integrated Management, Situational Awareness
2007</t>
  </si>
  <si>
    <t>M1A1
Tank, Combat, Full Tracked: 120mm Gun, M1A1
General Abrams
[YouTube Cup]
1985</t>
  </si>
  <si>
    <t>M1 KVT
Tank, Combat, Full Tracked: 120mm Gun, M1
General Abrams
(VISMOD Krasnovian Variant Tank)
Â«LodkaÂ»
2003</t>
  </si>
  <si>
    <t>TheChieftan (YouTube)</t>
  </si>
  <si>
    <t>Kollmorgen Model 224 [d/b]
8x
5.6Â°</t>
  </si>
  <si>
    <t>Compact Modular Sight [d/n]
3x, 8x [d] / 3.3x, 10x, 20x [n]
15Â°, 6.2Â° [d] / 5.7x12.3Â°, 1.9x4.1Â°, 0.927x2Â° [n]</t>
  </si>
  <si>
    <t>M1128 Wolfpack
Mobile Gun System, M1128
(3rd Squadron, 2nd Cavalry Regiment "Wolfpack")
2006</t>
  </si>
  <si>
    <t>Rank VII Premium</t>
  </si>
  <si>
    <t>M1128
Mobile Gun System, M1128
2006</t>
  </si>
  <si>
    <t>Roland 2 System</t>
  </si>
  <si>
    <t>XM975
Carrier, Air Defense Missile System, M975
1977</t>
  </si>
  <si>
    <t>YouTube
Jane's Air Defence
Jane's Electro-Optic 1999-2000</t>
  </si>
  <si>
    <t xml:space="preserve"> [d/n]
4x, 12x [d] / 2.67x, 8x [n]
5Â°, 1.7Â° [d] / 7.8x10.5Â°, 2.6x3.5Â° [n]
</t>
  </si>
  <si>
    <t>LAV-AD
Light Armored Vehicle, Air Defense
1996</t>
  </si>
  <si>
    <t>IPM1
Tank, Combat, Full Tracked: 120mm Gun, M1
General Abrams
Improved Performance
1984</t>
  </si>
  <si>
    <t>M1A1
Tank, Combat, Full Tracked: 120mm Gun, M1A1
General Abrams
1985</t>
  </si>
  <si>
    <t>M1 Abrams
Tank, Combat, Full Tracked: 105mm Gun, M1
General Abrams
1979</t>
  </si>
  <si>
    <t>M1A1 HC
Tank, Combat, Full Tracked: 120mm Gun, M1A1
General Abrams
Heavy Common
1990</t>
  </si>
  <si>
    <t>FCS (YouTube, 10:00, 19:22, 21:18 and 22:24)
M60A3 TTS
LR/TTS Integration Study
Report</t>
  </si>
  <si>
    <t>Gunner's Primary Thermal Tank Sight (GPTTS) [d/n]
8x [d] / 2.666x, 8x [n]
8Â° [d] / 7.74x15Â°, 2.58x5Â° [n]</t>
  </si>
  <si>
    <t>120S
General Dynamics Land Systems 120S Main Battle Tank
2001</t>
  </si>
  <si>
    <t>Old War Thunder Forum
Twitter</t>
  </si>
  <si>
    <t>Backup [d]
1x, 8x</t>
  </si>
  <si>
    <t>[d/n]</t>
  </si>
  <si>
    <t>HSTV-L
High Survivability Test Vehicle (Lightweight)
1980</t>
  </si>
  <si>
    <t>IBAS Datasheet
Bradley gunnery (pages 109-133)
Bradley Simulator (pages 49-53)</t>
  </si>
  <si>
    <t>Auxiliary Sight Unit (ASU) [d]
5x
10.2Â°</t>
  </si>
  <si>
    <t>IBAS (DVO) [d]
4x, 12x
10Â°, 2.67Â°</t>
  </si>
  <si>
    <t>IBAS (TV/FLIR) [d/n]
4x, 12x [d/n]
7.5x10Â°, 2x2.67Â° [d] / 7.5x13.33Â°, 2x3.56Â° [n]</t>
  </si>
  <si>
    <t>M3A3 Bradley
Fighting Vehicle, Cavalry, Full Tracked, M3A3
General Bradley
2000</t>
  </si>
  <si>
    <t>Rank VII Researchable</t>
  </si>
  <si>
    <t>Jane's AFV Retrofit Systems 1993-94
Jane's Electro-Optic Systems 1999-2000
Jane's AaA Upgrades 2011-12</t>
  </si>
  <si>
    <t>Auxiliary [d]</t>
  </si>
  <si>
    <t>XM8
105mm Armored Gun System, XM8
1994</t>
  </si>
  <si>
    <t>Jane's Armour and Artillery 1990-91
Jane's Electro-Optic Systems 199-00</t>
  </si>
  <si>
    <t>Artishok [FCS]
8x [d]
8Â° [d] / 6.9x10.3Â°, 2.1x3Â°, 1.43x2.12Â° [n]</t>
  </si>
  <si>
    <t>Merkava Mk.2B
Merkava Siman 2 Bet
1984/85</t>
  </si>
  <si>
    <t>Oranit [FCS]
8x [d] / 7x [n]
8Â° [d] / 7.1Â° [n]</t>
  </si>
  <si>
    <t>Merkava Mk.1
Merkavah Siman 1
1979</t>
  </si>
  <si>
    <t>Delco Electronics Brochure, 1978
Youtube</t>
  </si>
  <si>
    <t>Gunner's Auxiliary Telescope (GAT) [d/b]
8Â°</t>
  </si>
  <si>
    <t>Gunner's Primary Sight (GPS) [d/n]
4x, 10.2x [d] / 10x [n]
15.8Â°, 6.3Â° [d] / 6Â° [n]</t>
  </si>
  <si>
    <t>XM-1 (GM)
Tank, Combat, Full Tracked: 105mm Gun, XM1
(General Motors)
1976</t>
  </si>
  <si>
    <t>Abrams FCS (YouTube)
Hughes XM1 Brochure</t>
  </si>
  <si>
    <t>XM-1 (Chrysler)
Tank, Combat, Full Tracked: 105mm Gun, XM1
[Chrysler]
1976</t>
  </si>
  <si>
    <t>TOW Weapon System (Page 72)
YouTube
Jane's AFV Retrofit Systems 1993-94
Operator's manual</t>
  </si>
  <si>
    <t>[d/n]
2.8x, 13x [d] / 4x, 12x [n]
25Â°, 5.5Â° [d] / 3.4x6.8Â°, 1.1x2.2Â° [n]</t>
  </si>
  <si>
    <t>M901
Combat Vehicle, Anti-Tank, Improved TOW Vehicle, M901
1979</t>
  </si>
  <si>
    <t>Rank VI Premium</t>
  </si>
  <si>
    <t>Periscope M50 [d/n]
8x [d] / 10x [n]
8Â° [d] / 5.5Â° [n]</t>
  </si>
  <si>
    <t>Telescope M126 [d]
8x
8Â°</t>
  </si>
  <si>
    <t>M60A2
Tank, Combat, Full Tracked: 152mm Gun-Launcher, M60A2
1972</t>
  </si>
  <si>
    <t>YouTube
Scribd (Page 56)
Jane's (Page 157)
YouTube</t>
  </si>
  <si>
    <t>FLIR [n]
18x20Â°, 2x2.7Â°</t>
  </si>
  <si>
    <t>M18 Reflex Sight (Modified) [d]
1x</t>
  </si>
  <si>
    <t>Imp.Chaparral
Guided Missile System, Intercept-Aerial, Carrier-Mounted, M48A2
1983</t>
  </si>
  <si>
    <t>YouTube
Some report idk</t>
  </si>
  <si>
    <t>Stabilized Sight Unit  [d/n]
12x [d] / 16x [n]
5Â° [d] / 3Â° [n]</t>
  </si>
  <si>
    <t>M247
Gun, Air Defense Artillery, Self-Propelled: 40mm, M247
Sergeant York
1980</t>
  </si>
  <si>
    <t>Jane's Technology of Tanks
WarThunder Live</t>
  </si>
  <si>
    <t xml:space="preserve"> [d/n]
7x, 8x, 11x, 14x</t>
  </si>
  <si>
    <t>MBT-70
Tank, Combat, Full Tracked: 152mm Gun-Launcher, XM70
1967</t>
  </si>
  <si>
    <t>XM803 Operator's Manual (Pilot No. 7)</t>
  </si>
  <si>
    <t xml:space="preserve"> [d/n]
8x, 12.5x [d] / 14x [n]
8Â°, 5Â° [d] / 4Â° [n]</t>
  </si>
  <si>
    <t>XM803
Tank, Combat, Full Tracked: 152mm Gun-Launcher, XM803
1971</t>
  </si>
  <si>
    <t>Periscope T50E2 [d]
8x
8Â°</t>
  </si>
  <si>
    <t>Telescope T171E1 [d]</t>
  </si>
  <si>
    <t>T95E1
Tank, Combat, Full Tracked: 90mm Gun, T95E1
1958</t>
  </si>
  <si>
    <t>FCS (YouTube, 10:00, 19:22, 21:18 and 22:24)
M60A3 TTS
LR/TTS Integration Study</t>
  </si>
  <si>
    <t>Telescope M105D [d]
8x
7.5Â°</t>
  </si>
  <si>
    <t>M60A3 TTS
Tank, Combat, Full Tracked: 105mm Gun, M60A3
(Tank, Thermal Sight, Reactive Armor)
1978</t>
  </si>
  <si>
    <t>M60A1</t>
  </si>
  <si>
    <t>Periscope M32E1 [d/n]
8x
8Â°</t>
  </si>
  <si>
    <t>M60A1 RISE (P)
Tank, Combat, Full Tracked: 105mm Gun, M60A1
(Reliability Improvement of Selected Equipment / Passive, Reactive Armor)
1975/77</t>
  </si>
  <si>
    <t>Periscope M32 [d/n]
8x
8Â°</t>
  </si>
  <si>
    <t>M60A1 (AOS)
Tank, Combat, Full Tracked: 105mm Gun, M60A1
(Add-On Stabilizer)
1972</t>
  </si>
  <si>
    <t>Bradley gunnery (pages 109, 132 and 133)</t>
  </si>
  <si>
    <t>Integrated Sight Unit (ISU) [d/n]
4x, 12x [d/n]
8Â°, 2.5Â° [d] / 3.3x6.6Â°, 1.1x2.2Â° [n]</t>
  </si>
  <si>
    <t>M3 Bradley
Fighting Vehicle, Cavalry, Full Tracked, M3
General Bradley
1981</t>
  </si>
  <si>
    <t>M551
M551 manual
YouTube</t>
  </si>
  <si>
    <t>Periscope M44 [n]
9x</t>
  </si>
  <si>
    <t>Telescope M127 [d/n]
8x, 12x
8Â°, 5.338Â°</t>
  </si>
  <si>
    <t>M551
AR/AAV, Full Tracked: 152mm Gun-Launcher, M551
General Sheridan
1967</t>
  </si>
  <si>
    <t>Rank VI Researchable</t>
  </si>
  <si>
    <t>Magach 3 (ERA)
Magaá¸¥ 3 (Baltan)
1980's</t>
  </si>
  <si>
    <t>AD0015315</t>
  </si>
  <si>
    <t>Telescope, Elbow, M62E4 [d]</t>
  </si>
  <si>
    <t>T114
Carrier, Command and Reconnaissance, Full Tracked: Armored, T114
(Pilot No. 5)
Battalion Anti-Tank
1960</t>
  </si>
  <si>
    <t>Telescope T170E1 [d]</t>
  </si>
  <si>
    <t>Periscope M20 (T35) [d]
6x
8Â°</t>
  </si>
  <si>
    <t>T54E1
Tank, Combat, Full Tracked: 105mm Gun, T54E1
1951/52</t>
  </si>
  <si>
    <t>Telescope T156E2 [d]</t>
  </si>
  <si>
    <t>Periscope M16E1 [d]
1x, 6x
8.166x42.166Â°, 10.333Â°</t>
  </si>
  <si>
    <t>T54E2
Tank, Combat, Full Tracked: 105mm Gun, T54E2
1952/53</t>
  </si>
  <si>
    <t>M728
Manual 1
Manual 2
Manual 3</t>
  </si>
  <si>
    <t>Periscope M32C [d/n]</t>
  </si>
  <si>
    <t>Telescope M105F [d]
8x
7.5Â°</t>
  </si>
  <si>
    <t>M728 CEV
Vehicle, Combat Engineer, Full Tracked: 165mm Gun, M728
1965</t>
  </si>
  <si>
    <t>Rank V Premium</t>
  </si>
  <si>
    <t>Old War Thunder Forum</t>
  </si>
  <si>
    <t>Periscope M10E3 [d]
1x, 6x
8.166x42.166Â°, 10.333Â°</t>
  </si>
  <si>
    <t>Panoramic Telescope T141 [d]</t>
  </si>
  <si>
    <t>Telescope T139 [d]
3x
22Â°</t>
  </si>
  <si>
    <t>T95
Tank, Super Heavy, T28
1945</t>
  </si>
  <si>
    <t>M163 Manual</t>
  </si>
  <si>
    <t>AN/TVS-2B [n]
7x</t>
  </si>
  <si>
    <t>Computing Sight M61 [d/AA]
1x</t>
  </si>
  <si>
    <t>Telescope M134 [d]</t>
  </si>
  <si>
    <t>M163
Gun, Air Defense Artillery, Self-Propelled: 20mm, M163
"Vulcan"
1969</t>
  </si>
  <si>
    <t>Rangefinder M14 (T42E1) [d]
10x
5Â°</t>
  </si>
  <si>
    <t>M103
Tank, Combat, Full Tracked: 120mm Gun, M103
1953</t>
  </si>
  <si>
    <t>Periscope M10E4 [d]
1x, 6x
8.166x42.166Â°, 10.333Â°</t>
  </si>
  <si>
    <t>Telescope M71E4 or M77E1 [d]
5x (M71)
13Â° (M71)</t>
  </si>
  <si>
    <t>T32E1
Tank, Heavy, T32E1
1945</t>
  </si>
  <si>
    <t>Telescope M71E4 [d]
5x
13Â°</t>
  </si>
  <si>
    <t>T32
Tank, Heavy, T32
1945</t>
  </si>
  <si>
    <t>Periscope M31 [d]
8x
8Â°</t>
  </si>
  <si>
    <t>Telescope M105C [d]
8x
7.5Â°</t>
  </si>
  <si>
    <t>M60
Tank, Combat, Full Tracked: 105mm Gun, M60
1960</t>
  </si>
  <si>
    <t>Telescope M97C (T156E1) [d]
8x
7.4Â°</t>
  </si>
  <si>
    <t>M48A1
Tank, Combat, Full Tracked: 90mm Gun, M48A1
General Patton
1953</t>
  </si>
  <si>
    <t>M47
TM-718A (M47 Manual)</t>
  </si>
  <si>
    <t>Range Finder T41 (M12) [d]
7.5x
5Â°</t>
  </si>
  <si>
    <t>M47
Tank, Combat, Full Tracked: 90mm Gun, M47
General Patton
1951</t>
  </si>
  <si>
    <t>Jane's AaA 1979-80
Hunnicutt Bradley</t>
  </si>
  <si>
    <t>3x, 8x</t>
  </si>
  <si>
    <t>XM800T
Armoured Reconnaissance Scout Vehicle, XM800T
1974</t>
  </si>
  <si>
    <t>Rank V Researchable</t>
  </si>
  <si>
    <t>Periscope M10E5 [d]
1x, 6x
8.166x42.166Â°, 10.333Â°</t>
  </si>
  <si>
    <t>Telescope T143E1 [d]
4x, 6x, 8x</t>
  </si>
  <si>
    <t>T29
Tank, Heavy, T29
(Production Pilot No. 1)
1945</t>
  </si>
  <si>
    <t>M6A2E1 Final report 1955</t>
  </si>
  <si>
    <t>Telescope M70E2 [d]_x000D_
3x_x000D_
12.3Â°</t>
  </si>
  <si>
    <t>M6A2E1
Tank, Heavy, M6A2E1
(Pilot No. 1)
1945</t>
  </si>
  <si>
    <t>Periscope M10E9 [d]
1x, 6x
8.166x42.166Â°, 10.333Â°</t>
  </si>
  <si>
    <t>T30
Tank, Heavy, T30
1945</t>
  </si>
  <si>
    <t>M551
M551 manual
YouTube
AD0814948</t>
  </si>
  <si>
    <t>M551(76)
AR/AAV, Full Tracked: 76mm Gun, M551
General Sheridan
(Vehicle 13C503)
1967</t>
  </si>
  <si>
    <t>Telescope T140 [d]
3x
22Â°</t>
  </si>
  <si>
    <t>T28
Tank, Super Heavy, T28
(Transport Configuration)
1945</t>
  </si>
  <si>
    <t>Periscope M16C or M10F [d]
1x, 6x
8.166x42.166Â°, 10.333Â°</t>
  </si>
  <si>
    <t xml:space="preserve"> Telescope T151E1 or T152 [d]
4x, 8x
15Â°, 7.5Â°</t>
  </si>
  <si>
    <t>M46 "Tiger"
Tank, Medium, M46
General Patton
(73rd Tank Battalion)
1949</t>
  </si>
  <si>
    <t>M26E1
Tank, Medium, M26E1</t>
  </si>
  <si>
    <t>Periscope M10F [d]
1x, 6x
8.166x42.166Â°, 10.333Â°</t>
  </si>
  <si>
    <t>Telescope M71C [d]
5x
13Â°</t>
  </si>
  <si>
    <t>M26 T99
Tank, Medium, M26
General Pershing
(Launcher, Rocket, 4.5-inch, T99)
1945</t>
  </si>
  <si>
    <t>Periscope M4 [d]
1x</t>
  </si>
  <si>
    <t>Telescope M71D [d]
5x
13Â°</t>
  </si>
  <si>
    <t>T20
Tank, Medium, T20
1943</t>
  </si>
  <si>
    <t>Telescope M76F [d]
3x
21.5Â°</t>
  </si>
  <si>
    <t>Super Hellcat
Carriage, Motor, 90mm Gun, M18
"Super Hellcat"
1944</t>
  </si>
  <si>
    <t>Rank IV Premium</t>
  </si>
  <si>
    <t>TM-00545B-10
M50</t>
  </si>
  <si>
    <t>Periscope M20A3C [d]
6x
8Â°</t>
  </si>
  <si>
    <t>M50
Rifle, Self-Propelled, Full Tracked: Multiple 106mm, M50
"Ontos"
1955</t>
  </si>
  <si>
    <t>Telescope M104 [d]
4.1x, 8x
15.666Â°, 7.833Â°</t>
  </si>
  <si>
    <t>M56
Gun, Self-Propelled, Full Tracked: 90mm, M56
"Scorpion"
1953</t>
  </si>
  <si>
    <t>TM 9-2350-217-10</t>
  </si>
  <si>
    <t>Panoramic Telescope M117 [d]
4x
10Â°</t>
  </si>
  <si>
    <t>Telescope, Elbow M118CA1 [d]
4x
10Â°</t>
  </si>
  <si>
    <t>M109A1
Howitzer, Medium, Self-Propelled, 155mm, M109A1
1973</t>
  </si>
  <si>
    <t>Illuminated sight Mk. IX</t>
  </si>
  <si>
    <t>Periscope M10E10 [d]
1x, 6x
8.166x42.166Â°, 10.333Â°</t>
  </si>
  <si>
    <t>Telescope T143E2 [d]
4x, 6x, 8x</t>
  </si>
  <si>
    <t>T34
Tank, Heavy, T34
(Pilot No. 2, Conversion from T30)
1945</t>
  </si>
  <si>
    <t>T26E4 "Super Pershing"</t>
  </si>
  <si>
    <t>T26E1-1
Tank, Heavy, T26E4
(Temporary Pilot No. 1)
"Super Pershing"
1945</t>
  </si>
  <si>
    <t>Telescope M83C [d]
4x, 8x
7.666Â°, 4.24Â°</t>
  </si>
  <si>
    <t>T26E5
Tank, Heavy, T26E5
1945</t>
  </si>
  <si>
    <t>M4A3E2 (76) W
Tank, Medium, M4A3E2(76)W Assault
1945</t>
  </si>
  <si>
    <t>M46
Tank, Medium, M46
General Patton
1949</t>
  </si>
  <si>
    <t>M26
Tank, Medium, M26
General Pershing
1944</t>
  </si>
  <si>
    <t>Periscope M8A1 w/ Telescope T121 [d]
1.8x
6Â°</t>
  </si>
  <si>
    <t>T25
Tank, Medium, T25
(Pilot No. 2)
1943</t>
  </si>
  <si>
    <t>M4/T26
Tank, Medium, M4
General Sherman
(Gun, 90mm, M3)
1944</t>
  </si>
  <si>
    <t>Telescope, Offset, T182 [d]</t>
  </si>
  <si>
    <t>Periscope M16E2 [d]
1x, 6x
8.166x42.166Â°, 10.333Â°</t>
  </si>
  <si>
    <t>T92
Tank, Combat, Full Tracked: 76mm Gun, T92
1956</t>
  </si>
  <si>
    <t>Telescope M97 (T156) [d]
8x
7.4Â°</t>
  </si>
  <si>
    <t>M41A1
Tank, Combat, Full Tracked: 76mm Gun, M41A1
Walker Bulldog
1952</t>
  </si>
  <si>
    <t>Rank IV Researchable</t>
  </si>
  <si>
    <t>Periscope M4/A1 w/ Telescope M47/A1 [d]
1.44x
9Â°</t>
  </si>
  <si>
    <t>Telescope M76C [d]
3x
21.5Â°</t>
  </si>
  <si>
    <t>M18 "Black Cat"
Carriage, Motor, 76mm Gun, M18
Hellcat
(805th Tank Destroyer Battalion)
Â«Black CatÂ»
1943</t>
  </si>
  <si>
    <t>Telescope, Panoramic M12A3 [d]
4x
10Â°</t>
  </si>
  <si>
    <t>T55E1
Carriage, Motor, 3-inch Gun, T55E1
"Cook Interceptor"
1943</t>
  </si>
  <si>
    <t>Periscope M4A1 w/ Telescope M38A2 [d]
1.44x
9Â°</t>
  </si>
  <si>
    <t>Telescope M71G [d]
5x
13Â°</t>
  </si>
  <si>
    <t>Cobra King
Tank, Medium, M4A3E2(75)W Assault
(37th Tank Battalion)
Â«Cobra KingÂ»
1944</t>
  </si>
  <si>
    <t>Telescope M55 or M70F [d]
3x
12.3Â°</t>
  </si>
  <si>
    <t>T14
Tank, Assault, T14
1943</t>
  </si>
  <si>
    <t>Periscope M4 w/ Telescope M38 [d]
1.44x
9Â°</t>
  </si>
  <si>
    <t>Telescope M55 [d]
3x
12.3Â°</t>
  </si>
  <si>
    <t>Calliope
Tank, Medium, M4
General Sherman
(Launcher, Rocket, 4.5-inch, T34E1 Calliope)
1943</t>
  </si>
  <si>
    <t>Rank III Premium</t>
  </si>
  <si>
    <t>90mm GMC M36</t>
  </si>
  <si>
    <t>Telescope, Panoramic M12 [d]
4x
10Â°</t>
  </si>
  <si>
    <t>M36B2
Carriage, Motor, 90mm Gun, M36B2
General Jackson
1945</t>
  </si>
  <si>
    <t>M36 GMC
Carriage, Motor, 90mm Gun, M36
General Jackson
1944</t>
  </si>
  <si>
    <t>155mm SPH M44
FM 6-92</t>
  </si>
  <si>
    <t>Telescope, Panoramic M12A7K [d]
4x
10Â°</t>
  </si>
  <si>
    <t>Telescope M93 (T153) [d]
4x
10Â°</t>
  </si>
  <si>
    <t>M44
Carriage, Motor, 155mm Howitzer, M44
1954</t>
  </si>
  <si>
    <t>Mult1Core</t>
  </si>
  <si>
    <t>Ring Sight [d]
1x</t>
  </si>
  <si>
    <t>M42
Gun, Self-Propelled, Full Tracked: Twin 40mm, M42
"Duster"
1951</t>
  </si>
  <si>
    <t>M19A1
Carriage, Motor, Twin 40mm Gun, M19A1
"Copperhead"
1945</t>
  </si>
  <si>
    <t>Hunnicutt Firepower
TM 9-721 M6 &amp; M6A1 Manual</t>
  </si>
  <si>
    <t>Periscope M6 [d]</t>
  </si>
  <si>
    <t>Periscope M8 w/ Telescope M15 [d]</t>
  </si>
  <si>
    <t>T1E1 (90)
Tank, Heavy, T1E1
(Gun, 90mm, T7)
1942</t>
  </si>
  <si>
    <t>Telescope M38A2 [d]
1.44x
9Â°</t>
  </si>
  <si>
    <t>M4A3E2
Tank, Medium, M4A3E2(75)W Assault
1944</t>
  </si>
  <si>
    <t>TM 9-721 M6 &amp; M6A1 Manual</t>
  </si>
  <si>
    <t>T1E1
Tank, Heavy, T1E1
1942</t>
  </si>
  <si>
    <t>M6A1
Tank, Heavy, M6A1
1943</t>
  </si>
  <si>
    <t>M4A3 (76) W
Tank, Medium, M4A3(76)W HVSS
General Sherman
1944</t>
  </si>
  <si>
    <t>M4A2 (76) W
Tank, Medium, M4A2(76)W
General Sherman
1944</t>
  </si>
  <si>
    <t>M4A1 (76) W
Tank, Medium, M4A1(76)W
General Sherman
1944</t>
  </si>
  <si>
    <t>M18 GMC
Carriage, Motor, 76mm Gun, M18
Hellcat
1943</t>
  </si>
  <si>
    <t>Rank III Researchable</t>
  </si>
  <si>
    <t>Telescope M57 [d]</t>
  </si>
  <si>
    <t>T18E2
Car, Armored, Heavy, T18E2
"Boarhound"
1942</t>
  </si>
  <si>
    <t>Tanks Encyclopedia</t>
  </si>
  <si>
    <t>M8A1 GMC
Carriage, Motor, 75mm Gun, M8
General Scott
1943</t>
  </si>
  <si>
    <t>Telescope M40 [d]
1.44x
9Â°</t>
  </si>
  <si>
    <t>Telescope M70D [d]
3x
12.3Â°</t>
  </si>
  <si>
    <t>M5A1 TD
Tank, Light, M5A1
General Stuart
(3rd Tank Battalion)
Â«CarolÂ»
[Twitch Drop]
1942</t>
  </si>
  <si>
    <t>Random forum</t>
  </si>
  <si>
    <t>PP1-2 or PP-2 [d]</t>
  </si>
  <si>
    <t>LVT(A)(4) (ZIS-2)
Vehicle, Landing, Tracked, Armored, Mk. 4
(ZiS-2)
1949/50</t>
  </si>
  <si>
    <t>M4
Tank, Medium, M4
General Sherman
[War Thunder Mobile]
1942</t>
  </si>
  <si>
    <t>Periscope M14A1 or M10C [d]
1x, 6x (M10)
8.166x42.166Â°, 10.333Â° (M10)</t>
  </si>
  <si>
    <t>Telescope M71K or M71G [d]
5x
13Â°</t>
  </si>
  <si>
    <t>M24 (TL)
Tank, Light, M24
General Chaffee
[Thunder League]
1944</t>
  </si>
  <si>
    <t>â„– 39 Mk IIS [d]</t>
  </si>
  <si>
    <t>M4A5
Tank, Cruiser, Ram, Mk. II
1941</t>
  </si>
  <si>
    <t>Periscope M1 w/ Telescope M45 [d]</t>
  </si>
  <si>
    <t>Periscope M2 w/ Telescope M40 [d]</t>
  </si>
  <si>
    <t>Grant I
Tank, Medium, Grant, Mk. I
1942</t>
  </si>
  <si>
    <t>Stuart VI (5th CAD)
Tank, Light, Stuart, Mk. VI
(5th Canadian Armoured Division)
1943</t>
  </si>
  <si>
    <t>Rank II Premium</t>
  </si>
  <si>
    <t>Telescope M70G [d]
3x
12.316Â°</t>
  </si>
  <si>
    <t>M10 GMC
Carriage, Motor, 3-inch Gun, M10
1942</t>
  </si>
  <si>
    <t>Periscope M4A1 w/ Telescope M77C [d]
1.44x
9Â°</t>
  </si>
  <si>
    <t>Telescope M72D [d]
3x
24Â°</t>
  </si>
  <si>
    <t>M4A3 (105)
Tank, Medium, M4A3(105) HVSS
General Sherman
1944</t>
  </si>
  <si>
    <t>T77E1
Carriage, Motor, Multiple Gun, T77E1
1945</t>
  </si>
  <si>
    <t>FM 44-2 (Page 109)</t>
  </si>
  <si>
    <t>Reflex sight M18 [d]
1x</t>
  </si>
  <si>
    <t>M16 MGMC
Carriage, Motor, Multiple Gun, M16
1943</t>
  </si>
  <si>
    <t>M4A2
Tank, Medium, M4A2
General Sherman
1944</t>
  </si>
  <si>
    <t>M4
Tank, Medium, M4
General Sherman
1942</t>
  </si>
  <si>
    <t>M4A1
Tank, Medium, M4A1
General Sherman
1942</t>
  </si>
  <si>
    <t>Periscope M1 w/ Telescope M21A1 [d]</t>
  </si>
  <si>
    <t>Periscope M2 w/ Telescope M19A1 [d]
1x
11Â°</t>
  </si>
  <si>
    <t>M3 Lee
Tank, Medium, M3
General Lee
1940</t>
  </si>
  <si>
    <t>M24
Tank, Light, M24
General Chaffee
1944</t>
  </si>
  <si>
    <t>Telescope M40 or M40A2 [d]
1.44x
9Â°</t>
  </si>
  <si>
    <t>M5A1
Tank, Light, M5A1
General Stuart
1942</t>
  </si>
  <si>
    <t>Rank II Researchable</t>
  </si>
  <si>
    <t>US Database</t>
  </si>
  <si>
    <t>M8 LAC
Car, Armored, Light, M8
"Greyhound"
1943</t>
  </si>
  <si>
    <t>LVT(A)(1)
Vehicle, Landing, Tracked, Armored, Mk. 1
[TheRussianBadger]
1941</t>
  </si>
  <si>
    <t>M3A1 (USMC)
Tank, Light, M3A1
General Stuart
(USMC)</t>
  </si>
  <si>
    <t>LVT(A)(4)</t>
  </si>
  <si>
    <t>Telescope M12A5 [d]
4x
10Â°</t>
  </si>
  <si>
    <t>Telescope M70C [d]
3x
12.316Â°</t>
  </si>
  <si>
    <t>LVT(A)(4)
Vehicle, Landing, Tracked, Armored, Mk. 4
1944</t>
  </si>
  <si>
    <t>Telescope M5A1 [d]
1-1.12x
31Â°</t>
  </si>
  <si>
    <t>M2A4 (1st Arm.Div.)
Tank, Light, M2A4
(1st Armored Division)
1939</t>
  </si>
  <si>
    <t>Rank I Premium</t>
  </si>
  <si>
    <t>Telescope M33 [d]
1x
11Â°</t>
  </si>
  <si>
    <t>M3 GMC
Carriage, Motor, 75mm Gun, M3
1941</t>
  </si>
  <si>
    <t>Panoramic Telescope M12A5 [d]
4x
10Â°</t>
  </si>
  <si>
    <t>Telescope M56, M56A1 or M70C [d]
3x
12.316Â°</t>
  </si>
  <si>
    <t>M8 HMC
Carriage, Motor, 75mm Howitzer, M8
General Scott
1942</t>
  </si>
  <si>
    <t>Telescope M5 [d]
1-1.12x
31Â°</t>
  </si>
  <si>
    <t>M2A2
Tank, Light, M2A2
1935</t>
  </si>
  <si>
    <t>Telescope M64 for elevation [d]
1x
11Â°</t>
  </si>
  <si>
    <t>Telescope M7 for azimuth [d]
1x
11Â°</t>
  </si>
  <si>
    <t>M15 CGMC
Carriage, Motor, Combination Gun, M15
1942</t>
  </si>
  <si>
    <t>FM 44-2 (Page 109)
US Database</t>
  </si>
  <si>
    <t>M13 MGMC
Carriage, Motor, Multiple Gun, M13
1942</t>
  </si>
  <si>
    <t>Telescope M46 [d]
1.8x
20Â°</t>
  </si>
  <si>
    <t>M22
Light Tank (Airborne), M22
Locust
1943</t>
  </si>
  <si>
    <t>LVT(A)(1)
Vehicle, Landing, Tracked, Armored, Mk. 1
1941</t>
  </si>
  <si>
    <t>FM 23-80</t>
  </si>
  <si>
    <t>M2
Tank, Medium, M2
1941</t>
  </si>
  <si>
    <t>M3A1 Stuart
Tank, Light, M3A1
General Stuart</t>
  </si>
  <si>
    <t>M3 Stuart
Tank, Light, M3
General Stuart
1941</t>
  </si>
  <si>
    <t>M2A4
Tank, Light, M2A4
1939</t>
  </si>
  <si>
    <t>Rank I Researchable</t>
  </si>
  <si>
    <t>Post</t>
  </si>
  <si>
    <t>Sources</t>
  </si>
  <si>
    <t>Third optic preview</t>
  </si>
  <si>
    <t>Third optic info</t>
  </si>
  <si>
    <t>Second optic preview</t>
  </si>
  <si>
    <t>Second optic info</t>
  </si>
  <si>
    <t>First optic preview</t>
  </si>
  <si>
    <t>First optic info</t>
  </si>
  <si>
    <t>Vehicle information</t>
  </si>
  <si>
    <t>Lvl 30                       Lvl 45</t>
  </si>
  <si>
    <t>Lvl 15                        Lvl 20                           Lvl 25</t>
  </si>
  <si>
    <t>Lvl 1                          Lvl 5                             Lvl 10</t>
  </si>
  <si>
    <t>Lvl 55                       Lvl 60</t>
  </si>
  <si>
    <t>Lvl 25                        Lvl 35                           Lvl 45</t>
  </si>
  <si>
    <t>Lvl 1                          Lvl 5                             Lvl 15</t>
  </si>
  <si>
    <t>Tanks</t>
  </si>
  <si>
    <r>
      <rPr>
        <sz val="10"/>
        <color theme="1"/>
        <rFont val="Rubik Mono One"/>
      </rPr>
      <t xml:space="preserve">VII   </t>
    </r>
    <r>
      <rPr>
        <b/>
        <i/>
        <sz val="10"/>
        <color theme="1"/>
        <rFont val="Arial"/>
      </rPr>
      <t xml:space="preserve">               </t>
    </r>
    <r>
      <rPr>
        <sz val="10"/>
        <color theme="1"/>
        <rFont val="Rubik Mono One"/>
      </rPr>
      <t>VIII</t>
    </r>
  </si>
  <si>
    <r>
      <rPr>
        <sz val="10"/>
        <color theme="1"/>
        <rFont val="Rubik Mono One"/>
      </rPr>
      <t xml:space="preserve">IV </t>
    </r>
    <r>
      <rPr>
        <b/>
        <i/>
        <sz val="10"/>
        <color theme="1"/>
        <rFont val="Arial"/>
      </rPr>
      <t xml:space="preserve">                            </t>
    </r>
    <r>
      <rPr>
        <sz val="10"/>
        <color theme="1"/>
        <rFont val="Rubik Mono One"/>
      </rPr>
      <t>V</t>
    </r>
    <r>
      <rPr>
        <b/>
        <i/>
        <sz val="10"/>
        <color theme="1"/>
        <rFont val="Arial"/>
      </rPr>
      <t xml:space="preserve">                                 </t>
    </r>
    <r>
      <rPr>
        <sz val="10"/>
        <color theme="1"/>
        <rFont val="Rubik Mono One"/>
      </rPr>
      <t>VI</t>
    </r>
  </si>
  <si>
    <r>
      <rPr>
        <sz val="10"/>
        <color theme="1"/>
        <rFont val="Rubik Mono One"/>
      </rPr>
      <t xml:space="preserve">I </t>
    </r>
    <r>
      <rPr>
        <b/>
        <i/>
        <sz val="10"/>
        <color theme="1"/>
        <rFont val="Arial"/>
      </rPr>
      <t xml:space="preserve">                             </t>
    </r>
    <r>
      <rPr>
        <sz val="10"/>
        <color theme="1"/>
        <rFont val="Rubik Mono One"/>
      </rPr>
      <t xml:space="preserve">II  </t>
    </r>
    <r>
      <rPr>
        <b/>
        <i/>
        <sz val="10"/>
        <color theme="1"/>
        <rFont val="Arial"/>
      </rPr>
      <t xml:space="preserve">                         </t>
    </r>
    <r>
      <rPr>
        <sz val="10"/>
        <color theme="1"/>
        <rFont val="Rubik Mono One"/>
      </rPr>
      <t>III</t>
    </r>
  </si>
  <si>
    <t>Heaviest Payload (CREW LVL 20)</t>
  </si>
  <si>
    <t>Fighter (CREW LVL 21)</t>
  </si>
  <si>
    <t>Close Air Support (CREW LVL 27)</t>
  </si>
  <si>
    <t>SPAA (CREW LVL 82)</t>
  </si>
  <si>
    <t>4th Best Tank (CREW LVL 89)</t>
  </si>
  <si>
    <t>3rd Best Tank (CREW LVL 92)</t>
  </si>
  <si>
    <t>2nd Best Tank (CREW LVL 91)</t>
  </si>
  <si>
    <t>Best Tank (CREW LVL 99)</t>
  </si>
  <si>
    <t>[12.7]</t>
  </si>
  <si>
    <r>
      <rPr>
        <sz val="8"/>
        <color rgb="FFFF0000"/>
        <rFont val="Rubik Mono One"/>
      </rPr>
      <t>VII</t>
    </r>
    <r>
      <rPr>
        <sz val="8"/>
        <color theme="1"/>
        <rFont val="Arial"/>
      </rPr>
      <t xml:space="preserve"> [12.0 Heli] AH-60 </t>
    </r>
  </si>
  <si>
    <r>
      <rPr>
        <sz val="8"/>
        <color rgb="FFFF0000"/>
        <rFont val="Rubik Mono One"/>
      </rPr>
      <t>VIII</t>
    </r>
    <r>
      <rPr>
        <sz val="8"/>
        <color theme="1"/>
        <rFont val="Arial"/>
      </rPr>
      <t xml:space="preserve"> [12.3 Jet Fighter] Baz</t>
    </r>
  </si>
  <si>
    <r>
      <rPr>
        <sz val="8"/>
        <color theme="1"/>
        <rFont val="Rubik Mono One"/>
      </rPr>
      <t>VIII</t>
    </r>
    <r>
      <rPr>
        <sz val="8"/>
        <color theme="1"/>
        <rFont val="Arial"/>
      </rPr>
      <t xml:space="preserve"> [12.7 Jet Fighter] Baz Meshupar</t>
    </r>
  </si>
  <si>
    <r>
      <rPr>
        <sz val="8"/>
        <color theme="1"/>
        <rFont val="Rubik Mono One"/>
      </rPr>
      <t>VIII</t>
    </r>
    <r>
      <rPr>
        <sz val="8"/>
        <color theme="1"/>
        <rFont val="Arial"/>
      </rPr>
      <t xml:space="preserve"> [12.7 Jet Fighter] F-15J Ra'am</t>
    </r>
  </si>
  <si>
    <r>
      <rPr>
        <sz val="8"/>
        <color rgb="FFFF0000"/>
        <rFont val="Rubik Mono One"/>
      </rPr>
      <t>VII</t>
    </r>
    <r>
      <rPr>
        <sz val="8"/>
        <color theme="1"/>
        <rFont val="Arial"/>
      </rPr>
      <t xml:space="preserve"> [10.0 SPAA] Imp Chaparral </t>
    </r>
  </si>
  <si>
    <r>
      <rPr>
        <sz val="8"/>
        <color theme="1"/>
        <rFont val="Rubik Mono One"/>
      </rPr>
      <t>IV</t>
    </r>
    <r>
      <rPr>
        <sz val="8"/>
        <color theme="1"/>
        <rFont val="Arial"/>
      </rPr>
      <t xml:space="preserve"> [7.0 SPAA] ZSU-57-2</t>
    </r>
  </si>
  <si>
    <r>
      <rPr>
        <sz val="8"/>
        <color theme="1"/>
        <rFont val="Rubik Mono One"/>
      </rPr>
      <t>VII</t>
    </r>
    <r>
      <rPr>
        <sz val="8"/>
        <color theme="1"/>
        <rFont val="Arial"/>
      </rPr>
      <t xml:space="preserve"> [11.3 Medium] Merkava Mk.3C</t>
    </r>
  </si>
  <si>
    <r>
      <rPr>
        <sz val="8"/>
        <color theme="1"/>
        <rFont val="Rubik Mono One"/>
      </rPr>
      <t>VIII</t>
    </r>
    <r>
      <rPr>
        <sz val="8"/>
        <color theme="1"/>
        <rFont val="Arial"/>
      </rPr>
      <t xml:space="preserve"> [12.0 Medium] Merkava Mk.4B</t>
    </r>
  </si>
  <si>
    <r>
      <rPr>
        <sz val="8"/>
        <color theme="1"/>
        <rFont val="Rubik Mono One"/>
      </rPr>
      <t>VIII</t>
    </r>
    <r>
      <rPr>
        <sz val="8"/>
        <color theme="1"/>
        <rFont val="Arial"/>
      </rPr>
      <t xml:space="preserve"> [12.0 Medium] Merkava Mk.4 LIC</t>
    </r>
  </si>
  <si>
    <r>
      <rPr>
        <sz val="8"/>
        <color theme="1"/>
        <rFont val="Rubik Mono One"/>
      </rPr>
      <t>VIII</t>
    </r>
    <r>
      <rPr>
        <sz val="8"/>
        <color theme="1"/>
        <rFont val="Arial"/>
      </rPr>
      <t xml:space="preserve"> [12.0 Medium] Merkava Mk.4M</t>
    </r>
  </si>
  <si>
    <t>[12.3]</t>
  </si>
  <si>
    <r>
      <rPr>
        <sz val="8"/>
        <color theme="1"/>
        <rFont val="Rubik Mono One"/>
      </rPr>
      <t>VIII</t>
    </r>
    <r>
      <rPr>
        <sz val="8"/>
        <color theme="1"/>
        <rFont val="Arial"/>
      </rPr>
      <t xml:space="preserve"> [12.0 Jet Fighter] Netz</t>
    </r>
  </si>
  <si>
    <r>
      <rPr>
        <sz val="8"/>
        <color theme="1"/>
        <rFont val="Rubik Mono One"/>
      </rPr>
      <t>VIII</t>
    </r>
    <r>
      <rPr>
        <sz val="8"/>
        <color theme="1"/>
        <rFont val="Arial"/>
      </rPr>
      <t xml:space="preserve"> [12.3 Jet Fighter] F-16C Barak II</t>
    </r>
  </si>
  <si>
    <t>[12.0]</t>
  </si>
  <si>
    <r>
      <rPr>
        <sz val="8"/>
        <color rgb="FFFF0000"/>
        <rFont val="Rubik Mono One"/>
      </rPr>
      <t>VII</t>
    </r>
    <r>
      <rPr>
        <sz val="8"/>
        <color theme="1"/>
        <rFont val="Arial"/>
      </rPr>
      <t xml:space="preserve"> [11.3 Jet Fighter] Kfir C.7 </t>
    </r>
  </si>
  <si>
    <r>
      <rPr>
        <sz val="8"/>
        <color theme="1"/>
        <rFont val="Rubik Mono One"/>
      </rPr>
      <t>VIII</t>
    </r>
    <r>
      <rPr>
        <sz val="8"/>
        <color theme="1"/>
        <rFont val="Arial"/>
      </rPr>
      <t xml:space="preserve"> [11.3 Jet Fighter] Kurnass 2000</t>
    </r>
  </si>
  <si>
    <t>[11.7]</t>
  </si>
  <si>
    <r>
      <rPr>
        <sz val="8"/>
        <color rgb="FFFF0000"/>
        <rFont val="Rubik Mono One"/>
      </rPr>
      <t>VI</t>
    </r>
    <r>
      <rPr>
        <sz val="8"/>
        <color theme="1"/>
        <rFont val="Arial"/>
      </rPr>
      <t xml:space="preserve"> [11.7 Heli] Peten</t>
    </r>
  </si>
  <si>
    <r>
      <rPr>
        <sz val="8"/>
        <color theme="1"/>
        <rFont val="Rubik Mono One"/>
      </rPr>
      <t>VII</t>
    </r>
    <r>
      <rPr>
        <sz val="8"/>
        <color theme="1"/>
        <rFont val="Arial"/>
      </rPr>
      <t xml:space="preserve"> [11.0 Jet Fighter] Kurnass</t>
    </r>
  </si>
  <si>
    <r>
      <rPr>
        <sz val="8"/>
        <color theme="1"/>
        <rFont val="Rubik Mono One"/>
      </rPr>
      <t>VII</t>
    </r>
    <r>
      <rPr>
        <sz val="8"/>
        <color theme="1"/>
        <rFont val="Arial"/>
      </rPr>
      <t xml:space="preserve"> [10.7 Light] Namer 30</t>
    </r>
  </si>
  <si>
    <r>
      <rPr>
        <sz val="8"/>
        <color theme="1"/>
        <rFont val="Rubik Mono One"/>
      </rPr>
      <t>VIII</t>
    </r>
    <r>
      <rPr>
        <sz val="8"/>
        <color theme="1"/>
        <rFont val="Arial"/>
      </rPr>
      <t xml:space="preserve"> [11.0 Light] Namer Tsrikhon</t>
    </r>
  </si>
  <si>
    <r>
      <rPr>
        <sz val="8"/>
        <color theme="1"/>
        <rFont val="Rubik Mono One"/>
      </rPr>
      <t>VII</t>
    </r>
    <r>
      <rPr>
        <sz val="8"/>
        <color theme="1"/>
        <rFont val="Arial"/>
      </rPr>
      <t xml:space="preserve"> [11.3 Medium] Merkava Mk.3B</t>
    </r>
  </si>
  <si>
    <t>[11.3]</t>
  </si>
  <si>
    <r>
      <rPr>
        <sz val="8"/>
        <color rgb="FFFF0000"/>
        <rFont val="Rubik Mono One"/>
      </rPr>
      <t>VI</t>
    </r>
    <r>
      <rPr>
        <sz val="8"/>
        <color theme="1"/>
        <rFont val="Arial"/>
      </rPr>
      <t xml:space="preserve"> [9.7 Heli] Tzefa D/E</t>
    </r>
  </si>
  <si>
    <t>[11.0]</t>
  </si>
  <si>
    <r>
      <rPr>
        <sz val="8"/>
        <color rgb="FFFF0000"/>
        <rFont val="Rubik Mono One"/>
      </rPr>
      <t>VII</t>
    </r>
    <r>
      <rPr>
        <sz val="8"/>
        <color theme="1"/>
        <rFont val="Arial"/>
      </rPr>
      <t xml:space="preserve"> [10.0 Jet Fighter] Shahak</t>
    </r>
  </si>
  <si>
    <r>
      <rPr>
        <sz val="8"/>
        <color theme="1"/>
        <rFont val="Rubik Mono One"/>
      </rPr>
      <t>VII</t>
    </r>
    <r>
      <rPr>
        <sz val="8"/>
        <color theme="1"/>
        <rFont val="Arial"/>
      </rPr>
      <t xml:space="preserve"> [10.0 Jet Fighter] Nesher</t>
    </r>
  </si>
  <si>
    <r>
      <rPr>
        <sz val="8"/>
        <color theme="1"/>
        <rFont val="Rubik Mono One"/>
      </rPr>
      <t>VIi</t>
    </r>
    <r>
      <rPr>
        <sz val="8"/>
        <color theme="1"/>
        <rFont val="Arial"/>
      </rPr>
      <t xml:space="preserve"> [9.7 Medium] Sabra Mk.I</t>
    </r>
  </si>
  <si>
    <r>
      <rPr>
        <sz val="8"/>
        <color theme="1"/>
        <rFont val="Rubik Mono One"/>
      </rPr>
      <t>VI</t>
    </r>
    <r>
      <rPr>
        <sz val="8"/>
        <color theme="1"/>
        <rFont val="Arial"/>
      </rPr>
      <t xml:space="preserve"> [9.7 Medium] Merkava Mk.2D |</t>
    </r>
    <r>
      <rPr>
        <b/>
        <sz val="8"/>
        <color theme="1"/>
        <rFont val="Arial"/>
      </rPr>
      <t xml:space="preserve"> PR</t>
    </r>
  </si>
  <si>
    <t>[10.7]</t>
  </si>
  <si>
    <r>
      <rPr>
        <sz val="8"/>
        <color theme="1"/>
        <rFont val="Rubik Mono One"/>
      </rPr>
      <t>VI</t>
    </r>
    <r>
      <rPr>
        <sz val="8"/>
        <color theme="1"/>
        <rFont val="Arial"/>
      </rPr>
      <t xml:space="preserve"> [9.3 Strike Jet] Ayit</t>
    </r>
  </si>
  <si>
    <r>
      <rPr>
        <sz val="8"/>
        <color theme="1"/>
        <rFont val="Rubik Mono One"/>
      </rPr>
      <t>VI</t>
    </r>
    <r>
      <rPr>
        <sz val="8"/>
        <color theme="1"/>
        <rFont val="Arial"/>
      </rPr>
      <t xml:space="preserve"> [9.3 Medium] Magach 7C</t>
    </r>
  </si>
  <si>
    <t>[10.3]</t>
  </si>
  <si>
    <r>
      <rPr>
        <sz val="8"/>
        <color theme="1"/>
        <rFont val="Rubik Mono One"/>
      </rPr>
      <t>VI</t>
    </r>
    <r>
      <rPr>
        <sz val="8"/>
        <color theme="1"/>
        <rFont val="Arial"/>
      </rPr>
      <t xml:space="preserve"> [9.3 Medium] Merkava Mk.1B</t>
    </r>
  </si>
  <si>
    <t>[10.0]</t>
  </si>
  <si>
    <r>
      <rPr>
        <sz val="8"/>
        <color rgb="FFFF0000"/>
        <rFont val="Rubik Mono One"/>
      </rPr>
      <t xml:space="preserve">VI </t>
    </r>
    <r>
      <rPr>
        <sz val="8"/>
        <color theme="1"/>
        <rFont val="Arial"/>
      </rPr>
      <t xml:space="preserve">[9.3 SPAA] Machbet </t>
    </r>
  </si>
  <si>
    <t>[9.7]</t>
  </si>
  <si>
    <r>
      <rPr>
        <sz val="8"/>
        <color rgb="FFFF0000"/>
        <rFont val="Rubik Mono One"/>
      </rPr>
      <t>VI</t>
    </r>
    <r>
      <rPr>
        <sz val="8"/>
        <color theme="1"/>
        <rFont val="Arial"/>
      </rPr>
      <t xml:space="preserve"> [9.0 Jet Fighter] Sa'ar </t>
    </r>
  </si>
  <si>
    <r>
      <rPr>
        <sz val="8"/>
        <color theme="1"/>
        <rFont val="Rubik Mono One"/>
      </rPr>
      <t>VI</t>
    </r>
    <r>
      <rPr>
        <sz val="8"/>
        <color theme="1"/>
        <rFont val="Arial"/>
      </rPr>
      <t xml:space="preserve"> [9.3 Strike Jet] A4-E Early</t>
    </r>
  </si>
  <si>
    <t>[9.3]</t>
  </si>
  <si>
    <r>
      <rPr>
        <sz val="8"/>
        <color rgb="FFFF0000"/>
        <rFont val="Rubik Mono One"/>
      </rPr>
      <t>VI</t>
    </r>
    <r>
      <rPr>
        <sz val="8"/>
        <color theme="1"/>
        <rFont val="Arial"/>
      </rPr>
      <t xml:space="preserve"> [9.0 Heli] Tzefa B</t>
    </r>
  </si>
  <si>
    <r>
      <rPr>
        <sz val="8"/>
        <color theme="1"/>
        <rFont val="Rubik Mono One"/>
      </rPr>
      <t>VI</t>
    </r>
    <r>
      <rPr>
        <sz val="8"/>
        <color theme="1"/>
        <rFont val="Arial"/>
      </rPr>
      <t xml:space="preserve"> [9.0 Jet Fighter] Sambad</t>
    </r>
  </si>
  <si>
    <r>
      <rPr>
        <sz val="8"/>
        <color theme="1"/>
        <rFont val="Rubik Mono One"/>
      </rPr>
      <t>VI</t>
    </r>
    <r>
      <rPr>
        <sz val="8"/>
        <color theme="1"/>
        <rFont val="Arial"/>
      </rPr>
      <t xml:space="preserve"> [9.3 Medium] Merkava Mk.2B</t>
    </r>
  </si>
  <si>
    <r>
      <rPr>
        <sz val="8"/>
        <color theme="1"/>
        <rFont val="Rubik Mono One"/>
      </rPr>
      <t>VI</t>
    </r>
    <r>
      <rPr>
        <sz val="8"/>
        <color theme="1"/>
        <rFont val="Arial"/>
      </rPr>
      <t xml:space="preserve"> [9.3 Medium] Magach 6B Gal</t>
    </r>
  </si>
  <si>
    <t>[9.0]</t>
  </si>
  <si>
    <r>
      <rPr>
        <sz val="8"/>
        <color theme="1"/>
        <rFont val="Rubik Mono One"/>
      </rPr>
      <t>VI</t>
    </r>
    <r>
      <rPr>
        <sz val="8"/>
        <color theme="1"/>
        <rFont val="Arial"/>
      </rPr>
      <t xml:space="preserve"> [9.0 Jet Bomber] Vautour IIN</t>
    </r>
  </si>
  <si>
    <r>
      <rPr>
        <sz val="8"/>
        <color rgb="FFFF0000"/>
        <rFont val="Rubik Mono One"/>
      </rPr>
      <t>VI</t>
    </r>
    <r>
      <rPr>
        <sz val="8"/>
        <color theme="1"/>
        <rFont val="Arial"/>
      </rPr>
      <t xml:space="preserve"> [8.0 SPAA] ZSU-23-4 </t>
    </r>
  </si>
  <si>
    <r>
      <rPr>
        <sz val="8"/>
        <color theme="1"/>
        <rFont val="Rubik Mono One"/>
      </rPr>
      <t>VI</t>
    </r>
    <r>
      <rPr>
        <sz val="8"/>
        <color theme="1"/>
        <rFont val="Arial"/>
      </rPr>
      <t xml:space="preserve"> [8.7 Medium] Magach 6B</t>
    </r>
  </si>
  <si>
    <r>
      <rPr>
        <sz val="8"/>
        <color theme="1"/>
        <rFont val="Rubik Mono One"/>
      </rPr>
      <t>VI</t>
    </r>
    <r>
      <rPr>
        <sz val="8"/>
        <color theme="1"/>
        <rFont val="Arial"/>
      </rPr>
      <t xml:space="preserve"> [8.7 Medium] Magach 6R</t>
    </r>
  </si>
  <si>
    <r>
      <rPr>
        <sz val="8"/>
        <color theme="1"/>
        <rFont val="Rubik Mono One"/>
      </rPr>
      <t>VI</t>
    </r>
    <r>
      <rPr>
        <sz val="8"/>
        <color theme="1"/>
        <rFont val="Arial"/>
      </rPr>
      <t xml:space="preserve"> [8.7 Medium] Magach Hydra</t>
    </r>
  </si>
  <si>
    <r>
      <rPr>
        <sz val="8"/>
        <color theme="1"/>
        <rFont val="Rubik Mono One"/>
      </rPr>
      <t>VI</t>
    </r>
    <r>
      <rPr>
        <sz val="8"/>
        <color theme="1"/>
        <rFont val="Arial"/>
      </rPr>
      <t xml:space="preserve"> [9.0 Medium] Magach 6M</t>
    </r>
  </si>
  <si>
    <t>[8.7]</t>
  </si>
  <si>
    <r>
      <rPr>
        <sz val="8"/>
        <color rgb="FFFF0000"/>
        <rFont val="Rubik Mono One"/>
      </rPr>
      <t>V</t>
    </r>
    <r>
      <rPr>
        <sz val="8"/>
        <color theme="1"/>
        <rFont val="Arial"/>
      </rPr>
      <t xml:space="preserve"> [8.7 Heli] Lahatut </t>
    </r>
  </si>
  <si>
    <r>
      <rPr>
        <sz val="8"/>
        <color rgb="FFFF0000"/>
        <rFont val="Rubik Mono One"/>
      </rPr>
      <t>VI</t>
    </r>
    <r>
      <rPr>
        <sz val="8"/>
        <color theme="1"/>
        <rFont val="Arial"/>
      </rPr>
      <t xml:space="preserve"> [8.7 Jet Fighter] Mystere IVA</t>
    </r>
  </si>
  <si>
    <r>
      <rPr>
        <sz val="8"/>
        <color theme="1"/>
        <rFont val="Rubik Mono One"/>
      </rPr>
      <t>V</t>
    </r>
    <r>
      <rPr>
        <sz val="8"/>
        <color theme="1"/>
        <rFont val="Arial"/>
      </rPr>
      <t xml:space="preserve"> [8.0 Jet Fighter] Meteor F.8</t>
    </r>
  </si>
  <si>
    <r>
      <rPr>
        <sz val="8"/>
        <color theme="1"/>
        <rFont val="Rubik Mono One"/>
      </rPr>
      <t>VI</t>
    </r>
    <r>
      <rPr>
        <sz val="8"/>
        <color theme="1"/>
        <rFont val="Arial"/>
      </rPr>
      <t xml:space="preserve"> [8.3 Strike Jet] A-4H</t>
    </r>
  </si>
  <si>
    <r>
      <rPr>
        <sz val="8"/>
        <color theme="1"/>
        <rFont val="Rubik Mono One"/>
      </rPr>
      <t>VI</t>
    </r>
    <r>
      <rPr>
        <sz val="8"/>
        <color theme="1"/>
        <rFont val="Arial"/>
      </rPr>
      <t xml:space="preserve"> [8.7 Medium] Sho't Kal Gimel</t>
    </r>
  </si>
  <si>
    <t>[8.3]</t>
  </si>
  <si>
    <r>
      <rPr>
        <sz val="8"/>
        <color rgb="FFFF0000"/>
        <rFont val="Rubik Mono One"/>
      </rPr>
      <t>V</t>
    </r>
    <r>
      <rPr>
        <sz val="8"/>
        <color theme="1"/>
        <rFont val="Arial"/>
      </rPr>
      <t xml:space="preserve"> [8.0 Heli] Tzefa A</t>
    </r>
  </si>
  <si>
    <r>
      <rPr>
        <sz val="8"/>
        <color rgb="FFFF0000"/>
        <rFont val="Rubik Mono One"/>
      </rPr>
      <t>V</t>
    </r>
    <r>
      <rPr>
        <sz val="8"/>
        <color theme="1"/>
        <rFont val="Arial"/>
      </rPr>
      <t xml:space="preserve"> [7.7 Jet Fighter] Meteor NF.13</t>
    </r>
  </si>
  <si>
    <r>
      <rPr>
        <sz val="8"/>
        <color theme="1"/>
        <rFont val="Rubik Mono One"/>
      </rPr>
      <t>V</t>
    </r>
    <r>
      <rPr>
        <sz val="8"/>
        <color theme="1"/>
        <rFont val="Arial"/>
      </rPr>
      <t xml:space="preserve"> [8.0 Medium] Magach 6</t>
    </r>
  </si>
  <si>
    <r>
      <rPr>
        <sz val="8"/>
        <color theme="1"/>
        <rFont val="Rubik Mono One"/>
      </rPr>
      <t>V</t>
    </r>
    <r>
      <rPr>
        <sz val="8"/>
        <color theme="1"/>
        <rFont val="Arial"/>
      </rPr>
      <t xml:space="preserve"> [8.0 Medium] Magach 6A</t>
    </r>
  </si>
  <si>
    <r>
      <rPr>
        <sz val="8"/>
        <color theme="1"/>
        <rFont val="Rubik Mono One"/>
      </rPr>
      <t>V</t>
    </r>
    <r>
      <rPr>
        <sz val="8"/>
        <color theme="1"/>
        <rFont val="Arial"/>
      </rPr>
      <t xml:space="preserve"> [8.0 Medium] Magach 5</t>
    </r>
  </si>
  <si>
    <r>
      <rPr>
        <sz val="8"/>
        <color theme="1"/>
        <rFont val="Rubik Mono One"/>
      </rPr>
      <t>V</t>
    </r>
    <r>
      <rPr>
        <sz val="8"/>
        <color theme="1"/>
        <rFont val="Arial"/>
      </rPr>
      <t xml:space="preserve"> [8.0 Medium] Sho't Kal ALef | </t>
    </r>
    <r>
      <rPr>
        <b/>
        <sz val="8"/>
        <color theme="1"/>
        <rFont val="Arial"/>
      </rPr>
      <t>TAL</t>
    </r>
  </si>
  <si>
    <t>[8.0]</t>
  </si>
  <si>
    <r>
      <rPr>
        <sz val="8"/>
        <color theme="1"/>
        <rFont val="Rubik Mono One"/>
      </rPr>
      <t>V</t>
    </r>
    <r>
      <rPr>
        <sz val="8"/>
        <color theme="1"/>
        <rFont val="Arial"/>
      </rPr>
      <t xml:space="preserve"> [7.7 Jet Fighter] M.D.450B Ouragan</t>
    </r>
  </si>
  <si>
    <t>[7.7]</t>
  </si>
  <si>
    <r>
      <rPr>
        <sz val="8"/>
        <color theme="1"/>
        <rFont val="Rubik Mono One"/>
      </rPr>
      <t>IV</t>
    </r>
    <r>
      <rPr>
        <sz val="8"/>
        <color theme="1"/>
        <rFont val="Arial"/>
      </rPr>
      <t xml:space="preserve"> [5.3 Long Range] B-17G</t>
    </r>
  </si>
  <si>
    <r>
      <rPr>
        <sz val="8"/>
        <color theme="1"/>
        <rFont val="Rubik Mono One"/>
      </rPr>
      <t>IV</t>
    </r>
    <r>
      <rPr>
        <sz val="8"/>
        <color theme="1"/>
        <rFont val="Arial"/>
      </rPr>
      <t xml:space="preserve"> [5.7 Fighter] Spitfire Mk.IV (CW) </t>
    </r>
  </si>
  <si>
    <r>
      <rPr>
        <sz val="8"/>
        <color theme="1"/>
        <rFont val="Rubik Mono One"/>
      </rPr>
      <t>V</t>
    </r>
    <r>
      <rPr>
        <sz val="8"/>
        <color theme="1"/>
        <rFont val="Arial"/>
      </rPr>
      <t xml:space="preserve"> [7.3 SPAA] Hovet </t>
    </r>
  </si>
  <si>
    <r>
      <rPr>
        <sz val="8"/>
        <color theme="1"/>
        <rFont val="Rubik Mono One"/>
      </rPr>
      <t>IV</t>
    </r>
    <r>
      <rPr>
        <sz val="8"/>
        <color theme="1"/>
        <rFont val="Arial"/>
      </rPr>
      <t xml:space="preserve"> [7.7 Light] AML-90 </t>
    </r>
  </si>
  <si>
    <r>
      <rPr>
        <sz val="8"/>
        <color theme="1"/>
        <rFont val="Rubik Mono One"/>
      </rPr>
      <t>IV</t>
    </r>
    <r>
      <rPr>
        <sz val="8"/>
        <color theme="1"/>
        <rFont val="Arial"/>
      </rPr>
      <t xml:space="preserve"> [7.7 Medium] Magach 2</t>
    </r>
  </si>
  <si>
    <r>
      <rPr>
        <sz val="8"/>
        <color theme="1"/>
        <rFont val="Rubik Mono One"/>
      </rPr>
      <t>IV</t>
    </r>
    <r>
      <rPr>
        <sz val="8"/>
        <color theme="1"/>
        <rFont val="Arial"/>
      </rPr>
      <t xml:space="preserve"> [7.7 Medium] Magach 1</t>
    </r>
  </si>
  <si>
    <r>
      <rPr>
        <sz val="8"/>
        <color theme="1"/>
        <rFont val="Rubik Mono One"/>
      </rPr>
      <t>IV</t>
    </r>
    <r>
      <rPr>
        <sz val="8"/>
        <color theme="1"/>
        <rFont val="Arial"/>
      </rPr>
      <t xml:space="preserve"> [7.7 Medium] Shot</t>
    </r>
  </si>
  <si>
    <t>[7.3]</t>
  </si>
  <si>
    <r>
      <rPr>
        <sz val="8"/>
        <color theme="1"/>
        <rFont val="Rubik Mono One"/>
      </rPr>
      <t>IV</t>
    </r>
    <r>
      <rPr>
        <sz val="8"/>
        <color theme="1"/>
        <rFont val="Arial"/>
      </rPr>
      <t xml:space="preserve"> [4.3 Fighter] Spitfire Mk IXc</t>
    </r>
  </si>
  <si>
    <r>
      <rPr>
        <sz val="8"/>
        <color theme="1"/>
        <rFont val="Rubik Mono One"/>
      </rPr>
      <t>IV</t>
    </r>
    <r>
      <rPr>
        <sz val="8"/>
        <color theme="1"/>
        <rFont val="Arial"/>
      </rPr>
      <t xml:space="preserve"> [4.0 Fighter] P-51D-20-NA </t>
    </r>
  </si>
  <si>
    <r>
      <rPr>
        <sz val="8"/>
        <color theme="1"/>
        <rFont val="Rubik Mono One"/>
      </rPr>
      <t>IV</t>
    </r>
    <r>
      <rPr>
        <sz val="8"/>
        <color theme="1"/>
        <rFont val="Arial"/>
      </rPr>
      <t xml:space="preserve"> [6.0 Destroyer] M109</t>
    </r>
  </si>
  <si>
    <r>
      <rPr>
        <sz val="8"/>
        <color theme="1"/>
        <rFont val="Rubik Mono One"/>
      </rPr>
      <t>IV</t>
    </r>
    <r>
      <rPr>
        <sz val="8"/>
        <color theme="1"/>
        <rFont val="Arial"/>
      </rPr>
      <t xml:space="preserve"> [6.0 Medium] M-51</t>
    </r>
  </si>
  <si>
    <r>
      <rPr>
        <sz val="8"/>
        <color theme="1"/>
        <rFont val="Rubik Mono One"/>
      </rPr>
      <t>IV</t>
    </r>
    <r>
      <rPr>
        <sz val="8"/>
        <color theme="1"/>
        <rFont val="Arial"/>
      </rPr>
      <t xml:space="preserve"> [6.3 Destroyer] Rochev</t>
    </r>
  </si>
  <si>
    <r>
      <rPr>
        <sz val="8"/>
        <color theme="1"/>
        <rFont val="Rubik Mono One"/>
      </rPr>
      <t>IV</t>
    </r>
    <r>
      <rPr>
        <sz val="8"/>
        <color theme="1"/>
        <rFont val="Arial"/>
      </rPr>
      <t xml:space="preserve"> [6.7 Light] AMX-13</t>
    </r>
  </si>
  <si>
    <t>[7.0]</t>
  </si>
  <si>
    <r>
      <rPr>
        <sz val="8"/>
        <color theme="1"/>
        <rFont val="Rubik Mono One"/>
      </rPr>
      <t>IV</t>
    </r>
    <r>
      <rPr>
        <sz val="8"/>
        <color theme="1"/>
        <rFont val="Arial"/>
      </rPr>
      <t xml:space="preserve"> [4.3 SPAA] TCM-20</t>
    </r>
  </si>
  <si>
    <t>[6.7]</t>
  </si>
  <si>
    <t>N/A</t>
  </si>
  <si>
    <t>[6.3]</t>
  </si>
  <si>
    <t>[6.0]</t>
  </si>
  <si>
    <t>[5.7]</t>
  </si>
  <si>
    <t>[5.3]</t>
  </si>
  <si>
    <r>
      <rPr>
        <sz val="8"/>
        <color theme="1"/>
        <rFont val="Rubik Mono One"/>
      </rPr>
      <t>IV</t>
    </r>
    <r>
      <rPr>
        <sz val="8"/>
        <color theme="1"/>
        <rFont val="Arial"/>
      </rPr>
      <t xml:space="preserve"> [3.3 Fighter] Sakeen</t>
    </r>
  </si>
  <si>
    <t>[5.0]</t>
  </si>
  <si>
    <t>[4.7]</t>
  </si>
  <si>
    <t>[4.3] N/A</t>
  </si>
  <si>
    <t>[4.0] N/A</t>
  </si>
  <si>
    <t>[3.7] N/A</t>
  </si>
  <si>
    <t>[3.3] N/A</t>
  </si>
  <si>
    <t>[3.0] N/A</t>
  </si>
  <si>
    <t>[2.7] N/A</t>
  </si>
  <si>
    <t>[2.3] N/A</t>
  </si>
  <si>
    <t>[2.0] N/A</t>
  </si>
  <si>
    <t>[1.7] N/A</t>
  </si>
  <si>
    <t>[1.3] N/A</t>
  </si>
  <si>
    <t>[1.0] N/A</t>
  </si>
  <si>
    <t>Heaviest Payload (CREW LVL 2)</t>
  </si>
  <si>
    <t>Fighter (CREW LVL 1)</t>
  </si>
  <si>
    <t>Fighter (CREW LVL 54)</t>
  </si>
  <si>
    <t>Close Air Support (CREW LVL 49)</t>
  </si>
  <si>
    <t>SPAA AA (CREW LVL 11)</t>
  </si>
  <si>
    <t>SPAA AT (CREW LVL 84)</t>
  </si>
  <si>
    <t>4th Best Tank (CREW LVL 94)</t>
  </si>
  <si>
    <t>3rd Best Tank (CREW LVL 95)</t>
  </si>
  <si>
    <t>2nd Best Tank (CREW LVL 95)</t>
  </si>
  <si>
    <r>
      <rPr>
        <sz val="8"/>
        <color rgb="FFFF0000"/>
        <rFont val="Rubik Mono One"/>
      </rPr>
      <t>VII</t>
    </r>
    <r>
      <rPr>
        <sz val="8"/>
        <color theme="1"/>
        <rFont val="Arial"/>
      </rPr>
      <t xml:space="preserve"> [11.7 Heli] AHS</t>
    </r>
  </si>
  <si>
    <r>
      <rPr>
        <sz val="8"/>
        <color rgb="FFFF0000"/>
        <rFont val="Rubik Mono One"/>
      </rPr>
      <t>VIII</t>
    </r>
    <r>
      <rPr>
        <sz val="8"/>
        <color theme="1"/>
        <rFont val="Arial"/>
      </rPr>
      <t xml:space="preserve"> [12.0 Jet Fighter] JAS39A</t>
    </r>
  </si>
  <si>
    <r>
      <rPr>
        <sz val="8"/>
        <color theme="1"/>
        <rFont val="Rubik Mono One"/>
      </rPr>
      <t>VIII</t>
    </r>
    <r>
      <rPr>
        <sz val="8"/>
        <color theme="1"/>
        <rFont val="Arial"/>
      </rPr>
      <t xml:space="preserve"> [11.7 Jet Fighter] JA37DI</t>
    </r>
  </si>
  <si>
    <r>
      <rPr>
        <sz val="8"/>
        <color theme="1"/>
        <rFont val="Rubik Mono One"/>
      </rPr>
      <t>VIII</t>
    </r>
    <r>
      <rPr>
        <sz val="8"/>
        <color theme="1"/>
        <rFont val="Arial"/>
      </rPr>
      <t xml:space="preserve"> [12.7 Jet Fighter] JAS39C</t>
    </r>
  </si>
  <si>
    <r>
      <rPr>
        <sz val="8"/>
        <color rgb="FFFF0000"/>
        <rFont val="Rubik Mono One"/>
      </rPr>
      <t>VIII</t>
    </r>
    <r>
      <rPr>
        <sz val="8"/>
        <color theme="1"/>
        <rFont val="Arial"/>
      </rPr>
      <t xml:space="preserve"> [12.0 SPAA] ItO 90M </t>
    </r>
  </si>
  <si>
    <r>
      <rPr>
        <sz val="8"/>
        <color theme="1"/>
        <rFont val="Rubik Mono One"/>
      </rPr>
      <t>VII</t>
    </r>
    <r>
      <rPr>
        <sz val="8"/>
        <color theme="1"/>
        <rFont val="Arial"/>
      </rPr>
      <t xml:space="preserve"> [10.3 SPAA] Lvkv 9040C</t>
    </r>
  </si>
  <si>
    <r>
      <rPr>
        <sz val="8"/>
        <color theme="1"/>
        <rFont val="Rubik Mono One"/>
      </rPr>
      <t>VIII</t>
    </r>
    <r>
      <rPr>
        <sz val="8"/>
        <color theme="1"/>
        <rFont val="Arial"/>
      </rPr>
      <t xml:space="preserve"> [12.0 Medium] Leopard 2A6</t>
    </r>
  </si>
  <si>
    <r>
      <rPr>
        <sz val="8"/>
        <color theme="1"/>
        <rFont val="Rubik Mono One"/>
      </rPr>
      <t>VIII</t>
    </r>
    <r>
      <rPr>
        <sz val="8"/>
        <color theme="1"/>
        <rFont val="Arial"/>
      </rPr>
      <t xml:space="preserve"> [12.0 Medium] Strv 122A</t>
    </r>
  </si>
  <si>
    <r>
      <rPr>
        <sz val="8"/>
        <color theme="1"/>
        <rFont val="Rubik Mono One"/>
      </rPr>
      <t>VIII</t>
    </r>
    <r>
      <rPr>
        <sz val="8"/>
        <color theme="1"/>
        <rFont val="Arial"/>
      </rPr>
      <t xml:space="preserve"> [12.0 Medium] Strv 122B PLSS</t>
    </r>
  </si>
  <si>
    <r>
      <rPr>
        <sz val="8"/>
        <color theme="1"/>
        <rFont val="Rubik Mono One"/>
      </rPr>
      <t>VIII</t>
    </r>
    <r>
      <rPr>
        <sz val="8"/>
        <color theme="1"/>
        <rFont val="Arial"/>
      </rPr>
      <t xml:space="preserve"> [12.0 Medium] Strv 122B+</t>
    </r>
  </si>
  <si>
    <r>
      <rPr>
        <sz val="8"/>
        <color theme="1"/>
        <rFont val="Rubik Mono One"/>
      </rPr>
      <t>VIII</t>
    </r>
    <r>
      <rPr>
        <sz val="8"/>
        <color theme="1"/>
        <rFont val="Arial"/>
      </rPr>
      <t xml:space="preserve"> [11.3 Jet Fighter] JA37D</t>
    </r>
  </si>
  <si>
    <r>
      <rPr>
        <sz val="8"/>
        <color rgb="FFFF0000"/>
        <rFont val="Rubik Mono One"/>
      </rPr>
      <t>VII</t>
    </r>
    <r>
      <rPr>
        <sz val="8"/>
        <color theme="1"/>
        <rFont val="Arial"/>
      </rPr>
      <t xml:space="preserve"> [11.0 Jet Fighter] JA37C</t>
    </r>
  </si>
  <si>
    <r>
      <rPr>
        <sz val="8"/>
        <color rgb="FFFF0000"/>
        <rFont val="Rubik Mono One"/>
      </rPr>
      <t>VII</t>
    </r>
    <r>
      <rPr>
        <sz val="8"/>
        <color rgb="FFFF0000"/>
        <rFont val="Arial"/>
      </rPr>
      <t xml:space="preserve"> </t>
    </r>
    <r>
      <rPr>
        <sz val="8"/>
        <color rgb="FF000000"/>
        <rFont val="Arial"/>
      </rPr>
      <t>[10.3 SPAA] ASRAD-R</t>
    </r>
  </si>
  <si>
    <r>
      <rPr>
        <sz val="8"/>
        <color theme="1"/>
        <rFont val="Rubik Mono One"/>
      </rPr>
      <t>VII</t>
    </r>
    <r>
      <rPr>
        <sz val="8"/>
        <color theme="1"/>
        <rFont val="Arial"/>
      </rPr>
      <t xml:space="preserve"> [10.3 Light] CV 90105 |</t>
    </r>
    <r>
      <rPr>
        <b/>
        <sz val="8"/>
        <color theme="1"/>
        <rFont val="Arial"/>
      </rPr>
      <t xml:space="preserve"> PR</t>
    </r>
  </si>
  <si>
    <r>
      <rPr>
        <sz val="8"/>
        <color theme="1"/>
        <rFont val="Rubik Mono One"/>
      </rPr>
      <t>VII</t>
    </r>
    <r>
      <rPr>
        <sz val="8"/>
        <color theme="1"/>
        <rFont val="Arial"/>
      </rPr>
      <t xml:space="preserve"> [10.7 Medium] Leopard 2A4</t>
    </r>
  </si>
  <si>
    <r>
      <rPr>
        <sz val="8"/>
        <color theme="1"/>
        <rFont val="Rubik Mono One"/>
      </rPr>
      <t>VII</t>
    </r>
    <r>
      <rPr>
        <sz val="8"/>
        <color theme="1"/>
        <rFont val="Arial"/>
      </rPr>
      <t xml:space="preserve"> [10.7 Medium] Strv 121</t>
    </r>
  </si>
  <si>
    <r>
      <rPr>
        <sz val="8"/>
        <color theme="1"/>
        <rFont val="Rubik Mono One"/>
      </rPr>
      <t>VIII</t>
    </r>
    <r>
      <rPr>
        <sz val="8"/>
        <color theme="1"/>
        <rFont val="Arial"/>
      </rPr>
      <t xml:space="preserve"> [11.7 Light] CV 90120</t>
    </r>
  </si>
  <si>
    <r>
      <rPr>
        <sz val="8"/>
        <color rgb="FFFF0000"/>
        <rFont val="Rubik Mono One"/>
      </rPr>
      <t>VI</t>
    </r>
    <r>
      <rPr>
        <sz val="8"/>
        <color theme="1"/>
        <rFont val="Arial"/>
      </rPr>
      <t xml:space="preserve"> [9.7 Heli] HKP9A (FC) </t>
    </r>
  </si>
  <si>
    <r>
      <rPr>
        <sz val="8"/>
        <color theme="1"/>
        <rFont val="Rubik Mono One"/>
      </rPr>
      <t>VII</t>
    </r>
    <r>
      <rPr>
        <sz val="8"/>
        <color theme="1"/>
        <rFont val="Arial"/>
      </rPr>
      <t xml:space="preserve"> [10.7 Strike Jet] AJS37</t>
    </r>
  </si>
  <si>
    <r>
      <rPr>
        <sz val="8"/>
        <color theme="1"/>
        <rFont val="Rubik Mono One"/>
      </rPr>
      <t>VIIi</t>
    </r>
    <r>
      <rPr>
        <sz val="8"/>
        <color theme="1"/>
        <rFont val="Arial"/>
      </rPr>
      <t xml:space="preserve"> [10.7 Light] CV 90 Mk.IV</t>
    </r>
  </si>
  <si>
    <r>
      <rPr>
        <sz val="8"/>
        <color theme="1"/>
        <rFont val="Rubik Mono One"/>
      </rPr>
      <t>VII</t>
    </r>
    <r>
      <rPr>
        <sz val="8"/>
        <color theme="1"/>
        <rFont val="Arial"/>
      </rPr>
      <t xml:space="preserve"> [10.7 Jet Fighter] Saab J35XS | </t>
    </r>
    <r>
      <rPr>
        <b/>
        <sz val="8"/>
        <color theme="1"/>
        <rFont val="Arial"/>
      </rPr>
      <t>PR</t>
    </r>
  </si>
  <si>
    <r>
      <rPr>
        <sz val="8"/>
        <color rgb="FFFF0000"/>
        <rFont val="Rubik Mono One"/>
      </rPr>
      <t>VII</t>
    </r>
    <r>
      <rPr>
        <sz val="8"/>
        <color theme="1"/>
        <rFont val="Arial"/>
      </rPr>
      <t xml:space="preserve"> [10.3 Jet Fighter] MiG-21bis </t>
    </r>
  </si>
  <si>
    <r>
      <rPr>
        <sz val="8"/>
        <color theme="1"/>
        <rFont val="Rubik Mono One"/>
      </rPr>
      <t>VII</t>
    </r>
    <r>
      <rPr>
        <sz val="8"/>
        <color theme="1"/>
        <rFont val="Arial"/>
      </rPr>
      <t xml:space="preserve"> [10.3 Strike Jet] AJ37</t>
    </r>
  </si>
  <si>
    <r>
      <rPr>
        <sz val="8"/>
        <color theme="1"/>
        <rFont val="Rubik Mono One"/>
      </rPr>
      <t>VII</t>
    </r>
    <r>
      <rPr>
        <sz val="8"/>
        <color theme="1"/>
        <rFont val="Arial"/>
      </rPr>
      <t xml:space="preserve"> [10.3 Jet Fighter] J35D</t>
    </r>
  </si>
  <si>
    <r>
      <rPr>
        <sz val="8"/>
        <color theme="1"/>
        <rFont val="Rubik Mono One"/>
      </rPr>
      <t>VI</t>
    </r>
    <r>
      <rPr>
        <sz val="8"/>
        <color theme="1"/>
        <rFont val="Arial"/>
      </rPr>
      <t xml:space="preserve"> [9.7 Light] Strf 9040B</t>
    </r>
  </si>
  <si>
    <r>
      <rPr>
        <sz val="8"/>
        <color theme="1"/>
        <rFont val="Rubik Mono One"/>
      </rPr>
      <t>VII</t>
    </r>
    <r>
      <rPr>
        <sz val="8"/>
        <color theme="1"/>
        <rFont val="Arial"/>
      </rPr>
      <t xml:space="preserve"> [10.3 Light] Strf 9040C</t>
    </r>
  </si>
  <si>
    <r>
      <rPr>
        <sz val="8"/>
        <color theme="1"/>
        <rFont val="Rubik Mono One"/>
      </rPr>
      <t>VII</t>
    </r>
    <r>
      <rPr>
        <sz val="8"/>
        <color theme="1"/>
        <rFont val="Arial"/>
      </rPr>
      <t xml:space="preserve"> [10.3 Light] Strf 9040 BILL</t>
    </r>
  </si>
  <si>
    <r>
      <rPr>
        <sz val="8"/>
        <color rgb="FFFF0000"/>
        <rFont val="Rubik Mono One"/>
      </rPr>
      <t>VI</t>
    </r>
    <r>
      <rPr>
        <sz val="8"/>
        <color theme="1"/>
        <rFont val="Arial"/>
      </rPr>
      <t xml:space="preserve"> [9.0 Jet Fighter] J34</t>
    </r>
  </si>
  <si>
    <r>
      <rPr>
        <sz val="8"/>
        <color theme="1"/>
        <rFont val="Rubik Mono One"/>
      </rPr>
      <t>VI</t>
    </r>
    <r>
      <rPr>
        <sz val="8"/>
        <color theme="1"/>
        <rFont val="Arial"/>
      </rPr>
      <t xml:space="preserve"> [9.0 Strike Jet] A32A</t>
    </r>
  </si>
  <si>
    <r>
      <rPr>
        <sz val="8"/>
        <color theme="1"/>
        <rFont val="Rubik Mono One"/>
      </rPr>
      <t>VI</t>
    </r>
    <r>
      <rPr>
        <sz val="8"/>
        <color theme="1"/>
        <rFont val="Arial"/>
      </rPr>
      <t xml:space="preserve"> [9.3 Jet Fighter] J32B</t>
    </r>
  </si>
  <si>
    <r>
      <rPr>
        <sz val="8"/>
        <color rgb="FFFF0000"/>
        <rFont val="Rubik Mono One"/>
      </rPr>
      <t>VI</t>
    </r>
    <r>
      <rPr>
        <sz val="8"/>
        <color theme="1"/>
        <rFont val="Arial"/>
      </rPr>
      <t xml:space="preserve"> [9.7 SPAA] Lvrbv 701</t>
    </r>
  </si>
  <si>
    <r>
      <rPr>
        <sz val="8"/>
        <color theme="1"/>
        <rFont val="Rubik Mono One"/>
      </rPr>
      <t>V</t>
    </r>
    <r>
      <rPr>
        <sz val="8"/>
        <color theme="1"/>
        <rFont val="Arial"/>
      </rPr>
      <t xml:space="preserve"> [7.0 SPAA] ZSU-57-2 </t>
    </r>
  </si>
  <si>
    <r>
      <rPr>
        <sz val="8"/>
        <color theme="1"/>
        <rFont val="Rubik Mono One"/>
      </rPr>
      <t>VI</t>
    </r>
    <r>
      <rPr>
        <sz val="8"/>
        <color theme="1"/>
        <rFont val="Arial"/>
      </rPr>
      <t xml:space="preserve"> [9.3 Light] CV9030FIN</t>
    </r>
  </si>
  <si>
    <r>
      <rPr>
        <sz val="8"/>
        <color theme="1"/>
        <rFont val="Rubik Mono One"/>
      </rPr>
      <t>VI</t>
    </r>
    <r>
      <rPr>
        <sz val="8"/>
        <color theme="1"/>
        <rFont val="Arial"/>
      </rPr>
      <t xml:space="preserve"> [9.3 Medium] Strv 105</t>
    </r>
  </si>
  <si>
    <r>
      <rPr>
        <sz val="8"/>
        <color theme="1"/>
        <rFont val="Rubik Mono One"/>
      </rPr>
      <t>VI</t>
    </r>
    <r>
      <rPr>
        <sz val="8"/>
        <color theme="1"/>
        <rFont val="Arial"/>
      </rPr>
      <t xml:space="preserve"> [9.3 Medium] T-72M1</t>
    </r>
  </si>
  <si>
    <r>
      <rPr>
        <sz val="8"/>
        <color rgb="FFFF0000"/>
        <rFont val="Rubik Mono One"/>
      </rPr>
      <t>VI</t>
    </r>
    <r>
      <rPr>
        <sz val="8"/>
        <color rgb="FFFF0000"/>
        <rFont val="Arial"/>
      </rPr>
      <t xml:space="preserve"> </t>
    </r>
    <r>
      <rPr>
        <sz val="8"/>
        <color theme="1"/>
        <rFont val="Arial"/>
      </rPr>
      <t>[9.3 Heli] HKP9A</t>
    </r>
  </si>
  <si>
    <r>
      <rPr>
        <sz val="8"/>
        <color rgb="FFFF0000"/>
        <rFont val="Rubik Mono One"/>
      </rPr>
      <t>VI</t>
    </r>
    <r>
      <rPr>
        <sz val="8"/>
        <color theme="1"/>
        <rFont val="Arial"/>
      </rPr>
      <t xml:space="preserve"> [8.7 SPAA] ItPsV 90</t>
    </r>
  </si>
  <si>
    <r>
      <rPr>
        <sz val="8"/>
        <color theme="1"/>
        <rFont val="Rubik Mono One"/>
      </rPr>
      <t>VI</t>
    </r>
    <r>
      <rPr>
        <sz val="8"/>
        <color theme="1"/>
        <rFont val="Arial"/>
      </rPr>
      <t xml:space="preserve"> [8.7 Light] Ikv 91-105 </t>
    </r>
  </si>
  <si>
    <r>
      <rPr>
        <sz val="8"/>
        <color theme="1"/>
        <rFont val="Rubik Mono One"/>
      </rPr>
      <t>V</t>
    </r>
    <r>
      <rPr>
        <sz val="8"/>
        <color theme="1"/>
        <rFont val="Arial"/>
      </rPr>
      <t xml:space="preserve"> [8.3 Heli] HKP2</t>
    </r>
  </si>
  <si>
    <r>
      <rPr>
        <sz val="8"/>
        <color theme="1"/>
        <rFont val="Rubik Mono One"/>
      </rPr>
      <t>VI</t>
    </r>
    <r>
      <rPr>
        <sz val="8"/>
        <color theme="1"/>
        <rFont val="Arial"/>
      </rPr>
      <t xml:space="preserve"> [9.0 Jet Fighter] J29F</t>
    </r>
  </si>
  <si>
    <r>
      <rPr>
        <sz val="8"/>
        <color theme="1"/>
        <rFont val="Rubik Mono One"/>
      </rPr>
      <t>V</t>
    </r>
    <r>
      <rPr>
        <sz val="8"/>
        <color theme="1"/>
        <rFont val="Arial"/>
      </rPr>
      <t xml:space="preserve"> [8.0 Medium] Strv 101 </t>
    </r>
  </si>
  <si>
    <r>
      <rPr>
        <sz val="8"/>
        <color theme="1"/>
        <rFont val="Rubik Mono One"/>
      </rPr>
      <t>VI</t>
    </r>
    <r>
      <rPr>
        <sz val="8"/>
        <color theme="1"/>
        <rFont val="Arial"/>
      </rPr>
      <t xml:space="preserve"> [8.7 Medium Tank] T-55M</t>
    </r>
  </si>
  <si>
    <r>
      <rPr>
        <sz val="8"/>
        <color theme="1"/>
        <rFont val="Rubik Mono One"/>
      </rPr>
      <t>VI</t>
    </r>
    <r>
      <rPr>
        <sz val="8"/>
        <color theme="1"/>
        <rFont val="Arial"/>
      </rPr>
      <t xml:space="preserve"> [8.7 Medium] Strv 104 </t>
    </r>
  </si>
  <si>
    <r>
      <rPr>
        <sz val="8"/>
        <color theme="1"/>
        <rFont val="Rubik Mono One"/>
      </rPr>
      <t>V</t>
    </r>
    <r>
      <rPr>
        <sz val="8"/>
        <color theme="1"/>
        <rFont val="Arial"/>
      </rPr>
      <t xml:space="preserve"> [8.0 Jet Fighter] Vampire FB 52A</t>
    </r>
  </si>
  <si>
    <r>
      <rPr>
        <sz val="8"/>
        <color theme="1"/>
        <rFont val="Rubik Mono One"/>
      </rPr>
      <t>V</t>
    </r>
    <r>
      <rPr>
        <sz val="8"/>
        <color theme="1"/>
        <rFont val="Arial"/>
      </rPr>
      <t xml:space="preserve"> [8.0 Jet Fighter] A28B | </t>
    </r>
    <r>
      <rPr>
        <b/>
        <sz val="8"/>
        <color theme="1"/>
        <rFont val="Arial"/>
      </rPr>
      <t>TAL</t>
    </r>
  </si>
  <si>
    <r>
      <rPr>
        <sz val="8"/>
        <color theme="1"/>
        <rFont val="Rubik Mono One"/>
      </rPr>
      <t>V</t>
    </r>
    <r>
      <rPr>
        <sz val="8"/>
        <color theme="1"/>
        <rFont val="Arial"/>
      </rPr>
      <t xml:space="preserve"> [8.3 Strike Jet] SAAB-105G</t>
    </r>
  </si>
  <si>
    <r>
      <rPr>
        <sz val="8"/>
        <color theme="1"/>
        <rFont val="Rubik Mono One"/>
      </rPr>
      <t>V</t>
    </r>
    <r>
      <rPr>
        <sz val="8"/>
        <color theme="1"/>
        <rFont val="Arial"/>
      </rPr>
      <t xml:space="preserve"> [7.7 Medium] Strv 81</t>
    </r>
  </si>
  <si>
    <r>
      <rPr>
        <sz val="8"/>
        <color theme="1"/>
        <rFont val="Rubik Mono One"/>
      </rPr>
      <t>V</t>
    </r>
    <r>
      <rPr>
        <sz val="8"/>
        <color theme="1"/>
        <rFont val="Arial"/>
      </rPr>
      <t xml:space="preserve"> [8.0 Light] IKV 91 </t>
    </r>
  </si>
  <si>
    <r>
      <rPr>
        <sz val="8"/>
        <color theme="1"/>
        <rFont val="Rubik Mono One"/>
      </rPr>
      <t>V</t>
    </r>
    <r>
      <rPr>
        <sz val="8"/>
        <color theme="1"/>
        <rFont val="Arial"/>
      </rPr>
      <t xml:space="preserve"> [8.0 Medium] T-54</t>
    </r>
  </si>
  <si>
    <r>
      <rPr>
        <sz val="8"/>
        <color theme="1"/>
        <rFont val="Rubik Mono One"/>
      </rPr>
      <t>V</t>
    </r>
    <r>
      <rPr>
        <sz val="8"/>
        <color theme="1"/>
        <rFont val="Arial"/>
      </rPr>
      <t xml:space="preserve"> [7.7 Heli] HKP3C </t>
    </r>
  </si>
  <si>
    <r>
      <rPr>
        <sz val="8"/>
        <color theme="1"/>
        <rFont val="Rubik Mono One"/>
      </rPr>
      <t>V</t>
    </r>
    <r>
      <rPr>
        <sz val="8"/>
        <color theme="1"/>
        <rFont val="Arial"/>
      </rPr>
      <t xml:space="preserve"> [7.7 Fighter] J29A </t>
    </r>
  </si>
  <si>
    <r>
      <rPr>
        <sz val="8"/>
        <color theme="1"/>
        <rFont val="Rubik Mono One"/>
      </rPr>
      <t>V</t>
    </r>
    <r>
      <rPr>
        <sz val="8"/>
        <color theme="1"/>
        <rFont val="Arial"/>
      </rPr>
      <t xml:space="preserve"> [7.7 SPAA] VEAK 40</t>
    </r>
  </si>
  <si>
    <r>
      <rPr>
        <sz val="8"/>
        <color theme="1"/>
        <rFont val="Rubik Mono One"/>
      </rPr>
      <t>V</t>
    </r>
    <r>
      <rPr>
        <sz val="8"/>
        <color theme="1"/>
        <rFont val="Arial"/>
      </rPr>
      <t xml:space="preserve"> [7.7 Jet Fighter] A29B</t>
    </r>
  </si>
  <si>
    <r>
      <rPr>
        <sz val="8"/>
        <color theme="1"/>
        <rFont val="Rubik Mono One"/>
      </rPr>
      <t>V</t>
    </r>
    <r>
      <rPr>
        <sz val="8"/>
        <color theme="1"/>
        <rFont val="Arial"/>
      </rPr>
      <t xml:space="preserve"> [7.0 Strike Jet] SK60B</t>
    </r>
  </si>
  <si>
    <r>
      <rPr>
        <sz val="8"/>
        <color theme="1"/>
        <rFont val="Rubik Mono One"/>
      </rPr>
      <t>III</t>
    </r>
    <r>
      <rPr>
        <sz val="8"/>
        <color theme="1"/>
        <rFont val="Arial"/>
      </rPr>
      <t xml:space="preserve"> [5.3 Medium] Comet I |</t>
    </r>
    <r>
      <rPr>
        <b/>
        <sz val="8"/>
        <color theme="1"/>
        <rFont val="Arial"/>
      </rPr>
      <t xml:space="preserve"> TAL</t>
    </r>
  </si>
  <si>
    <r>
      <rPr>
        <sz val="8"/>
        <color theme="1"/>
        <rFont val="Rubik Mono One"/>
      </rPr>
      <t>IV</t>
    </r>
    <r>
      <rPr>
        <sz val="8"/>
        <color theme="1"/>
        <rFont val="Arial"/>
      </rPr>
      <t xml:space="preserve"> [6.3 Medium] Charioteer Mk VII |</t>
    </r>
    <r>
      <rPr>
        <b/>
        <sz val="8"/>
        <color theme="1"/>
        <rFont val="Arial"/>
      </rPr>
      <t xml:space="preserve"> TAL</t>
    </r>
  </si>
  <si>
    <r>
      <rPr>
        <sz val="8"/>
        <color theme="1"/>
        <rFont val="Rubik Mono One"/>
      </rPr>
      <t>IV</t>
    </r>
    <r>
      <rPr>
        <sz val="8"/>
        <color theme="1"/>
        <rFont val="Arial"/>
      </rPr>
      <t xml:space="preserve"> [6.7 Destroyer] Bkan 1C </t>
    </r>
  </si>
  <si>
    <r>
      <rPr>
        <sz val="8"/>
        <color theme="1"/>
        <rFont val="Rubik Mono One"/>
      </rPr>
      <t>III</t>
    </r>
    <r>
      <rPr>
        <sz val="8"/>
        <color theme="1"/>
        <rFont val="Arial"/>
      </rPr>
      <t xml:space="preserve"> [4.3 Dive Bomber] T18B (3,086.47 LBS) </t>
    </r>
  </si>
  <si>
    <r>
      <rPr>
        <sz val="8"/>
        <color theme="1"/>
        <rFont val="Rubik Mono One"/>
      </rPr>
      <t>V</t>
    </r>
    <r>
      <rPr>
        <sz val="8"/>
        <color theme="1"/>
        <rFont val="Arial"/>
      </rPr>
      <t xml:space="preserve"> [6.7 Jet Fighter] J21RA</t>
    </r>
  </si>
  <si>
    <r>
      <rPr>
        <sz val="8"/>
        <color theme="1"/>
        <rFont val="Rubik Mono One"/>
      </rPr>
      <t>V</t>
    </r>
    <r>
      <rPr>
        <sz val="8"/>
        <color theme="1"/>
        <rFont val="Arial"/>
      </rPr>
      <t xml:space="preserve"> [6.7 Jet Fighter] A21RB</t>
    </r>
  </si>
  <si>
    <r>
      <rPr>
        <sz val="8"/>
        <color theme="1"/>
        <rFont val="Rubik Mono One"/>
      </rPr>
      <t>IV</t>
    </r>
    <r>
      <rPr>
        <sz val="8"/>
        <color theme="1"/>
        <rFont val="Arial"/>
      </rPr>
      <t xml:space="preserve"> [5.3 SPAA] U-SH 204 GK </t>
    </r>
  </si>
  <si>
    <r>
      <rPr>
        <sz val="8"/>
        <color theme="1"/>
        <rFont val="Rubik Mono One"/>
      </rPr>
      <t>IV</t>
    </r>
    <r>
      <rPr>
        <sz val="8"/>
        <color theme="1"/>
        <rFont val="Arial"/>
      </rPr>
      <t xml:space="preserve"> [5.7 Light] Strv 74 </t>
    </r>
  </si>
  <si>
    <r>
      <rPr>
        <sz val="8"/>
        <color theme="1"/>
        <rFont val="Rubik Mono One"/>
      </rPr>
      <t>IV</t>
    </r>
    <r>
      <rPr>
        <sz val="8"/>
        <color theme="1"/>
        <rFont val="Arial"/>
      </rPr>
      <t xml:space="preserve"> [4.7 Fighter] Bf 109 G-6 Erla </t>
    </r>
  </si>
  <si>
    <r>
      <rPr>
        <sz val="8"/>
        <color theme="1"/>
        <rFont val="Rubik Mono One"/>
      </rPr>
      <t>IV</t>
    </r>
    <r>
      <rPr>
        <sz val="8"/>
        <color theme="1"/>
        <rFont val="Arial"/>
      </rPr>
      <t xml:space="preserve"> [4.3 SPAA] Lvkv 42 </t>
    </r>
  </si>
  <si>
    <r>
      <rPr>
        <sz val="8"/>
        <color theme="1"/>
        <rFont val="Rubik Mono One"/>
      </rPr>
      <t>IV</t>
    </r>
    <r>
      <rPr>
        <sz val="8"/>
        <color theme="1"/>
        <rFont val="Arial"/>
      </rPr>
      <t xml:space="preserve"> [4.3 Fighter] A21A-3 </t>
    </r>
  </si>
  <si>
    <r>
      <rPr>
        <sz val="8"/>
        <color theme="1"/>
        <rFont val="Rubik Mono One"/>
      </rPr>
      <t>IV</t>
    </r>
    <r>
      <rPr>
        <sz val="8"/>
        <color theme="1"/>
        <rFont val="Arial"/>
      </rPr>
      <t xml:space="preserve"> [4.3 Fighter] J21A-1</t>
    </r>
  </si>
  <si>
    <r>
      <rPr>
        <sz val="8"/>
        <color theme="1"/>
        <rFont val="Rubik Mono One"/>
      </rPr>
      <t>IV</t>
    </r>
    <r>
      <rPr>
        <sz val="8"/>
        <color theme="1"/>
        <rFont val="Arial"/>
      </rPr>
      <t xml:space="preserve"> [5.7 Medium] T-34-85 </t>
    </r>
  </si>
  <si>
    <r>
      <rPr>
        <sz val="8"/>
        <color theme="1"/>
        <rFont val="Rubik Mono One"/>
      </rPr>
      <t>III</t>
    </r>
    <r>
      <rPr>
        <sz val="8"/>
        <color theme="1"/>
        <rFont val="Arial"/>
      </rPr>
      <t xml:space="preserve"> [5.3 Light] PT-76</t>
    </r>
  </si>
  <si>
    <r>
      <rPr>
        <sz val="8"/>
        <color theme="1"/>
        <rFont val="Rubik Mono One"/>
      </rPr>
      <t>III</t>
    </r>
    <r>
      <rPr>
        <sz val="8"/>
        <color theme="1"/>
        <rFont val="Arial"/>
      </rPr>
      <t xml:space="preserve"> [5.0 Medium] Strv m/42 DT </t>
    </r>
  </si>
  <si>
    <r>
      <rPr>
        <sz val="8"/>
        <color theme="1"/>
        <rFont val="Rubik Mono One"/>
      </rPr>
      <t>III</t>
    </r>
    <r>
      <rPr>
        <sz val="8"/>
        <color theme="1"/>
        <rFont val="Arial"/>
      </rPr>
      <t xml:space="preserve"> [5.0 Destroyer] Pvkv m/43 (1963)</t>
    </r>
  </si>
  <si>
    <r>
      <rPr>
        <sz val="8"/>
        <color theme="1"/>
        <rFont val="Rubik Mono One"/>
      </rPr>
      <t>II</t>
    </r>
    <r>
      <rPr>
        <sz val="8"/>
        <color theme="1"/>
        <rFont val="Arial"/>
      </rPr>
      <t xml:space="preserve"> [2.3 SPAA] Pbv 301 </t>
    </r>
  </si>
  <si>
    <r>
      <rPr>
        <sz val="8"/>
        <color theme="1"/>
        <rFont val="Rubik Mono One"/>
      </rPr>
      <t>III</t>
    </r>
    <r>
      <rPr>
        <sz val="8"/>
        <color theme="1"/>
        <rFont val="Arial"/>
      </rPr>
      <t xml:space="preserve"> [4.0 Destroyer] Pvkv II </t>
    </r>
  </si>
  <si>
    <r>
      <rPr>
        <sz val="8"/>
        <color theme="1"/>
        <rFont val="Rubik Mono One"/>
      </rPr>
      <t>III</t>
    </r>
    <r>
      <rPr>
        <sz val="8"/>
        <color theme="1"/>
        <rFont val="Arial"/>
      </rPr>
      <t xml:space="preserve"> [4.0 Destroyer] Ikv 103 </t>
    </r>
  </si>
  <si>
    <r>
      <rPr>
        <sz val="8"/>
        <color theme="1"/>
        <rFont val="Rubik Mono One"/>
      </rPr>
      <t>IIi</t>
    </r>
    <r>
      <rPr>
        <sz val="8"/>
        <color theme="1"/>
        <rFont val="Arial"/>
      </rPr>
      <t xml:space="preserve"> [4.0 Medium] T-34 </t>
    </r>
  </si>
  <si>
    <r>
      <rPr>
        <sz val="8"/>
        <color theme="1"/>
        <rFont val="Rubik Mono One"/>
      </rPr>
      <t>III</t>
    </r>
    <r>
      <rPr>
        <sz val="8"/>
        <color theme="1"/>
        <rFont val="Arial"/>
      </rPr>
      <t xml:space="preserve"> [4.0 Destroyer] Pvkv m/43 (1946) </t>
    </r>
  </si>
  <si>
    <t>[4.3 Dive Bomber] T18B (57)</t>
  </si>
  <si>
    <t>[4.3 Fighter] Bf 109 G-2</t>
  </si>
  <si>
    <t>[4.3 Dive Bomber] T18B</t>
  </si>
  <si>
    <t>[4.3 Fighter] J21A-2</t>
  </si>
  <si>
    <t>[4.3]</t>
  </si>
  <si>
    <r>
      <rPr>
        <sz val="8"/>
        <color theme="1"/>
        <rFont val="Rubik Mono One"/>
      </rPr>
      <t>III</t>
    </r>
    <r>
      <rPr>
        <sz val="8"/>
        <color theme="1"/>
        <rFont val="Arial"/>
      </rPr>
      <t xml:space="preserve"> [4.3 Dive Bomber] T18B (57) </t>
    </r>
  </si>
  <si>
    <t>[4.0]</t>
  </si>
  <si>
    <r>
      <rPr>
        <sz val="8"/>
        <color theme="1"/>
        <rFont val="Rubik Mono One"/>
      </rPr>
      <t>III</t>
    </r>
    <r>
      <rPr>
        <sz val="8"/>
        <color theme="1"/>
        <rFont val="Arial"/>
      </rPr>
      <t xml:space="preserve"> [4.0 Dive Bomber] B18B (3,086.47 LBS) </t>
    </r>
  </si>
  <si>
    <r>
      <rPr>
        <sz val="8"/>
        <color theme="1"/>
        <rFont val="Rubik Mono One"/>
      </rPr>
      <t>III</t>
    </r>
    <r>
      <rPr>
        <sz val="8"/>
        <color theme="1"/>
        <rFont val="Arial"/>
      </rPr>
      <t xml:space="preserve"> [4.0 Fighter] J26</t>
    </r>
  </si>
  <si>
    <r>
      <rPr>
        <sz val="8"/>
        <color theme="1"/>
        <rFont val="Rubik Mono One"/>
      </rPr>
      <t>III</t>
    </r>
    <r>
      <rPr>
        <sz val="8"/>
        <color theme="1"/>
        <rFont val="Arial"/>
      </rPr>
      <t xml:space="preserve"> [3.7 Fighter] J22-B </t>
    </r>
  </si>
  <si>
    <r>
      <rPr>
        <sz val="8"/>
        <color theme="1"/>
        <rFont val="Rubik Mono One"/>
      </rPr>
      <t>III</t>
    </r>
    <r>
      <rPr>
        <sz val="8"/>
        <color theme="1"/>
        <rFont val="Arial"/>
      </rPr>
      <t xml:space="preserve"> [3.7 Fighter] J26 David | </t>
    </r>
    <r>
      <rPr>
        <b/>
        <sz val="8"/>
        <color theme="1"/>
        <rFont val="Arial"/>
      </rPr>
      <t>PR</t>
    </r>
  </si>
  <si>
    <r>
      <rPr>
        <sz val="8"/>
        <color theme="1"/>
        <rFont val="Rubik Mono One"/>
      </rPr>
      <t>II</t>
    </r>
    <r>
      <rPr>
        <sz val="8"/>
        <color theme="1"/>
        <rFont val="Arial"/>
      </rPr>
      <t xml:space="preserve"> [2.7 SPAA] Lvtdgb m/40 </t>
    </r>
  </si>
  <si>
    <t>[3.7]</t>
  </si>
  <si>
    <r>
      <rPr>
        <sz val="8"/>
        <color theme="1"/>
        <rFont val="Rubik Mono One"/>
      </rPr>
      <t>II</t>
    </r>
    <r>
      <rPr>
        <sz val="8"/>
        <color theme="1"/>
        <rFont val="Arial"/>
      </rPr>
      <t xml:space="preserve"> [3.0 Dive Bomber] Ju 88 A-4 (3,086.47 LBS)</t>
    </r>
  </si>
  <si>
    <r>
      <rPr>
        <sz val="8"/>
        <color theme="1"/>
        <rFont val="Rubik Mono One"/>
      </rPr>
      <t>II</t>
    </r>
    <r>
      <rPr>
        <sz val="8"/>
        <color theme="1"/>
        <rFont val="Arial"/>
      </rPr>
      <t xml:space="preserve"> [3.0 Fighter] J22-A</t>
    </r>
  </si>
  <si>
    <r>
      <rPr>
        <sz val="8"/>
        <color theme="1"/>
        <rFont val="Rubik Mono One"/>
      </rPr>
      <t>II</t>
    </r>
    <r>
      <rPr>
        <sz val="8"/>
        <color theme="1"/>
        <rFont val="Arial"/>
      </rPr>
      <t xml:space="preserve"> [3.0 Destroyer] Sav m/43 (1946)</t>
    </r>
  </si>
  <si>
    <r>
      <rPr>
        <sz val="8"/>
        <color theme="1"/>
        <rFont val="Rubik Mono One"/>
      </rPr>
      <t>III</t>
    </r>
    <r>
      <rPr>
        <sz val="8"/>
        <color theme="1"/>
        <rFont val="Arial"/>
      </rPr>
      <t xml:space="preserve"> [3.0 Medium] Pvkv IV</t>
    </r>
  </si>
  <si>
    <r>
      <rPr>
        <sz val="8"/>
        <color theme="1"/>
        <rFont val="Rubik Mono One"/>
      </rPr>
      <t>II</t>
    </r>
    <r>
      <rPr>
        <sz val="8"/>
        <color theme="1"/>
        <rFont val="Arial"/>
      </rPr>
      <t xml:space="preserve"> [3.3 Destroyer] Pvkv III </t>
    </r>
  </si>
  <si>
    <r>
      <rPr>
        <sz val="8"/>
        <color theme="1"/>
        <rFont val="Rubik Mono One"/>
      </rPr>
      <t>III</t>
    </r>
    <r>
      <rPr>
        <sz val="8"/>
        <color theme="1"/>
        <rFont val="Arial"/>
      </rPr>
      <t xml:space="preserve"> [3.7 Medium] Pz.IV </t>
    </r>
  </si>
  <si>
    <t xml:space="preserve">[3.7] </t>
  </si>
  <si>
    <t>[3.3]</t>
  </si>
  <si>
    <r>
      <rPr>
        <sz val="8"/>
        <color theme="1"/>
        <rFont val="Rubik Mono One"/>
      </rPr>
      <t>II</t>
    </r>
    <r>
      <rPr>
        <sz val="8"/>
        <color theme="1"/>
        <rFont val="Arial"/>
      </rPr>
      <t xml:space="preserve"> [2.7 Dive Bomber] B18A</t>
    </r>
  </si>
  <si>
    <r>
      <rPr>
        <sz val="8"/>
        <color theme="1"/>
        <rFont val="Rubik Mono One"/>
      </rPr>
      <t>II</t>
    </r>
    <r>
      <rPr>
        <sz val="8"/>
        <color theme="1"/>
        <rFont val="Arial"/>
      </rPr>
      <t xml:space="preserve"> [2.7 Fighter] B-239</t>
    </r>
  </si>
  <si>
    <r>
      <rPr>
        <sz val="8"/>
        <color theme="1"/>
        <rFont val="Rubik Mono One"/>
      </rPr>
      <t>II</t>
    </r>
    <r>
      <rPr>
        <sz val="8"/>
        <color theme="1"/>
        <rFont val="Arial"/>
      </rPr>
      <t xml:space="preserve"> [2.7 Medium] Lago I</t>
    </r>
  </si>
  <si>
    <t xml:space="preserve">[3.3] </t>
  </si>
  <si>
    <t>[3.0]</t>
  </si>
  <si>
    <r>
      <rPr>
        <sz val="8"/>
        <color theme="1"/>
        <rFont val="Rubik Mono One"/>
      </rPr>
      <t>II</t>
    </r>
    <r>
      <rPr>
        <sz val="8"/>
        <color theme="1"/>
        <rFont val="Arial"/>
      </rPr>
      <t xml:space="preserve"> [2.7 Light] Strv m/41 S-II </t>
    </r>
  </si>
  <si>
    <t xml:space="preserve">[3.0] </t>
  </si>
  <si>
    <t>[2.7]</t>
  </si>
  <si>
    <r>
      <rPr>
        <sz val="8"/>
        <color theme="1"/>
        <rFont val="Rubik Mono One"/>
      </rPr>
      <t>II</t>
    </r>
    <r>
      <rPr>
        <sz val="8"/>
        <color theme="1"/>
        <rFont val="Arial"/>
      </rPr>
      <t xml:space="preserve"> [2.7 Dive Bomber] B18A (3,086.47 LBS) </t>
    </r>
  </si>
  <si>
    <r>
      <rPr>
        <sz val="8"/>
        <color theme="1"/>
        <rFont val="Rubik Mono One"/>
      </rPr>
      <t>II</t>
    </r>
    <r>
      <rPr>
        <sz val="8"/>
        <color theme="1"/>
        <rFont val="Arial"/>
      </rPr>
      <t xml:space="preserve"> [2.3 Fighter] Hurricane Mk I/L</t>
    </r>
  </si>
  <si>
    <r>
      <rPr>
        <sz val="8"/>
        <color theme="1"/>
        <rFont val="Rubik Mono One"/>
      </rPr>
      <t>II</t>
    </r>
    <r>
      <rPr>
        <sz val="8"/>
        <color theme="1"/>
        <rFont val="Arial"/>
      </rPr>
      <t xml:space="preserve"> [2.0 Fighter] J20</t>
    </r>
  </si>
  <si>
    <r>
      <rPr>
        <sz val="8"/>
        <color theme="1"/>
        <rFont val="Rubik Mono One"/>
      </rPr>
      <t>I</t>
    </r>
    <r>
      <rPr>
        <sz val="8"/>
        <color theme="1"/>
        <rFont val="Arial"/>
      </rPr>
      <t xml:space="preserve"> [2.0 Light] Strv m/40L</t>
    </r>
  </si>
  <si>
    <r>
      <rPr>
        <sz val="8"/>
        <color theme="1"/>
        <rFont val="Rubik Mono One"/>
      </rPr>
      <t>II</t>
    </r>
    <r>
      <rPr>
        <sz val="8"/>
        <color theme="1"/>
        <rFont val="Arial"/>
      </rPr>
      <t xml:space="preserve"> [2.7 Medium] Strv m/42 EH</t>
    </r>
  </si>
  <si>
    <t>[2.3]</t>
  </si>
  <si>
    <r>
      <rPr>
        <sz val="8"/>
        <color theme="1"/>
        <rFont val="Rubik Mono One"/>
      </rPr>
      <t>I</t>
    </r>
    <r>
      <rPr>
        <sz val="8"/>
        <color theme="1"/>
        <rFont val="Arial"/>
      </rPr>
      <t xml:space="preserve"> [1.3 Frontline] B3C (2,204.62 LBS)</t>
    </r>
  </si>
  <si>
    <r>
      <rPr>
        <sz val="8"/>
        <color theme="1"/>
        <rFont val="Rubik Mono One"/>
      </rPr>
      <t>I</t>
    </r>
    <r>
      <rPr>
        <sz val="8"/>
        <color theme="1"/>
        <rFont val="Arial"/>
      </rPr>
      <t xml:space="preserve"> [1.7 Bomber] B17A </t>
    </r>
  </si>
  <si>
    <r>
      <rPr>
        <sz val="8"/>
        <color theme="1"/>
        <rFont val="Rubik Mono One"/>
      </rPr>
      <t>I</t>
    </r>
    <r>
      <rPr>
        <sz val="8"/>
        <color theme="1"/>
        <rFont val="Arial"/>
      </rPr>
      <t xml:space="preserve"> [1.7 SPAA] Pvlvv fm/42 </t>
    </r>
  </si>
  <si>
    <r>
      <rPr>
        <sz val="8"/>
        <color theme="1"/>
        <rFont val="Rubik Mono One"/>
      </rPr>
      <t>I</t>
    </r>
    <r>
      <rPr>
        <sz val="8"/>
        <color theme="1"/>
        <rFont val="Arial"/>
      </rPr>
      <t xml:space="preserve"> [1.7 Destroyer] Sav m/43 (1944) </t>
    </r>
  </si>
  <si>
    <r>
      <rPr>
        <sz val="8"/>
        <color theme="1"/>
        <rFont val="Rubik Mono One"/>
      </rPr>
      <t>II</t>
    </r>
    <r>
      <rPr>
        <sz val="8"/>
        <color theme="1"/>
        <rFont val="Arial"/>
      </rPr>
      <t xml:space="preserve"> [1.7 Destroyer] Spj fm/43-44</t>
    </r>
  </si>
  <si>
    <r>
      <rPr>
        <sz val="8"/>
        <color theme="1"/>
        <rFont val="Rubik Mono One"/>
      </rPr>
      <t>I</t>
    </r>
    <r>
      <rPr>
        <sz val="8"/>
        <color theme="1"/>
        <rFont val="Arial"/>
      </rPr>
      <t xml:space="preserve"> [1.7 Medium] T-28</t>
    </r>
  </si>
  <si>
    <t>[2.0]</t>
  </si>
  <si>
    <r>
      <rPr>
        <sz val="8"/>
        <color theme="1"/>
        <rFont val="Rubik Mono One"/>
      </rPr>
      <t>I</t>
    </r>
    <r>
      <rPr>
        <sz val="8"/>
        <color theme="1"/>
        <rFont val="Arial"/>
      </rPr>
      <t xml:space="preserve"> [1.7 Fighter] Fokker D.XXI-3</t>
    </r>
  </si>
  <si>
    <t xml:space="preserve">[2.0] </t>
  </si>
  <si>
    <t>[1.7]</t>
  </si>
  <si>
    <r>
      <rPr>
        <sz val="8"/>
        <color theme="1"/>
        <rFont val="Rubik Mono One"/>
      </rPr>
      <t>I</t>
    </r>
    <r>
      <rPr>
        <sz val="8"/>
        <color theme="1"/>
        <rFont val="Arial"/>
      </rPr>
      <t xml:space="preserve"> [1.3 Fighter] J11</t>
    </r>
  </si>
  <si>
    <r>
      <rPr>
        <sz val="8"/>
        <color theme="1"/>
        <rFont val="Rubik Mono One"/>
      </rPr>
      <t>I</t>
    </r>
    <r>
      <rPr>
        <sz val="8"/>
        <color theme="1"/>
        <rFont val="Arial"/>
      </rPr>
      <t xml:space="preserve"> [1.7 destroyer] Ikv 72</t>
    </r>
  </si>
  <si>
    <t>[1.3]</t>
  </si>
  <si>
    <r>
      <rPr>
        <sz val="8"/>
        <color theme="1"/>
        <rFont val="Rubik Mono One"/>
      </rPr>
      <t>I</t>
    </r>
    <r>
      <rPr>
        <sz val="8"/>
        <color theme="1"/>
        <rFont val="Arial"/>
      </rPr>
      <t xml:space="preserve"> [Reserve Fighter] J6B </t>
    </r>
  </si>
  <si>
    <r>
      <rPr>
        <sz val="8"/>
        <color theme="1"/>
        <rFont val="Rubik Mono One"/>
      </rPr>
      <t>I</t>
    </r>
    <r>
      <rPr>
        <sz val="8"/>
        <color theme="1"/>
        <rFont val="Arial"/>
      </rPr>
      <t xml:space="preserve"> [1.3 Bomber] B17B </t>
    </r>
  </si>
  <si>
    <r>
      <rPr>
        <sz val="8"/>
        <color theme="1"/>
        <rFont val="Rubik Mono One"/>
      </rPr>
      <t>I</t>
    </r>
    <r>
      <rPr>
        <sz val="8"/>
        <color theme="1"/>
        <rFont val="Arial"/>
      </rPr>
      <t xml:space="preserve"> [1.0 Light] Vickers Mk.E </t>
    </r>
  </si>
  <si>
    <r>
      <rPr>
        <sz val="8"/>
        <color theme="1"/>
        <rFont val="Rubik Mono One"/>
      </rPr>
      <t>I</t>
    </r>
    <r>
      <rPr>
        <sz val="8"/>
        <color theme="1"/>
        <rFont val="Arial"/>
      </rPr>
      <t xml:space="preserve"> [Reserve Light] Strv m/38 </t>
    </r>
  </si>
  <si>
    <r>
      <rPr>
        <sz val="8"/>
        <color theme="1"/>
        <rFont val="Rubik Mono One"/>
      </rPr>
      <t>I</t>
    </r>
    <r>
      <rPr>
        <sz val="8"/>
        <color theme="1"/>
        <rFont val="Arial"/>
      </rPr>
      <t xml:space="preserve"> [Reserve Light] Strv M/31</t>
    </r>
  </si>
  <si>
    <r>
      <rPr>
        <sz val="8"/>
        <color theme="1"/>
        <rFont val="Rubik Mono One"/>
      </rPr>
      <t>I</t>
    </r>
    <r>
      <rPr>
        <sz val="8"/>
        <color theme="1"/>
        <rFont val="Arial"/>
      </rPr>
      <t xml:space="preserve"> [1.0 Light] T-26E |</t>
    </r>
    <r>
      <rPr>
        <b/>
        <sz val="8"/>
        <color theme="1"/>
        <rFont val="Arial"/>
      </rPr>
      <t xml:space="preserve"> PR</t>
    </r>
  </si>
  <si>
    <r>
      <rPr>
        <sz val="8"/>
        <color theme="1"/>
        <rFont val="Rubik Mono One"/>
      </rPr>
      <t>I</t>
    </r>
    <r>
      <rPr>
        <sz val="8"/>
        <color theme="1"/>
        <rFont val="Arial"/>
      </rPr>
      <t xml:space="preserve"> [1.0 Light] Strv m/39 |</t>
    </r>
    <r>
      <rPr>
        <b/>
        <sz val="8"/>
        <color theme="1"/>
        <rFont val="Arial"/>
      </rPr>
      <t xml:space="preserve"> PR</t>
    </r>
  </si>
  <si>
    <t xml:space="preserve">[1.3] </t>
  </si>
  <si>
    <t>[1.0]</t>
  </si>
  <si>
    <r>
      <rPr>
        <sz val="8"/>
        <color theme="1"/>
        <rFont val="Rubik Mono One"/>
      </rPr>
      <t>I</t>
    </r>
    <r>
      <rPr>
        <sz val="8"/>
        <color theme="1"/>
        <rFont val="Arial"/>
      </rPr>
      <t xml:space="preserve"> [1.0 Hydroplane] T 2 (1,102.31 LBS)</t>
    </r>
  </si>
  <si>
    <r>
      <rPr>
        <sz val="8"/>
        <color theme="1"/>
        <rFont val="Rubik Mono One"/>
      </rPr>
      <t>I</t>
    </r>
    <r>
      <rPr>
        <sz val="8"/>
        <color theme="1"/>
        <rFont val="Arial"/>
      </rPr>
      <t xml:space="preserve"> [Reserve Fighter] J8A </t>
    </r>
  </si>
  <si>
    <r>
      <rPr>
        <sz val="8"/>
        <color theme="1"/>
        <rFont val="Rubik Mono One"/>
      </rPr>
      <t>I</t>
    </r>
    <r>
      <rPr>
        <sz val="8"/>
        <color theme="1"/>
        <rFont val="Arial"/>
      </rPr>
      <t xml:space="preserve"> [1.0 Hydroplane] S17BS </t>
    </r>
  </si>
  <si>
    <t xml:space="preserve">[1.0] </t>
  </si>
  <si>
    <t>Heaviest Payload (CREW LVL 1)</t>
  </si>
  <si>
    <t>Fighter (CREW LVL 50)</t>
  </si>
  <si>
    <t>Close Air Support (CREW LVL 51)</t>
  </si>
  <si>
    <t>SPAA AA (CREW LVL 14)</t>
  </si>
  <si>
    <t>SPAA AT (CREW LVL 90)</t>
  </si>
  <si>
    <t>4th Best Tank (CREW LVL 88)</t>
  </si>
  <si>
    <t>2nd Best Tank (CREW LVL 96)</t>
  </si>
  <si>
    <t>Best Tank (CREW LVL 85)</t>
  </si>
  <si>
    <r>
      <rPr>
        <sz val="8"/>
        <color rgb="FFFF0000"/>
        <rFont val="Rubik Mono One"/>
      </rPr>
      <t>VII</t>
    </r>
    <r>
      <rPr>
        <sz val="8"/>
        <color theme="1"/>
        <rFont val="Arial"/>
      </rPr>
      <t xml:space="preserve"> [12.0 Heli] Tiger HAD Block 2</t>
    </r>
  </si>
  <si>
    <r>
      <rPr>
        <sz val="8"/>
        <color rgb="FFFF0000"/>
        <rFont val="Rubik Mono One"/>
      </rPr>
      <t>VIII</t>
    </r>
    <r>
      <rPr>
        <sz val="8"/>
        <color theme="1"/>
        <rFont val="Arial"/>
      </rPr>
      <t xml:space="preserve"> [12.7 Jet Fighter] F-16AM</t>
    </r>
  </si>
  <si>
    <r>
      <rPr>
        <sz val="8"/>
        <color theme="1"/>
        <rFont val="Rubik Mono One"/>
      </rPr>
      <t>VIII</t>
    </r>
    <r>
      <rPr>
        <sz val="8"/>
        <color theme="1"/>
        <rFont val="Arial"/>
      </rPr>
      <t xml:space="preserve"> [12.7 Jet Fighter] Mirage 2000-5F</t>
    </r>
  </si>
  <si>
    <r>
      <rPr>
        <sz val="8"/>
        <color theme="1"/>
        <rFont val="Rubik Mono One"/>
      </rPr>
      <t>VIII</t>
    </r>
    <r>
      <rPr>
        <sz val="8"/>
        <color theme="1"/>
        <rFont val="Arial"/>
      </rPr>
      <t xml:space="preserve"> [12.7 Jet Fighter] Mirage 4000</t>
    </r>
  </si>
  <si>
    <r>
      <rPr>
        <sz val="8"/>
        <color rgb="FFFF0000"/>
        <rFont val="Rubik Mono One"/>
      </rPr>
      <t>VIII</t>
    </r>
    <r>
      <rPr>
        <sz val="8"/>
        <color theme="1"/>
        <rFont val="Arial"/>
      </rPr>
      <t xml:space="preserve"> [12.0 SPAA] ItO 90M</t>
    </r>
  </si>
  <si>
    <r>
      <rPr>
        <sz val="8"/>
        <color rgb="FFFF0000"/>
        <rFont val="Rubik Mono One"/>
      </rPr>
      <t>VI</t>
    </r>
    <r>
      <rPr>
        <sz val="8"/>
        <color theme="1"/>
        <rFont val="Arial"/>
      </rPr>
      <t xml:space="preserve"> [8.7 SPAA] AMX-30 DCA </t>
    </r>
  </si>
  <si>
    <r>
      <rPr>
        <sz val="8"/>
        <color rgb="FFFF0000"/>
        <rFont val="Rubik Mono One"/>
      </rPr>
      <t>VIII</t>
    </r>
    <r>
      <rPr>
        <sz val="8"/>
        <color theme="1"/>
        <rFont val="Arial"/>
      </rPr>
      <t xml:space="preserve"> [12.0 Medium] Leclerc</t>
    </r>
  </si>
  <si>
    <r>
      <rPr>
        <sz val="8"/>
        <color rgb="FFFF0000"/>
        <rFont val="Rubik Mono One"/>
      </rPr>
      <t>VIII</t>
    </r>
    <r>
      <rPr>
        <sz val="8"/>
        <color theme="1"/>
        <rFont val="Arial"/>
      </rPr>
      <t xml:space="preserve"> [12.0 Medium] Leclerc S2</t>
    </r>
  </si>
  <si>
    <r>
      <rPr>
        <sz val="8"/>
        <color theme="1"/>
        <rFont val="Rubik Mono One"/>
      </rPr>
      <t>VIII</t>
    </r>
    <r>
      <rPr>
        <sz val="8"/>
        <color theme="1"/>
        <rFont val="Arial"/>
      </rPr>
      <t xml:space="preserve"> [12.0 Medium] Leclerc SXXI</t>
    </r>
  </si>
  <si>
    <r>
      <rPr>
        <sz val="8"/>
        <color theme="1"/>
        <rFont val="Rubik Mono One"/>
      </rPr>
      <t>VIII</t>
    </r>
    <r>
      <rPr>
        <sz val="8"/>
        <color theme="1"/>
        <rFont val="Arial"/>
      </rPr>
      <t xml:space="preserve"> [12.0 Medium] Leclerc AZUR</t>
    </r>
  </si>
  <si>
    <r>
      <rPr>
        <sz val="8"/>
        <color rgb="FFFF0000"/>
        <rFont val="Rubik Mono One"/>
      </rPr>
      <t>VIII</t>
    </r>
    <r>
      <rPr>
        <sz val="8"/>
        <color theme="1"/>
        <rFont val="Arial"/>
      </rPr>
      <t xml:space="preserve"> [12.0 Jet Fighter] F-16A</t>
    </r>
  </si>
  <si>
    <r>
      <rPr>
        <sz val="8"/>
        <color theme="1"/>
        <rFont val="Rubik Mono One"/>
      </rPr>
      <t>VIII</t>
    </r>
    <r>
      <rPr>
        <sz val="8"/>
        <color theme="1"/>
        <rFont val="Arial"/>
      </rPr>
      <t xml:space="preserve"> [12.0 Jet Fighter] Mirage 2000D-RMV</t>
    </r>
  </si>
  <si>
    <r>
      <rPr>
        <sz val="8"/>
        <color theme="1"/>
        <rFont val="Rubik Mono One"/>
      </rPr>
      <t>VIII</t>
    </r>
    <r>
      <rPr>
        <sz val="8"/>
        <color theme="1"/>
        <rFont val="Arial"/>
      </rPr>
      <t xml:space="preserve"> [11.7 Jet Fighter] Mirage 2000C-S5</t>
    </r>
  </si>
  <si>
    <r>
      <rPr>
        <sz val="8"/>
        <color rgb="FFFF0000"/>
        <rFont val="Rubik Mono One"/>
      </rPr>
      <t>VII</t>
    </r>
    <r>
      <rPr>
        <sz val="8"/>
        <color theme="1"/>
        <rFont val="Arial"/>
      </rPr>
      <t xml:space="preserve"> [11.0 Heli] EC-665 Tiger HAD</t>
    </r>
  </si>
  <si>
    <r>
      <rPr>
        <sz val="8"/>
        <color rgb="FFFF0000"/>
        <rFont val="Rubik Mono One"/>
      </rPr>
      <t>VII</t>
    </r>
    <r>
      <rPr>
        <sz val="8"/>
        <color theme="1"/>
        <rFont val="Arial"/>
      </rPr>
      <t xml:space="preserve"> [11.3 Jet Fighter] Mirage F1C </t>
    </r>
  </si>
  <si>
    <r>
      <rPr>
        <sz val="8"/>
        <color theme="1"/>
        <rFont val="Rubik Mono One"/>
      </rPr>
      <t>VII</t>
    </r>
    <r>
      <rPr>
        <sz val="8"/>
        <color theme="1"/>
        <rFont val="Arial"/>
      </rPr>
      <t xml:space="preserve"> [11.3 Jet Fighter] Mirage F1CT</t>
    </r>
  </si>
  <si>
    <r>
      <rPr>
        <sz val="8"/>
        <color rgb="FFFF0000"/>
        <rFont val="Rubik Mono One"/>
      </rPr>
      <t>VI</t>
    </r>
    <r>
      <rPr>
        <sz val="8"/>
        <color theme="1"/>
        <rFont val="Arial"/>
      </rPr>
      <t xml:space="preserve"> [9.7 SPAA] Roland 1</t>
    </r>
  </si>
  <si>
    <r>
      <rPr>
        <sz val="8"/>
        <color rgb="FFFF0000"/>
        <rFont val="Rubik Mono One"/>
      </rPr>
      <t>VI</t>
    </r>
    <r>
      <rPr>
        <sz val="8"/>
        <color theme="1"/>
        <rFont val="Arial"/>
      </rPr>
      <t xml:space="preserve"> [9.3 Medium] AMX-30 Super | </t>
    </r>
    <r>
      <rPr>
        <b/>
        <sz val="8"/>
        <color theme="1"/>
        <rFont val="Arial"/>
      </rPr>
      <t>PR</t>
    </r>
  </si>
  <si>
    <r>
      <rPr>
        <sz val="8"/>
        <color rgb="FFFF0000"/>
        <rFont val="Rubik Mono One"/>
      </rPr>
      <t>VII</t>
    </r>
    <r>
      <rPr>
        <sz val="8"/>
        <color theme="1"/>
        <rFont val="Arial"/>
      </rPr>
      <t xml:space="preserve"> [9.7 Medium] AMX-40</t>
    </r>
  </si>
  <si>
    <r>
      <rPr>
        <sz val="8"/>
        <color theme="1"/>
        <rFont val="Rubik Mono One"/>
      </rPr>
      <t>VII</t>
    </r>
    <r>
      <rPr>
        <sz val="8"/>
        <color theme="1"/>
        <rFont val="Arial"/>
      </rPr>
      <t xml:space="preserve"> [9.7 Light] Vextra 105</t>
    </r>
  </si>
  <si>
    <r>
      <rPr>
        <sz val="8"/>
        <color theme="1"/>
        <rFont val="Rubik Mono One"/>
      </rPr>
      <t>VII</t>
    </r>
    <r>
      <rPr>
        <sz val="8"/>
        <color theme="1"/>
        <rFont val="Arial"/>
      </rPr>
      <t xml:space="preserve"> [10.7 Medium] Leopard 2A4NL</t>
    </r>
  </si>
  <si>
    <r>
      <rPr>
        <sz val="8"/>
        <color theme="1"/>
        <rFont val="Rubik Mono One"/>
      </rPr>
      <t>VIII</t>
    </r>
    <r>
      <rPr>
        <sz val="8"/>
        <color theme="1"/>
        <rFont val="Arial"/>
      </rPr>
      <t xml:space="preserve"> [11.3 Strike Jet] Mirage 2000D-R1</t>
    </r>
  </si>
  <si>
    <r>
      <rPr>
        <sz val="8"/>
        <color rgb="FFFF0000"/>
        <rFont val="Rubik Mono One"/>
      </rPr>
      <t>VII</t>
    </r>
    <r>
      <rPr>
        <sz val="8"/>
        <color theme="1"/>
        <rFont val="Arial"/>
      </rPr>
      <t xml:space="preserve"> [10.3 Jet Fighter] Super Etendard</t>
    </r>
  </si>
  <si>
    <r>
      <rPr>
        <sz val="8"/>
        <color theme="1"/>
        <rFont val="Rubik Mono One"/>
      </rPr>
      <t>VII</t>
    </r>
    <r>
      <rPr>
        <sz val="8"/>
        <color theme="1"/>
        <rFont val="Arial"/>
      </rPr>
      <t xml:space="preserve"> [10.3 Jet Fighter] Jaguar A</t>
    </r>
  </si>
  <si>
    <r>
      <rPr>
        <sz val="8"/>
        <color theme="1"/>
        <rFont val="Rubik Mono One"/>
      </rPr>
      <t>VII</t>
    </r>
    <r>
      <rPr>
        <sz val="8"/>
        <color theme="1"/>
        <rFont val="Arial"/>
      </rPr>
      <t xml:space="preserve"> [10.3 Jet Fighter] Jaguar E</t>
    </r>
  </si>
  <si>
    <r>
      <rPr>
        <sz val="8"/>
        <color rgb="FFFF0000"/>
        <rFont val="Rubik Mono One"/>
      </rPr>
      <t>VI</t>
    </r>
    <r>
      <rPr>
        <sz val="8"/>
        <color theme="1"/>
        <rFont val="Arial"/>
      </rPr>
      <t xml:space="preserve"> [9.3 Heli] SA.342M Gazelle</t>
    </r>
  </si>
  <si>
    <r>
      <rPr>
        <sz val="8"/>
        <color rgb="FFFF0000"/>
        <rFont val="Rubik Mono One"/>
      </rPr>
      <t>VI</t>
    </r>
    <r>
      <rPr>
        <sz val="8"/>
        <color theme="1"/>
        <rFont val="Arial"/>
      </rPr>
      <t xml:space="preserve"> [9.3 Medium] AMX-32</t>
    </r>
  </si>
  <si>
    <r>
      <rPr>
        <sz val="8"/>
        <color theme="1"/>
        <rFont val="Rubik Mono One"/>
      </rPr>
      <t>VI</t>
    </r>
    <r>
      <rPr>
        <sz val="8"/>
        <color theme="1"/>
        <rFont val="Arial"/>
      </rPr>
      <t xml:space="preserve"> [9.3 Medium] AMX-30 Super | </t>
    </r>
    <r>
      <rPr>
        <b/>
        <sz val="8"/>
        <color theme="1"/>
        <rFont val="Arial"/>
      </rPr>
      <t>PR</t>
    </r>
  </si>
  <si>
    <r>
      <rPr>
        <sz val="8"/>
        <color theme="1"/>
        <rFont val="Rubik Mono One"/>
      </rPr>
      <t>VII</t>
    </r>
    <r>
      <rPr>
        <sz val="8"/>
        <color theme="1"/>
        <rFont val="Arial"/>
      </rPr>
      <t xml:space="preserve"> [9.7 Medium] AMX-40</t>
    </r>
  </si>
  <si>
    <r>
      <rPr>
        <sz val="8"/>
        <color rgb="FFFF0000"/>
        <rFont val="Rubik Mono One"/>
      </rPr>
      <t>VII</t>
    </r>
    <r>
      <rPr>
        <sz val="8"/>
        <color theme="1"/>
        <rFont val="Arial"/>
      </rPr>
      <t xml:space="preserve"> [10.0 Jet Fighter] F-104G</t>
    </r>
  </si>
  <si>
    <r>
      <rPr>
        <sz val="8"/>
        <color theme="1"/>
        <rFont val="Rubik Mono One"/>
      </rPr>
      <t>VII</t>
    </r>
    <r>
      <rPr>
        <sz val="8"/>
        <color rgb="FFFF0000"/>
        <rFont val="Arial"/>
      </rPr>
      <t xml:space="preserve"> </t>
    </r>
    <r>
      <rPr>
        <sz val="8"/>
        <color theme="1"/>
        <rFont val="Arial"/>
      </rPr>
      <t>[10.0 Jet Fighter] F-8E(FN)</t>
    </r>
  </si>
  <si>
    <r>
      <rPr>
        <sz val="8"/>
        <color theme="1"/>
        <rFont val="Rubik Mono One"/>
      </rPr>
      <t>VII</t>
    </r>
    <r>
      <rPr>
        <sz val="8"/>
        <color theme="1"/>
        <rFont val="Arial"/>
      </rPr>
      <t xml:space="preserve"> [10.0 Jet Fighter] Mirage 5F</t>
    </r>
  </si>
  <si>
    <r>
      <rPr>
        <sz val="8"/>
        <color rgb="FFFF0000"/>
        <rFont val="Rubik Mono One"/>
      </rPr>
      <t>VI</t>
    </r>
    <r>
      <rPr>
        <sz val="8"/>
        <color theme="1"/>
        <rFont val="Arial"/>
      </rPr>
      <t xml:space="preserve"> [9.3 Jet Fighter] Hunter F6</t>
    </r>
  </si>
  <si>
    <r>
      <rPr>
        <sz val="8"/>
        <color theme="1"/>
        <rFont val="Rubik Mono One"/>
      </rPr>
      <t>VI</t>
    </r>
    <r>
      <rPr>
        <sz val="8"/>
        <color theme="1"/>
        <rFont val="Arial"/>
      </rPr>
      <t xml:space="preserve"> [9.3 Jet Fighter] F100D</t>
    </r>
  </si>
  <si>
    <r>
      <rPr>
        <sz val="8"/>
        <color theme="1"/>
        <rFont val="Rubik Mono One"/>
      </rPr>
      <t>VI</t>
    </r>
    <r>
      <rPr>
        <sz val="8"/>
        <color theme="1"/>
        <rFont val="Arial"/>
      </rPr>
      <t xml:space="preserve"> [9.0 Strike Jet] Vautour IIA</t>
    </r>
  </si>
  <si>
    <r>
      <rPr>
        <sz val="8"/>
        <color theme="1"/>
        <rFont val="Rubik Mono One"/>
      </rPr>
      <t>VI</t>
    </r>
    <r>
      <rPr>
        <sz val="8"/>
        <color theme="1"/>
        <rFont val="Arial"/>
      </rPr>
      <t xml:space="preserve"> [9.0 Strike Jet] Vautour IIB</t>
    </r>
  </si>
  <si>
    <r>
      <rPr>
        <sz val="8"/>
        <color rgb="FFFF0000"/>
        <rFont val="Rubik Mono One"/>
      </rPr>
      <t>VI</t>
    </r>
    <r>
      <rPr>
        <sz val="8"/>
        <color theme="1"/>
        <rFont val="Arial"/>
      </rPr>
      <t xml:space="preserve"> [9.3 SPAA] SANTAL</t>
    </r>
  </si>
  <si>
    <r>
      <rPr>
        <sz val="8"/>
        <color rgb="FFFF0000"/>
        <rFont val="Rubik Mono One"/>
      </rPr>
      <t>VI</t>
    </r>
    <r>
      <rPr>
        <sz val="8"/>
        <color theme="1"/>
        <rFont val="Arial"/>
      </rPr>
      <t xml:space="preserve"> [9.3 Light] VBCI</t>
    </r>
  </si>
  <si>
    <r>
      <rPr>
        <sz val="8"/>
        <color theme="1"/>
        <rFont val="Rubik Mono One"/>
      </rPr>
      <t>VI</t>
    </r>
    <r>
      <rPr>
        <sz val="8"/>
        <color theme="1"/>
        <rFont val="Arial"/>
      </rPr>
      <t xml:space="preserve"> [9.3 Medium] AMX-32 (105)</t>
    </r>
  </si>
  <si>
    <r>
      <rPr>
        <sz val="8"/>
        <color theme="1"/>
        <rFont val="Rubik Mono One"/>
      </rPr>
      <t>VI</t>
    </r>
    <r>
      <rPr>
        <sz val="8"/>
        <color theme="1"/>
        <rFont val="Arial"/>
      </rPr>
      <t xml:space="preserve"> [9.3 Medium] AMX-32</t>
    </r>
  </si>
  <si>
    <r>
      <rPr>
        <sz val="8"/>
        <color rgb="FFFF0000"/>
        <rFont val="Rubik Mono One"/>
      </rPr>
      <t>VI</t>
    </r>
    <r>
      <rPr>
        <sz val="8"/>
        <color theme="1"/>
        <rFont val="Arial"/>
      </rPr>
      <t xml:space="preserve"> [9.0 Heli] SA.341F Gazelle</t>
    </r>
  </si>
  <si>
    <r>
      <rPr>
        <sz val="8"/>
        <color rgb="FFFF0000"/>
        <rFont val="Rubik Mono One"/>
      </rPr>
      <t>VI</t>
    </r>
    <r>
      <rPr>
        <sz val="8"/>
        <color theme="1"/>
        <rFont val="Arial"/>
      </rPr>
      <t xml:space="preserve"> [9.0 Jet Fighter] Super Mystere B2</t>
    </r>
  </si>
  <si>
    <r>
      <rPr>
        <sz val="8"/>
        <color theme="1"/>
        <rFont val="Rubik Mono One"/>
      </rPr>
      <t>VI</t>
    </r>
    <r>
      <rPr>
        <sz val="8"/>
        <color theme="1"/>
        <rFont val="Arial"/>
      </rPr>
      <t xml:space="preserve"> [9.0 Strike Jet] Etendard IVM</t>
    </r>
  </si>
  <si>
    <r>
      <rPr>
        <sz val="8"/>
        <color theme="1"/>
        <rFont val="Rubik Mono One"/>
      </rPr>
      <t>VI</t>
    </r>
    <r>
      <rPr>
        <sz val="8"/>
        <color theme="1"/>
        <rFont val="Arial"/>
      </rPr>
      <t xml:space="preserve"> [9.0 Strike Jet] Alpha Jet E</t>
    </r>
  </si>
  <si>
    <r>
      <rPr>
        <sz val="8"/>
        <color theme="1"/>
        <rFont val="Rubik Mono One"/>
      </rPr>
      <t>III</t>
    </r>
    <r>
      <rPr>
        <sz val="8"/>
        <color theme="1"/>
        <rFont val="Arial"/>
      </rPr>
      <t xml:space="preserve"> [5.0 SPAA] AMX-13 DCA 40 </t>
    </r>
  </si>
  <si>
    <r>
      <rPr>
        <sz val="8"/>
        <color theme="1"/>
        <rFont val="Rubik Mono One"/>
      </rPr>
      <t>VI</t>
    </r>
    <r>
      <rPr>
        <sz val="8"/>
        <color theme="1"/>
        <rFont val="Arial"/>
      </rPr>
      <t xml:space="preserve"> [8.7 ATMC] Mephisto</t>
    </r>
  </si>
  <si>
    <r>
      <rPr>
        <sz val="8"/>
        <color theme="1"/>
        <rFont val="Rubik Mono One"/>
      </rPr>
      <t>VI</t>
    </r>
    <r>
      <rPr>
        <sz val="8"/>
        <color theme="1"/>
        <rFont val="Arial"/>
      </rPr>
      <t xml:space="preserve"> [8.7 Light] SK-105A2</t>
    </r>
  </si>
  <si>
    <r>
      <rPr>
        <sz val="8"/>
        <color theme="1"/>
        <rFont val="Rubik Mono One"/>
      </rPr>
      <t>VI</t>
    </r>
    <r>
      <rPr>
        <sz val="8"/>
        <color theme="1"/>
        <rFont val="Arial"/>
      </rPr>
      <t xml:space="preserve"> [8.7 Medium] AMX-30B2</t>
    </r>
  </si>
  <si>
    <r>
      <rPr>
        <sz val="8"/>
        <color theme="1"/>
        <rFont val="Rubik Mono One"/>
      </rPr>
      <t>VI</t>
    </r>
    <r>
      <rPr>
        <sz val="8"/>
        <color theme="1"/>
        <rFont val="Arial"/>
      </rPr>
      <t xml:space="preserve"> [8.7 Medium] AMX-30B2 BRENUS | </t>
    </r>
    <r>
      <rPr>
        <b/>
        <sz val="8"/>
        <color theme="1"/>
        <rFont val="Arial"/>
      </rPr>
      <t>TAL</t>
    </r>
  </si>
  <si>
    <r>
      <rPr>
        <sz val="8"/>
        <color theme="1"/>
        <rFont val="Rubik Mono One"/>
      </rPr>
      <t>V</t>
    </r>
    <r>
      <rPr>
        <sz val="8"/>
        <color theme="1"/>
        <rFont val="Arial"/>
      </rPr>
      <t xml:space="preserve"> [8.3 Heli] SA 316B Alouette III </t>
    </r>
  </si>
  <si>
    <r>
      <rPr>
        <sz val="8"/>
        <color rgb="FFFF0000"/>
        <rFont val="Rubik Mono One"/>
      </rPr>
      <t>V</t>
    </r>
    <r>
      <rPr>
        <sz val="8"/>
        <color theme="1"/>
        <rFont val="Arial"/>
      </rPr>
      <t xml:space="preserve"> [8.3 Jet Fighter] S.O.4050 Vautour IIN (late)</t>
    </r>
  </si>
  <si>
    <r>
      <rPr>
        <sz val="8"/>
        <color theme="1"/>
        <rFont val="Rubik Mono One"/>
      </rPr>
      <t>V</t>
    </r>
    <r>
      <rPr>
        <sz val="8"/>
        <color theme="1"/>
        <rFont val="Arial"/>
      </rPr>
      <t xml:space="preserve"> [8.3 Jet Fighter] M.D.452 IIC</t>
    </r>
  </si>
  <si>
    <r>
      <rPr>
        <sz val="8"/>
        <color theme="1"/>
        <rFont val="Rubik Mono One"/>
      </rPr>
      <t>VI</t>
    </r>
    <r>
      <rPr>
        <sz val="8"/>
        <color theme="1"/>
        <rFont val="Arial"/>
      </rPr>
      <t xml:space="preserve"> [8.7 Jet Fighter] Mystere IVA</t>
    </r>
  </si>
  <si>
    <r>
      <rPr>
        <sz val="8"/>
        <color theme="1"/>
        <rFont val="Rubik Mono One"/>
      </rPr>
      <t>V</t>
    </r>
    <r>
      <rPr>
        <sz val="8"/>
        <color theme="1"/>
        <rFont val="Arial"/>
      </rPr>
      <t xml:space="preserve"> [8.3 Heli] SA 313B Alouette II </t>
    </r>
  </si>
  <si>
    <r>
      <rPr>
        <sz val="8"/>
        <color theme="1"/>
        <rFont val="Rubik Mono One"/>
      </rPr>
      <t>VI</t>
    </r>
    <r>
      <rPr>
        <sz val="8"/>
        <color theme="1"/>
        <rFont val="Arial"/>
      </rPr>
      <t xml:space="preserve"> [8.3 Strike Jet] F-84F</t>
    </r>
  </si>
  <si>
    <r>
      <rPr>
        <sz val="8"/>
        <color theme="1"/>
        <rFont val="Rubik Mono One"/>
      </rPr>
      <t>II</t>
    </r>
    <r>
      <rPr>
        <sz val="8"/>
        <color theme="1"/>
        <rFont val="Arial"/>
      </rPr>
      <t xml:space="preserve"> [3.0 SPAA] VTT DCA</t>
    </r>
  </si>
  <si>
    <r>
      <rPr>
        <sz val="8"/>
        <color theme="1"/>
        <rFont val="Rubik Mono One"/>
      </rPr>
      <t>VI</t>
    </r>
    <r>
      <rPr>
        <sz val="8"/>
        <color theme="1"/>
        <rFont val="Arial"/>
      </rPr>
      <t xml:space="preserve"> [8.3 Light] AMX-13 (HOT)</t>
    </r>
  </si>
  <si>
    <r>
      <rPr>
        <sz val="8"/>
        <color theme="1"/>
        <rFont val="Rubik Mono One"/>
      </rPr>
      <t>VI</t>
    </r>
    <r>
      <rPr>
        <sz val="8"/>
        <color theme="1"/>
        <rFont val="Arial"/>
      </rPr>
      <t xml:space="preserve"> [8.3 Medium] AMX-30 ACRA</t>
    </r>
  </si>
  <si>
    <r>
      <rPr>
        <sz val="8"/>
        <color theme="1"/>
        <rFont val="Rubik Mono One"/>
      </rPr>
      <t>VI</t>
    </r>
    <r>
      <rPr>
        <sz val="8"/>
        <color theme="1"/>
        <rFont val="Arial"/>
      </rPr>
      <t xml:space="preserve"> [8.3 Light] AMX-10RC</t>
    </r>
  </si>
  <si>
    <r>
      <rPr>
        <sz val="8"/>
        <color theme="1"/>
        <rFont val="Rubik Mono One"/>
      </rPr>
      <t>VI</t>
    </r>
    <r>
      <rPr>
        <sz val="8"/>
        <color theme="1"/>
        <rFont val="Arial"/>
      </rPr>
      <t xml:space="preserve"> [8.3 Light] MARS 15</t>
    </r>
  </si>
  <si>
    <r>
      <rPr>
        <sz val="8"/>
        <color theme="1"/>
        <rFont val="Rubik Mono One"/>
      </rPr>
      <t>IV</t>
    </r>
    <r>
      <rPr>
        <sz val="8"/>
        <color theme="1"/>
        <rFont val="Arial"/>
      </rPr>
      <t xml:space="preserve"> [5.3 Long Range] Lancaster MR.7 (14,000 LBS)</t>
    </r>
  </si>
  <si>
    <r>
      <rPr>
        <sz val="8"/>
        <color rgb="FFFF0000"/>
        <rFont val="Rubik Mono One"/>
      </rPr>
      <t>V</t>
    </r>
    <r>
      <rPr>
        <sz val="8"/>
        <color theme="1"/>
        <rFont val="Arial"/>
      </rPr>
      <t xml:space="preserve"> [7.7 Jet Fighter] M.D.450B Ouragan</t>
    </r>
  </si>
  <si>
    <r>
      <rPr>
        <sz val="8"/>
        <color theme="1"/>
        <rFont val="Rubik Mono One"/>
      </rPr>
      <t>V</t>
    </r>
    <r>
      <rPr>
        <sz val="8"/>
        <color theme="1"/>
        <rFont val="Arial"/>
      </rPr>
      <t xml:space="preserve"> [8.0 Jet Fighter] Meteor F Mk.8</t>
    </r>
  </si>
  <si>
    <r>
      <rPr>
        <sz val="8"/>
        <color theme="1"/>
        <rFont val="Rubik Mono One"/>
      </rPr>
      <t>V</t>
    </r>
    <r>
      <rPr>
        <sz val="8"/>
        <color theme="1"/>
        <rFont val="Arial"/>
      </rPr>
      <t xml:space="preserve"> [8.0 Jet Fighter] M.D,452 IIA</t>
    </r>
  </si>
  <si>
    <r>
      <rPr>
        <sz val="8"/>
        <color theme="1"/>
        <rFont val="Rubik Mono One"/>
      </rPr>
      <t>V</t>
    </r>
    <r>
      <rPr>
        <sz val="8"/>
        <color theme="1"/>
        <rFont val="Arial"/>
      </rPr>
      <t xml:space="preserve"> [7.7 Heavy] AMX-50 Surbaisse</t>
    </r>
  </si>
  <si>
    <r>
      <rPr>
        <sz val="8"/>
        <color theme="1"/>
        <rFont val="Rubik Mono One"/>
      </rPr>
      <t>V</t>
    </r>
    <r>
      <rPr>
        <sz val="8"/>
        <color theme="1"/>
        <rFont val="Arial"/>
      </rPr>
      <t xml:space="preserve"> [8.0 Medium] AMX-30 (1972)</t>
    </r>
  </si>
  <si>
    <r>
      <rPr>
        <sz val="8"/>
        <color theme="1"/>
        <rFont val="Rubik Mono One"/>
      </rPr>
      <t>V</t>
    </r>
    <r>
      <rPr>
        <sz val="8"/>
        <color theme="1"/>
        <rFont val="Arial"/>
      </rPr>
      <t xml:space="preserve"> [8.0 Light] Char 25t</t>
    </r>
  </si>
  <si>
    <r>
      <rPr>
        <sz val="8"/>
        <color theme="1"/>
        <rFont val="Rubik Mono One"/>
      </rPr>
      <t>V</t>
    </r>
    <r>
      <rPr>
        <sz val="8"/>
        <color theme="1"/>
        <rFont val="Arial"/>
      </rPr>
      <t xml:space="preserve"> [8.0 Medium] AMX-50 (T090/930) | </t>
    </r>
    <r>
      <rPr>
        <b/>
        <sz val="8"/>
        <color theme="1"/>
        <rFont val="Arial"/>
      </rPr>
      <t>PR</t>
    </r>
  </si>
  <si>
    <r>
      <rPr>
        <sz val="8"/>
        <color theme="1"/>
        <rFont val="Rubik Mono One"/>
      </rPr>
      <t>V</t>
    </r>
    <r>
      <rPr>
        <sz val="8"/>
        <color theme="1"/>
        <rFont val="Arial"/>
      </rPr>
      <t xml:space="preserve"> [7.7 Jet Fighter] M.D.450B Barougan </t>
    </r>
  </si>
  <si>
    <r>
      <rPr>
        <sz val="8"/>
        <color theme="1"/>
        <rFont val="Rubik Mono One"/>
      </rPr>
      <t>V</t>
    </r>
    <r>
      <rPr>
        <sz val="8"/>
        <color theme="1"/>
        <rFont val="Arial"/>
      </rPr>
      <t xml:space="preserve"> [7.7 Strike Jet] F-84G-26-RE </t>
    </r>
  </si>
  <si>
    <r>
      <rPr>
        <sz val="8"/>
        <color theme="1"/>
        <rFont val="Rubik Mono One"/>
      </rPr>
      <t>V</t>
    </r>
    <r>
      <rPr>
        <sz val="8"/>
        <color theme="1"/>
        <rFont val="Arial"/>
      </rPr>
      <t xml:space="preserve"> [7.7 Light] AMX-13-90 </t>
    </r>
  </si>
  <si>
    <r>
      <rPr>
        <sz val="8"/>
        <color theme="1"/>
        <rFont val="Rubik Mono One"/>
      </rPr>
      <t>V</t>
    </r>
    <r>
      <rPr>
        <sz val="8"/>
        <color theme="1"/>
        <rFont val="Arial"/>
      </rPr>
      <t xml:space="preserve"> [7.7 Medium] AMX-50 (TOA100) </t>
    </r>
  </si>
  <si>
    <r>
      <rPr>
        <sz val="8"/>
        <color theme="1"/>
        <rFont val="Rubik Mono One"/>
      </rPr>
      <t>V</t>
    </r>
    <r>
      <rPr>
        <sz val="8"/>
        <color theme="1"/>
        <rFont val="Arial"/>
      </rPr>
      <t xml:space="preserve"> [7.7 Medium] Lorraine 40t</t>
    </r>
  </si>
  <si>
    <r>
      <rPr>
        <sz val="8"/>
        <color theme="1"/>
        <rFont val="Rubik Mono One"/>
      </rPr>
      <t>IV</t>
    </r>
    <r>
      <rPr>
        <sz val="8"/>
        <color theme="1"/>
        <rFont val="Arial"/>
      </rPr>
      <t xml:space="preserve"> [6.0 Strike] AD-4</t>
    </r>
  </si>
  <si>
    <r>
      <rPr>
        <sz val="8"/>
        <color theme="1"/>
        <rFont val="Rubik Mono One"/>
      </rPr>
      <t>IV</t>
    </r>
    <r>
      <rPr>
        <sz val="8"/>
        <color theme="1"/>
        <rFont val="Arial"/>
      </rPr>
      <t xml:space="preserve"> [6.0 Fighter] F4U-7</t>
    </r>
  </si>
  <si>
    <r>
      <rPr>
        <sz val="8"/>
        <color theme="1"/>
        <rFont val="Rubik Mono One"/>
      </rPr>
      <t>IV</t>
    </r>
    <r>
      <rPr>
        <sz val="8"/>
        <color theme="1"/>
        <rFont val="Arial"/>
      </rPr>
      <t xml:space="preserve"> [6.3 Fighter] F8F-1B</t>
    </r>
  </si>
  <si>
    <r>
      <rPr>
        <sz val="8"/>
        <color theme="1"/>
        <rFont val="Rubik Mono One"/>
      </rPr>
      <t>IV</t>
    </r>
    <r>
      <rPr>
        <sz val="8"/>
        <color theme="1"/>
        <rFont val="Arial"/>
      </rPr>
      <t xml:space="preserve"> [6.7 Medium] AMX M4</t>
    </r>
  </si>
  <si>
    <r>
      <rPr>
        <sz val="8"/>
        <color theme="1"/>
        <rFont val="Rubik Mono One"/>
      </rPr>
      <t>V</t>
    </r>
    <r>
      <rPr>
        <sz val="8"/>
        <color theme="1"/>
        <rFont val="Arial"/>
      </rPr>
      <t xml:space="preserve"> [7.0 Destroyer] AuF1</t>
    </r>
  </si>
  <si>
    <r>
      <rPr>
        <sz val="8"/>
        <color theme="1"/>
        <rFont val="Rubik Mono One"/>
      </rPr>
      <t>V</t>
    </r>
    <r>
      <rPr>
        <sz val="8"/>
        <color theme="1"/>
        <rFont val="Arial"/>
      </rPr>
      <t xml:space="preserve"> [7.3 Destroyer] AMX-50 Foch </t>
    </r>
  </si>
  <si>
    <r>
      <rPr>
        <sz val="8"/>
        <color theme="1"/>
        <rFont val="Rubik Mono One"/>
      </rPr>
      <t>IV</t>
    </r>
    <r>
      <rPr>
        <sz val="8"/>
        <color theme="1"/>
        <rFont val="Arial"/>
      </rPr>
      <t xml:space="preserve"> [6.7 Medium] M26 </t>
    </r>
  </si>
  <si>
    <r>
      <rPr>
        <sz val="8"/>
        <color theme="1"/>
        <rFont val="Rubik Mono One"/>
      </rPr>
      <t>IV</t>
    </r>
    <r>
      <rPr>
        <sz val="8"/>
        <color theme="1"/>
        <rFont val="Arial"/>
      </rPr>
      <t xml:space="preserve"> [6.0 Destroyer] CA Lorraine </t>
    </r>
  </si>
  <si>
    <r>
      <rPr>
        <sz val="8"/>
        <color theme="1"/>
        <rFont val="Rubik Mono One"/>
      </rPr>
      <t>III</t>
    </r>
    <r>
      <rPr>
        <sz val="8"/>
        <color theme="1"/>
        <rFont val="Arial"/>
      </rPr>
      <t xml:space="preserve"> [5.3 Heavy] ARL-44 </t>
    </r>
  </si>
  <si>
    <r>
      <rPr>
        <sz val="8"/>
        <color theme="1"/>
        <rFont val="Rubik Mono One"/>
      </rPr>
      <t>IV</t>
    </r>
    <r>
      <rPr>
        <sz val="8"/>
        <color theme="1"/>
        <rFont val="Arial"/>
      </rPr>
      <t xml:space="preserve"> [6.0 Destroyer] ELC Bis</t>
    </r>
  </si>
  <si>
    <r>
      <rPr>
        <sz val="8"/>
        <color theme="1"/>
        <rFont val="Rubik Mono One"/>
      </rPr>
      <t>IV</t>
    </r>
    <r>
      <rPr>
        <sz val="8"/>
        <color theme="1"/>
        <rFont val="Arial"/>
      </rPr>
      <t xml:space="preserve"> [6.0 Medium] Panther "Dauphine" |</t>
    </r>
    <r>
      <rPr>
        <b/>
        <sz val="8"/>
        <color theme="1"/>
        <rFont val="Arial"/>
      </rPr>
      <t xml:space="preserve"> PR</t>
    </r>
  </si>
  <si>
    <r>
      <rPr>
        <sz val="8"/>
        <color theme="1"/>
        <rFont val="Rubik Mono One"/>
      </rPr>
      <t>IV</t>
    </r>
    <r>
      <rPr>
        <sz val="8"/>
        <color theme="1"/>
        <rFont val="Arial"/>
      </rPr>
      <t xml:space="preserve"> [5.7 Fighter] Sea Fury FB 51</t>
    </r>
  </si>
  <si>
    <r>
      <rPr>
        <sz val="8"/>
        <color theme="1"/>
        <rFont val="Rubik Mono One"/>
      </rPr>
      <t>IV</t>
    </r>
    <r>
      <rPr>
        <sz val="8"/>
        <color theme="1"/>
        <rFont val="Arial"/>
      </rPr>
      <t xml:space="preserve"> [5.0 Fighter] Seafire LF Mk.III</t>
    </r>
  </si>
  <si>
    <r>
      <rPr>
        <sz val="8"/>
        <color theme="1"/>
        <rFont val="Rubik Mono One"/>
      </rPr>
      <t>IV</t>
    </r>
    <r>
      <rPr>
        <sz val="8"/>
        <color theme="1"/>
        <rFont val="Arial"/>
      </rPr>
      <t xml:space="preserve"> [5.7 Fighter] Spitfire FR Mk XIVe</t>
    </r>
  </si>
  <si>
    <r>
      <rPr>
        <sz val="8"/>
        <color theme="1"/>
        <rFont val="Rubik Mono One"/>
      </rPr>
      <t>III</t>
    </r>
    <r>
      <rPr>
        <sz val="8"/>
        <color theme="1"/>
        <rFont val="Arial"/>
      </rPr>
      <t xml:space="preserve"> [5.3 Light] E.B.R. (1951) </t>
    </r>
  </si>
  <si>
    <r>
      <rPr>
        <sz val="8"/>
        <color theme="1"/>
        <rFont val="Rubik Mono One"/>
      </rPr>
      <t>III</t>
    </r>
    <r>
      <rPr>
        <sz val="8"/>
        <color theme="1"/>
        <rFont val="Arial"/>
      </rPr>
      <t xml:space="preserve"> [5.7 Destroyer] M36B2 </t>
    </r>
  </si>
  <si>
    <r>
      <rPr>
        <sz val="8"/>
        <color theme="1"/>
        <rFont val="Rubik Mono One"/>
      </rPr>
      <t>III</t>
    </r>
    <r>
      <rPr>
        <sz val="8"/>
        <color theme="1"/>
        <rFont val="Arial"/>
      </rPr>
      <t xml:space="preserve"> [5.7 Heavy] M4A3E2</t>
    </r>
  </si>
  <si>
    <r>
      <rPr>
        <sz val="8"/>
        <color theme="1"/>
        <rFont val="Rubik Mono One"/>
      </rPr>
      <t>III</t>
    </r>
    <r>
      <rPr>
        <sz val="8"/>
        <color theme="1"/>
        <rFont val="Arial"/>
      </rPr>
      <t xml:space="preserve"> [4.7 Interceptor] VB.10-02</t>
    </r>
  </si>
  <si>
    <r>
      <rPr>
        <sz val="8"/>
        <color theme="1"/>
        <rFont val="Rubik Mono One"/>
      </rPr>
      <t>III</t>
    </r>
    <r>
      <rPr>
        <sz val="8"/>
        <color theme="1"/>
        <rFont val="Arial"/>
      </rPr>
      <t xml:space="preserve"> [4.7 Frontline] B-26C</t>
    </r>
  </si>
  <si>
    <r>
      <rPr>
        <sz val="8"/>
        <color theme="1"/>
        <rFont val="Rubik Mono One"/>
      </rPr>
      <t>III</t>
    </r>
    <r>
      <rPr>
        <sz val="8"/>
        <color theme="1"/>
        <rFont val="Arial"/>
      </rPr>
      <t xml:space="preserve"> [4.3 Light] AMX-13 (FL11) </t>
    </r>
  </si>
  <si>
    <r>
      <rPr>
        <sz val="8"/>
        <color theme="1"/>
        <rFont val="Rubik Mono One"/>
      </rPr>
      <t>III</t>
    </r>
    <r>
      <rPr>
        <sz val="8"/>
        <color theme="1"/>
        <rFont val="Arial"/>
      </rPr>
      <t xml:space="preserve"> [5.0 Medium] M4A4 (SA50)</t>
    </r>
  </si>
  <si>
    <r>
      <rPr>
        <sz val="8"/>
        <color theme="1"/>
        <rFont val="Rubik Mono One"/>
      </rPr>
      <t>II</t>
    </r>
    <r>
      <rPr>
        <sz val="8"/>
        <color theme="1"/>
        <rFont val="Arial"/>
      </rPr>
      <t xml:space="preserve"> [3.0 Long Range] N.C.223.3  (8,157.1 LBS)</t>
    </r>
  </si>
  <si>
    <r>
      <rPr>
        <sz val="8"/>
        <color theme="1"/>
        <rFont val="Rubik Mono One"/>
      </rPr>
      <t>II</t>
    </r>
    <r>
      <rPr>
        <sz val="8"/>
        <color theme="1"/>
        <rFont val="Arial"/>
      </rPr>
      <t xml:space="preserve"> [3.3 Destroyer] M10 GMC</t>
    </r>
  </si>
  <si>
    <r>
      <rPr>
        <sz val="8"/>
        <color theme="1"/>
        <rFont val="Rubik Mono One"/>
      </rPr>
      <t>III</t>
    </r>
    <r>
      <rPr>
        <sz val="8"/>
        <color theme="1"/>
        <rFont val="Arial"/>
      </rPr>
      <t xml:space="preserve"> [3.7 Heavy] ARL-44 (ACL-1)</t>
    </r>
  </si>
  <si>
    <r>
      <rPr>
        <sz val="8"/>
        <color theme="1"/>
        <rFont val="Rubik Mono One"/>
      </rPr>
      <t>III</t>
    </r>
    <r>
      <rPr>
        <sz val="8"/>
        <color theme="1"/>
        <rFont val="Arial"/>
      </rPr>
      <t xml:space="preserve"> [4.3 Fighter] F6F-5N</t>
    </r>
  </si>
  <si>
    <r>
      <rPr>
        <sz val="8"/>
        <color theme="1"/>
        <rFont val="Rubik Mono One"/>
      </rPr>
      <t>II</t>
    </r>
    <r>
      <rPr>
        <sz val="8"/>
        <color theme="1"/>
        <rFont val="Arial"/>
      </rPr>
      <t xml:space="preserve"> [2.0 SPAA] CCKW 353 AA</t>
    </r>
  </si>
  <si>
    <r>
      <rPr>
        <sz val="8"/>
        <color theme="1"/>
        <rFont val="Rubik Mono One"/>
      </rPr>
      <t>III</t>
    </r>
    <r>
      <rPr>
        <sz val="8"/>
        <color theme="1"/>
        <rFont val="Arial"/>
      </rPr>
      <t xml:space="preserve"> [4.0 Destroyer] M44</t>
    </r>
  </si>
  <si>
    <r>
      <rPr>
        <sz val="8"/>
        <color theme="1"/>
        <rFont val="Rubik Mono One"/>
      </rPr>
      <t>III</t>
    </r>
    <r>
      <rPr>
        <sz val="8"/>
        <color theme="1"/>
        <rFont val="Arial"/>
      </rPr>
      <t xml:space="preserve"> [4.0 Interceptor] VB.10C-1 </t>
    </r>
  </si>
  <si>
    <r>
      <rPr>
        <sz val="8"/>
        <color theme="1"/>
        <rFont val="Rubik Mono One"/>
      </rPr>
      <t>III</t>
    </r>
    <r>
      <rPr>
        <sz val="8"/>
        <color theme="1"/>
        <rFont val="Arial"/>
      </rPr>
      <t xml:space="preserve"> [4.0 Fighter] P-63C-5</t>
    </r>
  </si>
  <si>
    <r>
      <rPr>
        <sz val="8"/>
        <rFont val="Rubik Mono One"/>
      </rPr>
      <t>IIi</t>
    </r>
    <r>
      <rPr>
        <sz val="8"/>
        <rFont val="Arial"/>
      </rPr>
      <t xml:space="preserve"> [3.7 Fighter] Firefly </t>
    </r>
    <r>
      <rPr>
        <u/>
        <sz val="8"/>
        <color rgb="FF1155CC"/>
        <rFont val="Arial"/>
      </rPr>
      <t>F.Mk</t>
    </r>
    <r>
      <rPr>
        <sz val="8"/>
        <rFont val="Arial"/>
      </rPr>
      <t>.IV</t>
    </r>
  </si>
  <si>
    <r>
      <rPr>
        <sz val="8"/>
        <color theme="1"/>
        <rFont val="Rubik Mono One"/>
      </rPr>
      <t>III</t>
    </r>
    <r>
      <rPr>
        <sz val="8"/>
        <color theme="1"/>
        <rFont val="Arial"/>
      </rPr>
      <t xml:space="preserve"> [3.7 Medium] M4A4 </t>
    </r>
  </si>
  <si>
    <r>
      <rPr>
        <sz val="8"/>
        <color theme="1"/>
        <rFont val="Rubik Mono One"/>
      </rPr>
      <t>III</t>
    </r>
    <r>
      <rPr>
        <sz val="8"/>
        <color theme="1"/>
        <rFont val="Arial"/>
      </rPr>
      <t xml:space="preserve"> [3.7 Fighter] F-6C-10-NA | </t>
    </r>
    <r>
      <rPr>
        <b/>
        <sz val="8"/>
        <color theme="1"/>
        <rFont val="Arial"/>
      </rPr>
      <t>PR</t>
    </r>
  </si>
  <si>
    <r>
      <rPr>
        <sz val="8"/>
        <color theme="1"/>
        <rFont val="Rubik Mono One"/>
      </rPr>
      <t>III</t>
    </r>
    <r>
      <rPr>
        <sz val="8"/>
        <color theme="1"/>
        <rFont val="Arial"/>
      </rPr>
      <t xml:space="preserve"> [3.7 Dive Bomber] SB2C-5 </t>
    </r>
  </si>
  <si>
    <r>
      <rPr>
        <sz val="8"/>
        <color theme="1"/>
        <rFont val="Rubik Mono One"/>
      </rPr>
      <t>II</t>
    </r>
    <r>
      <rPr>
        <sz val="8"/>
        <color theme="1"/>
        <rFont val="Arial"/>
      </rPr>
      <t xml:space="preserve"> [3.3 Medium] M4A1</t>
    </r>
  </si>
  <si>
    <r>
      <rPr>
        <sz val="8"/>
        <color theme="1"/>
        <rFont val="Rubik Mono One"/>
      </rPr>
      <t>III</t>
    </r>
    <r>
      <rPr>
        <sz val="8"/>
        <color theme="1"/>
        <rFont val="Arial"/>
      </rPr>
      <t xml:space="preserve"> [3.3 Fighter] M.B.157</t>
    </r>
  </si>
  <si>
    <r>
      <rPr>
        <sz val="8"/>
        <color theme="1"/>
        <rFont val="Rubik Mono One"/>
      </rPr>
      <t>II</t>
    </r>
    <r>
      <rPr>
        <sz val="8"/>
        <color theme="1"/>
        <rFont val="Arial"/>
      </rPr>
      <t xml:space="preserve"> [3.3 Fighter] F6F-5 </t>
    </r>
  </si>
  <si>
    <r>
      <rPr>
        <sz val="8"/>
        <color theme="1"/>
        <rFont val="Rubik Mono One"/>
      </rPr>
      <t>II</t>
    </r>
    <r>
      <rPr>
        <sz val="8"/>
        <color theme="1"/>
        <rFont val="Arial"/>
      </rPr>
      <t xml:space="preserve"> [3.3 Torpedo] M.B.175T </t>
    </r>
  </si>
  <si>
    <r>
      <rPr>
        <sz val="8"/>
        <color theme="1"/>
        <rFont val="Rubik Mono One"/>
      </rPr>
      <t>II</t>
    </r>
    <r>
      <rPr>
        <sz val="8"/>
        <color theme="1"/>
        <rFont val="Arial"/>
      </rPr>
      <t xml:space="preserve"> [2.7 Light] Crusader Mk.II </t>
    </r>
  </si>
  <si>
    <r>
      <rPr>
        <sz val="8"/>
        <color theme="1"/>
        <rFont val="Rubik Mono One"/>
      </rPr>
      <t>II</t>
    </r>
    <r>
      <rPr>
        <sz val="8"/>
        <color theme="1"/>
        <rFont val="Arial"/>
      </rPr>
      <t xml:space="preserve"> [3.0 Medium] M4A3 (105) </t>
    </r>
  </si>
  <si>
    <r>
      <rPr>
        <sz val="8"/>
        <color theme="1"/>
        <rFont val="Rubik Mono One"/>
      </rPr>
      <t>II</t>
    </r>
    <r>
      <rPr>
        <sz val="8"/>
        <color theme="1"/>
        <rFont val="Arial"/>
      </rPr>
      <t xml:space="preserve"> [3.0 Fighter] D.520 </t>
    </r>
  </si>
  <si>
    <r>
      <rPr>
        <sz val="8"/>
        <color theme="1"/>
        <rFont val="Rubik Mono One"/>
      </rPr>
      <t>II</t>
    </r>
    <r>
      <rPr>
        <sz val="8"/>
        <color theme="1"/>
        <rFont val="Arial"/>
      </rPr>
      <t xml:space="preserve"> [3.0 Frontline] LeO 451 Early </t>
    </r>
  </si>
  <si>
    <r>
      <rPr>
        <sz val="8"/>
        <color theme="1"/>
        <rFont val="Rubik Mono One"/>
      </rPr>
      <t>II</t>
    </r>
    <r>
      <rPr>
        <sz val="8"/>
        <color theme="1"/>
        <rFont val="Arial"/>
      </rPr>
      <t xml:space="preserve"> [3.0 Frontline] LeO 451 Late </t>
    </r>
  </si>
  <si>
    <r>
      <rPr>
        <sz val="8"/>
        <color theme="1"/>
        <rFont val="Rubik Mono One"/>
      </rPr>
      <t>II</t>
    </r>
    <r>
      <rPr>
        <sz val="8"/>
        <color theme="1"/>
        <rFont val="Arial"/>
      </rPr>
      <t xml:space="preserve"> [2.3 Heavy] 2C | </t>
    </r>
    <r>
      <rPr>
        <b/>
        <sz val="8"/>
        <color theme="1"/>
        <rFont val="Arial"/>
      </rPr>
      <t>TAL</t>
    </r>
  </si>
  <si>
    <r>
      <rPr>
        <sz val="8"/>
        <color theme="1"/>
        <rFont val="Rubik Mono One"/>
      </rPr>
      <t>II</t>
    </r>
    <r>
      <rPr>
        <sz val="8"/>
        <color theme="1"/>
        <rFont val="Arial"/>
      </rPr>
      <t xml:space="preserve"> [2.7 Light] M3A3 Staurt</t>
    </r>
  </si>
  <si>
    <r>
      <rPr>
        <sz val="8"/>
        <color theme="1"/>
        <rFont val="Rubik Mono One"/>
      </rPr>
      <t>I</t>
    </r>
    <r>
      <rPr>
        <sz val="8"/>
        <color theme="1"/>
        <rFont val="Arial"/>
      </rPr>
      <t xml:space="preserve"> [2.3 Long Range] F.222.2 (5,952.48 LBS)</t>
    </r>
  </si>
  <si>
    <r>
      <rPr>
        <sz val="8"/>
        <color theme="1"/>
        <rFont val="Rubik Mono One"/>
      </rPr>
      <t>II</t>
    </r>
    <r>
      <rPr>
        <sz val="8"/>
        <color theme="1"/>
        <rFont val="Arial"/>
      </rPr>
      <t xml:space="preserve"> [2.7 Fighter] V.G.33C-1</t>
    </r>
  </si>
  <si>
    <r>
      <rPr>
        <sz val="8"/>
        <color theme="1"/>
        <rFont val="Rubik Mono One"/>
      </rPr>
      <t>II</t>
    </r>
    <r>
      <rPr>
        <sz val="8"/>
        <color theme="1"/>
        <rFont val="Arial"/>
      </rPr>
      <t xml:space="preserve"> [2.7 Dive Bomber] A-35B </t>
    </r>
  </si>
  <si>
    <r>
      <rPr>
        <sz val="8"/>
        <color theme="1"/>
        <rFont val="Rubik Mono One"/>
      </rPr>
      <t>I</t>
    </r>
    <r>
      <rPr>
        <sz val="8"/>
        <color theme="1"/>
        <rFont val="Arial"/>
      </rPr>
      <t xml:space="preserve"> [2.7 Frontline] M.B.174A-3 </t>
    </r>
  </si>
  <si>
    <r>
      <rPr>
        <sz val="8"/>
        <color theme="1"/>
        <rFont val="Rubik Mono One"/>
      </rPr>
      <t>I</t>
    </r>
    <r>
      <rPr>
        <sz val="8"/>
        <color theme="1"/>
        <rFont val="Arial"/>
      </rPr>
      <t xml:space="preserve"> [1.3 SPAA] P.7.T AA </t>
    </r>
  </si>
  <si>
    <r>
      <rPr>
        <sz val="8"/>
        <color theme="1"/>
        <rFont val="Rubik Mono One"/>
      </rPr>
      <t>II</t>
    </r>
    <r>
      <rPr>
        <sz val="8"/>
        <color theme="1"/>
        <rFont val="Arial"/>
      </rPr>
      <t xml:space="preserve"> [2.3 Heavy] B1 bis </t>
    </r>
  </si>
  <si>
    <t>[2.3 Fighter] M.B.152C1</t>
  </si>
  <si>
    <r>
      <rPr>
        <sz val="8"/>
        <color theme="1"/>
        <rFont val="Rubik Mono One"/>
      </rPr>
      <t>I</t>
    </r>
    <r>
      <rPr>
        <sz val="8"/>
        <color theme="1"/>
        <rFont val="Arial"/>
      </rPr>
      <t xml:space="preserve"> [2.3 Fighter] H-75A-4</t>
    </r>
  </si>
  <si>
    <r>
      <rPr>
        <sz val="8"/>
        <color theme="1"/>
        <rFont val="Rubik Mono One"/>
      </rPr>
      <t>II</t>
    </r>
    <r>
      <rPr>
        <sz val="8"/>
        <color theme="1"/>
        <rFont val="Arial"/>
      </rPr>
      <t xml:space="preserve"> [2.3 Fighter] M.S.410 </t>
    </r>
  </si>
  <si>
    <r>
      <rPr>
        <sz val="8"/>
        <color theme="1"/>
        <rFont val="Rubik Mono One"/>
      </rPr>
      <t>II</t>
    </r>
    <r>
      <rPr>
        <sz val="8"/>
        <color theme="1"/>
        <rFont val="Arial"/>
      </rPr>
      <t xml:space="preserve"> [2.3 Strike] Fokker GIA</t>
    </r>
  </si>
  <si>
    <r>
      <rPr>
        <sz val="8"/>
        <color theme="1"/>
        <rFont val="Rubik Mono One"/>
      </rPr>
      <t>I</t>
    </r>
    <r>
      <rPr>
        <sz val="8"/>
        <color theme="1"/>
        <rFont val="Arial"/>
      </rPr>
      <t xml:space="preserve"> [1.7 Destroyer] SAu 40</t>
    </r>
  </si>
  <si>
    <r>
      <rPr>
        <sz val="8"/>
        <color theme="1"/>
        <rFont val="Rubik Mono One"/>
      </rPr>
      <t>I</t>
    </r>
    <r>
      <rPr>
        <sz val="8"/>
        <color theme="1"/>
        <rFont val="Arial"/>
      </rPr>
      <t xml:space="preserve"> [1.7 Heavy] 2C Bis | </t>
    </r>
    <r>
      <rPr>
        <b/>
        <sz val="8"/>
        <color theme="1"/>
        <rFont val="Arial"/>
      </rPr>
      <t>PR</t>
    </r>
  </si>
  <si>
    <r>
      <rPr>
        <sz val="8"/>
        <color theme="1"/>
        <rFont val="Rubik Mono One"/>
      </rPr>
      <t>I</t>
    </r>
    <r>
      <rPr>
        <sz val="8"/>
        <color theme="1"/>
        <rFont val="Arial"/>
      </rPr>
      <t xml:space="preserve"> [2.0 Frontline] Martin 167-A3 (1,763.7 LBS)</t>
    </r>
  </si>
  <si>
    <r>
      <rPr>
        <sz val="8"/>
        <color theme="1"/>
        <rFont val="Rubik Mono One"/>
      </rPr>
      <t>I</t>
    </r>
    <r>
      <rPr>
        <sz val="8"/>
        <color theme="1"/>
        <rFont val="Arial"/>
      </rPr>
      <t xml:space="preserve"> [2.0 Fighter] M.S.405C1</t>
    </r>
  </si>
  <si>
    <r>
      <rPr>
        <sz val="8"/>
        <color theme="1"/>
        <rFont val="Rubik Mono One"/>
      </rPr>
      <t>I</t>
    </r>
    <r>
      <rPr>
        <sz val="8"/>
        <color theme="1"/>
        <rFont val="Arial"/>
      </rPr>
      <t xml:space="preserve"> [2.0 Fighter] M.S.406C1 </t>
    </r>
  </si>
  <si>
    <r>
      <rPr>
        <sz val="8"/>
        <color theme="1"/>
        <rFont val="Rubik Mono One"/>
      </rPr>
      <t>I</t>
    </r>
    <r>
      <rPr>
        <sz val="8"/>
        <color theme="1"/>
        <rFont val="Arial"/>
      </rPr>
      <t xml:space="preserve"> [1.7 Strike] Br.693AB2 </t>
    </r>
  </si>
  <si>
    <r>
      <rPr>
        <sz val="8"/>
        <color theme="1"/>
        <rFont val="Rubik Mono One"/>
      </rPr>
      <t>I</t>
    </r>
    <r>
      <rPr>
        <sz val="8"/>
        <color theme="1"/>
        <rFont val="Arial"/>
      </rPr>
      <t xml:space="preserve"> [1.3 Light] AMC.35 (ACG.1) </t>
    </r>
  </si>
  <si>
    <r>
      <rPr>
        <sz val="8"/>
        <color theme="1"/>
        <rFont val="Rubik Mono One"/>
      </rPr>
      <t>I</t>
    </r>
    <r>
      <rPr>
        <sz val="8"/>
        <color theme="1"/>
        <rFont val="Arial"/>
      </rPr>
      <t xml:space="preserve"> [1.3 Destroyer] Lorraine 37L</t>
    </r>
  </si>
  <si>
    <r>
      <rPr>
        <sz val="8"/>
        <color theme="1"/>
        <rFont val="Rubik Mono One"/>
      </rPr>
      <t>I</t>
    </r>
    <r>
      <rPr>
        <sz val="8"/>
        <color theme="1"/>
        <rFont val="Arial"/>
      </rPr>
      <t xml:space="preserve"> [1.7 Frontline] Potex 633 (881.85 LBS)</t>
    </r>
  </si>
  <si>
    <r>
      <rPr>
        <sz val="8"/>
        <color theme="1"/>
        <rFont val="Rubik Mono One"/>
      </rPr>
      <t>I</t>
    </r>
    <r>
      <rPr>
        <sz val="8"/>
        <color theme="1"/>
        <rFont val="Arial"/>
      </rPr>
      <t xml:space="preserve"> [1.7 Fighter] H-75A-1 </t>
    </r>
  </si>
  <si>
    <r>
      <rPr>
        <sz val="8"/>
        <color theme="1"/>
        <rFont val="Rubik Mono One"/>
      </rPr>
      <t>I</t>
    </r>
    <r>
      <rPr>
        <sz val="8"/>
        <color theme="1"/>
        <rFont val="Arial"/>
      </rPr>
      <t xml:space="preserve"> [1.3 Fighter] C.R.714</t>
    </r>
  </si>
  <si>
    <r>
      <rPr>
        <sz val="8"/>
        <color theme="1"/>
        <rFont val="Rubik Mono One"/>
      </rPr>
      <t>I</t>
    </r>
    <r>
      <rPr>
        <sz val="8"/>
        <color theme="1"/>
        <rFont val="Arial"/>
      </rPr>
      <t xml:space="preserve"> [Reserve Light] AMD.35 </t>
    </r>
  </si>
  <si>
    <r>
      <rPr>
        <sz val="8"/>
        <color theme="1"/>
        <rFont val="Rubik Mono One"/>
      </rPr>
      <t>I</t>
    </r>
    <r>
      <rPr>
        <sz val="8"/>
        <color theme="1"/>
        <rFont val="Arial"/>
      </rPr>
      <t xml:space="preserve"> [1.0 Dive Bomber] V-156-F (440.92 LBS)</t>
    </r>
  </si>
  <si>
    <r>
      <rPr>
        <sz val="8"/>
        <color theme="1"/>
        <rFont val="Rubik Mono One"/>
      </rPr>
      <t>I</t>
    </r>
    <r>
      <rPr>
        <sz val="8"/>
        <color theme="1"/>
        <rFont val="Arial"/>
      </rPr>
      <t xml:space="preserve"> [1.3 Fighter] D 501</t>
    </r>
  </si>
  <si>
    <r>
      <rPr>
        <sz val="8"/>
        <color theme="1"/>
        <rFont val="Rubik Mono One"/>
      </rPr>
      <t>I</t>
    </r>
    <r>
      <rPr>
        <sz val="8"/>
        <color theme="1"/>
        <rFont val="Arial"/>
      </rPr>
      <t xml:space="preserve"> [1.3 Fighter] D.371 H.S.9 |</t>
    </r>
    <r>
      <rPr>
        <b/>
        <sz val="8"/>
        <color theme="1"/>
        <rFont val="Arial"/>
      </rPr>
      <t xml:space="preserve"> PR</t>
    </r>
  </si>
  <si>
    <r>
      <rPr>
        <sz val="8"/>
        <color theme="1"/>
        <rFont val="Rubik Mono One"/>
      </rPr>
      <t>I</t>
    </r>
    <r>
      <rPr>
        <sz val="8"/>
        <color theme="1"/>
        <rFont val="Arial"/>
      </rPr>
      <t xml:space="preserve"> [1.3 Medium] D2 </t>
    </r>
  </si>
  <si>
    <r>
      <rPr>
        <sz val="8"/>
        <color theme="1"/>
        <rFont val="Rubik Mono One"/>
      </rPr>
      <t>I</t>
    </r>
    <r>
      <rPr>
        <sz val="8"/>
        <color theme="1"/>
        <rFont val="Arial"/>
      </rPr>
      <t xml:space="preserve"> [1.3 Medium] S.35 </t>
    </r>
  </si>
  <si>
    <r>
      <rPr>
        <sz val="8"/>
        <color theme="1"/>
        <rFont val="Rubik Mono One"/>
      </rPr>
      <t>I</t>
    </r>
    <r>
      <rPr>
        <sz val="8"/>
        <color theme="1"/>
        <rFont val="Arial"/>
      </rPr>
      <t xml:space="preserve"> [Reserve Fighter] D.373 </t>
    </r>
  </si>
  <si>
    <r>
      <rPr>
        <sz val="8"/>
        <color theme="1"/>
        <rFont val="Rubik Mono One"/>
      </rPr>
      <t>I</t>
    </r>
    <r>
      <rPr>
        <sz val="8"/>
        <color theme="1"/>
        <rFont val="Arial"/>
      </rPr>
      <t xml:space="preserve"> [Reserve Fighter] D.500 </t>
    </r>
  </si>
  <si>
    <r>
      <rPr>
        <sz val="8"/>
        <color theme="1"/>
        <rFont val="Rubik Mono One"/>
      </rPr>
      <t>I</t>
    </r>
    <r>
      <rPr>
        <sz val="8"/>
        <color theme="1"/>
        <rFont val="Arial"/>
      </rPr>
      <t xml:space="preserve"> [Reserve Fighter] D.371</t>
    </r>
  </si>
  <si>
    <r>
      <rPr>
        <sz val="8"/>
        <color theme="1"/>
        <rFont val="Rubik Mono One"/>
      </rPr>
      <t>I</t>
    </r>
    <r>
      <rPr>
        <sz val="8"/>
        <color theme="1"/>
        <rFont val="Arial"/>
      </rPr>
      <t xml:space="preserve"> [1.0 Light] FCM.36</t>
    </r>
  </si>
  <si>
    <r>
      <rPr>
        <sz val="8"/>
        <color theme="1"/>
        <rFont val="Rubik Mono One"/>
      </rPr>
      <t>I</t>
    </r>
    <r>
      <rPr>
        <sz val="8"/>
        <color theme="1"/>
        <rFont val="Arial"/>
      </rPr>
      <t xml:space="preserve"> [1.0 Light] AMC.34 YR </t>
    </r>
  </si>
  <si>
    <r>
      <rPr>
        <sz val="8"/>
        <color theme="1"/>
        <rFont val="Rubik Mono One"/>
      </rPr>
      <t>I</t>
    </r>
    <r>
      <rPr>
        <sz val="8"/>
        <color theme="1"/>
        <rFont val="Arial"/>
      </rPr>
      <t xml:space="preserve"> [Reserve Light] H.39 </t>
    </r>
  </si>
  <si>
    <r>
      <rPr>
        <sz val="8"/>
        <color theme="1"/>
        <rFont val="Rubik Mono One"/>
      </rPr>
      <t>I</t>
    </r>
    <r>
      <rPr>
        <sz val="8"/>
        <color theme="1"/>
        <rFont val="Arial"/>
      </rPr>
      <t xml:space="preserve"> [1.0 Destroyer] AMR.35 ZT3 |</t>
    </r>
    <r>
      <rPr>
        <b/>
        <sz val="8"/>
        <color theme="1"/>
        <rFont val="Arial"/>
      </rPr>
      <t xml:space="preserve"> TAL</t>
    </r>
  </si>
  <si>
    <r>
      <rPr>
        <sz val="8"/>
        <color theme="1"/>
        <rFont val="Rubik Mono One"/>
      </rPr>
      <t>I</t>
    </r>
    <r>
      <rPr>
        <sz val="8"/>
        <color theme="1"/>
        <rFont val="Arial"/>
      </rPr>
      <t xml:space="preserve"> [1.0 Light] H.39 "Cambronne" | </t>
    </r>
    <r>
      <rPr>
        <b/>
        <sz val="8"/>
        <color theme="1"/>
        <rFont val="Arial"/>
      </rPr>
      <t>PR</t>
    </r>
  </si>
  <si>
    <t>Fighter (CREW LVL 49)</t>
  </si>
  <si>
    <t>Close Air Support (CREW LVL 48)</t>
  </si>
  <si>
    <t>SPAA AA (CREW LVL 29)</t>
  </si>
  <si>
    <t>SPAA AT (CREW LVL 34)</t>
  </si>
  <si>
    <t>4th Best Tank (CREW LVL 41)</t>
  </si>
  <si>
    <t>3rd Best Tank (CREW LVL 49)</t>
  </si>
  <si>
    <t>2nd Best Tank (CREW LVL 61)</t>
  </si>
  <si>
    <t>Best Tank (CREW LVL 112)</t>
  </si>
  <si>
    <r>
      <rPr>
        <sz val="8"/>
        <color rgb="FFFF0000"/>
        <rFont val="Rubik Mono One"/>
      </rPr>
      <t>VII</t>
    </r>
    <r>
      <rPr>
        <sz val="8"/>
        <color theme="1"/>
        <rFont val="Arial"/>
      </rPr>
      <t xml:space="preserve"> [12.0 Heli] AH-129D</t>
    </r>
  </si>
  <si>
    <r>
      <rPr>
        <sz val="8"/>
        <color rgb="FFFF0000"/>
        <rFont val="Rubik Mono One"/>
      </rPr>
      <t>VIII</t>
    </r>
    <r>
      <rPr>
        <sz val="8"/>
        <color theme="1"/>
        <rFont val="Arial"/>
      </rPr>
      <t xml:space="preserve"> [12.7 Jet Fighter] F-2000A</t>
    </r>
  </si>
  <si>
    <r>
      <rPr>
        <sz val="8"/>
        <color theme="1"/>
        <rFont val="Rubik Mono One"/>
      </rPr>
      <t>VIII</t>
    </r>
    <r>
      <rPr>
        <sz val="8"/>
        <color theme="1"/>
        <rFont val="Arial"/>
      </rPr>
      <t xml:space="preserve"> [12.0 Jet Fighter] F-16A ADF</t>
    </r>
  </si>
  <si>
    <r>
      <rPr>
        <sz val="8"/>
        <color theme="1"/>
        <rFont val="Rubik Mono One"/>
      </rPr>
      <t>VIII</t>
    </r>
    <r>
      <rPr>
        <sz val="8"/>
        <color theme="1"/>
        <rFont val="Arial"/>
      </rPr>
      <t xml:space="preserve"> [12.7 Jet Fighter] JAS39EBS HU C</t>
    </r>
  </si>
  <si>
    <r>
      <rPr>
        <sz val="8"/>
        <color rgb="FFFF0000"/>
        <rFont val="Rubik Mono One"/>
      </rPr>
      <t>VII</t>
    </r>
    <r>
      <rPr>
        <sz val="8"/>
        <color theme="1"/>
        <rFont val="Arial"/>
      </rPr>
      <t xml:space="preserve"> [10.3 SPAA] Osa-AKM</t>
    </r>
  </si>
  <si>
    <r>
      <rPr>
        <sz val="8"/>
        <color rgb="FFFF0000"/>
        <rFont val="Rubik Mono One"/>
      </rPr>
      <t>VII</t>
    </r>
    <r>
      <rPr>
        <sz val="8"/>
        <color theme="1"/>
        <rFont val="Arial"/>
      </rPr>
      <t xml:space="preserve"> [11.3 SPAA] OTOMATIC</t>
    </r>
  </si>
  <si>
    <r>
      <rPr>
        <sz val="8"/>
        <color rgb="FFFF0000"/>
        <rFont val="Rubik Mono One"/>
      </rPr>
      <t>VII</t>
    </r>
    <r>
      <rPr>
        <sz val="8"/>
        <color theme="1"/>
        <rFont val="Arial"/>
      </rPr>
      <t xml:space="preserve"> [11.7 Medium] Ariete</t>
    </r>
  </si>
  <si>
    <r>
      <rPr>
        <sz val="8"/>
        <color rgb="FFFF0000"/>
        <rFont val="Rubik Mono One"/>
      </rPr>
      <t>VII</t>
    </r>
    <r>
      <rPr>
        <sz val="8"/>
        <color theme="1"/>
        <rFont val="Arial"/>
      </rPr>
      <t xml:space="preserve"> [11.7 Light] Centauro I 120</t>
    </r>
  </si>
  <si>
    <r>
      <rPr>
        <sz val="8"/>
        <color rgb="FFFF0000"/>
        <rFont val="Rubik Mono One"/>
      </rPr>
      <t>VIII</t>
    </r>
    <r>
      <rPr>
        <sz val="8"/>
        <color theme="1"/>
        <rFont val="Arial"/>
      </rPr>
      <t xml:space="preserve"> [12.0 Medium] Ariete AMV</t>
    </r>
  </si>
  <si>
    <r>
      <rPr>
        <sz val="8"/>
        <color theme="1"/>
        <rFont val="Rubik Mono One"/>
      </rPr>
      <t>VIII</t>
    </r>
    <r>
      <rPr>
        <sz val="8"/>
        <color theme="1"/>
        <rFont val="Arial"/>
      </rPr>
      <t xml:space="preserve"> [12.0 Medium] Leopard 2A7HU</t>
    </r>
  </si>
  <si>
    <r>
      <rPr>
        <sz val="8"/>
        <color rgb="FFFF0000"/>
        <rFont val="Rubik Mono One"/>
      </rPr>
      <t>VIII</t>
    </r>
    <r>
      <rPr>
        <sz val="8"/>
        <color theme="1"/>
        <rFont val="Arial"/>
      </rPr>
      <t xml:space="preserve"> [12.0 Jet Fighter] MiG-29</t>
    </r>
  </si>
  <si>
    <r>
      <rPr>
        <sz val="8"/>
        <color theme="1"/>
        <rFont val="Rubik Mono One"/>
      </rPr>
      <t>VIII</t>
    </r>
    <r>
      <rPr>
        <sz val="8"/>
        <color theme="1"/>
        <rFont val="Arial"/>
      </rPr>
      <t xml:space="preserve"> [12.0 Strike Jet] AV-8B Plus</t>
    </r>
  </si>
  <si>
    <r>
      <rPr>
        <sz val="8"/>
        <color rgb="FFFF0000"/>
        <rFont val="Rubik Mono One"/>
      </rPr>
      <t>VII</t>
    </r>
    <r>
      <rPr>
        <sz val="8"/>
        <color theme="1"/>
        <rFont val="Arial"/>
      </rPr>
      <t xml:space="preserve"> [11.0 Heli] A129CBT </t>
    </r>
  </si>
  <si>
    <r>
      <rPr>
        <sz val="8"/>
        <color rgb="FFFF0000"/>
        <rFont val="Rubik Mono One"/>
      </rPr>
      <t>VIII</t>
    </r>
    <r>
      <rPr>
        <sz val="8"/>
        <color theme="1"/>
        <rFont val="Arial"/>
      </rPr>
      <t xml:space="preserve"> [11.3 Jet Fighter] Tornado ADV </t>
    </r>
  </si>
  <si>
    <r>
      <rPr>
        <sz val="8"/>
        <color theme="1"/>
        <rFont val="Rubik Mono One"/>
      </rPr>
      <t>VII</t>
    </r>
    <r>
      <rPr>
        <sz val="8"/>
        <color theme="1"/>
        <rFont val="Arial"/>
      </rPr>
      <t xml:space="preserve"> [11.3 Jet Fighter] F-104S.ASA</t>
    </r>
  </si>
  <si>
    <r>
      <rPr>
        <sz val="8"/>
        <color theme="1"/>
        <rFont val="Rubik Mono One"/>
      </rPr>
      <t>VIII</t>
    </r>
    <r>
      <rPr>
        <sz val="8"/>
        <color theme="1"/>
        <rFont val="Arial"/>
      </rPr>
      <t xml:space="preserve"> [11.3 Strike Jet] Tornado IDS (1995)</t>
    </r>
  </si>
  <si>
    <r>
      <rPr>
        <sz val="8"/>
        <color rgb="FFFF0000"/>
        <rFont val="Rubik Mono One"/>
      </rPr>
      <t>VII</t>
    </r>
    <r>
      <rPr>
        <sz val="8"/>
        <color theme="1"/>
        <rFont val="Arial"/>
      </rPr>
      <t xml:space="preserve"> [11.0 Light] KF41</t>
    </r>
  </si>
  <si>
    <r>
      <rPr>
        <sz val="8"/>
        <color rgb="FFFF0000"/>
        <rFont val="Rubik Mono One"/>
      </rPr>
      <t>VII</t>
    </r>
    <r>
      <rPr>
        <sz val="8"/>
        <color theme="1"/>
        <rFont val="Arial"/>
      </rPr>
      <t xml:space="preserve"> [11.7 Medium] Ariete PSO</t>
    </r>
  </si>
  <si>
    <r>
      <rPr>
        <sz val="8"/>
        <color theme="1"/>
        <rFont val="Rubik Mono One"/>
      </rPr>
      <t>VII</t>
    </r>
    <r>
      <rPr>
        <sz val="8"/>
        <color theme="1"/>
        <rFont val="Arial"/>
      </rPr>
      <t xml:space="preserve"> [11.7 Light] Centauro I 120</t>
    </r>
  </si>
  <si>
    <r>
      <rPr>
        <sz val="8"/>
        <color rgb="FFFF0000"/>
        <rFont val="Rubik Mono One"/>
      </rPr>
      <t>VII</t>
    </r>
    <r>
      <rPr>
        <sz val="8"/>
        <color theme="1"/>
        <rFont val="Arial"/>
      </rPr>
      <t xml:space="preserve"> [10.7 Light] Freccia</t>
    </r>
  </si>
  <si>
    <r>
      <rPr>
        <sz val="8"/>
        <color rgb="FFFF0000"/>
        <rFont val="Rubik Mono One"/>
      </rPr>
      <t>VII</t>
    </r>
    <r>
      <rPr>
        <sz val="8"/>
        <color theme="1"/>
        <rFont val="Arial"/>
      </rPr>
      <t xml:space="preserve"> [10.7 Medium] Leopard 2A4</t>
    </r>
  </si>
  <si>
    <r>
      <rPr>
        <sz val="8"/>
        <color rgb="FFFF0000"/>
        <rFont val="Rubik Mono One"/>
      </rPr>
      <t>VII</t>
    </r>
    <r>
      <rPr>
        <sz val="8"/>
        <color rgb="FFFF0000"/>
        <rFont val="Arial"/>
      </rPr>
      <t xml:space="preserve"> </t>
    </r>
    <r>
      <rPr>
        <sz val="8"/>
        <color theme="1"/>
        <rFont val="Arial"/>
      </rPr>
      <t xml:space="preserve">[10.7 Medium] Ariete (P) </t>
    </r>
  </si>
  <si>
    <r>
      <rPr>
        <sz val="8"/>
        <color theme="1"/>
        <rFont val="Rubik Mono One"/>
      </rPr>
      <t>VII</t>
    </r>
    <r>
      <rPr>
        <sz val="8"/>
        <color theme="1"/>
        <rFont val="Arial"/>
      </rPr>
      <t xml:space="preserve"> [11.0 Light] KF41</t>
    </r>
  </si>
  <si>
    <r>
      <rPr>
        <sz val="8"/>
        <color rgb="FFFF0000"/>
        <rFont val="Rubik Mono One"/>
      </rPr>
      <t>VII</t>
    </r>
    <r>
      <rPr>
        <sz val="8"/>
        <color theme="1"/>
        <rFont val="Arial"/>
      </rPr>
      <t xml:space="preserve"> [11.0 Jet Fighter] MiG-23MF</t>
    </r>
  </si>
  <si>
    <r>
      <rPr>
        <sz val="8"/>
        <color theme="1"/>
        <rFont val="Rubik Mono One"/>
      </rPr>
      <t>VII</t>
    </r>
    <r>
      <rPr>
        <sz val="8"/>
        <color theme="1"/>
        <rFont val="Arial"/>
      </rPr>
      <t xml:space="preserve"> [11.0 Jet Fighter] F-104S</t>
    </r>
  </si>
  <si>
    <r>
      <rPr>
        <sz val="8"/>
        <color theme="1"/>
        <rFont val="Rubik Mono One"/>
      </rPr>
      <t>VII</t>
    </r>
    <r>
      <rPr>
        <sz val="8"/>
        <color theme="1"/>
        <rFont val="Arial"/>
      </rPr>
      <t xml:space="preserve"> [10.7 Strike Jet] AMX</t>
    </r>
  </si>
  <si>
    <r>
      <rPr>
        <sz val="8"/>
        <color rgb="FFFF0000"/>
        <rFont val="Rubik Mono One"/>
      </rPr>
      <t>VI</t>
    </r>
    <r>
      <rPr>
        <sz val="8"/>
        <color theme="1"/>
        <rFont val="Arial"/>
      </rPr>
      <t xml:space="preserve"> [9.7 Heli] Mi-24V</t>
    </r>
  </si>
  <si>
    <r>
      <rPr>
        <sz val="8"/>
        <color theme="1"/>
        <rFont val="Rubik Mono One"/>
      </rPr>
      <t>VII</t>
    </r>
    <r>
      <rPr>
        <sz val="8"/>
        <color theme="1"/>
        <rFont val="Arial"/>
      </rPr>
      <t xml:space="preserve"> [10.3 Strike Jet] Tornado IDS</t>
    </r>
  </si>
  <si>
    <r>
      <rPr>
        <sz val="8"/>
        <color rgb="FFFF0000"/>
        <rFont val="Rubik Mono One"/>
      </rPr>
      <t>ViI</t>
    </r>
    <r>
      <rPr>
        <sz val="8"/>
        <color theme="1"/>
        <rFont val="Arial"/>
      </rPr>
      <t xml:space="preserve"> [10.0 Light] VCC-80/30</t>
    </r>
  </si>
  <si>
    <r>
      <rPr>
        <sz val="8"/>
        <color theme="1"/>
        <rFont val="Rubik Mono One"/>
      </rPr>
      <t>VII</t>
    </r>
    <r>
      <rPr>
        <sz val="8"/>
        <color theme="1"/>
        <rFont val="Arial"/>
      </rPr>
      <t xml:space="preserve"> [10.7 Medium] Ariete (P) </t>
    </r>
  </si>
  <si>
    <r>
      <rPr>
        <sz val="8"/>
        <color theme="1"/>
        <rFont val="Rubik Mono One"/>
      </rPr>
      <t>VII</t>
    </r>
    <r>
      <rPr>
        <sz val="8"/>
        <color theme="1"/>
        <rFont val="Arial"/>
      </rPr>
      <t xml:space="preserve"> [10.3 Strike Jet] Su-22M3</t>
    </r>
  </si>
  <si>
    <r>
      <rPr>
        <sz val="8"/>
        <color rgb="FFFF0000"/>
        <rFont val="Rubik Mono One"/>
      </rPr>
      <t>VI</t>
    </r>
    <r>
      <rPr>
        <sz val="8"/>
        <color theme="1"/>
        <rFont val="Arial"/>
      </rPr>
      <t xml:space="preserve"> [9.3 Medium] OF-40 (MTCA) | </t>
    </r>
    <r>
      <rPr>
        <b/>
        <sz val="8"/>
        <color theme="1"/>
        <rFont val="Arial"/>
      </rPr>
      <t>PR</t>
    </r>
  </si>
  <si>
    <r>
      <rPr>
        <sz val="8"/>
        <color rgb="FFFF0000"/>
        <rFont val="Rubik Mono One"/>
      </rPr>
      <t>VI</t>
    </r>
    <r>
      <rPr>
        <sz val="8"/>
        <color theme="1"/>
        <rFont val="Arial"/>
      </rPr>
      <t xml:space="preserve"> [9.7 Light] Centauro I 105 R</t>
    </r>
  </si>
  <si>
    <r>
      <rPr>
        <sz val="8"/>
        <color rgb="FFFF0000"/>
        <rFont val="Rubik Mono One"/>
      </rPr>
      <t>ViI</t>
    </r>
    <r>
      <rPr>
        <sz val="8"/>
        <color theme="1"/>
        <rFont val="Arial"/>
      </rPr>
      <t xml:space="preserve"> [10.0 Light] Dardo</t>
    </r>
  </si>
  <si>
    <r>
      <rPr>
        <sz val="8"/>
        <color theme="1"/>
        <rFont val="Rubik Mono One"/>
      </rPr>
      <t>ViI</t>
    </r>
    <r>
      <rPr>
        <sz val="8"/>
        <color theme="1"/>
        <rFont val="Arial"/>
      </rPr>
      <t xml:space="preserve"> [10.0 Light] VCC-80/30</t>
    </r>
  </si>
  <si>
    <r>
      <rPr>
        <sz val="8"/>
        <color rgb="FFFF0000"/>
        <rFont val="Rubik Mono One"/>
      </rPr>
      <t>VI</t>
    </r>
    <r>
      <rPr>
        <sz val="8"/>
        <color theme="1"/>
        <rFont val="Arial"/>
      </rPr>
      <t xml:space="preserve"> [9.3 Jet Fighter] G.91 YS</t>
    </r>
  </si>
  <si>
    <r>
      <rPr>
        <sz val="8"/>
        <color theme="1"/>
        <rFont val="Rubik Mono One"/>
      </rPr>
      <t>VI</t>
    </r>
    <r>
      <rPr>
        <sz val="8"/>
        <color theme="1"/>
        <rFont val="Arial"/>
      </rPr>
      <t xml:space="preserve"> [10.0 Jet Fighter] F-104G</t>
    </r>
  </si>
  <si>
    <r>
      <rPr>
        <sz val="8"/>
        <color theme="1"/>
        <rFont val="Rubik Mono One"/>
      </rPr>
      <t>VI</t>
    </r>
    <r>
      <rPr>
        <sz val="8"/>
        <color theme="1"/>
        <rFont val="Arial"/>
      </rPr>
      <t xml:space="preserve"> [9.3 Jet Fighter] Sagittario 2</t>
    </r>
  </si>
  <si>
    <r>
      <rPr>
        <sz val="8"/>
        <color rgb="FFFF0000"/>
        <rFont val="Rubik Mono One"/>
      </rPr>
      <t>VII</t>
    </r>
    <r>
      <rPr>
        <sz val="8"/>
        <color theme="1"/>
        <rFont val="Arial"/>
      </rPr>
      <t xml:space="preserve"> [9.7 SPAA] SIDAM 25 (Mistral)</t>
    </r>
  </si>
  <si>
    <r>
      <rPr>
        <sz val="8"/>
        <color theme="1"/>
        <rFont val="Rubik Mono One"/>
      </rPr>
      <t>VI</t>
    </r>
    <r>
      <rPr>
        <sz val="8"/>
        <color theme="1"/>
        <rFont val="Arial"/>
      </rPr>
      <t xml:space="preserve"> [9.0 Jet Fighter] G.91 Y</t>
    </r>
  </si>
  <si>
    <r>
      <rPr>
        <sz val="8"/>
        <color theme="1"/>
        <rFont val="Rubik Mono One"/>
      </rPr>
      <t>VI</t>
    </r>
    <r>
      <rPr>
        <sz val="8"/>
        <color theme="1"/>
        <rFont val="Arial"/>
      </rPr>
      <t xml:space="preserve"> [9.3 Light] Centauro 105</t>
    </r>
  </si>
  <si>
    <r>
      <rPr>
        <sz val="8"/>
        <color theme="1"/>
        <rFont val="Rubik Mono One"/>
      </rPr>
      <t>VI</t>
    </r>
    <r>
      <rPr>
        <sz val="8"/>
        <color theme="1"/>
        <rFont val="Arial"/>
      </rPr>
      <t xml:space="preserve"> [9.3 Medium] OF-40 (MTCA) | </t>
    </r>
    <r>
      <rPr>
        <b/>
        <sz val="8"/>
        <color theme="1"/>
        <rFont val="Arial"/>
      </rPr>
      <t>PR</t>
    </r>
  </si>
  <si>
    <r>
      <rPr>
        <sz val="8"/>
        <color theme="1"/>
        <rFont val="Rubik Mono One"/>
      </rPr>
      <t>VI</t>
    </r>
    <r>
      <rPr>
        <sz val="8"/>
        <color theme="1"/>
        <rFont val="Arial"/>
      </rPr>
      <t xml:space="preserve"> [9.7 Light] Centauro I 105 R</t>
    </r>
  </si>
  <si>
    <r>
      <rPr>
        <sz val="8"/>
        <color rgb="FFFF0000"/>
        <rFont val="Rubik Mono One"/>
      </rPr>
      <t>VI</t>
    </r>
    <r>
      <rPr>
        <sz val="8"/>
        <color theme="1"/>
        <rFont val="Arial"/>
      </rPr>
      <t xml:space="preserve"> [8.7 Heli] A.109EOA-2</t>
    </r>
  </si>
  <si>
    <r>
      <rPr>
        <sz val="8"/>
        <color theme="1"/>
        <rFont val="Rubik Mono One"/>
      </rPr>
      <t>VI</t>
    </r>
    <r>
      <rPr>
        <sz val="8"/>
        <color theme="1"/>
        <rFont val="Arial"/>
      </rPr>
      <t xml:space="preserve"> [8.3 SPAA] SIDAM 25 </t>
    </r>
  </si>
  <si>
    <r>
      <rPr>
        <sz val="8"/>
        <color theme="1"/>
        <rFont val="Rubik Mono One"/>
      </rPr>
      <t>VI</t>
    </r>
    <r>
      <rPr>
        <sz val="8"/>
        <color theme="1"/>
        <rFont val="Arial"/>
      </rPr>
      <t xml:space="preserve"> [9.3 Light] VCC-80/60</t>
    </r>
  </si>
  <si>
    <r>
      <rPr>
        <sz val="8"/>
        <color theme="1"/>
        <rFont val="Rubik Mono One"/>
      </rPr>
      <t>VI</t>
    </r>
    <r>
      <rPr>
        <sz val="8"/>
        <color theme="1"/>
        <rFont val="Arial"/>
      </rPr>
      <t xml:space="preserve"> [9.3 Light] VBC (PT2)</t>
    </r>
  </si>
  <si>
    <r>
      <rPr>
        <sz val="8"/>
        <color rgb="FFFF0000"/>
        <rFont val="Rubik Mono One"/>
      </rPr>
      <t>Vi</t>
    </r>
    <r>
      <rPr>
        <sz val="8"/>
        <color theme="1"/>
        <rFont val="Arial"/>
      </rPr>
      <t xml:space="preserve"> [8.7 Jet Fighter] MiG-17PF</t>
    </r>
  </si>
  <si>
    <r>
      <rPr>
        <sz val="8"/>
        <color theme="1"/>
        <rFont val="Rubik Mono One"/>
      </rPr>
      <t>VI</t>
    </r>
    <r>
      <rPr>
        <sz val="8"/>
        <color theme="1"/>
        <rFont val="Arial"/>
      </rPr>
      <t xml:space="preserve"> [9.0 Jet Fighter] F-86K</t>
    </r>
  </si>
  <si>
    <r>
      <rPr>
        <sz val="8"/>
        <color theme="1"/>
        <rFont val="Rubik Mono One"/>
      </rPr>
      <t>V</t>
    </r>
    <r>
      <rPr>
        <sz val="8"/>
        <color theme="1"/>
        <rFont val="Arial"/>
      </rPr>
      <t xml:space="preserve"> [7.7 Medium] M47 (105/55)</t>
    </r>
  </si>
  <si>
    <r>
      <rPr>
        <sz val="8"/>
        <color theme="1"/>
        <rFont val="Rubik Mono One"/>
      </rPr>
      <t>V</t>
    </r>
    <r>
      <rPr>
        <sz val="8"/>
        <color theme="1"/>
        <rFont val="Arial"/>
      </rPr>
      <t xml:space="preserve"> [8.0 Light] R3 T106 FA </t>
    </r>
  </si>
  <si>
    <r>
      <rPr>
        <sz val="8"/>
        <color theme="1"/>
        <rFont val="Rubik Mono One"/>
      </rPr>
      <t>V</t>
    </r>
    <r>
      <rPr>
        <sz val="8"/>
        <color theme="1"/>
        <rFont val="Arial"/>
      </rPr>
      <t xml:space="preserve"> [8.0 Medium] OF-40</t>
    </r>
  </si>
  <si>
    <r>
      <rPr>
        <sz val="8"/>
        <color theme="1"/>
        <rFont val="Rubik Mono One"/>
      </rPr>
      <t>VI</t>
    </r>
    <r>
      <rPr>
        <sz val="8"/>
        <color theme="1"/>
        <rFont val="Arial"/>
      </rPr>
      <t xml:space="preserve"> [9.0 Medium] OF-40 Mk.2A</t>
    </r>
  </si>
  <si>
    <r>
      <rPr>
        <sz val="8"/>
        <color theme="1"/>
        <rFont val="Rubik Mono One"/>
      </rPr>
      <t>V</t>
    </r>
    <r>
      <rPr>
        <sz val="8"/>
        <color theme="1"/>
        <rFont val="Arial"/>
      </rPr>
      <t xml:space="preserve"> [8.7 Heli] Mi-24D </t>
    </r>
  </si>
  <si>
    <r>
      <rPr>
        <sz val="8"/>
        <color theme="1"/>
        <rFont val="Rubik Mono One"/>
      </rPr>
      <t>V</t>
    </r>
    <r>
      <rPr>
        <sz val="8"/>
        <color theme="1"/>
        <rFont val="Arial"/>
      </rPr>
      <t xml:space="preserve"> [8.7 Jet Fighter] G.91 R/1</t>
    </r>
  </si>
  <si>
    <r>
      <rPr>
        <sz val="8"/>
        <color theme="1"/>
        <rFont val="Rubik Mono One"/>
      </rPr>
      <t>V</t>
    </r>
    <r>
      <rPr>
        <sz val="8"/>
        <color theme="1"/>
        <rFont val="Arial"/>
      </rPr>
      <t xml:space="preserve"> [7.3 Light] BTR-80A</t>
    </r>
  </si>
  <si>
    <r>
      <rPr>
        <sz val="8"/>
        <color theme="1"/>
        <rFont val="Rubik Mono One"/>
      </rPr>
      <t>V</t>
    </r>
    <r>
      <rPr>
        <sz val="8"/>
        <color theme="1"/>
        <rFont val="Arial"/>
      </rPr>
      <t xml:space="preserve"> [7.7 Heli] AB 205 A-1 </t>
    </r>
  </si>
  <si>
    <r>
      <rPr>
        <sz val="8"/>
        <color theme="1"/>
        <rFont val="Rubik Mono One"/>
      </rPr>
      <t>V</t>
    </r>
    <r>
      <rPr>
        <sz val="8"/>
        <color theme="1"/>
        <rFont val="Arial"/>
      </rPr>
      <t xml:space="preserve"> [8.3 Jet Fighter] G.91 pre-serie</t>
    </r>
  </si>
  <si>
    <r>
      <rPr>
        <sz val="8"/>
        <color theme="1"/>
        <rFont val="Rubik Mono One"/>
      </rPr>
      <t>V</t>
    </r>
    <r>
      <rPr>
        <sz val="8"/>
        <color theme="1"/>
        <rFont val="Arial"/>
      </rPr>
      <t xml:space="preserve"> [8.3 Jet Fighter] MiG-15bis</t>
    </r>
  </si>
  <si>
    <r>
      <rPr>
        <sz val="8"/>
        <color theme="1"/>
        <rFont val="Rubik Mono One"/>
      </rPr>
      <t>V</t>
    </r>
    <r>
      <rPr>
        <sz val="8"/>
        <color theme="1"/>
        <rFont val="Arial"/>
      </rPr>
      <t xml:space="preserve"> [7.7 Jet Fighter] F-84G-21-RE </t>
    </r>
  </si>
  <si>
    <r>
      <rPr>
        <sz val="8"/>
        <color theme="1"/>
        <rFont val="Rubik Mono One"/>
      </rPr>
      <t>V</t>
    </r>
    <r>
      <rPr>
        <sz val="8"/>
        <color theme="1"/>
        <rFont val="Arial"/>
      </rPr>
      <t xml:space="preserve"> [8.0 Jet Bomber] IL-28 </t>
    </r>
  </si>
  <si>
    <r>
      <rPr>
        <sz val="8"/>
        <color theme="1"/>
        <rFont val="Rubik Mono One"/>
      </rPr>
      <t>VI</t>
    </r>
    <r>
      <rPr>
        <sz val="8"/>
        <color theme="1"/>
        <rFont val="Arial"/>
      </rPr>
      <t xml:space="preserve"> [8.0 SPAA] ZSU-23-4 </t>
    </r>
  </si>
  <si>
    <r>
      <rPr>
        <sz val="8"/>
        <color theme="1"/>
        <rFont val="Rubik Mono One"/>
      </rPr>
      <t>IV</t>
    </r>
    <r>
      <rPr>
        <sz val="8"/>
        <color theme="1"/>
        <rFont val="Arial"/>
      </rPr>
      <t xml:space="preserve"> [6.3 Fighter] G.56</t>
    </r>
  </si>
  <si>
    <r>
      <rPr>
        <sz val="8"/>
        <color theme="1"/>
        <rFont val="Rubik Mono One"/>
      </rPr>
      <t>IV</t>
    </r>
    <r>
      <rPr>
        <sz val="8"/>
        <color theme="1"/>
        <rFont val="Arial"/>
      </rPr>
      <t xml:space="preserve"> [6.0 Fighter] Re.2005 Serie 0 </t>
    </r>
  </si>
  <si>
    <r>
      <rPr>
        <sz val="8"/>
        <color theme="1"/>
        <rFont val="Rubik Mono One"/>
      </rPr>
      <t>IV</t>
    </r>
    <r>
      <rPr>
        <sz val="8"/>
        <color theme="1"/>
        <rFont val="Arial"/>
      </rPr>
      <t xml:space="preserve"> [6.0 SPAA] R3 T20 FA-HS</t>
    </r>
  </si>
  <si>
    <r>
      <rPr>
        <sz val="8"/>
        <color theme="1"/>
        <rFont val="Rubik Mono One"/>
      </rPr>
      <t>IV</t>
    </r>
    <r>
      <rPr>
        <sz val="8"/>
        <color theme="1"/>
        <rFont val="Arial"/>
      </rPr>
      <t xml:space="preserve"> [6.7 Light] FIAT 6614 </t>
    </r>
  </si>
  <si>
    <r>
      <rPr>
        <sz val="8"/>
        <color theme="1"/>
        <rFont val="Rubik Mono One"/>
      </rPr>
      <t>V</t>
    </r>
    <r>
      <rPr>
        <sz val="8"/>
        <color theme="1"/>
        <rFont val="Arial"/>
      </rPr>
      <t xml:space="preserve"> [7.0 Light] C13 T90</t>
    </r>
  </si>
  <si>
    <r>
      <rPr>
        <sz val="8"/>
        <color theme="1"/>
        <rFont val="Rubik Mono One"/>
      </rPr>
      <t>iii</t>
    </r>
    <r>
      <rPr>
        <sz val="8"/>
        <color theme="1"/>
        <rFont val="Arial"/>
      </rPr>
      <t xml:space="preserve"> [3.7 Long Range] P.108B serie 2 (7,716.18 LBS) </t>
    </r>
  </si>
  <si>
    <r>
      <rPr>
        <sz val="8"/>
        <color theme="1"/>
        <rFont val="Rubik Mono One"/>
      </rPr>
      <t>IV</t>
    </r>
    <r>
      <rPr>
        <sz val="8"/>
        <color theme="1"/>
        <rFont val="Arial"/>
      </rPr>
      <t xml:space="preserve"> [5.7 Frontline] Tu-2S-59</t>
    </r>
  </si>
  <si>
    <r>
      <rPr>
        <sz val="8"/>
        <color theme="1"/>
        <rFont val="Rubik Mono One"/>
      </rPr>
      <t>IV</t>
    </r>
    <r>
      <rPr>
        <sz val="8"/>
        <color theme="1"/>
        <rFont val="Arial"/>
      </rPr>
      <t xml:space="preserve"> [6.7 Light] AUBL/74 </t>
    </r>
  </si>
  <si>
    <r>
      <rPr>
        <sz val="8"/>
        <color theme="1"/>
        <rFont val="Rubik Mono One"/>
      </rPr>
      <t>IV</t>
    </r>
    <r>
      <rPr>
        <sz val="8"/>
        <color theme="1"/>
        <rFont val="Arial"/>
      </rPr>
      <t xml:space="preserve"> [6.7 Medium] M26A1 </t>
    </r>
  </si>
  <si>
    <r>
      <rPr>
        <sz val="8"/>
        <color theme="1"/>
        <rFont val="Rubik Mono One"/>
      </rPr>
      <t>IV</t>
    </r>
    <r>
      <rPr>
        <sz val="8"/>
        <color theme="1"/>
        <rFont val="Arial"/>
      </rPr>
      <t xml:space="preserve"> [6.0 SPAA] Leopard 40/70</t>
    </r>
  </si>
  <si>
    <r>
      <rPr>
        <sz val="8"/>
        <color theme="1"/>
        <rFont val="Rubik Mono One"/>
      </rPr>
      <t>IV</t>
    </r>
    <r>
      <rPr>
        <sz val="8"/>
        <color theme="1"/>
        <rFont val="Arial"/>
      </rPr>
      <t xml:space="preserve"> [6.0 Destroyer] 2S1</t>
    </r>
  </si>
  <si>
    <r>
      <rPr>
        <sz val="8"/>
        <color theme="1"/>
        <rFont val="Rubik Mono One"/>
      </rPr>
      <t>IV</t>
    </r>
    <r>
      <rPr>
        <sz val="8"/>
        <color theme="1"/>
        <rFont val="Arial"/>
      </rPr>
      <t xml:space="preserve"> [5.7 Destroyer] M36B1 </t>
    </r>
  </si>
  <si>
    <r>
      <rPr>
        <sz val="8"/>
        <color theme="1"/>
        <rFont val="Rubik Mono One"/>
      </rPr>
      <t>IV</t>
    </r>
    <r>
      <rPr>
        <sz val="8"/>
        <color theme="1"/>
        <rFont val="Arial"/>
      </rPr>
      <t xml:space="preserve"> [6.0 Light] M18</t>
    </r>
  </si>
  <si>
    <r>
      <rPr>
        <sz val="8"/>
        <color theme="1"/>
        <rFont val="Rubik Mono One"/>
      </rPr>
      <t>IV</t>
    </r>
    <r>
      <rPr>
        <sz val="8"/>
        <color theme="1"/>
        <rFont val="Arial"/>
      </rPr>
      <t xml:space="preserve"> [6.0 Destroyer] M109G</t>
    </r>
  </si>
  <si>
    <r>
      <rPr>
        <sz val="8"/>
        <color theme="1"/>
        <rFont val="Rubik Mono One"/>
      </rPr>
      <t>IV</t>
    </r>
    <r>
      <rPr>
        <sz val="8"/>
        <color theme="1"/>
        <rFont val="Arial"/>
      </rPr>
      <t xml:space="preserve"> [5.3 Fighter] Bf 109 G-14/AS</t>
    </r>
  </si>
  <si>
    <r>
      <rPr>
        <sz val="8"/>
        <color theme="1"/>
        <rFont val="Rubik Mono One"/>
      </rPr>
      <t>III</t>
    </r>
    <r>
      <rPr>
        <sz val="8"/>
        <color theme="1"/>
        <rFont val="Arial"/>
      </rPr>
      <t xml:space="preserve"> [5.0 Fighter] P-47D-30</t>
    </r>
  </si>
  <si>
    <r>
      <rPr>
        <sz val="8"/>
        <color theme="1"/>
        <rFont val="Rubik Mono One"/>
      </rPr>
      <t>II</t>
    </r>
    <r>
      <rPr>
        <sz val="8"/>
        <color theme="1"/>
        <rFont val="Arial"/>
      </rPr>
      <t xml:space="preserve"> [2.3 SPAA] CM52</t>
    </r>
  </si>
  <si>
    <r>
      <rPr>
        <sz val="8"/>
        <color theme="1"/>
        <rFont val="Rubik Mono One"/>
      </rPr>
      <t>III</t>
    </r>
    <r>
      <rPr>
        <sz val="8"/>
        <color theme="1"/>
        <rFont val="Arial"/>
      </rPr>
      <t xml:space="preserve"> [3.7 SPAA] M42 Contraereo</t>
    </r>
  </si>
  <si>
    <r>
      <rPr>
        <sz val="8"/>
        <color theme="1"/>
        <rFont val="Rubik Mono One"/>
      </rPr>
      <t>III</t>
    </r>
    <r>
      <rPr>
        <sz val="8"/>
        <color theme="1"/>
        <rFont val="Arial"/>
      </rPr>
      <t xml:space="preserve"> [4.7 Medium] Sherman IC</t>
    </r>
  </si>
  <si>
    <r>
      <rPr>
        <sz val="8"/>
        <color theme="1"/>
        <rFont val="Rubik Mono One"/>
      </rPr>
      <t>IV</t>
    </r>
    <r>
      <rPr>
        <sz val="8"/>
        <color theme="1"/>
        <rFont val="Arial"/>
      </rPr>
      <t xml:space="preserve"> [5.0 Medium] Sherman Vc </t>
    </r>
  </si>
  <si>
    <r>
      <rPr>
        <sz val="8"/>
        <color theme="1"/>
        <rFont val="Rubik Mono One"/>
      </rPr>
      <t>III</t>
    </r>
    <r>
      <rPr>
        <sz val="8"/>
        <color theme="1"/>
        <rFont val="Arial"/>
      </rPr>
      <t xml:space="preserve"> [5.0 Destroyer] Breda 501 </t>
    </r>
  </si>
  <si>
    <r>
      <rPr>
        <sz val="8"/>
        <color theme="1"/>
        <rFont val="Rubik Mono One"/>
      </rPr>
      <t>IV</t>
    </r>
    <r>
      <rPr>
        <sz val="8"/>
        <color theme="1"/>
        <rFont val="Arial"/>
      </rPr>
      <t xml:space="preserve"> [5.0 Fighter] G.55 serie 1</t>
    </r>
  </si>
  <si>
    <r>
      <rPr>
        <sz val="8"/>
        <color theme="1"/>
        <rFont val="Rubik Mono One"/>
      </rPr>
      <t>III</t>
    </r>
    <r>
      <rPr>
        <sz val="8"/>
        <color theme="1"/>
        <rFont val="Arial"/>
      </rPr>
      <t xml:space="preserve"> [4.7 Destroyer] 75/46 M43 </t>
    </r>
  </si>
  <si>
    <r>
      <rPr>
        <sz val="8"/>
        <color theme="1"/>
        <rFont val="Rubik Mono One"/>
      </rPr>
      <t>IV</t>
    </r>
    <r>
      <rPr>
        <sz val="8"/>
        <color theme="1"/>
        <rFont val="Arial"/>
      </rPr>
      <t xml:space="preserve"> [5.0 Fighter] Yak-9P</t>
    </r>
  </si>
  <si>
    <r>
      <rPr>
        <sz val="8"/>
        <color theme="1"/>
        <rFont val="Rubik Mono One"/>
      </rPr>
      <t>III</t>
    </r>
    <r>
      <rPr>
        <sz val="8"/>
        <color theme="1"/>
        <rFont val="Arial"/>
      </rPr>
      <t xml:space="preserve"> [4.3 Fighter] G.55 sottoserie 0</t>
    </r>
  </si>
  <si>
    <r>
      <rPr>
        <sz val="8"/>
        <color theme="1"/>
        <rFont val="Rubik Mono One"/>
      </rPr>
      <t>IV</t>
    </r>
    <r>
      <rPr>
        <sz val="8"/>
        <color theme="1"/>
        <rFont val="Arial"/>
      </rPr>
      <t xml:space="preserve"> [4.7 Fighter] C.205 serie 3</t>
    </r>
  </si>
  <si>
    <r>
      <rPr>
        <sz val="8"/>
        <color theme="1"/>
        <rFont val="Rubik Mono One"/>
      </rPr>
      <t>III</t>
    </r>
    <r>
      <rPr>
        <sz val="8"/>
        <color theme="1"/>
        <rFont val="Arial"/>
      </rPr>
      <t xml:space="preserve"> [4.7 Fighter] C.205N2</t>
    </r>
  </si>
  <si>
    <r>
      <rPr>
        <sz val="8"/>
        <color theme="1"/>
        <rFont val="Rubik Mono One"/>
      </rPr>
      <t>III</t>
    </r>
    <r>
      <rPr>
        <sz val="8"/>
        <color theme="1"/>
        <rFont val="Arial"/>
      </rPr>
      <t xml:space="preserve"> [4.0 Destroyer] StuG III G </t>
    </r>
  </si>
  <si>
    <r>
      <rPr>
        <sz val="8"/>
        <color theme="1"/>
        <rFont val="Rubik Mono One"/>
      </rPr>
      <t>III</t>
    </r>
    <r>
      <rPr>
        <sz val="8"/>
        <color theme="1"/>
        <rFont val="Arial"/>
      </rPr>
      <t xml:space="preserve"> [4.0 Medium] Turan III</t>
    </r>
  </si>
  <si>
    <r>
      <rPr>
        <sz val="8"/>
        <color theme="1"/>
        <rFont val="Rubik Mono One"/>
      </rPr>
      <t>III</t>
    </r>
    <r>
      <rPr>
        <sz val="8"/>
        <color theme="1"/>
        <rFont val="Arial"/>
      </rPr>
      <t xml:space="preserve"> [4.0 Fighter] Bf 109 F-4 | </t>
    </r>
    <r>
      <rPr>
        <b/>
        <sz val="8"/>
        <color theme="1"/>
        <rFont val="Arial"/>
      </rPr>
      <t>PR</t>
    </r>
  </si>
  <si>
    <r>
      <rPr>
        <sz val="8"/>
        <color theme="1"/>
        <rFont val="Rubik Mono One"/>
      </rPr>
      <t>iii</t>
    </r>
    <r>
      <rPr>
        <sz val="8"/>
        <color theme="1"/>
        <rFont val="Arial"/>
      </rPr>
      <t xml:space="preserve"> [4.0 Strike] SM.92 </t>
    </r>
  </si>
  <si>
    <r>
      <rPr>
        <sz val="8"/>
        <color theme="1"/>
        <rFont val="Rubik Mono One"/>
      </rPr>
      <t>III</t>
    </r>
    <r>
      <rPr>
        <sz val="8"/>
        <color theme="1"/>
        <rFont val="Arial"/>
      </rPr>
      <t xml:space="preserve"> [3.7 Destroyer] 90/53 M41M </t>
    </r>
  </si>
  <si>
    <r>
      <rPr>
        <sz val="8"/>
        <color theme="1"/>
        <rFont val="Rubik Mono One"/>
      </rPr>
      <t>III</t>
    </r>
    <r>
      <rPr>
        <sz val="8"/>
        <color theme="1"/>
        <rFont val="Arial"/>
      </rPr>
      <t xml:space="preserve"> [4.0 Fighter] C.202 EC</t>
    </r>
  </si>
  <si>
    <r>
      <rPr>
        <sz val="8"/>
        <color theme="1"/>
        <rFont val="Rubik Mono One"/>
      </rPr>
      <t>iii</t>
    </r>
    <r>
      <rPr>
        <sz val="8"/>
        <color theme="1"/>
        <rFont val="Arial"/>
      </rPr>
      <t xml:space="preserve"> [3.3 Fighter] Re.2001 CN </t>
    </r>
  </si>
  <si>
    <r>
      <rPr>
        <sz val="8"/>
        <color theme="1"/>
        <rFont val="Rubik Mono One"/>
      </rPr>
      <t>II</t>
    </r>
    <r>
      <rPr>
        <sz val="8"/>
        <color theme="1"/>
        <rFont val="Arial"/>
      </rPr>
      <t xml:space="preserve"> [3.7 Fighter] C.205 serie 1</t>
    </r>
  </si>
  <si>
    <r>
      <rPr>
        <sz val="8"/>
        <color theme="1"/>
        <rFont val="Rubik Mono One"/>
      </rPr>
      <t>II</t>
    </r>
    <r>
      <rPr>
        <sz val="8"/>
        <color theme="1"/>
        <rFont val="Arial"/>
      </rPr>
      <t xml:space="preserve"> [3.7 Strike] SM.91 </t>
    </r>
  </si>
  <si>
    <r>
      <rPr>
        <sz val="8"/>
        <color theme="1"/>
        <rFont val="Rubik Mono One"/>
      </rPr>
      <t>II</t>
    </r>
    <r>
      <rPr>
        <sz val="8"/>
        <color theme="1"/>
        <rFont val="Arial"/>
      </rPr>
      <t xml:space="preserve"> [3.3 Destroyer] 75/34 M43 </t>
    </r>
  </si>
  <si>
    <r>
      <rPr>
        <sz val="8"/>
        <color theme="1"/>
        <rFont val="Rubik Mono One"/>
      </rPr>
      <t>III</t>
    </r>
    <r>
      <rPr>
        <sz val="8"/>
        <color theme="1"/>
        <rFont val="Arial"/>
      </rPr>
      <t xml:space="preserve"> [3.7 Light] M24 </t>
    </r>
  </si>
  <si>
    <r>
      <rPr>
        <sz val="8"/>
        <color theme="1"/>
        <rFont val="Rubik Mono One"/>
      </rPr>
      <t>III</t>
    </r>
    <r>
      <rPr>
        <sz val="8"/>
        <color theme="1"/>
        <rFont val="Arial"/>
      </rPr>
      <t xml:space="preserve"> [3.7 Medium] Sherman V | </t>
    </r>
    <r>
      <rPr>
        <b/>
        <sz val="8"/>
        <color theme="1"/>
        <rFont val="Arial"/>
      </rPr>
      <t>TAL</t>
    </r>
  </si>
  <si>
    <r>
      <rPr>
        <sz val="8"/>
        <color theme="1"/>
        <rFont val="Rubik Mono One"/>
      </rPr>
      <t>IIi</t>
    </r>
    <r>
      <rPr>
        <sz val="8"/>
        <color theme="1"/>
        <rFont val="Arial"/>
      </rPr>
      <t xml:space="preserve"> [3.3 Long Range] P.108B serie 1 (7,716.18 LBS)</t>
    </r>
  </si>
  <si>
    <r>
      <rPr>
        <sz val="8"/>
        <color theme="1"/>
        <rFont val="Rubik Mono One"/>
      </rPr>
      <t>II</t>
    </r>
    <r>
      <rPr>
        <sz val="8"/>
        <color theme="1"/>
        <rFont val="Arial"/>
      </rPr>
      <t xml:space="preserve"> [3.0 Fighter] C.202</t>
    </r>
  </si>
  <si>
    <r>
      <rPr>
        <sz val="8"/>
        <color theme="1"/>
        <rFont val="Rubik Mono One"/>
      </rPr>
      <t>ii</t>
    </r>
    <r>
      <rPr>
        <sz val="8"/>
        <color theme="1"/>
        <rFont val="Arial"/>
      </rPr>
      <t xml:space="preserve"> [3.0 Fighter] Re.2001 serie 1</t>
    </r>
  </si>
  <si>
    <r>
      <rPr>
        <sz val="8"/>
        <color theme="1"/>
        <rFont val="Rubik Mono One"/>
      </rPr>
      <t>I</t>
    </r>
    <r>
      <rPr>
        <sz val="8"/>
        <color theme="1"/>
        <rFont val="Arial"/>
      </rPr>
      <t xml:space="preserve"> [1.3 SPAA] AS 42 </t>
    </r>
  </si>
  <si>
    <r>
      <rPr>
        <sz val="8"/>
        <color theme="1"/>
        <rFont val="Rubik Mono One"/>
      </rPr>
      <t>II</t>
    </r>
    <r>
      <rPr>
        <sz val="8"/>
        <color theme="1"/>
        <rFont val="Arial"/>
      </rPr>
      <t xml:space="preserve"> [3.0 Destroyer] 105/25 M43 </t>
    </r>
  </si>
  <si>
    <r>
      <rPr>
        <sz val="8"/>
        <color theme="1"/>
        <rFont val="Rubik Mono One"/>
      </rPr>
      <t>II</t>
    </r>
    <r>
      <rPr>
        <sz val="8"/>
        <color theme="1"/>
        <rFont val="Arial"/>
      </rPr>
      <t xml:space="preserve"> [3.0 Medium] Pz.III N</t>
    </r>
  </si>
  <si>
    <r>
      <rPr>
        <sz val="8"/>
        <color theme="1"/>
        <rFont val="Rubik Mono One"/>
      </rPr>
      <t>II</t>
    </r>
    <r>
      <rPr>
        <sz val="8"/>
        <color theme="1"/>
        <rFont val="Arial"/>
      </rPr>
      <t xml:space="preserve"> [3.3 Medium] P40 </t>
    </r>
  </si>
  <si>
    <r>
      <rPr>
        <sz val="8"/>
        <color theme="1"/>
        <rFont val="Rubik Mono One"/>
      </rPr>
      <t>II</t>
    </r>
    <r>
      <rPr>
        <sz val="8"/>
        <color theme="1"/>
        <rFont val="Arial"/>
      </rPr>
      <t xml:space="preserve"> [3.0 Frontline] Z.1007 bis serie 5 (4,850.17 LBS) </t>
    </r>
  </si>
  <si>
    <r>
      <rPr>
        <sz val="8"/>
        <color theme="1"/>
        <rFont val="Rubik Mono One"/>
      </rPr>
      <t>ii</t>
    </r>
    <r>
      <rPr>
        <sz val="8"/>
        <color theme="1"/>
        <rFont val="Arial"/>
      </rPr>
      <t xml:space="preserve"> [3.0 Fighter] Re.2001 CB </t>
    </r>
  </si>
  <si>
    <r>
      <rPr>
        <sz val="8"/>
        <color theme="1"/>
        <rFont val="Rubik Mono One"/>
      </rPr>
      <t>II</t>
    </r>
    <r>
      <rPr>
        <sz val="8"/>
        <color theme="1"/>
        <rFont val="Arial"/>
      </rPr>
      <t xml:space="preserve"> [2.7 Medium] M15/42 |</t>
    </r>
    <r>
      <rPr>
        <b/>
        <sz val="8"/>
        <color theme="1"/>
        <rFont val="Arial"/>
      </rPr>
      <t xml:space="preserve"> TAL</t>
    </r>
  </si>
  <si>
    <r>
      <rPr>
        <sz val="8"/>
        <color theme="1"/>
        <rFont val="Rubik Mono One"/>
      </rPr>
      <t>II</t>
    </r>
    <r>
      <rPr>
        <sz val="8"/>
        <color theme="1"/>
        <rFont val="Arial"/>
      </rPr>
      <t xml:space="preserve"> [2.7 Medium] Celere Sahariano | </t>
    </r>
    <r>
      <rPr>
        <b/>
        <sz val="8"/>
        <color theme="1"/>
        <rFont val="Arial"/>
      </rPr>
      <t>PR</t>
    </r>
  </si>
  <si>
    <r>
      <rPr>
        <sz val="8"/>
        <color theme="1"/>
        <rFont val="Rubik Mono One"/>
      </rPr>
      <t>II</t>
    </r>
    <r>
      <rPr>
        <sz val="8"/>
        <color theme="1"/>
        <rFont val="Arial"/>
      </rPr>
      <t xml:space="preserve"> [2.7 Frontline] Z.1007 bis serie 3 (4,850.17 LBS)</t>
    </r>
  </si>
  <si>
    <r>
      <rPr>
        <sz val="8"/>
        <color theme="1"/>
        <rFont val="Rubik Mono One"/>
      </rPr>
      <t>I</t>
    </r>
    <r>
      <rPr>
        <sz val="8"/>
        <color theme="1"/>
        <rFont val="Arial"/>
      </rPr>
      <t xml:space="preserve"> [2.3 Fighter] Re.2000 GA</t>
    </r>
  </si>
  <si>
    <r>
      <rPr>
        <sz val="8"/>
        <color theme="1"/>
        <rFont val="Rubik Mono One"/>
      </rPr>
      <t>Ii</t>
    </r>
    <r>
      <rPr>
        <sz val="8"/>
        <color theme="1"/>
        <rFont val="Arial"/>
      </rPr>
      <t xml:space="preserve"> [2.3 Fighter] Re.2002 Early </t>
    </r>
  </si>
  <si>
    <r>
      <rPr>
        <sz val="8"/>
        <color theme="1"/>
        <rFont val="Rubik Mono One"/>
      </rPr>
      <t>I</t>
    </r>
    <r>
      <rPr>
        <sz val="8"/>
        <color theme="1"/>
        <rFont val="Arial"/>
      </rPr>
      <t xml:space="preserve"> [2.0 Strike] F.C.20 Bis</t>
    </r>
  </si>
  <si>
    <r>
      <rPr>
        <sz val="8"/>
        <color theme="1"/>
        <rFont val="Rubik Mono One"/>
      </rPr>
      <t>II</t>
    </r>
    <r>
      <rPr>
        <sz val="8"/>
        <color theme="1"/>
        <rFont val="Arial"/>
      </rPr>
      <t xml:space="preserve"> [2.7 Destroyer] Zrinyi II</t>
    </r>
  </si>
  <si>
    <r>
      <rPr>
        <sz val="8"/>
        <color theme="1"/>
        <rFont val="Rubik Mono One"/>
      </rPr>
      <t>II</t>
    </r>
    <r>
      <rPr>
        <sz val="8"/>
        <color theme="1"/>
        <rFont val="Arial"/>
      </rPr>
      <t xml:space="preserve"> [2.7 Light] AB 43</t>
    </r>
  </si>
  <si>
    <t>[2.3 Strike] P.108A serie 2</t>
  </si>
  <si>
    <t>[2.3 Frontline] S.M.79 B</t>
  </si>
  <si>
    <t>[2.3 Frontline] S.M.79 bis/T.M</t>
  </si>
  <si>
    <t>[2.3 Frontline] S.M.79 AS</t>
  </si>
  <si>
    <t>[2.3 Fighter] C.200 serie 7</t>
  </si>
  <si>
    <t>[2.3 Fighter] C.200 serie 3</t>
  </si>
  <si>
    <r>
      <rPr>
        <sz val="8"/>
        <color theme="1"/>
        <rFont val="Rubik Mono One"/>
      </rPr>
      <t>I</t>
    </r>
    <r>
      <rPr>
        <sz val="8"/>
        <color theme="1"/>
        <rFont val="Arial"/>
      </rPr>
      <t xml:space="preserve"> [1.3 Frontline] S.81 (4,409.25 LBS)</t>
    </r>
  </si>
  <si>
    <r>
      <rPr>
        <sz val="8"/>
        <color theme="1"/>
        <rFont val="Rubik Mono One"/>
      </rPr>
      <t>II</t>
    </r>
    <r>
      <rPr>
        <sz val="8"/>
        <color theme="1"/>
        <rFont val="Arial"/>
      </rPr>
      <t xml:space="preserve"> [2.3 Destroyer] 75/32 M42</t>
    </r>
  </si>
  <si>
    <r>
      <rPr>
        <sz val="8"/>
        <color theme="1"/>
        <rFont val="Rubik Mono One"/>
      </rPr>
      <t>II</t>
    </r>
    <r>
      <rPr>
        <sz val="8"/>
        <color theme="1"/>
        <rFont val="Arial"/>
      </rPr>
      <t xml:space="preserve"> [2.3 Destroyer] 75/32 M41 |</t>
    </r>
    <r>
      <rPr>
        <b/>
        <sz val="8"/>
        <color theme="1"/>
        <rFont val="Arial"/>
      </rPr>
      <t xml:space="preserve"> TAL</t>
    </r>
  </si>
  <si>
    <r>
      <rPr>
        <sz val="8"/>
        <color theme="1"/>
        <rFont val="Rubik Mono One"/>
      </rPr>
      <t>II</t>
    </r>
    <r>
      <rPr>
        <sz val="8"/>
        <color theme="1"/>
        <rFont val="Arial"/>
      </rPr>
      <t xml:space="preserve"> [2.3 Medium] Turan I</t>
    </r>
  </si>
  <si>
    <r>
      <rPr>
        <sz val="8"/>
        <color theme="1"/>
        <rFont val="Rubik Mono One"/>
      </rPr>
      <t>II</t>
    </r>
    <r>
      <rPr>
        <sz val="8"/>
        <color theme="1"/>
        <rFont val="Arial"/>
      </rPr>
      <t xml:space="preserve"> [2.3 Medium] Turan II |</t>
    </r>
    <r>
      <rPr>
        <b/>
        <sz val="8"/>
        <color theme="1"/>
        <rFont val="Arial"/>
      </rPr>
      <t xml:space="preserve"> PR</t>
    </r>
  </si>
  <si>
    <t>[2.0 Dive Bomber] Ju 87 D-3</t>
  </si>
  <si>
    <r>
      <rPr>
        <sz val="8"/>
        <color theme="1"/>
        <rFont val="Rubik Mono One"/>
      </rPr>
      <t>I</t>
    </r>
    <r>
      <rPr>
        <sz val="8"/>
        <color theme="1"/>
        <rFont val="Arial"/>
      </rPr>
      <t xml:space="preserve"> [2.0 Frontline] S.M.79 serie 8</t>
    </r>
  </si>
  <si>
    <r>
      <rPr>
        <sz val="8"/>
        <color theme="1"/>
        <rFont val="Rubik Mono One"/>
      </rPr>
      <t>II</t>
    </r>
    <r>
      <rPr>
        <sz val="8"/>
        <color theme="1"/>
        <rFont val="Arial"/>
      </rPr>
      <t xml:space="preserve"> [2.0 Dive] Ju 87 D-3 </t>
    </r>
  </si>
  <si>
    <r>
      <rPr>
        <sz val="8"/>
        <color theme="1"/>
        <rFont val="Rubik Mono One"/>
      </rPr>
      <t>I</t>
    </r>
    <r>
      <rPr>
        <sz val="8"/>
        <color theme="1"/>
        <rFont val="Arial"/>
      </rPr>
      <t xml:space="preserve"> [1.0 Light] Csaba</t>
    </r>
  </si>
  <si>
    <r>
      <rPr>
        <sz val="8"/>
        <color theme="1"/>
        <rFont val="Rubik Mono One"/>
      </rPr>
      <t>I</t>
    </r>
    <r>
      <rPr>
        <sz val="8"/>
        <color theme="1"/>
        <rFont val="Arial"/>
      </rPr>
      <t xml:space="preserve"> [2.0 Destroyer] AS 42/47 </t>
    </r>
  </si>
  <si>
    <r>
      <rPr>
        <sz val="8"/>
        <color theme="1"/>
        <rFont val="Rubik Mono One"/>
      </rPr>
      <t>I</t>
    </r>
    <r>
      <rPr>
        <sz val="8"/>
        <color theme="1"/>
        <rFont val="Arial"/>
      </rPr>
      <t xml:space="preserve"> [2.0 Medium] M13/40 (III)</t>
    </r>
  </si>
  <si>
    <r>
      <rPr>
        <sz val="8"/>
        <color theme="1"/>
        <rFont val="Rubik Mono One"/>
      </rPr>
      <t>I</t>
    </r>
    <r>
      <rPr>
        <sz val="8"/>
        <color theme="1"/>
        <rFont val="Arial"/>
      </rPr>
      <t xml:space="preserve"> [2.0 Medium] M14/41</t>
    </r>
  </si>
  <si>
    <r>
      <rPr>
        <sz val="8"/>
        <color theme="1"/>
        <rFont val="Rubik Mono One"/>
      </rPr>
      <t>I</t>
    </r>
    <r>
      <rPr>
        <sz val="8"/>
        <color theme="1"/>
        <rFont val="Arial"/>
      </rPr>
      <t xml:space="preserve"> [2.0 Medium] M13/40 (II) | </t>
    </r>
    <r>
      <rPr>
        <b/>
        <sz val="8"/>
        <color theme="1"/>
        <rFont val="Arial"/>
      </rPr>
      <t>PR</t>
    </r>
  </si>
  <si>
    <t>[1.7 Frontline] S.M.79 serie 1</t>
  </si>
  <si>
    <t>[1.7 Bomber] B.R.20M</t>
  </si>
  <si>
    <r>
      <rPr>
        <sz val="8"/>
        <color theme="1"/>
        <rFont val="Rubik Mono One"/>
      </rPr>
      <t>I</t>
    </r>
    <r>
      <rPr>
        <sz val="8"/>
        <color theme="1"/>
        <rFont val="Arial"/>
      </rPr>
      <t xml:space="preserve"> [1.7 Fighter] G.50 AS serie 2 </t>
    </r>
  </si>
  <si>
    <r>
      <rPr>
        <sz val="8"/>
        <color theme="1"/>
        <rFont val="Rubik Mono One"/>
      </rPr>
      <t>I</t>
    </r>
    <r>
      <rPr>
        <sz val="8"/>
        <color theme="1"/>
        <rFont val="Arial"/>
      </rPr>
      <t xml:space="preserve"> [1.7 Fighter] CR.32 bis | </t>
    </r>
    <r>
      <rPr>
        <b/>
        <sz val="8"/>
        <color theme="1"/>
        <rFont val="Arial"/>
      </rPr>
      <t>PR</t>
    </r>
  </si>
  <si>
    <r>
      <rPr>
        <sz val="8"/>
        <color theme="1"/>
        <rFont val="Rubik Mono One"/>
      </rPr>
      <t>I</t>
    </r>
    <r>
      <rPr>
        <sz val="8"/>
        <color theme="1"/>
        <rFont val="Arial"/>
      </rPr>
      <t xml:space="preserve"> [1.7 Strike] Breda 88 (P.XI) </t>
    </r>
  </si>
  <si>
    <r>
      <rPr>
        <sz val="8"/>
        <color theme="1"/>
        <rFont val="Rubik Mono One"/>
      </rPr>
      <t>I</t>
    </r>
    <r>
      <rPr>
        <sz val="8"/>
        <color theme="1"/>
        <rFont val="Arial"/>
      </rPr>
      <t xml:space="preserve"> [1.0 Light] L6/40 (31 Rgt.) |</t>
    </r>
    <r>
      <rPr>
        <b/>
        <sz val="8"/>
        <color theme="1"/>
        <rFont val="Arial"/>
      </rPr>
      <t xml:space="preserve"> PR</t>
    </r>
  </si>
  <si>
    <r>
      <rPr>
        <sz val="8"/>
        <color theme="1"/>
        <rFont val="Rubik Mono One"/>
      </rPr>
      <t>I</t>
    </r>
    <r>
      <rPr>
        <sz val="8"/>
        <color theme="1"/>
        <rFont val="Arial"/>
      </rPr>
      <t xml:space="preserve"> [1.3 Destroyer] 47/32 L40</t>
    </r>
  </si>
  <si>
    <r>
      <rPr>
        <sz val="8"/>
        <color theme="1"/>
        <rFont val="Rubik Mono One"/>
      </rPr>
      <t>I</t>
    </r>
    <r>
      <rPr>
        <sz val="8"/>
        <color theme="1"/>
        <rFont val="Arial"/>
      </rPr>
      <t xml:space="preserve"> [1.7 Destroyer] Lancia 3Ro (100/17)</t>
    </r>
  </si>
  <si>
    <r>
      <rPr>
        <sz val="8"/>
        <color theme="1"/>
        <rFont val="Rubik Mono One"/>
      </rPr>
      <t>I</t>
    </r>
    <r>
      <rPr>
        <sz val="8"/>
        <color theme="1"/>
        <rFont val="Arial"/>
      </rPr>
      <t xml:space="preserve"> [1.7 Medium] M13/40 (I)</t>
    </r>
  </si>
  <si>
    <r>
      <rPr>
        <sz val="8"/>
        <color theme="1"/>
        <rFont val="Rubik Mono One"/>
      </rPr>
      <t>I</t>
    </r>
    <r>
      <rPr>
        <sz val="8"/>
        <color theme="1"/>
        <rFont val="Arial"/>
      </rPr>
      <t xml:space="preserve"> [1.3 Fighter] CR.42 </t>
    </r>
  </si>
  <si>
    <r>
      <rPr>
        <sz val="8"/>
        <color theme="1"/>
        <rFont val="Rubik Mono One"/>
      </rPr>
      <t>I</t>
    </r>
    <r>
      <rPr>
        <sz val="8"/>
        <color theme="1"/>
        <rFont val="Arial"/>
      </rPr>
      <t xml:space="preserve"> [1.3 Strike] Ba.65 </t>
    </r>
  </si>
  <si>
    <r>
      <rPr>
        <sz val="8"/>
        <color theme="1"/>
        <rFont val="Rubik Mono One"/>
      </rPr>
      <t>I</t>
    </r>
    <r>
      <rPr>
        <sz val="8"/>
        <color theme="1"/>
        <rFont val="Arial"/>
      </rPr>
      <t xml:space="preserve"> [1.3 Dive Bomber] Ju 87 R-2 </t>
    </r>
  </si>
  <si>
    <r>
      <rPr>
        <sz val="8"/>
        <color theme="1"/>
        <rFont val="Rubik Mono One"/>
      </rPr>
      <t>I</t>
    </r>
    <r>
      <rPr>
        <sz val="8"/>
        <color theme="1"/>
        <rFont val="Arial"/>
      </rPr>
      <t xml:space="preserve"> [Reserve Light] AB 41 </t>
    </r>
  </si>
  <si>
    <r>
      <rPr>
        <sz val="8"/>
        <color theme="1"/>
        <rFont val="Rubik Mono One"/>
      </rPr>
      <t>I</t>
    </r>
    <r>
      <rPr>
        <sz val="8"/>
        <color theme="1"/>
        <rFont val="Arial"/>
      </rPr>
      <t xml:space="preserve"> [1.0 Destroyer] L3/33 CC</t>
    </r>
  </si>
  <si>
    <r>
      <rPr>
        <sz val="8"/>
        <color theme="1"/>
        <rFont val="Rubik Mono One"/>
      </rPr>
      <t>I</t>
    </r>
    <r>
      <rPr>
        <sz val="8"/>
        <color theme="1"/>
        <rFont val="Arial"/>
      </rPr>
      <t xml:space="preserve"> [1.0 Hydroplane] Ro.44</t>
    </r>
  </si>
  <si>
    <r>
      <rPr>
        <sz val="8"/>
        <color theme="1"/>
        <rFont val="Rubik Mono One"/>
      </rPr>
      <t>i</t>
    </r>
    <r>
      <rPr>
        <sz val="8"/>
        <color theme="1"/>
        <rFont val="Arial"/>
      </rPr>
      <t xml:space="preserve"> [Reserve Fighter] CR.32  </t>
    </r>
  </si>
  <si>
    <r>
      <rPr>
        <sz val="8"/>
        <color theme="1"/>
        <rFont val="Rubik Mono One"/>
      </rPr>
      <t>I</t>
    </r>
    <r>
      <rPr>
        <sz val="8"/>
        <color theme="1"/>
        <rFont val="Arial"/>
      </rPr>
      <t xml:space="preserve"> [Reserve Fighter] CR.32 Quater </t>
    </r>
  </si>
  <si>
    <r>
      <rPr>
        <sz val="8"/>
        <color theme="1"/>
        <rFont val="Rubik Mono One"/>
      </rPr>
      <t>I</t>
    </r>
    <r>
      <rPr>
        <sz val="8"/>
        <color theme="1"/>
        <rFont val="Arial"/>
      </rPr>
      <t xml:space="preserve"> [1.0 Light] M11/39</t>
    </r>
  </si>
  <si>
    <r>
      <rPr>
        <sz val="8"/>
        <color theme="1"/>
        <rFont val="Rubik Mono One"/>
      </rPr>
      <t>I</t>
    </r>
    <r>
      <rPr>
        <sz val="8"/>
        <color theme="1"/>
        <rFont val="Arial"/>
      </rPr>
      <t xml:space="preserve"> [Reserve Light] L6/40 </t>
    </r>
  </si>
  <si>
    <t>Fighter (CREW LVL 2)</t>
  </si>
  <si>
    <t>Close Air Support (CREW LVL 44)</t>
  </si>
  <si>
    <t>SPAA (CREW LVL 13)</t>
  </si>
  <si>
    <t>SPAA (CREW LVL 32)</t>
  </si>
  <si>
    <t>4th Best Tank (CREW LVL 32)</t>
  </si>
  <si>
    <t>3rd Best Tank (CREW LVL 40)</t>
  </si>
  <si>
    <t>2nd Best Tank (CREW LVL 54)</t>
  </si>
  <si>
    <t>Best Tank (CREW LVL 71)</t>
  </si>
  <si>
    <r>
      <rPr>
        <sz val="8"/>
        <color rgb="FFFF0000"/>
        <rFont val="Rubik Mono One"/>
      </rPr>
      <t>VII</t>
    </r>
    <r>
      <rPr>
        <sz val="8"/>
        <color theme="1"/>
        <rFont val="Arial"/>
      </rPr>
      <t xml:space="preserve"> [11.7 Heli] Z-10 </t>
    </r>
  </si>
  <si>
    <r>
      <rPr>
        <sz val="8"/>
        <color rgb="FFFF0000"/>
        <rFont val="Rubik Mono One"/>
      </rPr>
      <t>VIII</t>
    </r>
    <r>
      <rPr>
        <sz val="8"/>
        <color theme="1"/>
        <rFont val="Arial"/>
      </rPr>
      <t xml:space="preserve"> [12.7 Jet Fighter] Mirage 2000-SEi</t>
    </r>
  </si>
  <si>
    <r>
      <rPr>
        <sz val="8"/>
        <color theme="1"/>
        <rFont val="Rubik Mono One"/>
      </rPr>
      <t>VIII</t>
    </r>
    <r>
      <rPr>
        <sz val="8"/>
        <color theme="1"/>
        <rFont val="Arial"/>
      </rPr>
      <t xml:space="preserve"> [12.7 Jet Fighter] J-11A</t>
    </r>
  </si>
  <si>
    <r>
      <rPr>
        <sz val="8"/>
        <color theme="1"/>
        <rFont val="Rubik Mono One"/>
      </rPr>
      <t>VIII</t>
    </r>
    <r>
      <rPr>
        <sz val="8"/>
        <color theme="1"/>
        <rFont val="Arial"/>
      </rPr>
      <t xml:space="preserve"> [12.3 Strike Jet] J-11</t>
    </r>
  </si>
  <si>
    <r>
      <rPr>
        <sz val="8"/>
        <color rgb="FFFF0000"/>
        <rFont val="Rubik Mono One"/>
      </rPr>
      <t>VIII</t>
    </r>
    <r>
      <rPr>
        <sz val="8"/>
        <color theme="1"/>
        <rFont val="Arial"/>
      </rPr>
      <t xml:space="preserve"> [11.3 SPAA] HQ17 </t>
    </r>
  </si>
  <si>
    <r>
      <rPr>
        <sz val="8"/>
        <color rgb="FFFF0000"/>
        <rFont val="Rubik Mono One"/>
      </rPr>
      <t>V</t>
    </r>
    <r>
      <rPr>
        <sz val="8"/>
        <color theme="1"/>
        <rFont val="Arial"/>
      </rPr>
      <t xml:space="preserve"> [8.0 SPAA] WZ305</t>
    </r>
  </si>
  <si>
    <r>
      <rPr>
        <sz val="8"/>
        <color rgb="FFFF0000"/>
        <rFont val="Rubik Mono One"/>
      </rPr>
      <t>VII</t>
    </r>
    <r>
      <rPr>
        <sz val="8"/>
        <color theme="1"/>
        <rFont val="Arial"/>
      </rPr>
      <t xml:space="preserve"> [11.0 Medium] MBT2000 </t>
    </r>
  </si>
  <si>
    <r>
      <rPr>
        <sz val="8"/>
        <color rgb="FFFF0000"/>
        <rFont val="Rubik Mono One"/>
      </rPr>
      <t>VIII</t>
    </r>
    <r>
      <rPr>
        <sz val="8"/>
        <color theme="1"/>
        <rFont val="Arial"/>
      </rPr>
      <t xml:space="preserve"> [12.0 Medium] VT-4A1</t>
    </r>
  </si>
  <si>
    <r>
      <rPr>
        <sz val="8"/>
        <color theme="1"/>
        <rFont val="Rubik Mono One"/>
      </rPr>
      <t>VIII</t>
    </r>
    <r>
      <rPr>
        <sz val="8"/>
        <color theme="1"/>
        <rFont val="Arial"/>
      </rPr>
      <t xml:space="preserve"> [12.0 Medium] ZTZ99A </t>
    </r>
  </si>
  <si>
    <r>
      <rPr>
        <sz val="8"/>
        <color theme="1"/>
        <rFont val="Rubik Mono One"/>
      </rPr>
      <t>VIII</t>
    </r>
    <r>
      <rPr>
        <sz val="8"/>
        <color theme="1"/>
        <rFont val="Arial"/>
      </rPr>
      <t xml:space="preserve"> [12.0 Medium] WZ1001(E) LCT</t>
    </r>
  </si>
  <si>
    <r>
      <rPr>
        <sz val="8"/>
        <color rgb="FFFF0000"/>
        <rFont val="Rubik Mono One"/>
      </rPr>
      <t>VIII</t>
    </r>
    <r>
      <rPr>
        <sz val="8"/>
        <color theme="1"/>
        <rFont val="Arial"/>
      </rPr>
      <t xml:space="preserve"> [12.0 Jet Fighter] F-16A MLU</t>
    </r>
  </si>
  <si>
    <r>
      <rPr>
        <sz val="8"/>
        <color theme="1"/>
        <rFont val="Rubik Mono One"/>
      </rPr>
      <t>VIII</t>
    </r>
    <r>
      <rPr>
        <sz val="8"/>
        <color theme="1"/>
        <rFont val="Arial"/>
      </rPr>
      <t xml:space="preserve"> [12.3 Jet Fighter] J-10A</t>
    </r>
  </si>
  <si>
    <r>
      <rPr>
        <sz val="8"/>
        <color theme="1"/>
        <rFont val="Rubik Mono One"/>
      </rPr>
      <t>VIII</t>
    </r>
    <r>
      <rPr>
        <sz val="8"/>
        <color theme="1"/>
        <rFont val="Arial"/>
      </rPr>
      <t xml:space="preserve"> [11.7 Jet Fighter] J-8F</t>
    </r>
  </si>
  <si>
    <r>
      <rPr>
        <sz val="8"/>
        <color theme="1"/>
        <rFont val="Rubik Mono One"/>
      </rPr>
      <t>VIII</t>
    </r>
    <r>
      <rPr>
        <sz val="8"/>
        <color theme="1"/>
        <rFont val="Arial"/>
      </rPr>
      <t xml:space="preserve"> [11.7 Strike Jet] JH-7A</t>
    </r>
  </si>
  <si>
    <r>
      <rPr>
        <sz val="8"/>
        <color rgb="FFFF0000"/>
        <rFont val="Rubik Mono One"/>
      </rPr>
      <t>VII</t>
    </r>
    <r>
      <rPr>
        <sz val="8"/>
        <color theme="1"/>
        <rFont val="Arial"/>
      </rPr>
      <t xml:space="preserve"> [11.0 Jet Fighter] F-5E</t>
    </r>
  </si>
  <si>
    <r>
      <rPr>
        <sz val="8"/>
        <color rgb="FFFF0000"/>
        <rFont val="Rubik Mono One"/>
      </rPr>
      <t>VII</t>
    </r>
    <r>
      <rPr>
        <sz val="8"/>
        <color theme="1"/>
        <rFont val="Arial"/>
      </rPr>
      <t xml:space="preserve"> [10.3 Medium] ZTZ96A</t>
    </r>
  </si>
  <si>
    <r>
      <rPr>
        <sz val="8"/>
        <color rgb="FFFF0000"/>
        <rFont val="Rubik Mono One"/>
      </rPr>
      <t>VII</t>
    </r>
    <r>
      <rPr>
        <sz val="8"/>
        <color theme="1"/>
        <rFont val="Arial"/>
      </rPr>
      <t xml:space="preserve"> [11.0 Medium] ZTZ99-III</t>
    </r>
  </si>
  <si>
    <r>
      <rPr>
        <sz val="8"/>
        <color theme="1"/>
        <rFont val="Rubik Mono One"/>
      </rPr>
      <t>VII</t>
    </r>
    <r>
      <rPr>
        <sz val="8"/>
        <color theme="1"/>
        <rFont val="Arial"/>
      </rPr>
      <t xml:space="preserve"> [11.0 Medium] ZTZ99-II</t>
    </r>
  </si>
  <si>
    <r>
      <rPr>
        <sz val="8"/>
        <color theme="1"/>
        <rFont val="Rubik Mono One"/>
      </rPr>
      <t>VII</t>
    </r>
    <r>
      <rPr>
        <sz val="8"/>
        <color theme="1"/>
        <rFont val="Arial"/>
      </rPr>
      <t xml:space="preserve"> [11.0 Medium] MBT2000 </t>
    </r>
  </si>
  <si>
    <r>
      <rPr>
        <sz val="8"/>
        <color rgb="FFFF0000"/>
        <rFont val="Rubik Mono One"/>
      </rPr>
      <t>VI</t>
    </r>
    <r>
      <rPr>
        <sz val="8"/>
        <color theme="1"/>
        <rFont val="Arial"/>
      </rPr>
      <t xml:space="preserve"> [11.3 Heli] Z-19</t>
    </r>
  </si>
  <si>
    <r>
      <rPr>
        <sz val="8"/>
        <color theme="1"/>
        <rFont val="Rubik Mono One"/>
      </rPr>
      <t>VIi</t>
    </r>
    <r>
      <rPr>
        <sz val="8"/>
        <color theme="1"/>
        <rFont val="Arial"/>
      </rPr>
      <t xml:space="preserve"> [10.7 Jet Fighter] F-5A</t>
    </r>
  </si>
  <si>
    <r>
      <rPr>
        <sz val="8"/>
        <color theme="1"/>
        <rFont val="Rubik Mono One"/>
      </rPr>
      <t>VII</t>
    </r>
    <r>
      <rPr>
        <sz val="8"/>
        <color theme="1"/>
        <rFont val="Arial"/>
      </rPr>
      <t xml:space="preserve"> [10.7 Jet Fighter] J-8B</t>
    </r>
  </si>
  <si>
    <r>
      <rPr>
        <sz val="8"/>
        <color rgb="FFFF0000"/>
        <rFont val="Rubik Mono One"/>
      </rPr>
      <t>VI</t>
    </r>
    <r>
      <rPr>
        <sz val="8"/>
        <color theme="1"/>
        <rFont val="Arial"/>
      </rPr>
      <t xml:space="preserve"> [11.0 Heli] AH-1W</t>
    </r>
  </si>
  <si>
    <r>
      <rPr>
        <sz val="8"/>
        <color rgb="FFFF0000"/>
        <rFont val="Rubik Mono One"/>
      </rPr>
      <t>VIII</t>
    </r>
    <r>
      <rPr>
        <sz val="8"/>
        <color theme="1"/>
        <rFont val="Arial"/>
      </rPr>
      <t xml:space="preserve"> [11.0 SPAA] Tor-M1 </t>
    </r>
  </si>
  <si>
    <r>
      <rPr>
        <sz val="8"/>
        <color rgb="FFFF0000"/>
        <rFont val="Rubik Mono One"/>
      </rPr>
      <t>VI</t>
    </r>
    <r>
      <rPr>
        <sz val="8"/>
        <color theme="1"/>
        <rFont val="Arial"/>
      </rPr>
      <t xml:space="preserve"> [10.3 Heli] OH-58D </t>
    </r>
  </si>
  <si>
    <r>
      <rPr>
        <sz val="8"/>
        <color rgb="FFFF0000"/>
        <rFont val="Rubik Mono One"/>
      </rPr>
      <t>VIi</t>
    </r>
    <r>
      <rPr>
        <sz val="8"/>
        <color theme="1"/>
        <rFont val="Arial"/>
      </rPr>
      <t xml:space="preserve"> [10.3 Jet Fighter] J-7E</t>
    </r>
  </si>
  <si>
    <r>
      <rPr>
        <sz val="8"/>
        <color rgb="FFFF0000"/>
        <rFont val="Rubik Mono One"/>
      </rPr>
      <t>VII</t>
    </r>
    <r>
      <rPr>
        <sz val="8"/>
        <color theme="1"/>
        <rFont val="Arial"/>
      </rPr>
      <t xml:space="preserve"> [10.3 SPAA] Antelope</t>
    </r>
  </si>
  <si>
    <r>
      <rPr>
        <sz val="8"/>
        <color rgb="FFFF0000"/>
        <rFont val="Rubik Mono One"/>
      </rPr>
      <t>VI</t>
    </r>
    <r>
      <rPr>
        <sz val="8"/>
        <color theme="1"/>
        <rFont val="Arial"/>
      </rPr>
      <t xml:space="preserve"> [9.3 Medium] ZTZ96</t>
    </r>
  </si>
  <si>
    <r>
      <rPr>
        <sz val="8"/>
        <color rgb="FFFF0000"/>
        <rFont val="Rubik Mono One"/>
      </rPr>
      <t>VII</t>
    </r>
    <r>
      <rPr>
        <sz val="8"/>
        <color theme="1"/>
        <rFont val="Arial"/>
      </rPr>
      <t xml:space="preserve"> [9.7 Light] ZLT11</t>
    </r>
  </si>
  <si>
    <r>
      <rPr>
        <sz val="8"/>
        <color theme="1"/>
        <rFont val="Rubik Mono One"/>
      </rPr>
      <t>VII</t>
    </r>
    <r>
      <rPr>
        <sz val="8"/>
        <color theme="1"/>
        <rFont val="Arial"/>
      </rPr>
      <t xml:space="preserve"> [10.0 Light] ZBD04A</t>
    </r>
  </si>
  <si>
    <r>
      <rPr>
        <sz val="8"/>
        <color theme="1"/>
        <rFont val="Rubik Mono One"/>
      </rPr>
      <t>VII</t>
    </r>
    <r>
      <rPr>
        <sz val="8"/>
        <color theme="1"/>
        <rFont val="Arial"/>
      </rPr>
      <t xml:space="preserve"> [10.3 Medium] ZTZ96A</t>
    </r>
  </si>
  <si>
    <r>
      <rPr>
        <sz val="8"/>
        <color theme="1"/>
        <rFont val="Rubik Mono One"/>
      </rPr>
      <t>VIi</t>
    </r>
    <r>
      <rPr>
        <sz val="8"/>
        <color theme="1"/>
        <rFont val="Arial"/>
      </rPr>
      <t xml:space="preserve"> [10.3 Jet Fighter] Q-5L</t>
    </r>
  </si>
  <si>
    <r>
      <rPr>
        <sz val="8"/>
        <color theme="1"/>
        <rFont val="Rubik Mono One"/>
      </rPr>
      <t>VII</t>
    </r>
    <r>
      <rPr>
        <sz val="8"/>
        <color theme="1"/>
        <rFont val="Arial"/>
      </rPr>
      <t xml:space="preserve"> [10.0 Jet Fighter] F-104G</t>
    </r>
  </si>
  <si>
    <r>
      <rPr>
        <sz val="8"/>
        <color theme="1"/>
        <rFont val="Rubik Mono One"/>
      </rPr>
      <t>V</t>
    </r>
    <r>
      <rPr>
        <sz val="8"/>
        <color theme="1"/>
        <rFont val="Arial"/>
      </rPr>
      <t xml:space="preserve"> [8.7 Heli] SA.342L Gazelle</t>
    </r>
  </si>
  <si>
    <r>
      <rPr>
        <sz val="8"/>
        <color rgb="FFFF0000"/>
        <rFont val="Rubik Mono One"/>
      </rPr>
      <t>VI</t>
    </r>
    <r>
      <rPr>
        <sz val="8"/>
        <color theme="1"/>
        <rFont val="Arial"/>
      </rPr>
      <t xml:space="preserve"> [9.3 Jet Fighter] F-104A </t>
    </r>
  </si>
  <si>
    <r>
      <rPr>
        <sz val="8"/>
        <color theme="1"/>
        <rFont val="Rubik Mono One"/>
      </rPr>
      <t>VI</t>
    </r>
    <r>
      <rPr>
        <sz val="8"/>
        <color theme="1"/>
        <rFont val="Arial"/>
      </rPr>
      <t xml:space="preserve"> [9.3 Strike Jet] Q-5A</t>
    </r>
  </si>
  <si>
    <r>
      <rPr>
        <sz val="8"/>
        <color rgb="FFFF0000"/>
        <rFont val="Rubik Mono One"/>
      </rPr>
      <t>VII</t>
    </r>
    <r>
      <rPr>
        <sz val="8"/>
        <color theme="1"/>
        <rFont val="Arial"/>
      </rPr>
      <t xml:space="preserve"> [9.3 SPAA] PGZ04A</t>
    </r>
  </si>
  <si>
    <r>
      <rPr>
        <sz val="8"/>
        <color rgb="FFFF0000"/>
        <rFont val="Rubik Mono One"/>
      </rPr>
      <t>VI</t>
    </r>
    <r>
      <rPr>
        <sz val="8"/>
        <color theme="1"/>
        <rFont val="Arial"/>
      </rPr>
      <t xml:space="preserve"> [9.3 Medium] CM11</t>
    </r>
  </si>
  <si>
    <r>
      <rPr>
        <sz val="8"/>
        <color theme="1"/>
        <rFont val="Rubik Mono One"/>
      </rPr>
      <t>VII</t>
    </r>
    <r>
      <rPr>
        <sz val="8"/>
        <color theme="1"/>
        <rFont val="Arial"/>
      </rPr>
      <t xml:space="preserve"> [9.7 Light] ZLT11</t>
    </r>
  </si>
  <si>
    <r>
      <rPr>
        <sz val="8"/>
        <color theme="1"/>
        <rFont val="Rubik Mono One"/>
      </rPr>
      <t>VI</t>
    </r>
    <r>
      <rPr>
        <sz val="8"/>
        <color theme="1"/>
        <rFont val="Arial"/>
      </rPr>
      <t xml:space="preserve"> [9.3 Jet Fighter] F-100A | </t>
    </r>
    <r>
      <rPr>
        <b/>
        <sz val="8"/>
        <color theme="1"/>
        <rFont val="Arial"/>
      </rPr>
      <t>TAL</t>
    </r>
  </si>
  <si>
    <r>
      <rPr>
        <sz val="8"/>
        <color rgb="FFFF0000"/>
        <rFont val="Rubik Mono One"/>
      </rPr>
      <t>VI</t>
    </r>
    <r>
      <rPr>
        <sz val="8"/>
        <color theme="1"/>
        <rFont val="Arial"/>
      </rPr>
      <t xml:space="preserve"> [9.0 Light] PTL02 |</t>
    </r>
    <r>
      <rPr>
        <b/>
        <sz val="8"/>
        <color theme="1"/>
        <rFont val="Arial"/>
      </rPr>
      <t xml:space="preserve"> TAL</t>
    </r>
  </si>
  <si>
    <r>
      <rPr>
        <sz val="8"/>
        <color theme="1"/>
        <rFont val="Rubik Mono One"/>
      </rPr>
      <t>VI</t>
    </r>
    <r>
      <rPr>
        <sz val="8"/>
        <color theme="1"/>
        <rFont val="Arial"/>
      </rPr>
      <t xml:space="preserve"> [9.3 Medium] ZTZ96</t>
    </r>
  </si>
  <si>
    <r>
      <rPr>
        <sz val="8"/>
        <color rgb="FFFF0000"/>
        <rFont val="Rubik Mono One"/>
      </rPr>
      <t>VI</t>
    </r>
    <r>
      <rPr>
        <sz val="8"/>
        <color theme="1"/>
        <rFont val="Arial"/>
      </rPr>
      <t xml:space="preserve"> [9.0 Medium] ZTZ88B </t>
    </r>
  </si>
  <si>
    <r>
      <rPr>
        <sz val="8"/>
        <color theme="1"/>
        <rFont val="Rubik Mono One"/>
      </rPr>
      <t>VI</t>
    </r>
    <r>
      <rPr>
        <sz val="8"/>
        <color theme="1"/>
        <rFont val="Arial"/>
      </rPr>
      <t xml:space="preserve"> [9.3 Medium] CM11</t>
    </r>
  </si>
  <si>
    <r>
      <rPr>
        <sz val="8"/>
        <color theme="1"/>
        <rFont val="Rubik Mono One"/>
      </rPr>
      <t>V</t>
    </r>
    <r>
      <rPr>
        <sz val="8"/>
        <color theme="1"/>
        <rFont val="Arial"/>
      </rPr>
      <t xml:space="preserve"> [8.7 Jet Fighter] J-4</t>
    </r>
  </si>
  <si>
    <r>
      <rPr>
        <sz val="8"/>
        <color theme="1"/>
        <rFont val="Rubik Mono One"/>
      </rPr>
      <t>V</t>
    </r>
    <r>
      <rPr>
        <sz val="8"/>
        <color theme="1"/>
        <rFont val="Arial"/>
      </rPr>
      <t xml:space="preserve"> [9.0 Jet Fighter] F-86F-40</t>
    </r>
  </si>
  <si>
    <r>
      <rPr>
        <sz val="8"/>
        <color theme="1"/>
        <rFont val="Rubik Mono One"/>
      </rPr>
      <t>VI</t>
    </r>
    <r>
      <rPr>
        <sz val="8"/>
        <color theme="1"/>
        <rFont val="Arial"/>
      </rPr>
      <t xml:space="preserve"> [9.0 Strike Jet] Q-5 early</t>
    </r>
  </si>
  <si>
    <r>
      <rPr>
        <sz val="8"/>
        <color rgb="FFFF0000"/>
        <rFont val="Rubik Mono One"/>
      </rPr>
      <t>VI</t>
    </r>
    <r>
      <rPr>
        <sz val="8"/>
        <color theme="1"/>
        <rFont val="Arial"/>
      </rPr>
      <t xml:space="preserve"> [8.3 SPAA] PGZ09</t>
    </r>
  </si>
  <si>
    <r>
      <rPr>
        <sz val="8"/>
        <color rgb="FFFF0000"/>
        <rFont val="Rubik Mono One"/>
      </rPr>
      <t>VI</t>
    </r>
    <r>
      <rPr>
        <sz val="8"/>
        <color theme="1"/>
        <rFont val="Arial"/>
      </rPr>
      <t xml:space="preserve"> [9.0 Destroyer] PTZ89</t>
    </r>
  </si>
  <si>
    <r>
      <rPr>
        <sz val="8"/>
        <color rgb="FFFF0000"/>
        <rFont val="Rubik Mono One"/>
      </rPr>
      <t>VI</t>
    </r>
    <r>
      <rPr>
        <sz val="8"/>
        <color theme="1"/>
        <rFont val="Arial"/>
      </rPr>
      <t xml:space="preserve"> [9.0 Medium] ZTZ88A </t>
    </r>
  </si>
  <si>
    <r>
      <rPr>
        <sz val="8"/>
        <color theme="1"/>
        <rFont val="Rubik Mono One"/>
      </rPr>
      <t>VI</t>
    </r>
    <r>
      <rPr>
        <sz val="8"/>
        <color theme="1"/>
        <rFont val="Arial"/>
      </rPr>
      <t xml:space="preserve"> [9.0 Medium] T-69 II G | </t>
    </r>
    <r>
      <rPr>
        <b/>
        <sz val="8"/>
        <color theme="1"/>
        <rFont val="Arial"/>
      </rPr>
      <t>PR</t>
    </r>
  </si>
  <si>
    <r>
      <rPr>
        <sz val="8"/>
        <color theme="1"/>
        <rFont val="Rubik Mono One"/>
      </rPr>
      <t>VI</t>
    </r>
    <r>
      <rPr>
        <sz val="8"/>
        <color theme="1"/>
        <rFont val="Arial"/>
      </rPr>
      <t xml:space="preserve"> [9.0 Light] PTL02 |</t>
    </r>
    <r>
      <rPr>
        <b/>
        <sz val="8"/>
        <color theme="1"/>
        <rFont val="Arial"/>
      </rPr>
      <t xml:space="preserve"> TAL</t>
    </r>
  </si>
  <si>
    <r>
      <rPr>
        <sz val="8"/>
        <color theme="1"/>
        <rFont val="Rubik Mono One"/>
      </rPr>
      <t>V</t>
    </r>
    <r>
      <rPr>
        <sz val="8"/>
        <color theme="1"/>
        <rFont val="Arial"/>
      </rPr>
      <t xml:space="preserve"> [8.7 Heli] Z-11WA</t>
    </r>
  </si>
  <si>
    <r>
      <rPr>
        <sz val="8"/>
        <color theme="1"/>
        <rFont val="Rubik Mono One"/>
      </rPr>
      <t>V</t>
    </r>
    <r>
      <rPr>
        <sz val="8"/>
        <color theme="1"/>
        <rFont val="Arial"/>
      </rPr>
      <t xml:space="preserve"> [8.3 Jet Fighter] J-2</t>
    </r>
  </si>
  <si>
    <r>
      <rPr>
        <sz val="8"/>
        <color theme="1"/>
        <rFont val="Rubik Mono One"/>
      </rPr>
      <t>V</t>
    </r>
    <r>
      <rPr>
        <sz val="8"/>
        <color theme="1"/>
        <rFont val="Arial"/>
      </rPr>
      <t xml:space="preserve"> [8.3 Jet Fighter] F-86F-30</t>
    </r>
  </si>
  <si>
    <r>
      <rPr>
        <sz val="8"/>
        <color rgb="FFFF0000"/>
        <rFont val="Rubik Mono One"/>
      </rPr>
      <t>VI</t>
    </r>
    <r>
      <rPr>
        <sz val="8"/>
        <color theme="1"/>
        <rFont val="Arial"/>
      </rPr>
      <t xml:space="preserve"> [8.3 Medium] ZTZ59D1</t>
    </r>
  </si>
  <si>
    <r>
      <rPr>
        <sz val="8"/>
        <color theme="1"/>
        <rFont val="Rubik Mono One"/>
      </rPr>
      <t>v</t>
    </r>
    <r>
      <rPr>
        <sz val="8"/>
        <color theme="1"/>
        <rFont val="Arial"/>
      </rPr>
      <t xml:space="preserve"> [8.3 Medium] Type 69-IIa | </t>
    </r>
    <r>
      <rPr>
        <b/>
        <sz val="8"/>
        <color theme="1"/>
        <rFont val="Arial"/>
      </rPr>
      <t>PR</t>
    </r>
  </si>
  <si>
    <r>
      <rPr>
        <sz val="8"/>
        <color theme="1"/>
        <rFont val="Rubik Mono One"/>
      </rPr>
      <t>VI</t>
    </r>
    <r>
      <rPr>
        <sz val="8"/>
        <color theme="1"/>
        <rFont val="Arial"/>
      </rPr>
      <t xml:space="preserve"> [8.7 Medium] Object 122MT "MC" | </t>
    </r>
    <r>
      <rPr>
        <b/>
        <sz val="8"/>
        <color theme="1"/>
        <rFont val="Arial"/>
      </rPr>
      <t>SV</t>
    </r>
  </si>
  <si>
    <r>
      <rPr>
        <sz val="8"/>
        <color theme="1"/>
        <rFont val="Rubik Mono One"/>
      </rPr>
      <t>vi</t>
    </r>
    <r>
      <rPr>
        <sz val="8"/>
        <color theme="1"/>
        <rFont val="Arial"/>
      </rPr>
      <t xml:space="preserve"> [8.7 Medium] T-62 N545 | </t>
    </r>
    <r>
      <rPr>
        <b/>
        <sz val="8"/>
        <color theme="1"/>
        <rFont val="Arial"/>
      </rPr>
      <t>PR</t>
    </r>
  </si>
  <si>
    <r>
      <rPr>
        <sz val="8"/>
        <color theme="1"/>
        <rFont val="Rubik Mono One"/>
      </rPr>
      <t>V</t>
    </r>
    <r>
      <rPr>
        <sz val="8"/>
        <color theme="1"/>
        <rFont val="Arial"/>
      </rPr>
      <t xml:space="preserve"> [8.0 Long Range] Tu-4 (26,455.47 LBS)</t>
    </r>
  </si>
  <si>
    <r>
      <rPr>
        <sz val="8"/>
        <color theme="1"/>
        <rFont val="Rubik Mono One"/>
      </rPr>
      <t>V</t>
    </r>
    <r>
      <rPr>
        <sz val="8"/>
        <color theme="1"/>
        <rFont val="Arial"/>
      </rPr>
      <t xml:space="preserve"> [8.0 Jet Bomber] H-5</t>
    </r>
  </si>
  <si>
    <r>
      <rPr>
        <sz val="8"/>
        <color theme="1"/>
        <rFont val="Rubik Mono One"/>
      </rPr>
      <t>V</t>
    </r>
    <r>
      <rPr>
        <sz val="8"/>
        <color theme="1"/>
        <rFont val="Arial"/>
      </rPr>
      <t xml:space="preserve"> [8.0 Medium] Type 59</t>
    </r>
  </si>
  <si>
    <r>
      <rPr>
        <sz val="8"/>
        <color theme="1"/>
        <rFont val="Rubik Mono One"/>
      </rPr>
      <t>V</t>
    </r>
    <r>
      <rPr>
        <sz val="8"/>
        <color theme="1"/>
        <rFont val="Arial"/>
      </rPr>
      <t xml:space="preserve"> [8.0 Medium] Type 69</t>
    </r>
  </si>
  <si>
    <r>
      <rPr>
        <sz val="8"/>
        <color theme="1"/>
        <rFont val="Rubik Mono One"/>
      </rPr>
      <t>VI</t>
    </r>
    <r>
      <rPr>
        <sz val="8"/>
        <color theme="1"/>
        <rFont val="Arial"/>
      </rPr>
      <t xml:space="preserve"> [8.3 Medium] ZTZ59D1</t>
    </r>
  </si>
  <si>
    <r>
      <rPr>
        <sz val="8"/>
        <color theme="1"/>
        <rFont val="Rubik Mono One"/>
      </rPr>
      <t>V</t>
    </r>
    <r>
      <rPr>
        <sz val="8"/>
        <color theme="1"/>
        <rFont val="Arial"/>
      </rPr>
      <t xml:space="preserve"> [7.3 Jet Fighter] MiG-9 (l) </t>
    </r>
  </si>
  <si>
    <r>
      <rPr>
        <sz val="8"/>
        <color theme="1"/>
        <rFont val="Rubik Mono One"/>
      </rPr>
      <t>V</t>
    </r>
    <r>
      <rPr>
        <sz val="8"/>
        <color theme="1"/>
        <rFont val="Arial"/>
      </rPr>
      <t xml:space="preserve"> [7.7 Jet Fighter] F-84G-21-RE</t>
    </r>
  </si>
  <si>
    <r>
      <rPr>
        <sz val="8"/>
        <color theme="1"/>
        <rFont val="Rubik Mono One"/>
      </rPr>
      <t>Iv</t>
    </r>
    <r>
      <rPr>
        <sz val="8"/>
        <color theme="1"/>
        <rFont val="Arial"/>
      </rPr>
      <t xml:space="preserve"> [6.3 SPAA] ZSL92</t>
    </r>
  </si>
  <si>
    <r>
      <rPr>
        <sz val="8"/>
        <color theme="1"/>
        <rFont val="Rubik Mono One"/>
      </rPr>
      <t>V</t>
    </r>
    <r>
      <rPr>
        <sz val="8"/>
        <color theme="1"/>
        <rFont val="Arial"/>
      </rPr>
      <t xml:space="preserve"> [8.0 SPAA] WZ305</t>
    </r>
  </si>
  <si>
    <r>
      <rPr>
        <sz val="8"/>
        <color theme="1"/>
        <rFont val="Rubik Mono One"/>
      </rPr>
      <t>v</t>
    </r>
    <r>
      <rPr>
        <sz val="8"/>
        <color theme="1"/>
        <rFont val="Arial"/>
      </rPr>
      <t xml:space="preserve"> [7.7 Medium] M48A1 </t>
    </r>
  </si>
  <si>
    <r>
      <rPr>
        <sz val="8"/>
        <color theme="1"/>
        <rFont val="Rubik Mono One"/>
      </rPr>
      <t>Vi</t>
    </r>
    <r>
      <rPr>
        <sz val="8"/>
        <color theme="1"/>
        <rFont val="Arial"/>
      </rPr>
      <t xml:space="preserve"> [8.0 Light] M41D</t>
    </r>
  </si>
  <si>
    <r>
      <rPr>
        <sz val="8"/>
        <color theme="1"/>
        <rFont val="Rubik Mono One"/>
      </rPr>
      <t>IV</t>
    </r>
    <r>
      <rPr>
        <sz val="8"/>
        <color theme="1"/>
        <rFont val="Arial"/>
      </rPr>
      <t xml:space="preserve"> [4.7 Long Range] PB4Y-2 (8,000 LBS) </t>
    </r>
  </si>
  <si>
    <r>
      <rPr>
        <sz val="8"/>
        <color theme="1"/>
        <rFont val="Rubik Mono One"/>
      </rPr>
      <t>V</t>
    </r>
    <r>
      <rPr>
        <sz val="8"/>
        <color theme="1"/>
        <rFont val="Arial"/>
      </rPr>
      <t xml:space="preserve"> [7.3 Jet Fighter] MiG-9 </t>
    </r>
  </si>
  <si>
    <r>
      <rPr>
        <sz val="8"/>
        <color theme="1"/>
        <rFont val="Rubik Mono One"/>
      </rPr>
      <t>III</t>
    </r>
    <r>
      <rPr>
        <sz val="8"/>
        <color theme="1"/>
        <rFont val="Arial"/>
      </rPr>
      <t xml:space="preserve"> [5.0 SPAA] Phong khong T-34 </t>
    </r>
  </si>
  <si>
    <r>
      <rPr>
        <sz val="8"/>
        <color theme="1"/>
        <rFont val="Rubik Mono One"/>
      </rPr>
      <t>iv</t>
    </r>
    <r>
      <rPr>
        <sz val="8"/>
        <color theme="1"/>
        <rFont val="Arial"/>
      </rPr>
      <t xml:space="preserve"> [6.7 Light] Type 62</t>
    </r>
  </si>
  <si>
    <r>
      <rPr>
        <sz val="8"/>
        <color theme="1"/>
        <rFont val="Rubik Mono One"/>
      </rPr>
      <t>V</t>
    </r>
    <r>
      <rPr>
        <sz val="8"/>
        <color theme="1"/>
        <rFont val="Arial"/>
      </rPr>
      <t xml:space="preserve"> [7.7 Light] ZTS63</t>
    </r>
  </si>
  <si>
    <r>
      <rPr>
        <sz val="8"/>
        <color theme="1"/>
        <rFont val="Rubik Mono One"/>
      </rPr>
      <t>v</t>
    </r>
    <r>
      <rPr>
        <sz val="8"/>
        <color theme="1"/>
        <rFont val="Arial"/>
      </rPr>
      <t xml:space="preserve"> [7.7 Destroyer] PLZ05</t>
    </r>
  </si>
  <si>
    <r>
      <rPr>
        <sz val="8"/>
        <color theme="1"/>
        <rFont val="Rubik Mono One"/>
      </rPr>
      <t>IV</t>
    </r>
    <r>
      <rPr>
        <sz val="8"/>
        <color theme="1"/>
        <rFont val="Arial"/>
      </rPr>
      <t xml:space="preserve"> [5.3 Frontline] Tu-2S-44 </t>
    </r>
  </si>
  <si>
    <r>
      <rPr>
        <sz val="8"/>
        <color theme="1"/>
        <rFont val="Rubik Mono One"/>
      </rPr>
      <t>iv</t>
    </r>
    <r>
      <rPr>
        <sz val="8"/>
        <color theme="1"/>
        <rFont val="Arial"/>
      </rPr>
      <t xml:space="preserve"> [6.3 Destroyer] PLZ83 </t>
    </r>
  </si>
  <si>
    <r>
      <rPr>
        <sz val="8"/>
        <color theme="1"/>
        <rFont val="Rubik Mono One"/>
      </rPr>
      <t>IV</t>
    </r>
    <r>
      <rPr>
        <sz val="8"/>
        <color theme="1"/>
        <rFont val="Arial"/>
      </rPr>
      <t xml:space="preserve"> [6.3 Heavy] IS-2 </t>
    </r>
  </si>
  <si>
    <r>
      <rPr>
        <sz val="8"/>
        <color theme="1"/>
        <rFont val="Rubik Mono One"/>
      </rPr>
      <t>iv</t>
    </r>
    <r>
      <rPr>
        <sz val="8"/>
        <color theme="1"/>
        <rFont val="Arial"/>
      </rPr>
      <t xml:space="preserve"> [6.7 Heavy] IS-2 mod.1944</t>
    </r>
  </si>
  <si>
    <r>
      <rPr>
        <sz val="8"/>
        <color theme="1"/>
        <rFont val="Rubik Mono One"/>
      </rPr>
      <t>IV</t>
    </r>
    <r>
      <rPr>
        <sz val="8"/>
        <color theme="1"/>
        <rFont val="Arial"/>
      </rPr>
      <t xml:space="preserve"> [5.3 Fighter] La-11</t>
    </r>
  </si>
  <si>
    <r>
      <rPr>
        <sz val="8"/>
        <color theme="1"/>
        <rFont val="Rubik Mono One"/>
      </rPr>
      <t>IV</t>
    </r>
    <r>
      <rPr>
        <sz val="8"/>
        <color theme="1"/>
        <rFont val="Arial"/>
      </rPr>
      <t xml:space="preserve"> [6.0 Fighter] La-9</t>
    </r>
  </si>
  <si>
    <r>
      <rPr>
        <sz val="8"/>
        <color theme="1"/>
        <rFont val="Rubik Mono One"/>
      </rPr>
      <t>IV</t>
    </r>
    <r>
      <rPr>
        <sz val="8"/>
        <color theme="1"/>
        <rFont val="Arial"/>
      </rPr>
      <t xml:space="preserve"> [6.0 Light] M64 |</t>
    </r>
    <r>
      <rPr>
        <b/>
        <sz val="8"/>
        <color theme="1"/>
        <rFont val="Arial"/>
      </rPr>
      <t xml:space="preserve"> PR</t>
    </r>
  </si>
  <si>
    <r>
      <rPr>
        <sz val="8"/>
        <color theme="1"/>
        <rFont val="Rubik Mono One"/>
      </rPr>
      <t>iv</t>
    </r>
    <r>
      <rPr>
        <sz val="8"/>
        <color theme="1"/>
        <rFont val="Arial"/>
      </rPr>
      <t xml:space="preserve"> [6.3 Light] Type 63-I </t>
    </r>
  </si>
  <si>
    <r>
      <rPr>
        <sz val="8"/>
        <color theme="1"/>
        <rFont val="Rubik Mono One"/>
      </rPr>
      <t>II</t>
    </r>
    <r>
      <rPr>
        <sz val="8"/>
        <color theme="1"/>
        <rFont val="Arial"/>
      </rPr>
      <t xml:space="preserve"> [2.3 SPAA] CCKW 353 (M45)</t>
    </r>
  </si>
  <si>
    <r>
      <rPr>
        <sz val="8"/>
        <color theme="1"/>
        <rFont val="Rubik Mono One"/>
      </rPr>
      <t>IV</t>
    </r>
    <r>
      <rPr>
        <sz val="8"/>
        <color theme="1"/>
        <rFont val="Arial"/>
      </rPr>
      <t xml:space="preserve"> [5.7 Medium] T-34-85 (S-53) </t>
    </r>
  </si>
  <si>
    <r>
      <rPr>
        <sz val="8"/>
        <color theme="1"/>
        <rFont val="Rubik Mono One"/>
      </rPr>
      <t>IV</t>
    </r>
    <r>
      <rPr>
        <sz val="8"/>
        <color theme="1"/>
        <rFont val="Arial"/>
      </rPr>
      <t xml:space="preserve"> [6.0 Destroyer] SU-100 </t>
    </r>
  </si>
  <si>
    <r>
      <rPr>
        <sz val="8"/>
        <color theme="1"/>
        <rFont val="Rubik Mono One"/>
      </rPr>
      <t>IV</t>
    </r>
    <r>
      <rPr>
        <sz val="8"/>
        <color theme="1"/>
        <rFont val="Arial"/>
      </rPr>
      <t xml:space="preserve"> [6.0 Light] M18 GMC</t>
    </r>
  </si>
  <si>
    <r>
      <rPr>
        <sz val="8"/>
        <color theme="1"/>
        <rFont val="Rubik Mono One"/>
      </rPr>
      <t>Iv</t>
    </r>
    <r>
      <rPr>
        <sz val="8"/>
        <color theme="1"/>
        <rFont val="Arial"/>
      </rPr>
      <t xml:space="preserve"> [5.0 Strike] IL-10 (1946)</t>
    </r>
  </si>
  <si>
    <r>
      <rPr>
        <sz val="8"/>
        <color theme="1"/>
        <rFont val="Rubik Mono One"/>
      </rPr>
      <t>IV</t>
    </r>
    <r>
      <rPr>
        <sz val="8"/>
        <color theme="1"/>
        <rFont val="Arial"/>
      </rPr>
      <t xml:space="preserve"> [5.3 Destroyer] ISU-122 </t>
    </r>
  </si>
  <si>
    <r>
      <rPr>
        <sz val="8"/>
        <color theme="1"/>
        <rFont val="Rubik Mono One"/>
      </rPr>
      <t>IV</t>
    </r>
    <r>
      <rPr>
        <sz val="8"/>
        <color theme="1"/>
        <rFont val="Arial"/>
      </rPr>
      <t xml:space="preserve"> [5.3 Destroyer] M36 GMC </t>
    </r>
  </si>
  <si>
    <r>
      <rPr>
        <sz val="8"/>
        <color theme="1"/>
        <rFont val="Rubik Mono One"/>
      </rPr>
      <t>IV</t>
    </r>
    <r>
      <rPr>
        <sz val="8"/>
        <color theme="1"/>
        <rFont val="Arial"/>
      </rPr>
      <t xml:space="preserve"> [5.7 Medium] T-34-85 Gai</t>
    </r>
  </si>
  <si>
    <r>
      <rPr>
        <sz val="8"/>
        <color theme="1"/>
        <rFont val="Rubik Mono One"/>
      </rPr>
      <t>III</t>
    </r>
    <r>
      <rPr>
        <sz val="8"/>
        <color theme="1"/>
        <rFont val="Arial"/>
      </rPr>
      <t xml:space="preserve"> [5.0 Light] Object 211</t>
    </r>
  </si>
  <si>
    <r>
      <rPr>
        <sz val="8"/>
        <color theme="1"/>
        <rFont val="Rubik Mono One"/>
      </rPr>
      <t>III</t>
    </r>
    <r>
      <rPr>
        <sz val="8"/>
        <color theme="1"/>
        <rFont val="Arial"/>
      </rPr>
      <t xml:space="preserve"> [5.0 Light] PT-76</t>
    </r>
  </si>
  <si>
    <r>
      <rPr>
        <sz val="8"/>
        <color theme="1"/>
        <rFont val="Rubik Mono One"/>
      </rPr>
      <t>III</t>
    </r>
    <r>
      <rPr>
        <sz val="8"/>
        <color theme="1"/>
        <rFont val="Arial"/>
      </rPr>
      <t xml:space="preserve"> [5.0 Fighter] P-51K</t>
    </r>
  </si>
  <si>
    <r>
      <rPr>
        <sz val="8"/>
        <color theme="1"/>
        <rFont val="Rubik Mono One"/>
      </rPr>
      <t>II</t>
    </r>
    <r>
      <rPr>
        <sz val="8"/>
        <color theme="1"/>
        <rFont val="Arial"/>
      </rPr>
      <t xml:space="preserve"> [3.3 Destroyer] M10 GMC </t>
    </r>
  </si>
  <si>
    <r>
      <rPr>
        <sz val="8"/>
        <color theme="1"/>
        <rFont val="Rubik Mono One"/>
      </rPr>
      <t>III</t>
    </r>
    <r>
      <rPr>
        <sz val="8"/>
        <color theme="1"/>
        <rFont val="Arial"/>
      </rPr>
      <t xml:space="preserve"> [4.7 Destroyer] ISU-152 </t>
    </r>
  </si>
  <si>
    <r>
      <rPr>
        <sz val="8"/>
        <color theme="1"/>
        <rFont val="Rubik Mono One"/>
      </rPr>
      <t>III</t>
    </r>
    <r>
      <rPr>
        <sz val="8"/>
        <color theme="1"/>
        <rFont val="Arial"/>
      </rPr>
      <t xml:space="preserve"> [4.7 Interceptor] P-38L-1 </t>
    </r>
  </si>
  <si>
    <r>
      <rPr>
        <sz val="8"/>
        <color theme="1"/>
        <rFont val="Rubik Mono One"/>
      </rPr>
      <t>III</t>
    </r>
    <r>
      <rPr>
        <sz val="8"/>
        <color theme="1"/>
        <rFont val="Arial"/>
      </rPr>
      <t xml:space="preserve"> [4.0 Fighter] P-51D-20</t>
    </r>
  </si>
  <si>
    <r>
      <rPr>
        <sz val="8"/>
        <color theme="1"/>
        <rFont val="Rubik Mono One"/>
      </rPr>
      <t>III</t>
    </r>
    <r>
      <rPr>
        <sz val="8"/>
        <color theme="1"/>
        <rFont val="Arial"/>
      </rPr>
      <t xml:space="preserve"> [4.0 Frontline] B-25J-30 </t>
    </r>
  </si>
  <si>
    <r>
      <rPr>
        <sz val="8"/>
        <color theme="1"/>
        <rFont val="Rubik Mono One"/>
      </rPr>
      <t>III</t>
    </r>
    <r>
      <rPr>
        <sz val="8"/>
        <color theme="1"/>
        <rFont val="Arial"/>
      </rPr>
      <t xml:space="preserve"> [4.0 SPAA] M42 </t>
    </r>
  </si>
  <si>
    <r>
      <rPr>
        <sz val="8"/>
        <color theme="1"/>
        <rFont val="Rubik Mono One"/>
      </rPr>
      <t>II</t>
    </r>
    <r>
      <rPr>
        <sz val="8"/>
        <color theme="1"/>
        <rFont val="Arial"/>
      </rPr>
      <t xml:space="preserve"> [3.7 Light] M24</t>
    </r>
  </si>
  <si>
    <r>
      <rPr>
        <sz val="8"/>
        <color theme="1"/>
        <rFont val="Rubik Mono One"/>
      </rPr>
      <t>III</t>
    </r>
    <r>
      <rPr>
        <sz val="8"/>
        <color theme="1"/>
        <rFont val="Arial"/>
      </rPr>
      <t xml:space="preserve"> [4.0 Medium] T-34 (1943)</t>
    </r>
  </si>
  <si>
    <r>
      <rPr>
        <sz val="8"/>
        <color theme="1"/>
        <rFont val="Rubik Mono One"/>
      </rPr>
      <t>II</t>
    </r>
    <r>
      <rPr>
        <sz val="8"/>
        <color theme="1"/>
        <rFont val="Arial"/>
      </rPr>
      <t xml:space="preserve"> [2.7 Frontline] DB-3A (4,409.25 LBS) </t>
    </r>
  </si>
  <si>
    <r>
      <rPr>
        <sz val="8"/>
        <color theme="1"/>
        <rFont val="Rubik Mono One"/>
      </rPr>
      <t>III</t>
    </r>
    <r>
      <rPr>
        <sz val="8"/>
        <color theme="1"/>
        <rFont val="Arial"/>
      </rPr>
      <t xml:space="preserve"> [3.7 Fighter] P-51C-11-NT | </t>
    </r>
    <r>
      <rPr>
        <b/>
        <sz val="8"/>
        <color theme="1"/>
        <rFont val="Arial"/>
      </rPr>
      <t>PR</t>
    </r>
  </si>
  <si>
    <r>
      <rPr>
        <sz val="8"/>
        <color theme="1"/>
        <rFont val="Rubik Mono One"/>
      </rPr>
      <t>III</t>
    </r>
    <r>
      <rPr>
        <sz val="8"/>
        <color theme="1"/>
        <rFont val="Arial"/>
      </rPr>
      <t xml:space="preserve"> [4.0 Medium] M4A1 (75) W</t>
    </r>
  </si>
  <si>
    <r>
      <rPr>
        <sz val="8"/>
        <color theme="1"/>
        <rFont val="Rubik Mono One"/>
      </rPr>
      <t>III</t>
    </r>
    <r>
      <rPr>
        <sz val="8"/>
        <color theme="1"/>
        <rFont val="Arial"/>
      </rPr>
      <t xml:space="preserve"> [3.7 Fighter] Ki-44-II hei |</t>
    </r>
    <r>
      <rPr>
        <b/>
        <sz val="8"/>
        <color theme="1"/>
        <rFont val="Arial"/>
      </rPr>
      <t xml:space="preserve"> TAL</t>
    </r>
  </si>
  <si>
    <r>
      <rPr>
        <sz val="8"/>
        <color theme="1"/>
        <rFont val="Rubik Mono One"/>
      </rPr>
      <t>III</t>
    </r>
    <r>
      <rPr>
        <sz val="8"/>
        <color theme="1"/>
        <rFont val="Arial"/>
      </rPr>
      <t xml:space="preserve"> [3.7 Fighter] P-47D-23-RA</t>
    </r>
  </si>
  <si>
    <r>
      <rPr>
        <sz val="8"/>
        <color theme="1"/>
        <rFont val="Rubik Mono One"/>
      </rPr>
      <t>I</t>
    </r>
    <r>
      <rPr>
        <sz val="8"/>
        <color theme="1"/>
        <rFont val="Arial"/>
      </rPr>
      <t xml:space="preserve"> [1.3 SPAA] Sd.Kfz.222</t>
    </r>
  </si>
  <si>
    <r>
      <rPr>
        <sz val="8"/>
        <color theme="1"/>
        <rFont val="Rubik Mono One"/>
      </rPr>
      <t>II</t>
    </r>
    <r>
      <rPr>
        <sz val="8"/>
        <color theme="1"/>
        <rFont val="Arial"/>
      </rPr>
      <t xml:space="preserve"> [2.3 Destroyer] LVT(A)(4) (ZiS-2)</t>
    </r>
  </si>
  <si>
    <r>
      <rPr>
        <sz val="8"/>
        <color theme="1"/>
        <rFont val="Rubik Mono One"/>
      </rPr>
      <t>II</t>
    </r>
    <r>
      <rPr>
        <sz val="8"/>
        <color theme="1"/>
        <rFont val="Arial"/>
      </rPr>
      <t xml:space="preserve"> [3.7 Medium] M4A4 </t>
    </r>
  </si>
  <si>
    <r>
      <rPr>
        <sz val="8"/>
        <color theme="1"/>
        <rFont val="Rubik Mono One"/>
      </rPr>
      <t>I</t>
    </r>
    <r>
      <rPr>
        <sz val="8"/>
        <color theme="1"/>
        <rFont val="Arial"/>
      </rPr>
      <t xml:space="preserve"> [3.0 Fighter] Ki-43-III ko |</t>
    </r>
    <r>
      <rPr>
        <b/>
        <sz val="8"/>
        <color theme="1"/>
        <rFont val="Arial"/>
      </rPr>
      <t xml:space="preserve"> TAL</t>
    </r>
  </si>
  <si>
    <r>
      <rPr>
        <sz val="8"/>
        <color theme="1"/>
        <rFont val="Rubik Mono One"/>
      </rPr>
      <t>II</t>
    </r>
    <r>
      <rPr>
        <sz val="8"/>
        <color theme="1"/>
        <rFont val="Arial"/>
      </rPr>
      <t xml:space="preserve"> [3.3 Fighter] I-16 type 17</t>
    </r>
  </si>
  <si>
    <r>
      <rPr>
        <sz val="8"/>
        <color theme="1"/>
        <rFont val="Rubik Mono One"/>
      </rPr>
      <t>II</t>
    </r>
    <r>
      <rPr>
        <sz val="8"/>
        <color theme="1"/>
        <rFont val="Arial"/>
      </rPr>
      <t xml:space="preserve"> [3.3 Dive Bomber] P1Y1 mod.11</t>
    </r>
  </si>
  <si>
    <r>
      <rPr>
        <sz val="8"/>
        <color theme="1"/>
        <rFont val="Rubik Mono One"/>
      </rPr>
      <t>II</t>
    </r>
    <r>
      <rPr>
        <sz val="8"/>
        <color theme="1"/>
        <rFont val="Arial"/>
      </rPr>
      <t xml:space="preserve"> [2.7 Light] M3A3 Stuart</t>
    </r>
  </si>
  <si>
    <r>
      <rPr>
        <sz val="8"/>
        <color theme="1"/>
        <rFont val="Rubik Mono One"/>
      </rPr>
      <t>II</t>
    </r>
    <r>
      <rPr>
        <sz val="8"/>
        <color theme="1"/>
        <rFont val="Arial"/>
      </rPr>
      <t xml:space="preserve"> [2.7 Light] M5A1 </t>
    </r>
  </si>
  <si>
    <r>
      <rPr>
        <sz val="8"/>
        <color theme="1"/>
        <rFont val="Rubik Mono One"/>
      </rPr>
      <t>II</t>
    </r>
    <r>
      <rPr>
        <sz val="8"/>
        <color theme="1"/>
        <rFont val="Arial"/>
      </rPr>
      <t xml:space="preserve"> [2.7 Fighter] P-40E-1 </t>
    </r>
  </si>
  <si>
    <r>
      <rPr>
        <sz val="8"/>
        <color theme="1"/>
        <rFont val="Rubik Mono One"/>
      </rPr>
      <t>II</t>
    </r>
    <r>
      <rPr>
        <sz val="8"/>
        <color theme="1"/>
        <rFont val="Arial"/>
      </rPr>
      <t xml:space="preserve"> [2.7 Fighter] P-43A-1</t>
    </r>
  </si>
  <si>
    <r>
      <rPr>
        <sz val="8"/>
        <color theme="1"/>
        <rFont val="Rubik Mono One"/>
      </rPr>
      <t>II</t>
    </r>
    <r>
      <rPr>
        <sz val="8"/>
        <color theme="1"/>
        <rFont val="Arial"/>
      </rPr>
      <t xml:space="preserve"> [2.3 Medium] Chi-Ha Kai </t>
    </r>
  </si>
  <si>
    <r>
      <rPr>
        <sz val="8"/>
        <color theme="1"/>
        <rFont val="Rubik Mono One"/>
      </rPr>
      <t>I</t>
    </r>
    <r>
      <rPr>
        <sz val="8"/>
        <color theme="1"/>
        <rFont val="Arial"/>
      </rPr>
      <t xml:space="preserve"> [2.7 Fighter] CW-21</t>
    </r>
  </si>
  <si>
    <t>[2.3 Interceptor] Ki-45 hei/tei</t>
  </si>
  <si>
    <t>[2.3 Fighter] H-81A-2</t>
  </si>
  <si>
    <r>
      <rPr>
        <sz val="8"/>
        <color theme="1"/>
        <rFont val="Rubik Mono One"/>
      </rPr>
      <t>II</t>
    </r>
    <r>
      <rPr>
        <sz val="8"/>
        <color theme="1"/>
        <rFont val="Arial"/>
      </rPr>
      <t xml:space="preserve"> [2.0 Bomber] A-29 (1,600 LBS) </t>
    </r>
  </si>
  <si>
    <r>
      <rPr>
        <sz val="8"/>
        <color theme="1"/>
        <rFont val="Rubik Mono One"/>
      </rPr>
      <t>I</t>
    </r>
    <r>
      <rPr>
        <sz val="8"/>
        <color theme="1"/>
        <rFont val="Arial"/>
      </rPr>
      <t xml:space="preserve"> [2.3 Fighter] I-153 M-62</t>
    </r>
  </si>
  <si>
    <r>
      <rPr>
        <sz val="8"/>
        <color theme="1"/>
        <rFont val="Rubik Mono One"/>
      </rPr>
      <t>II</t>
    </r>
    <r>
      <rPr>
        <sz val="8"/>
        <color theme="1"/>
        <rFont val="Arial"/>
      </rPr>
      <t xml:space="preserve"> [2.3 Fighter] P-66 </t>
    </r>
  </si>
  <si>
    <r>
      <rPr>
        <sz val="8"/>
        <color theme="1"/>
        <rFont val="Rubik Mono One"/>
      </rPr>
      <t>I</t>
    </r>
    <r>
      <rPr>
        <sz val="8"/>
        <color theme="1"/>
        <rFont val="Arial"/>
      </rPr>
      <t xml:space="preserve"> [2.3 Strike] V-12D </t>
    </r>
  </si>
  <si>
    <r>
      <rPr>
        <sz val="8"/>
        <color theme="1"/>
        <rFont val="Rubik Mono One"/>
      </rPr>
      <t>I</t>
    </r>
    <r>
      <rPr>
        <sz val="8"/>
        <color theme="1"/>
        <rFont val="Arial"/>
      </rPr>
      <t xml:space="preserve"> [Reserve Light] M8 LAC </t>
    </r>
  </si>
  <si>
    <r>
      <rPr>
        <sz val="8"/>
        <color theme="1"/>
        <rFont val="Rubik Mono One"/>
      </rPr>
      <t>I</t>
    </r>
    <r>
      <rPr>
        <sz val="8"/>
        <color theme="1"/>
        <rFont val="Arial"/>
      </rPr>
      <t xml:space="preserve"> [2.0 Destroyer] SU-76M </t>
    </r>
  </si>
  <si>
    <r>
      <rPr>
        <sz val="8"/>
        <color theme="1"/>
        <rFont val="Rubik Mono One"/>
      </rPr>
      <t>II</t>
    </r>
    <r>
      <rPr>
        <sz val="8"/>
        <color theme="1"/>
        <rFont val="Arial"/>
      </rPr>
      <t xml:space="preserve"> [2.0 Fighter] I-16 type 10</t>
    </r>
  </si>
  <si>
    <r>
      <rPr>
        <sz val="8"/>
        <color theme="1"/>
        <rFont val="Rubik Mono One"/>
      </rPr>
      <t>I</t>
    </r>
    <r>
      <rPr>
        <sz val="8"/>
        <color theme="1"/>
        <rFont val="Arial"/>
      </rPr>
      <t xml:space="preserve"> [2.0 Fighter] Ki-27 otsu</t>
    </r>
  </si>
  <si>
    <r>
      <rPr>
        <sz val="8"/>
        <color theme="1"/>
        <rFont val="Rubik Mono One"/>
      </rPr>
      <t>I</t>
    </r>
    <r>
      <rPr>
        <sz val="8"/>
        <color theme="1"/>
        <rFont val="Arial"/>
      </rPr>
      <t xml:space="preserve"> [1.3 Strike] V-11 </t>
    </r>
  </si>
  <si>
    <r>
      <rPr>
        <sz val="8"/>
        <color theme="1"/>
        <rFont val="Rubik Mono One"/>
      </rPr>
      <t>I</t>
    </r>
    <r>
      <rPr>
        <sz val="8"/>
        <color theme="1"/>
        <rFont val="Arial"/>
      </rPr>
      <t xml:space="preserve"> [Reserve Light] T-26 </t>
    </r>
  </si>
  <si>
    <r>
      <rPr>
        <sz val="8"/>
        <color theme="1"/>
        <rFont val="Rubik Mono One"/>
      </rPr>
      <t>I</t>
    </r>
    <r>
      <rPr>
        <sz val="8"/>
        <color theme="1"/>
        <rFont val="Arial"/>
      </rPr>
      <t xml:space="preserve"> [1.3 Destroyer] M8 HMC </t>
    </r>
  </si>
  <si>
    <r>
      <rPr>
        <sz val="8"/>
        <color theme="1"/>
        <rFont val="Rubik Mono One"/>
      </rPr>
      <t>I</t>
    </r>
    <r>
      <rPr>
        <sz val="8"/>
        <color theme="1"/>
        <rFont val="Arial"/>
      </rPr>
      <t xml:space="preserve"> [1.3 Medium] Chi-Ha </t>
    </r>
  </si>
  <si>
    <r>
      <rPr>
        <sz val="8"/>
        <color theme="1"/>
        <rFont val="Rubik Mono One"/>
      </rPr>
      <t>I</t>
    </r>
    <r>
      <rPr>
        <sz val="8"/>
        <color theme="1"/>
        <rFont val="Arial"/>
      </rPr>
      <t xml:space="preserve"> [1.3 Frontline] Martin 139WC (1,322.77 LBS)</t>
    </r>
  </si>
  <si>
    <r>
      <rPr>
        <sz val="8"/>
        <color theme="1"/>
        <rFont val="Rubik Mono One"/>
      </rPr>
      <t>I</t>
    </r>
    <r>
      <rPr>
        <sz val="8"/>
        <color theme="1"/>
        <rFont val="Arial"/>
      </rPr>
      <t xml:space="preserve"> [1.3 Fighter] I-16 type 5 </t>
    </r>
  </si>
  <si>
    <r>
      <rPr>
        <sz val="8"/>
        <color theme="1"/>
        <rFont val="Rubik Mono One"/>
      </rPr>
      <t>I</t>
    </r>
    <r>
      <rPr>
        <sz val="8"/>
        <color theme="1"/>
        <rFont val="Arial"/>
      </rPr>
      <t xml:space="preserve"> [1.3 Fighter] I-16 Chung 28</t>
    </r>
  </si>
  <si>
    <r>
      <rPr>
        <sz val="8"/>
        <color theme="1"/>
        <rFont val="Rubik Mono One"/>
      </rPr>
      <t>i</t>
    </r>
    <r>
      <rPr>
        <sz val="8"/>
        <color theme="1"/>
        <rFont val="Arial"/>
      </rPr>
      <t xml:space="preserve"> [1.0 Dive Bomber] Hs 123 A-1 (992.08 LBS)</t>
    </r>
  </si>
  <si>
    <r>
      <rPr>
        <sz val="8"/>
        <color theme="1"/>
        <rFont val="Rubik Mono One"/>
      </rPr>
      <t>i</t>
    </r>
    <r>
      <rPr>
        <sz val="8"/>
        <color theme="1"/>
        <rFont val="Arial"/>
      </rPr>
      <t xml:space="preserve"> [Reserve Fighter] I-15bis </t>
    </r>
  </si>
  <si>
    <r>
      <rPr>
        <sz val="8"/>
        <color theme="1"/>
        <rFont val="Rubik Mono One"/>
      </rPr>
      <t>i</t>
    </r>
    <r>
      <rPr>
        <sz val="8"/>
        <color theme="1"/>
        <rFont val="Arial"/>
      </rPr>
      <t xml:space="preserve"> [Reserve Fighter] Gladiator Mk I </t>
    </r>
  </si>
  <si>
    <t>Fighter (CREW LVL 47)</t>
  </si>
  <si>
    <t>Close Air Support (CREW LVL 41)</t>
  </si>
  <si>
    <t>SPAA AA (CREW LVL 26)</t>
  </si>
  <si>
    <t>SPAA AT (CREW LVL 26)</t>
  </si>
  <si>
    <t>3rd Best Tank (CREW LVL 41)</t>
  </si>
  <si>
    <t>2nd Best Tank (CREW LVL 56)</t>
  </si>
  <si>
    <t>Best Tank (CREW LVL 101)</t>
  </si>
  <si>
    <r>
      <rPr>
        <sz val="8"/>
        <color rgb="FFFF0000"/>
        <rFont val="Rubik Mono One"/>
      </rPr>
      <t>vii</t>
    </r>
    <r>
      <rPr>
        <sz val="8"/>
        <color theme="1"/>
        <rFont val="Arial"/>
      </rPr>
      <t xml:space="preserve"> [11.7 Heli] AH-64DJP</t>
    </r>
  </si>
  <si>
    <r>
      <rPr>
        <sz val="8"/>
        <color rgb="FFFF0000"/>
        <rFont val="Rubik Mono One"/>
      </rPr>
      <t>Viii</t>
    </r>
    <r>
      <rPr>
        <sz val="8"/>
        <color theme="1"/>
        <rFont val="Arial"/>
      </rPr>
      <t xml:space="preserve"> [12.7 Fighter] JAS39C</t>
    </r>
  </si>
  <si>
    <r>
      <rPr>
        <sz val="8"/>
        <color theme="1"/>
        <rFont val="Rubik Mono One"/>
      </rPr>
      <t>VIII</t>
    </r>
    <r>
      <rPr>
        <sz val="8"/>
        <color theme="1"/>
        <rFont val="Arial"/>
      </rPr>
      <t xml:space="preserve"> [12.7 Fighter] F-16A OCU</t>
    </r>
  </si>
  <si>
    <r>
      <rPr>
        <sz val="8"/>
        <color theme="1"/>
        <rFont val="Rubik Mono One"/>
      </rPr>
      <t>VIII</t>
    </r>
    <r>
      <rPr>
        <sz val="8"/>
        <color theme="1"/>
        <rFont val="Arial"/>
      </rPr>
      <t xml:space="preserve"> [12.7 Jet Fighter] F-15J(M)</t>
    </r>
  </si>
  <si>
    <r>
      <rPr>
        <sz val="8"/>
        <color rgb="FFFF0000"/>
        <rFont val="Rubik Mono One"/>
      </rPr>
      <t>VII</t>
    </r>
    <r>
      <rPr>
        <sz val="8"/>
        <color theme="1"/>
        <rFont val="Arial"/>
      </rPr>
      <t xml:space="preserve"> [11.3 SPAA] Type 81 (C)</t>
    </r>
  </si>
  <si>
    <r>
      <rPr>
        <sz val="8"/>
        <color rgb="FFFF0000"/>
        <rFont val="Rubik Mono One"/>
      </rPr>
      <t>VI</t>
    </r>
    <r>
      <rPr>
        <sz val="8"/>
        <color theme="1"/>
        <rFont val="Arial"/>
      </rPr>
      <t xml:space="preserve"> [8.3 SPAA] Type 87</t>
    </r>
  </si>
  <si>
    <r>
      <rPr>
        <sz val="8"/>
        <color rgb="FFFF0000"/>
        <rFont val="Rubik Mono One"/>
      </rPr>
      <t>VII</t>
    </r>
    <r>
      <rPr>
        <sz val="8"/>
        <color theme="1"/>
        <rFont val="Arial"/>
      </rPr>
      <t xml:space="preserve"> [11.3 Medium] Type 90 (B)</t>
    </r>
  </si>
  <si>
    <r>
      <rPr>
        <sz val="8"/>
        <color rgb="FFFF0000"/>
        <rFont val="Rubik Mono One"/>
      </rPr>
      <t>VII</t>
    </r>
    <r>
      <rPr>
        <sz val="8"/>
        <color theme="1"/>
        <rFont val="Arial"/>
      </rPr>
      <t xml:space="preserve"> [11.3 Medium] TKX (P)</t>
    </r>
  </si>
  <si>
    <r>
      <rPr>
        <sz val="8"/>
        <color rgb="FFFF0000"/>
        <rFont val="Rubik Mono One"/>
      </rPr>
      <t>VIII</t>
    </r>
    <r>
      <rPr>
        <sz val="8"/>
        <color theme="1"/>
        <rFont val="Arial"/>
      </rPr>
      <t xml:space="preserve"> [12.0 Medium] TKX</t>
    </r>
  </si>
  <si>
    <r>
      <rPr>
        <sz val="8"/>
        <color theme="1"/>
        <rFont val="Rubik Mono One"/>
      </rPr>
      <t>VIII</t>
    </r>
    <r>
      <rPr>
        <sz val="8"/>
        <color theme="1"/>
        <rFont val="Arial"/>
      </rPr>
      <t xml:space="preserve"> [12.0 Medium] Type 10</t>
    </r>
  </si>
  <si>
    <r>
      <rPr>
        <sz val="8"/>
        <color rgb="FFFF0000"/>
        <rFont val="Rubik Mono One"/>
      </rPr>
      <t>Viii</t>
    </r>
    <r>
      <rPr>
        <sz val="8"/>
        <color theme="1"/>
        <rFont val="Arial"/>
      </rPr>
      <t xml:space="preserve"> [12.0 Fighter] F-16AJ </t>
    </r>
  </si>
  <si>
    <r>
      <rPr>
        <sz val="8"/>
        <color theme="1"/>
        <rFont val="Rubik Mono One"/>
      </rPr>
      <t>VIII</t>
    </r>
    <r>
      <rPr>
        <sz val="8"/>
        <color theme="1"/>
        <rFont val="Arial"/>
      </rPr>
      <t xml:space="preserve"> [12.3 Fighter] F-15J</t>
    </r>
  </si>
  <si>
    <r>
      <rPr>
        <sz val="8"/>
        <color theme="1"/>
        <rFont val="Rubik Mono One"/>
      </rPr>
      <t>Viii</t>
    </r>
    <r>
      <rPr>
        <sz val="8"/>
        <color theme="1"/>
        <rFont val="Arial"/>
      </rPr>
      <t xml:space="preserve"> [11.3 Jet Fighter] F-4EJ Kai Phantom II</t>
    </r>
  </si>
  <si>
    <r>
      <rPr>
        <sz val="8"/>
        <color theme="1"/>
        <rFont val="Rubik Mono One"/>
      </rPr>
      <t>VII</t>
    </r>
    <r>
      <rPr>
        <sz val="8"/>
        <color theme="1"/>
        <rFont val="Arial"/>
      </rPr>
      <t xml:space="preserve"> [10.7 Fighter] F-4EJ Phantom II</t>
    </r>
  </si>
  <si>
    <r>
      <rPr>
        <sz val="8"/>
        <color rgb="FFFF0000"/>
        <rFont val="Rubik Mono One"/>
      </rPr>
      <t>VIi</t>
    </r>
    <r>
      <rPr>
        <sz val="8"/>
        <color theme="1"/>
        <rFont val="Arial"/>
      </rPr>
      <t xml:space="preserve"> [11.0 Jet Fighter] F-5T SCU</t>
    </r>
  </si>
  <si>
    <r>
      <rPr>
        <sz val="8"/>
        <color rgb="FFFF0000"/>
        <rFont val="Rubik Mono One"/>
      </rPr>
      <t>VII</t>
    </r>
    <r>
      <rPr>
        <sz val="8"/>
        <color theme="1"/>
        <rFont val="Arial"/>
      </rPr>
      <t xml:space="preserve"> [9.7 Light] ICV (P)</t>
    </r>
  </si>
  <si>
    <r>
      <rPr>
        <sz val="8"/>
        <color rgb="FFFF0000"/>
        <rFont val="Rubik Mono One"/>
      </rPr>
      <t>VII</t>
    </r>
    <r>
      <rPr>
        <sz val="8"/>
        <color theme="1"/>
        <rFont val="Arial"/>
      </rPr>
      <t xml:space="preserve"> [11.3 Medium] Type 90</t>
    </r>
  </si>
  <si>
    <r>
      <rPr>
        <sz val="8"/>
        <color theme="1"/>
        <rFont val="Rubik Mono One"/>
      </rPr>
      <t>VII</t>
    </r>
    <r>
      <rPr>
        <sz val="8"/>
        <color theme="1"/>
        <rFont val="Arial"/>
      </rPr>
      <t xml:space="preserve"> [11.3 Medium] Type 90 (B)</t>
    </r>
  </si>
  <si>
    <r>
      <rPr>
        <sz val="8"/>
        <color theme="1"/>
        <rFont val="Rubik Mono One"/>
      </rPr>
      <t>VII</t>
    </r>
    <r>
      <rPr>
        <sz val="8"/>
        <color theme="1"/>
        <rFont val="Arial"/>
      </rPr>
      <t xml:space="preserve"> [11.3 Medium] TKX (P)</t>
    </r>
  </si>
  <si>
    <r>
      <rPr>
        <sz val="8"/>
        <color rgb="FFFF0000"/>
        <rFont val="Rubik Mono One"/>
      </rPr>
      <t>vi</t>
    </r>
    <r>
      <rPr>
        <sz val="8"/>
        <color theme="1"/>
        <rFont val="Arial"/>
      </rPr>
      <t xml:space="preserve"> [9.7 Heli] AH-1S </t>
    </r>
  </si>
  <si>
    <r>
      <rPr>
        <sz val="8"/>
        <color theme="1"/>
        <rFont val="Rubik Mono One"/>
      </rPr>
      <t>vii</t>
    </r>
    <r>
      <rPr>
        <sz val="8"/>
        <color theme="1"/>
        <rFont val="Arial"/>
      </rPr>
      <t xml:space="preserve"> [10.7 Jet Fighter] A-7E</t>
    </r>
  </si>
  <si>
    <r>
      <rPr>
        <sz val="8"/>
        <color rgb="FFFF0000"/>
        <rFont val="Rubik Mono One"/>
      </rPr>
      <t>VII</t>
    </r>
    <r>
      <rPr>
        <sz val="8"/>
        <color theme="1"/>
        <rFont val="Arial"/>
      </rPr>
      <t xml:space="preserve"> [9.3 SPAA] Type 93</t>
    </r>
  </si>
  <si>
    <r>
      <rPr>
        <sz val="8"/>
        <color rgb="FFFF0000"/>
        <rFont val="Rubik Mono One"/>
      </rPr>
      <t>VI</t>
    </r>
    <r>
      <rPr>
        <sz val="8"/>
        <color theme="1"/>
        <rFont val="Arial"/>
      </rPr>
      <t xml:space="preserve"> [9.3 Light] Type 16 (P) | </t>
    </r>
    <r>
      <rPr>
        <b/>
        <sz val="8"/>
        <color theme="1"/>
        <rFont val="Arial"/>
      </rPr>
      <t>TAL</t>
    </r>
  </si>
  <si>
    <r>
      <rPr>
        <sz val="8"/>
        <color theme="1"/>
        <rFont val="Rubik Mono One"/>
      </rPr>
      <t>VI</t>
    </r>
    <r>
      <rPr>
        <sz val="8"/>
        <color theme="1"/>
        <rFont val="Arial"/>
      </rPr>
      <t xml:space="preserve"> [9.3 Light] Type 16 (FPS) | </t>
    </r>
    <r>
      <rPr>
        <b/>
        <sz val="8"/>
        <color theme="1"/>
        <rFont val="Arial"/>
      </rPr>
      <t>PR</t>
    </r>
  </si>
  <si>
    <r>
      <rPr>
        <sz val="8"/>
        <color theme="1"/>
        <rFont val="Rubik Mono One"/>
      </rPr>
      <t>VII</t>
    </r>
    <r>
      <rPr>
        <sz val="8"/>
        <color theme="1"/>
        <rFont val="Arial"/>
      </rPr>
      <t xml:space="preserve"> [9.7 Light] Type 16</t>
    </r>
  </si>
  <si>
    <r>
      <rPr>
        <sz val="8"/>
        <color rgb="FFFF0000"/>
        <rFont val="Rubik Mono One"/>
      </rPr>
      <t>VIi</t>
    </r>
    <r>
      <rPr>
        <sz val="8"/>
        <color theme="1"/>
        <rFont val="Arial"/>
      </rPr>
      <t xml:space="preserve"> [10.7 Jet Fighter] F-5A</t>
    </r>
  </si>
  <si>
    <r>
      <rPr>
        <sz val="8"/>
        <color rgb="FFFF0000"/>
        <rFont val="Rubik Mono One"/>
      </rPr>
      <t>VI</t>
    </r>
    <r>
      <rPr>
        <sz val="8"/>
        <color theme="1"/>
        <rFont val="Arial"/>
      </rPr>
      <t xml:space="preserve"> [10.0 Jet Fighter] F-104J </t>
    </r>
  </si>
  <si>
    <r>
      <rPr>
        <sz val="8"/>
        <color theme="1"/>
        <rFont val="Rubik Mono One"/>
      </rPr>
      <t>vi</t>
    </r>
    <r>
      <rPr>
        <sz val="8"/>
        <color theme="1"/>
        <rFont val="Arial"/>
      </rPr>
      <t xml:space="preserve"> [9.7 Jet Fighter] T-2</t>
    </r>
  </si>
  <si>
    <r>
      <rPr>
        <sz val="8"/>
        <color theme="1"/>
        <rFont val="Rubik Mono One"/>
      </rPr>
      <t>vi</t>
    </r>
    <r>
      <rPr>
        <sz val="8"/>
        <color theme="1"/>
        <rFont val="Arial"/>
      </rPr>
      <t xml:space="preserve"> [10.0 Jet Fighter] F-1</t>
    </r>
  </si>
  <si>
    <r>
      <rPr>
        <sz val="8"/>
        <color theme="1"/>
        <rFont val="Rubik Mono One"/>
      </rPr>
      <t>vI</t>
    </r>
    <r>
      <rPr>
        <sz val="8"/>
        <color theme="1"/>
        <rFont val="Arial"/>
      </rPr>
      <t xml:space="preserve"> [9.7 Strike Jet] Alpha Jet TH</t>
    </r>
  </si>
  <si>
    <r>
      <rPr>
        <sz val="8"/>
        <color theme="1"/>
        <rFont val="Rubik Mono One"/>
      </rPr>
      <t>vI</t>
    </r>
    <r>
      <rPr>
        <sz val="8"/>
        <color theme="1"/>
        <rFont val="Arial"/>
      </rPr>
      <t xml:space="preserve"> [9.0 Strike Jet] Alpha Jet A</t>
    </r>
  </si>
  <si>
    <r>
      <rPr>
        <sz val="8"/>
        <color rgb="FFFF0000"/>
        <rFont val="Rubik Mono One"/>
      </rPr>
      <t>vi</t>
    </r>
    <r>
      <rPr>
        <sz val="8"/>
        <color theme="1"/>
        <rFont val="Arial"/>
      </rPr>
      <t xml:space="preserve"> [9.3 Heli] AH-1E</t>
    </r>
  </si>
  <si>
    <r>
      <rPr>
        <sz val="8"/>
        <color theme="1"/>
        <rFont val="Rubik Mono One"/>
      </rPr>
      <t>v</t>
    </r>
    <r>
      <rPr>
        <sz val="8"/>
        <color theme="1"/>
        <rFont val="Arial"/>
      </rPr>
      <t xml:space="preserve"> [9.0 Jet Fighter] F-86F-40</t>
    </r>
  </si>
  <si>
    <r>
      <rPr>
        <sz val="8"/>
        <color theme="1"/>
        <rFont val="Rubik Mono One"/>
      </rPr>
      <t>v</t>
    </r>
    <r>
      <rPr>
        <sz val="8"/>
        <color theme="1"/>
        <rFont val="Arial"/>
      </rPr>
      <t xml:space="preserve"> [8.7 Jet Fighter] Ki-200</t>
    </r>
  </si>
  <si>
    <r>
      <rPr>
        <sz val="8"/>
        <color rgb="FFFF0000"/>
        <rFont val="Rubik Mono One"/>
      </rPr>
      <t>VI</t>
    </r>
    <r>
      <rPr>
        <sz val="8"/>
        <color theme="1"/>
        <rFont val="Arial"/>
      </rPr>
      <t xml:space="preserve"> [9.0 Medium] Type 74 (E)</t>
    </r>
  </si>
  <si>
    <r>
      <rPr>
        <sz val="8"/>
        <color rgb="FFFF0000"/>
        <rFont val="Rubik Mono One"/>
      </rPr>
      <t>VI</t>
    </r>
    <r>
      <rPr>
        <sz val="8"/>
        <color theme="1"/>
        <rFont val="Arial"/>
      </rPr>
      <t xml:space="preserve"> [9.0 Medium] Type 74 (F)</t>
    </r>
  </si>
  <si>
    <r>
      <rPr>
        <sz val="8"/>
        <color theme="1"/>
        <rFont val="Rubik Mono One"/>
      </rPr>
      <t>VI</t>
    </r>
    <r>
      <rPr>
        <sz val="8"/>
        <color theme="1"/>
        <rFont val="Arial"/>
      </rPr>
      <t xml:space="preserve"> [9.3 Light] Type 16 (P) | </t>
    </r>
    <r>
      <rPr>
        <b/>
        <sz val="8"/>
        <color theme="1"/>
        <rFont val="Arial"/>
      </rPr>
      <t>TAL</t>
    </r>
  </si>
  <si>
    <r>
      <rPr>
        <sz val="8"/>
        <color theme="1"/>
        <rFont val="Rubik Mono One"/>
      </rPr>
      <t>v</t>
    </r>
    <r>
      <rPr>
        <sz val="8"/>
        <color theme="1"/>
        <rFont val="Arial"/>
      </rPr>
      <t xml:space="preserve"> [7.7 Heli] UH-1B </t>
    </r>
  </si>
  <si>
    <r>
      <rPr>
        <sz val="8"/>
        <color rgb="FFFF0000"/>
        <rFont val="Rubik Mono One"/>
      </rPr>
      <t>VI</t>
    </r>
    <r>
      <rPr>
        <sz val="8"/>
        <color theme="1"/>
        <rFont val="Arial"/>
      </rPr>
      <t xml:space="preserve"> [9.0 Light] Type 89</t>
    </r>
  </si>
  <si>
    <r>
      <rPr>
        <sz val="8"/>
        <color rgb="FFFF0000"/>
        <rFont val="Rubik Mono One"/>
      </rPr>
      <t>VI</t>
    </r>
    <r>
      <rPr>
        <sz val="8"/>
        <color theme="1"/>
        <rFont val="Arial"/>
      </rPr>
      <t xml:space="preserve"> [9.0 Light] Type 87 RCV </t>
    </r>
  </si>
  <si>
    <r>
      <rPr>
        <sz val="8"/>
        <color theme="1"/>
        <rFont val="Rubik Mono One"/>
      </rPr>
      <t>VI</t>
    </r>
    <r>
      <rPr>
        <sz val="8"/>
        <color theme="1"/>
        <rFont val="Arial"/>
      </rPr>
      <t xml:space="preserve"> [9.0 Medium] Type 74 (E)</t>
    </r>
  </si>
  <si>
    <r>
      <rPr>
        <sz val="8"/>
        <color theme="1"/>
        <rFont val="Rubik Mono One"/>
      </rPr>
      <t>VI</t>
    </r>
    <r>
      <rPr>
        <sz val="8"/>
        <color theme="1"/>
        <rFont val="Arial"/>
      </rPr>
      <t xml:space="preserve"> [9.0 Medium] Type 74 (F)</t>
    </r>
  </si>
  <si>
    <r>
      <rPr>
        <sz val="8"/>
        <color theme="1"/>
        <rFont val="Rubik Mono One"/>
      </rPr>
      <t>v</t>
    </r>
    <r>
      <rPr>
        <sz val="8"/>
        <color theme="1"/>
        <rFont val="Arial"/>
      </rPr>
      <t xml:space="preserve"> [8.0 Jet Fighter] R2Y2 Kai V1</t>
    </r>
  </si>
  <si>
    <r>
      <rPr>
        <sz val="8"/>
        <color theme="1"/>
        <rFont val="Rubik Mono One"/>
      </rPr>
      <t>v</t>
    </r>
    <r>
      <rPr>
        <sz val="8"/>
        <color theme="1"/>
        <rFont val="Arial"/>
      </rPr>
      <t xml:space="preserve"> [8.3 Jet Fighter] F-86F-30</t>
    </r>
  </si>
  <si>
    <r>
      <rPr>
        <sz val="8"/>
        <color theme="1"/>
        <rFont val="Rubik Mono One"/>
      </rPr>
      <t>V</t>
    </r>
    <r>
      <rPr>
        <sz val="8"/>
        <color theme="1"/>
        <rFont val="Arial"/>
      </rPr>
      <t xml:space="preserve"> [7.3 Medium] M47</t>
    </r>
  </si>
  <si>
    <r>
      <rPr>
        <sz val="8"/>
        <color theme="1"/>
        <rFont val="Rubik Mono One"/>
      </rPr>
      <t>V</t>
    </r>
    <r>
      <rPr>
        <sz val="8"/>
        <color theme="1"/>
        <rFont val="Arial"/>
      </rPr>
      <t xml:space="preserve"> [7.7 Light] Type 87 RCV (P)</t>
    </r>
  </si>
  <si>
    <r>
      <rPr>
        <sz val="8"/>
        <color theme="1"/>
        <rFont val="Rubik Mono One"/>
      </rPr>
      <t>V</t>
    </r>
    <r>
      <rPr>
        <sz val="8"/>
        <color theme="1"/>
        <rFont val="Arial"/>
      </rPr>
      <t xml:space="preserve"> [8.3 Medium] STB-2</t>
    </r>
  </si>
  <si>
    <r>
      <rPr>
        <sz val="8"/>
        <color theme="1"/>
        <rFont val="Rubik Mono One"/>
      </rPr>
      <t>V</t>
    </r>
    <r>
      <rPr>
        <sz val="8"/>
        <color theme="1"/>
        <rFont val="Arial"/>
      </rPr>
      <t xml:space="preserve"> [8.3 Medium] Type 74 (C) | </t>
    </r>
    <r>
      <rPr>
        <b/>
        <sz val="8"/>
        <color theme="1"/>
        <rFont val="Arial"/>
      </rPr>
      <t>TAL</t>
    </r>
  </si>
  <si>
    <r>
      <rPr>
        <sz val="8"/>
        <color theme="1"/>
        <rFont val="Rubik Mono One"/>
      </rPr>
      <t>v</t>
    </r>
    <r>
      <rPr>
        <sz val="8"/>
        <color theme="1"/>
        <rFont val="Arial"/>
      </rPr>
      <t xml:space="preserve"> [8.0 Jet Fighter] R2Y2 Kai V2</t>
    </r>
  </si>
  <si>
    <r>
      <rPr>
        <sz val="8"/>
        <color theme="1"/>
        <rFont val="Rubik Mono One"/>
      </rPr>
      <t>v</t>
    </r>
    <r>
      <rPr>
        <sz val="8"/>
        <color theme="1"/>
        <rFont val="Arial"/>
      </rPr>
      <t xml:space="preserve"> [8.0 Jet Fighter] R2Y2 Kai V3</t>
    </r>
  </si>
  <si>
    <r>
      <rPr>
        <sz val="8"/>
        <color theme="1"/>
        <rFont val="Rubik Mono One"/>
      </rPr>
      <t>IV</t>
    </r>
    <r>
      <rPr>
        <sz val="8"/>
        <color theme="1"/>
        <rFont val="Arial"/>
      </rPr>
      <t xml:space="preserve"> [5.3 SPAA] SUB-I-II </t>
    </r>
  </si>
  <si>
    <r>
      <rPr>
        <sz val="8"/>
        <color theme="1"/>
        <rFont val="Rubik Mono One"/>
      </rPr>
      <t>V</t>
    </r>
    <r>
      <rPr>
        <sz val="8"/>
        <color theme="1"/>
        <rFont val="Arial"/>
      </rPr>
      <t xml:space="preserve"> [7.3 Destroyer] Type 99  </t>
    </r>
  </si>
  <si>
    <r>
      <rPr>
        <sz val="8"/>
        <color theme="1"/>
        <rFont val="Rubik Mono One"/>
      </rPr>
      <t>V</t>
    </r>
    <r>
      <rPr>
        <sz val="8"/>
        <color theme="1"/>
        <rFont val="Arial"/>
      </rPr>
      <t xml:space="preserve"> [7.3 Destroyer] Ho-Ri Production</t>
    </r>
  </si>
  <si>
    <r>
      <rPr>
        <sz val="8"/>
        <color theme="1"/>
        <rFont val="Rubik Mono One"/>
      </rPr>
      <t>v</t>
    </r>
    <r>
      <rPr>
        <sz val="8"/>
        <color theme="1"/>
        <rFont val="Arial"/>
      </rPr>
      <t xml:space="preserve"> [7.7 Jet Fighter] F-84G-21-RE</t>
    </r>
  </si>
  <si>
    <r>
      <rPr>
        <sz val="8"/>
        <color theme="1"/>
        <rFont val="Rubik Mono One"/>
      </rPr>
      <t>iv</t>
    </r>
    <r>
      <rPr>
        <sz val="8"/>
        <color theme="1"/>
        <rFont val="Arial"/>
      </rPr>
      <t xml:space="preserve"> [6.3 Fighter] Ki-84 hei</t>
    </r>
  </si>
  <si>
    <r>
      <rPr>
        <sz val="8"/>
        <color theme="1"/>
        <rFont val="Rubik Mono One"/>
      </rPr>
      <t>v</t>
    </r>
    <r>
      <rPr>
        <sz val="8"/>
        <color theme="1"/>
        <rFont val="Arial"/>
      </rPr>
      <t xml:space="preserve"> [7.0 Jet Fighter] Kikka</t>
    </r>
  </si>
  <si>
    <r>
      <rPr>
        <sz val="8"/>
        <color theme="1"/>
        <rFont val="Rubik Mono One"/>
      </rPr>
      <t>iii</t>
    </r>
    <r>
      <rPr>
        <sz val="8"/>
        <color theme="1"/>
        <rFont val="Arial"/>
      </rPr>
      <t xml:space="preserve"> [4.3 Long Range] G5N1 (7,054.79 LBS) </t>
    </r>
  </si>
  <si>
    <r>
      <rPr>
        <sz val="8"/>
        <color theme="1"/>
        <rFont val="Rubik Mono One"/>
      </rPr>
      <t>iv</t>
    </r>
    <r>
      <rPr>
        <sz val="8"/>
        <color theme="1"/>
        <rFont val="Arial"/>
      </rPr>
      <t xml:space="preserve"> [6.0 Fighter] N1K2-Ja</t>
    </r>
  </si>
  <si>
    <r>
      <rPr>
        <sz val="8"/>
        <color theme="1"/>
        <rFont val="Rubik Mono One"/>
      </rPr>
      <t>IV</t>
    </r>
    <r>
      <rPr>
        <sz val="8"/>
        <color theme="1"/>
        <rFont val="Arial"/>
      </rPr>
      <t xml:space="preserve"> [6.7 Medium] ST-A3</t>
    </r>
  </si>
  <si>
    <r>
      <rPr>
        <sz val="8"/>
        <color theme="1"/>
        <rFont val="Rubik Mono One"/>
      </rPr>
      <t>IV</t>
    </r>
    <r>
      <rPr>
        <sz val="8"/>
        <color theme="1"/>
        <rFont val="Arial"/>
      </rPr>
      <t xml:space="preserve"> [6.3 Medium] ST-A2</t>
    </r>
  </si>
  <si>
    <r>
      <rPr>
        <sz val="8"/>
        <color theme="1"/>
        <rFont val="Rubik Mono One"/>
      </rPr>
      <t>IV</t>
    </r>
    <r>
      <rPr>
        <sz val="8"/>
        <color theme="1"/>
        <rFont val="Arial"/>
      </rPr>
      <t xml:space="preserve"> [6.3 Medium] ST-A1 </t>
    </r>
  </si>
  <si>
    <r>
      <rPr>
        <sz val="8"/>
        <color theme="1"/>
        <rFont val="Rubik Mono One"/>
      </rPr>
      <t>IV</t>
    </r>
    <r>
      <rPr>
        <sz val="8"/>
        <color theme="1"/>
        <rFont val="Arial"/>
      </rPr>
      <t xml:space="preserve"> [6.7 Medium] Type 61</t>
    </r>
  </si>
  <si>
    <r>
      <rPr>
        <sz val="8"/>
        <color theme="1"/>
        <rFont val="Rubik Mono One"/>
      </rPr>
      <t>iv</t>
    </r>
    <r>
      <rPr>
        <sz val="8"/>
        <color theme="1"/>
        <rFont val="Arial"/>
      </rPr>
      <t xml:space="preserve"> [6.0 Interceptor] Ki-83</t>
    </r>
  </si>
  <si>
    <r>
      <rPr>
        <sz val="8"/>
        <color theme="1"/>
        <rFont val="Rubik Mono One"/>
      </rPr>
      <t>Iv</t>
    </r>
    <r>
      <rPr>
        <sz val="8"/>
        <color theme="1"/>
        <rFont val="Arial"/>
      </rPr>
      <t xml:space="preserve"> [6.3 Light] M41A1 </t>
    </r>
  </si>
  <si>
    <r>
      <rPr>
        <sz val="8"/>
        <color theme="1"/>
        <rFont val="Rubik Mono One"/>
      </rPr>
      <t>IV</t>
    </r>
    <r>
      <rPr>
        <sz val="8"/>
        <color theme="1"/>
        <rFont val="Arial"/>
      </rPr>
      <t xml:space="preserve"> [6.3 Destroyer] Type 75 SPH</t>
    </r>
  </si>
  <si>
    <t>[6.0 Fighter] J6K1</t>
  </si>
  <si>
    <t>[6.0 Fighter] Ki-94-II</t>
  </si>
  <si>
    <r>
      <rPr>
        <sz val="8"/>
        <color theme="1"/>
        <rFont val="Rubik Mono One"/>
      </rPr>
      <t>iv</t>
    </r>
    <r>
      <rPr>
        <sz val="8"/>
        <color theme="1"/>
        <rFont val="Arial"/>
      </rPr>
      <t xml:space="preserve"> [6.0 Fighter] J7W1</t>
    </r>
  </si>
  <si>
    <r>
      <rPr>
        <sz val="8"/>
        <color theme="1"/>
        <rFont val="Rubik Mono One"/>
      </rPr>
      <t>III</t>
    </r>
    <r>
      <rPr>
        <sz val="8"/>
        <color theme="1"/>
        <rFont val="Arial"/>
      </rPr>
      <t xml:space="preserve"> [4.7 Medium] Chi-To </t>
    </r>
  </si>
  <si>
    <r>
      <rPr>
        <sz val="8"/>
        <color theme="1"/>
        <rFont val="Rubik Mono One"/>
      </rPr>
      <t>III</t>
    </r>
    <r>
      <rPr>
        <sz val="8"/>
        <color theme="1"/>
        <rFont val="Arial"/>
      </rPr>
      <t xml:space="preserve"> [5.0 Medium] Chi-Ri II </t>
    </r>
  </si>
  <si>
    <r>
      <rPr>
        <sz val="8"/>
        <color theme="1"/>
        <rFont val="Rubik Mono One"/>
      </rPr>
      <t>IV</t>
    </r>
    <r>
      <rPr>
        <sz val="8"/>
        <color theme="1"/>
        <rFont val="Arial"/>
      </rPr>
      <t xml:space="preserve"> [5.7 Destroyer] M36B2</t>
    </r>
  </si>
  <si>
    <r>
      <rPr>
        <sz val="8"/>
        <color theme="1"/>
        <rFont val="Rubik Mono One"/>
      </rPr>
      <t>IV</t>
    </r>
    <r>
      <rPr>
        <sz val="8"/>
        <color theme="1"/>
        <rFont val="Arial"/>
      </rPr>
      <t xml:space="preserve"> [5.7 Medium] M4A3 (76) W </t>
    </r>
  </si>
  <si>
    <t>[5.7 Fighter] Ki-87</t>
  </si>
  <si>
    <r>
      <rPr>
        <sz val="8"/>
        <color theme="1"/>
        <rFont val="Rubik Mono One"/>
      </rPr>
      <t>iv</t>
    </r>
    <r>
      <rPr>
        <sz val="8"/>
        <color theme="1"/>
        <rFont val="Arial"/>
      </rPr>
      <t xml:space="preserve"> [5.7 Fighter] J2M5</t>
    </r>
  </si>
  <si>
    <r>
      <rPr>
        <sz val="8"/>
        <color theme="1"/>
        <rFont val="Rubik Mono One"/>
      </rPr>
      <t>iv</t>
    </r>
    <r>
      <rPr>
        <sz val="8"/>
        <color theme="1"/>
        <rFont val="Arial"/>
      </rPr>
      <t xml:space="preserve"> [5.7 Fighter] Ki-84 otsu</t>
    </r>
  </si>
  <si>
    <r>
      <rPr>
        <sz val="8"/>
        <color theme="1"/>
        <rFont val="Rubik Mono One"/>
      </rPr>
      <t>iii</t>
    </r>
    <r>
      <rPr>
        <sz val="8"/>
        <color theme="1"/>
        <rFont val="Arial"/>
      </rPr>
      <t xml:space="preserve"> [5.7 Interceptor] J5N1</t>
    </r>
  </si>
  <si>
    <r>
      <rPr>
        <sz val="8"/>
        <color theme="1"/>
        <rFont val="Rubik Mono One"/>
      </rPr>
      <t>iv</t>
    </r>
    <r>
      <rPr>
        <sz val="8"/>
        <color theme="1"/>
        <rFont val="Arial"/>
      </rPr>
      <t xml:space="preserve"> [5.3 Fighter] A6M5 otsu </t>
    </r>
  </si>
  <si>
    <r>
      <rPr>
        <sz val="8"/>
        <color theme="1"/>
        <rFont val="Rubik Mono One"/>
      </rPr>
      <t>iv</t>
    </r>
    <r>
      <rPr>
        <sz val="8"/>
        <color theme="1"/>
        <rFont val="Arial"/>
      </rPr>
      <t xml:space="preserve"> [5.3 Fighter] A7M2</t>
    </r>
  </si>
  <si>
    <r>
      <rPr>
        <sz val="8"/>
        <color theme="1"/>
        <rFont val="Rubik Mono One"/>
      </rPr>
      <t>iv</t>
    </r>
    <r>
      <rPr>
        <sz val="8"/>
        <color theme="1"/>
        <rFont val="Arial"/>
      </rPr>
      <t xml:space="preserve"> [5.3 Fighter] N1K1-Ja</t>
    </r>
  </si>
  <si>
    <r>
      <rPr>
        <sz val="8"/>
        <color theme="1"/>
        <rFont val="Rubik Mono One"/>
      </rPr>
      <t>III</t>
    </r>
    <r>
      <rPr>
        <sz val="8"/>
        <color theme="1"/>
        <rFont val="Arial"/>
      </rPr>
      <t xml:space="preserve"> [4.0 Destroyer] M44 </t>
    </r>
  </si>
  <si>
    <r>
      <rPr>
        <sz val="8"/>
        <color theme="1"/>
        <rFont val="Rubik Mono One"/>
      </rPr>
      <t>III</t>
    </r>
    <r>
      <rPr>
        <sz val="8"/>
        <color theme="1"/>
        <rFont val="Arial"/>
      </rPr>
      <t xml:space="preserve"> [4.7 Medium] Chi-To Late </t>
    </r>
  </si>
  <si>
    <t>[5.0 Fighter] A6M5 Ko</t>
  </si>
  <si>
    <t>[5.0 Fighter] A6M6c</t>
  </si>
  <si>
    <r>
      <rPr>
        <sz val="8"/>
        <color theme="1"/>
        <rFont val="Rubik Mono One"/>
      </rPr>
      <t>iii</t>
    </r>
    <r>
      <rPr>
        <sz val="8"/>
        <color theme="1"/>
        <rFont val="Arial"/>
      </rPr>
      <t xml:space="preserve"> [5.0 Fighter] J2M2</t>
    </r>
  </si>
  <si>
    <r>
      <rPr>
        <sz val="8"/>
        <color theme="1"/>
        <rFont val="Rubik Mono One"/>
      </rPr>
      <t>iv</t>
    </r>
    <r>
      <rPr>
        <sz val="8"/>
        <color theme="1"/>
        <rFont val="Arial"/>
      </rPr>
      <t xml:space="preserve"> [5.0 Fighter] A6M5 Hei</t>
    </r>
  </si>
  <si>
    <r>
      <rPr>
        <sz val="8"/>
        <color theme="1"/>
        <rFont val="Rubik Mono One"/>
      </rPr>
      <t>III</t>
    </r>
    <r>
      <rPr>
        <sz val="8"/>
        <color theme="1"/>
        <rFont val="Arial"/>
      </rPr>
      <t xml:space="preserve"> [5.0 Fighter] A6M5</t>
    </r>
  </si>
  <si>
    <r>
      <rPr>
        <sz val="8"/>
        <color theme="1"/>
        <rFont val="Rubik Mono One"/>
      </rPr>
      <t>II</t>
    </r>
    <r>
      <rPr>
        <sz val="8"/>
        <color theme="1"/>
        <rFont val="Arial"/>
      </rPr>
      <t xml:space="preserve"> [2.7 SPAA] M16 MGMC</t>
    </r>
  </si>
  <si>
    <t>[4.7 Long Range] B-17E</t>
  </si>
  <si>
    <t>[4.7 Fighter] J2M5</t>
  </si>
  <si>
    <t>[4.7 Fighter] Fw 190 A-5</t>
  </si>
  <si>
    <r>
      <rPr>
        <sz val="8"/>
        <color theme="1"/>
        <rFont val="Rubik Mono One"/>
      </rPr>
      <t>iv</t>
    </r>
    <r>
      <rPr>
        <sz val="8"/>
        <color theme="1"/>
        <rFont val="Arial"/>
      </rPr>
      <t xml:space="preserve"> [4.7 Fighter] Ki-61-I hei</t>
    </r>
  </si>
  <si>
    <r>
      <rPr>
        <sz val="8"/>
        <color theme="1"/>
        <rFont val="Rubik Mono One"/>
      </rPr>
      <t>iii</t>
    </r>
    <r>
      <rPr>
        <sz val="8"/>
        <color theme="1"/>
        <rFont val="Arial"/>
      </rPr>
      <t xml:space="preserve"> [4.7 Fighter] Ki-61-II Otsu Kai</t>
    </r>
  </si>
  <si>
    <r>
      <rPr>
        <sz val="8"/>
        <color theme="1"/>
        <rFont val="Rubik Mono One"/>
      </rPr>
      <t>iii</t>
    </r>
    <r>
      <rPr>
        <sz val="8"/>
        <color theme="1"/>
        <rFont val="Arial"/>
      </rPr>
      <t xml:space="preserve"> [4.7 frontline] Ki-67-I otsu</t>
    </r>
  </si>
  <si>
    <r>
      <rPr>
        <sz val="8"/>
        <color theme="1"/>
        <rFont val="Rubik Mono One"/>
      </rPr>
      <t>iii</t>
    </r>
    <r>
      <rPr>
        <sz val="8"/>
        <color theme="1"/>
        <rFont val="Arial"/>
      </rPr>
      <t xml:space="preserve"> [4.3 Fighter] Ki-61-I tei</t>
    </r>
  </si>
  <si>
    <r>
      <rPr>
        <sz val="8"/>
        <color theme="1"/>
        <rFont val="Rubik Mono One"/>
      </rPr>
      <t>iii</t>
    </r>
    <r>
      <rPr>
        <sz val="8"/>
        <color theme="1"/>
        <rFont val="Arial"/>
      </rPr>
      <t xml:space="preserve"> [4.3 Fighter] A6M3 mod. 22</t>
    </r>
  </si>
  <si>
    <r>
      <rPr>
        <sz val="8"/>
        <color theme="1"/>
        <rFont val="Rubik Mono One"/>
      </rPr>
      <t>iii</t>
    </r>
    <r>
      <rPr>
        <sz val="8"/>
        <color theme="1"/>
        <rFont val="Arial"/>
      </rPr>
      <t xml:space="preserve"> [4.3 Frontline] Ki-67-I Ko</t>
    </r>
  </si>
  <si>
    <r>
      <rPr>
        <sz val="8"/>
        <color theme="1"/>
        <rFont val="Rubik Mono One"/>
      </rPr>
      <t>III</t>
    </r>
    <r>
      <rPr>
        <sz val="8"/>
        <color theme="1"/>
        <rFont val="Arial"/>
      </rPr>
      <t xml:space="preserve"> [3.3 Destroyer] Na-To </t>
    </r>
  </si>
  <si>
    <r>
      <rPr>
        <sz val="8"/>
        <color theme="1"/>
        <rFont val="Rubik Mono One"/>
      </rPr>
      <t>III</t>
    </r>
    <r>
      <rPr>
        <sz val="8"/>
        <color theme="1"/>
        <rFont val="Arial"/>
      </rPr>
      <t xml:space="preserve"> [3.3 Medium] Chi-Nu |</t>
    </r>
    <r>
      <rPr>
        <b/>
        <sz val="8"/>
        <color theme="1"/>
        <rFont val="Arial"/>
      </rPr>
      <t xml:space="preserve"> TAL</t>
    </r>
  </si>
  <si>
    <t>[4.0 Fighter] A6M3</t>
  </si>
  <si>
    <r>
      <rPr>
        <sz val="8"/>
        <color theme="1"/>
        <rFont val="Rubik Mono One"/>
      </rPr>
      <t>I</t>
    </r>
    <r>
      <rPr>
        <sz val="8"/>
        <color theme="1"/>
        <rFont val="Arial"/>
      </rPr>
      <t xml:space="preserve"> [1.7 Hydroplane] H6K4 (3,527.4 LBS)</t>
    </r>
  </si>
  <si>
    <r>
      <rPr>
        <sz val="8"/>
        <color theme="1"/>
        <rFont val="Rubik Mono One"/>
      </rPr>
      <t>iii</t>
    </r>
    <r>
      <rPr>
        <sz val="8"/>
        <color theme="1"/>
        <rFont val="Arial"/>
      </rPr>
      <t xml:space="preserve"> [4.0 Fighter] A6M3</t>
    </r>
  </si>
  <si>
    <r>
      <rPr>
        <sz val="8"/>
        <color theme="1"/>
        <rFont val="Rubik Mono One"/>
      </rPr>
      <t>iii</t>
    </r>
    <r>
      <rPr>
        <sz val="8"/>
        <color theme="1"/>
        <rFont val="Arial"/>
      </rPr>
      <t xml:space="preserve"> [4.0 Fighter] Ki-43-III otsu</t>
    </r>
  </si>
  <si>
    <r>
      <rPr>
        <sz val="8"/>
        <color theme="1"/>
        <rFont val="Rubik Mono One"/>
      </rPr>
      <t>iii</t>
    </r>
    <r>
      <rPr>
        <sz val="8"/>
        <color theme="1"/>
        <rFont val="Arial"/>
      </rPr>
      <t xml:space="preserve"> [4.0 Fighter] Ki-100 </t>
    </r>
  </si>
  <si>
    <r>
      <rPr>
        <sz val="8"/>
        <color theme="1"/>
        <rFont val="Rubik Mono One"/>
      </rPr>
      <t>III</t>
    </r>
    <r>
      <rPr>
        <sz val="8"/>
        <color theme="1"/>
        <rFont val="Arial"/>
      </rPr>
      <t xml:space="preserve"> [4.0 SPAA] M19A1 </t>
    </r>
  </si>
  <si>
    <t>[3.7 Frontline] Ki-49-IIb/L</t>
  </si>
  <si>
    <t>[3.7 Intercepotr] Ki-108 Kai</t>
  </si>
  <si>
    <t>[3.7 Fighter] P-51C-11-NT</t>
  </si>
  <si>
    <t>[3.7 Interceptor] Ki-96</t>
  </si>
  <si>
    <t>[3.7 Frontline] Ki-49-IIb</t>
  </si>
  <si>
    <t>[3.7 Fighter] Ki-100-II</t>
  </si>
  <si>
    <t>[3.7 Fighter] Ki-61-I otsu</t>
  </si>
  <si>
    <r>
      <rPr>
        <sz val="8"/>
        <color theme="1"/>
        <rFont val="Rubik Mono One"/>
      </rPr>
      <t>ii</t>
    </r>
    <r>
      <rPr>
        <sz val="8"/>
        <color theme="1"/>
        <rFont val="Arial"/>
      </rPr>
      <t xml:space="preserve"> [3.7 Fighter] A6M2 mod.11</t>
    </r>
  </si>
  <si>
    <r>
      <rPr>
        <sz val="8"/>
        <color theme="1"/>
        <rFont val="Rubik Mono One"/>
      </rPr>
      <t>ii</t>
    </r>
    <r>
      <rPr>
        <sz val="8"/>
        <color theme="1"/>
        <rFont val="Arial"/>
      </rPr>
      <t xml:space="preserve"> [3.7 Fighter] A6M2 </t>
    </r>
  </si>
  <si>
    <r>
      <rPr>
        <sz val="8"/>
        <color theme="1"/>
        <rFont val="Rubik Mono One"/>
      </rPr>
      <t>III</t>
    </r>
    <r>
      <rPr>
        <sz val="8"/>
        <color theme="1"/>
        <rFont val="Arial"/>
      </rPr>
      <t xml:space="preserve"> [3.7 Torpedo Bomber] B7A2</t>
    </r>
  </si>
  <si>
    <r>
      <rPr>
        <sz val="8"/>
        <color theme="1"/>
        <rFont val="Rubik Mono One"/>
      </rPr>
      <t>II</t>
    </r>
    <r>
      <rPr>
        <sz val="8"/>
        <color theme="1"/>
        <rFont val="Arial"/>
      </rPr>
      <t xml:space="preserve"> [3.0 SPAA] So-Ki </t>
    </r>
  </si>
  <si>
    <r>
      <rPr>
        <sz val="8"/>
        <color theme="1"/>
        <rFont val="Rubik Mono One"/>
      </rPr>
      <t>II</t>
    </r>
    <r>
      <rPr>
        <sz val="8"/>
        <color theme="1"/>
        <rFont val="Arial"/>
      </rPr>
      <t xml:space="preserve"> [2.7 Destroyer] Chi-Ha LG </t>
    </r>
  </si>
  <si>
    <r>
      <rPr>
        <sz val="8"/>
        <color theme="1"/>
        <rFont val="Rubik Mono One"/>
      </rPr>
      <t>ii</t>
    </r>
    <r>
      <rPr>
        <sz val="8"/>
        <color theme="1"/>
        <rFont val="Arial"/>
      </rPr>
      <t xml:space="preserve"> [3.3 Interceptor] Ki-102 otsu </t>
    </r>
  </si>
  <si>
    <r>
      <rPr>
        <sz val="8"/>
        <color theme="1"/>
        <rFont val="Rubik Mono One"/>
      </rPr>
      <t>ii</t>
    </r>
    <r>
      <rPr>
        <sz val="8"/>
        <color theme="1"/>
        <rFont val="Arial"/>
      </rPr>
      <t xml:space="preserve"> [3.3 Fighter] Ki-61-I ko </t>
    </r>
  </si>
  <si>
    <r>
      <rPr>
        <sz val="8"/>
        <color theme="1"/>
        <rFont val="Rubik Mono One"/>
      </rPr>
      <t>iii</t>
    </r>
    <r>
      <rPr>
        <sz val="8"/>
        <color theme="1"/>
        <rFont val="Arial"/>
      </rPr>
      <t xml:space="preserve"> [3.3 Dive Bomber] P1Y1 Mod.11</t>
    </r>
  </si>
  <si>
    <r>
      <rPr>
        <sz val="8"/>
        <color theme="1"/>
        <rFont val="Rubik Mono One"/>
      </rPr>
      <t>II</t>
    </r>
    <r>
      <rPr>
        <sz val="8"/>
        <color theme="1"/>
        <rFont val="Arial"/>
      </rPr>
      <t xml:space="preserve"> [2.7 Medium] Chi-He</t>
    </r>
  </si>
  <si>
    <t>[3.0 Frontline] Ki-49-I</t>
  </si>
  <si>
    <r>
      <rPr>
        <sz val="8"/>
        <color theme="1"/>
        <rFont val="Rubik Mono One"/>
      </rPr>
      <t>ii</t>
    </r>
    <r>
      <rPr>
        <sz val="8"/>
        <color theme="1"/>
        <rFont val="Arial"/>
      </rPr>
      <t xml:space="preserve"> [3.0 Frontline] Ki-49-IIa</t>
    </r>
  </si>
  <si>
    <r>
      <rPr>
        <sz val="8"/>
        <color theme="1"/>
        <rFont val="Rubik Mono One"/>
      </rPr>
      <t>ii</t>
    </r>
    <r>
      <rPr>
        <sz val="8"/>
        <color theme="1"/>
        <rFont val="Arial"/>
      </rPr>
      <t xml:space="preserve"> [3.0 Frontline] Ki-49-I</t>
    </r>
  </si>
  <si>
    <r>
      <rPr>
        <sz val="8"/>
        <color theme="1"/>
        <rFont val="Rubik Mono One"/>
      </rPr>
      <t>ii</t>
    </r>
    <r>
      <rPr>
        <sz val="8"/>
        <color theme="1"/>
        <rFont val="Arial"/>
      </rPr>
      <t xml:space="preserve"> [3.0 Dive Bomber] D4Y3 Ko </t>
    </r>
  </si>
  <si>
    <r>
      <rPr>
        <sz val="8"/>
        <color theme="1"/>
        <rFont val="Rubik Mono One"/>
      </rPr>
      <t>II</t>
    </r>
    <r>
      <rPr>
        <sz val="8"/>
        <color theme="1"/>
        <rFont val="Arial"/>
      </rPr>
      <t xml:space="preserve"> [2.3 Destroyer] Ho-Ni III </t>
    </r>
  </si>
  <si>
    <t>[2.7 Interceptor] Ki-45 ko</t>
  </si>
  <si>
    <t>[2.7 Fighter] Ki-44-I 34</t>
  </si>
  <si>
    <r>
      <rPr>
        <sz val="8"/>
        <color theme="1"/>
        <rFont val="Rubik Mono One"/>
      </rPr>
      <t>i</t>
    </r>
    <r>
      <rPr>
        <sz val="8"/>
        <color theme="1"/>
        <rFont val="Arial"/>
      </rPr>
      <t xml:space="preserve"> [2.7 Fighter] Ki-43-II</t>
    </r>
  </si>
  <si>
    <r>
      <rPr>
        <sz val="8"/>
        <color theme="1"/>
        <rFont val="Rubik Mono One"/>
      </rPr>
      <t>ii</t>
    </r>
    <r>
      <rPr>
        <sz val="8"/>
        <color theme="1"/>
        <rFont val="Arial"/>
      </rPr>
      <t xml:space="preserve"> [2.7 Fighter] Ki-44-I</t>
    </r>
  </si>
  <si>
    <r>
      <rPr>
        <sz val="8"/>
        <color theme="1"/>
        <rFont val="Rubik Mono One"/>
      </rPr>
      <t>i</t>
    </r>
    <r>
      <rPr>
        <sz val="8"/>
        <color theme="1"/>
        <rFont val="Arial"/>
      </rPr>
      <t xml:space="preserve"> [2.7 Dive Bomber] Ki-43-I</t>
    </r>
  </si>
  <si>
    <r>
      <rPr>
        <sz val="8"/>
        <color theme="1"/>
        <rFont val="Rubik Mono One"/>
      </rPr>
      <t>I</t>
    </r>
    <r>
      <rPr>
        <sz val="8"/>
        <color theme="1"/>
        <rFont val="Arial"/>
      </rPr>
      <t xml:space="preserve"> [1.7 SPAA] Ta-Se |</t>
    </r>
    <r>
      <rPr>
        <b/>
        <sz val="8"/>
        <color theme="1"/>
        <rFont val="Arial"/>
      </rPr>
      <t xml:space="preserve"> TAL</t>
    </r>
  </si>
  <si>
    <t>[2.3 Fighter] Bf 109 E-7</t>
  </si>
  <si>
    <t>[2.3 Torpedo Bomber] B6N2a Model 12Ko</t>
  </si>
  <si>
    <t>[2.3 Torpedo Bomber] B6N2 Model 12</t>
  </si>
  <si>
    <t>[2.3 Interceptor] Ki-45 otsu</t>
  </si>
  <si>
    <r>
      <rPr>
        <sz val="8"/>
        <color theme="1"/>
        <rFont val="Rubik Mono One"/>
      </rPr>
      <t>II</t>
    </r>
    <r>
      <rPr>
        <sz val="8"/>
        <color theme="1"/>
        <rFont val="Arial"/>
      </rPr>
      <t xml:space="preserve"> [2.3 Bomber] B6N2a Model 12Ko</t>
    </r>
  </si>
  <si>
    <r>
      <rPr>
        <sz val="8"/>
        <color theme="1"/>
        <rFont val="Rubik Mono One"/>
      </rPr>
      <t>ii</t>
    </r>
    <r>
      <rPr>
        <sz val="8"/>
        <color theme="1"/>
        <rFont val="Arial"/>
      </rPr>
      <t xml:space="preserve"> [2.3 Bomber] B6N2 Model 12</t>
    </r>
  </si>
  <si>
    <r>
      <rPr>
        <sz val="8"/>
        <color theme="1"/>
        <rFont val="Rubik Mono One"/>
      </rPr>
      <t>ii</t>
    </r>
    <r>
      <rPr>
        <sz val="8"/>
        <color theme="1"/>
        <rFont val="Arial"/>
      </rPr>
      <t xml:space="preserve"> [2.3 Dive Bomber] D4Y2</t>
    </r>
  </si>
  <si>
    <r>
      <rPr>
        <sz val="8"/>
        <color theme="1"/>
        <rFont val="Rubik Mono One"/>
      </rPr>
      <t>I</t>
    </r>
    <r>
      <rPr>
        <sz val="8"/>
        <color theme="1"/>
        <rFont val="Arial"/>
      </rPr>
      <t xml:space="preserve"> [1.3 SPAA] Type 94 </t>
    </r>
  </si>
  <si>
    <r>
      <rPr>
        <sz val="8"/>
        <color theme="1"/>
        <rFont val="Rubik Mono One"/>
      </rPr>
      <t>I</t>
    </r>
    <r>
      <rPr>
        <sz val="8"/>
        <color theme="1"/>
        <rFont val="Arial"/>
      </rPr>
      <t xml:space="preserve"> [2.0 Medium] Ho-I</t>
    </r>
  </si>
  <si>
    <r>
      <rPr>
        <sz val="8"/>
        <color theme="1"/>
        <rFont val="Rubik Mono One"/>
      </rPr>
      <t>II</t>
    </r>
    <r>
      <rPr>
        <sz val="8"/>
        <color theme="1"/>
        <rFont val="Arial"/>
      </rPr>
      <t xml:space="preserve"> [2.0 Destroyer] Ho-Ni I</t>
    </r>
  </si>
  <si>
    <t>[2.0 Dive Bomber] D4Y1</t>
  </si>
  <si>
    <t>[2.0 Fighter] A7He1</t>
  </si>
  <si>
    <t>[2.0 Interceptor] J1N1</t>
  </si>
  <si>
    <r>
      <rPr>
        <sz val="8"/>
        <color theme="1"/>
        <rFont val="Rubik Mono One"/>
      </rPr>
      <t>Ii</t>
    </r>
    <r>
      <rPr>
        <sz val="8"/>
        <color theme="1"/>
        <rFont val="Arial"/>
      </rPr>
      <t xml:space="preserve"> [2.0 Interceptor] J1N1</t>
    </r>
  </si>
  <si>
    <r>
      <rPr>
        <sz val="8"/>
        <color theme="1"/>
        <rFont val="Rubik Mono One"/>
      </rPr>
      <t>i</t>
    </r>
    <r>
      <rPr>
        <sz val="8"/>
        <color theme="1"/>
        <rFont val="Arial"/>
      </rPr>
      <t xml:space="preserve"> [2.0 Fighter] Ki-27 otsu </t>
    </r>
  </si>
  <si>
    <r>
      <rPr>
        <sz val="8"/>
        <color theme="1"/>
        <rFont val="Rubik Mono One"/>
      </rPr>
      <t>i</t>
    </r>
    <r>
      <rPr>
        <sz val="8"/>
        <color theme="1"/>
        <rFont val="Arial"/>
      </rPr>
      <t xml:space="preserve"> [2.0 Strike] Ki-109</t>
    </r>
  </si>
  <si>
    <r>
      <rPr>
        <sz val="8"/>
        <color theme="1"/>
        <rFont val="Rubik Mono One"/>
      </rPr>
      <t>I</t>
    </r>
    <r>
      <rPr>
        <sz val="8"/>
        <color theme="1"/>
        <rFont val="Arial"/>
      </rPr>
      <t xml:space="preserve"> [1.7 Destroyer] Ro-Go Exp. </t>
    </r>
  </si>
  <si>
    <r>
      <rPr>
        <sz val="8"/>
        <color theme="1"/>
        <rFont val="Rubik Mono One"/>
      </rPr>
      <t>I</t>
    </r>
    <r>
      <rPr>
        <sz val="8"/>
        <color theme="1"/>
        <rFont val="Arial"/>
      </rPr>
      <t xml:space="preserve"> [1.7 Interceptor] Ki-45 tei</t>
    </r>
  </si>
  <si>
    <r>
      <rPr>
        <sz val="8"/>
        <color theme="1"/>
        <rFont val="Rubik Mono One"/>
      </rPr>
      <t>I</t>
    </r>
    <r>
      <rPr>
        <sz val="8"/>
        <color theme="1"/>
        <rFont val="Arial"/>
      </rPr>
      <t xml:space="preserve"> [1.7 Strike] B6N1 Model 11</t>
    </r>
  </si>
  <si>
    <r>
      <rPr>
        <sz val="8"/>
        <color theme="1"/>
        <rFont val="Rubik Mono One"/>
      </rPr>
      <t>I</t>
    </r>
    <r>
      <rPr>
        <sz val="8"/>
        <color theme="1"/>
        <rFont val="Arial"/>
      </rPr>
      <t xml:space="preserve"> [1.7 Frontline] Ki-21-la </t>
    </r>
  </si>
  <si>
    <r>
      <rPr>
        <sz val="8"/>
        <color theme="1"/>
        <rFont val="Rubik Mono One"/>
      </rPr>
      <t>I</t>
    </r>
    <r>
      <rPr>
        <sz val="8"/>
        <color theme="1"/>
        <rFont val="Arial"/>
      </rPr>
      <t xml:space="preserve"> [1.0 Light] Ka-Mi </t>
    </r>
  </si>
  <si>
    <r>
      <rPr>
        <sz val="8"/>
        <color theme="1"/>
        <rFont val="Rubik Mono One"/>
      </rPr>
      <t>I</t>
    </r>
    <r>
      <rPr>
        <sz val="8"/>
        <color theme="1"/>
        <rFont val="Arial"/>
      </rPr>
      <t xml:space="preserve"> [1.3 Destroyer] Ho-Ro</t>
    </r>
  </si>
  <si>
    <r>
      <rPr>
        <sz val="8"/>
        <color theme="1"/>
        <rFont val="Rubik Mono One"/>
      </rPr>
      <t>I</t>
    </r>
    <r>
      <rPr>
        <sz val="8"/>
        <color theme="1"/>
        <rFont val="Arial"/>
      </rPr>
      <t xml:space="preserve"> [1.3 Torpedo Bomber] B5N2 (1,763.7 LBS)</t>
    </r>
  </si>
  <si>
    <r>
      <rPr>
        <sz val="8"/>
        <color theme="1"/>
        <rFont val="Rubik Mono One"/>
      </rPr>
      <t>I</t>
    </r>
    <r>
      <rPr>
        <sz val="8"/>
        <color theme="1"/>
        <rFont val="Arial"/>
      </rPr>
      <t xml:space="preserve"> [1.3 Fighter] D3A1</t>
    </r>
  </si>
  <si>
    <r>
      <rPr>
        <sz val="8"/>
        <color theme="1"/>
        <rFont val="Rubik Mono One"/>
      </rPr>
      <t>I</t>
    </r>
    <r>
      <rPr>
        <sz val="8"/>
        <color theme="1"/>
        <rFont val="Arial"/>
      </rPr>
      <t xml:space="preserve"> [1.3 Fighter] A5M4</t>
    </r>
  </si>
  <si>
    <r>
      <rPr>
        <sz val="8"/>
        <color theme="1"/>
        <rFont val="Rubik Mono One"/>
      </rPr>
      <t>I</t>
    </r>
    <r>
      <rPr>
        <sz val="8"/>
        <color theme="1"/>
        <rFont val="Arial"/>
      </rPr>
      <t xml:space="preserve"> [1.3 Light Bomber] Ki-32 </t>
    </r>
  </si>
  <si>
    <r>
      <rPr>
        <sz val="8"/>
        <color theme="1"/>
        <rFont val="Rubik Mono One"/>
      </rPr>
      <t>I</t>
    </r>
    <r>
      <rPr>
        <sz val="8"/>
        <color theme="1"/>
        <rFont val="Arial"/>
      </rPr>
      <t xml:space="preserve"> [Reserve Light] Ke-Ni</t>
    </r>
  </si>
  <si>
    <r>
      <rPr>
        <sz val="8"/>
        <color theme="1"/>
        <rFont val="Rubik Mono One"/>
      </rPr>
      <t>I</t>
    </r>
    <r>
      <rPr>
        <sz val="8"/>
        <color theme="1"/>
        <rFont val="Arial"/>
      </rPr>
      <t xml:space="preserve"> [Reserve Light] I-Go-Ko </t>
    </r>
  </si>
  <si>
    <r>
      <rPr>
        <sz val="8"/>
        <color theme="1"/>
        <rFont val="Rubik Mono One"/>
      </rPr>
      <t>I</t>
    </r>
    <r>
      <rPr>
        <sz val="8"/>
        <color theme="1"/>
        <rFont val="Arial"/>
      </rPr>
      <t xml:space="preserve"> [1.0 Hydroplane] F1M2 (264.55 LBS)</t>
    </r>
  </si>
  <si>
    <r>
      <rPr>
        <sz val="8"/>
        <color theme="1"/>
        <rFont val="Rubik Mono One"/>
      </rPr>
      <t>I</t>
    </r>
    <r>
      <rPr>
        <sz val="8"/>
        <color theme="1"/>
        <rFont val="Arial"/>
      </rPr>
      <t xml:space="preserve"> [Reserve Fighter] Ki-10-I </t>
    </r>
  </si>
  <si>
    <r>
      <rPr>
        <sz val="8"/>
        <color theme="1"/>
        <rFont val="Rubik Mono One"/>
      </rPr>
      <t>I</t>
    </r>
    <r>
      <rPr>
        <sz val="8"/>
        <color theme="1"/>
        <rFont val="Arial"/>
      </rPr>
      <t xml:space="preserve"> [Reserve Fighter] Ki-10-II </t>
    </r>
  </si>
  <si>
    <r>
      <rPr>
        <sz val="8"/>
        <color theme="1"/>
        <rFont val="Rubik Mono One"/>
      </rPr>
      <t>I</t>
    </r>
    <r>
      <rPr>
        <sz val="8"/>
        <color theme="1"/>
        <rFont val="Arial"/>
      </rPr>
      <t xml:space="preserve"> [Reserve Fighter] Ki-10-I C </t>
    </r>
  </si>
  <si>
    <r>
      <rPr>
        <sz val="8"/>
        <color theme="1"/>
        <rFont val="Rubik Mono One"/>
      </rPr>
      <t>I</t>
    </r>
    <r>
      <rPr>
        <sz val="8"/>
        <color theme="1"/>
        <rFont val="Arial"/>
      </rPr>
      <t xml:space="preserve"> [1.0 Light] Ha-Go</t>
    </r>
  </si>
  <si>
    <t>SPAA AA (CREW LVL 21)</t>
  </si>
  <si>
    <t>SPAA AT (CREW LVL 30)</t>
  </si>
  <si>
    <t>4th Best Tank (CREW LVL 25)</t>
  </si>
  <si>
    <t>3rd Best Tank (CREW LVL 34)</t>
  </si>
  <si>
    <t>2nd Best Tank (CREW LVL 58)</t>
  </si>
  <si>
    <t>Best Tank (CREW LVL 81)</t>
  </si>
  <si>
    <r>
      <rPr>
        <sz val="8"/>
        <color rgb="FFFF0000"/>
        <rFont val="Rubik Mono One"/>
      </rPr>
      <t>VII</t>
    </r>
    <r>
      <rPr>
        <sz val="8"/>
        <color theme="1"/>
        <rFont val="Arial"/>
      </rPr>
      <t xml:space="preserve"> [12.0 Heli] AH Mk.1 Apache </t>
    </r>
  </si>
  <si>
    <r>
      <rPr>
        <sz val="8"/>
        <color rgb="FFFF0000"/>
        <rFont val="Rubik Mono One"/>
      </rPr>
      <t>VIII</t>
    </r>
    <r>
      <rPr>
        <sz val="8"/>
        <color theme="1"/>
        <rFont val="Arial"/>
      </rPr>
      <t xml:space="preserve"> [12.7 Jet Fighter] JAS39C</t>
    </r>
  </si>
  <si>
    <r>
      <rPr>
        <sz val="8"/>
        <color theme="1"/>
        <rFont val="Rubik Mono One"/>
      </rPr>
      <t>VIII</t>
    </r>
    <r>
      <rPr>
        <sz val="8"/>
        <color theme="1"/>
        <rFont val="Arial"/>
      </rPr>
      <t xml:space="preserve"> [12.3 Jet Fighter] Tornado GR.4</t>
    </r>
  </si>
  <si>
    <r>
      <rPr>
        <sz val="8"/>
        <color theme="1"/>
        <rFont val="Rubik Mono One"/>
      </rPr>
      <t>VIII</t>
    </r>
    <r>
      <rPr>
        <sz val="8"/>
        <color theme="1"/>
        <rFont val="Arial"/>
      </rPr>
      <t xml:space="preserve"> [12.7 Jet Fighter] Typhoon FGR.4</t>
    </r>
  </si>
  <si>
    <r>
      <rPr>
        <sz val="8"/>
        <color rgb="FFFF0000"/>
        <rFont val="Rubik Mono One"/>
      </rPr>
      <t>VIII</t>
    </r>
    <r>
      <rPr>
        <sz val="8"/>
        <color theme="1"/>
        <rFont val="Arial"/>
      </rPr>
      <t xml:space="preserve"> [11.7 SPAA] ADATS (M113)</t>
    </r>
  </si>
  <si>
    <r>
      <rPr>
        <sz val="8"/>
        <color theme="1"/>
        <rFont val="Rubik Mono One"/>
      </rPr>
      <t>VI</t>
    </r>
    <r>
      <rPr>
        <sz val="8"/>
        <color theme="1"/>
        <rFont val="Arial"/>
      </rPr>
      <t xml:space="preserve"> [8.3 SPAA] ZA-35</t>
    </r>
  </si>
  <si>
    <r>
      <rPr>
        <sz val="8"/>
        <color rgb="FFFF0000"/>
        <rFont val="Rubik Mono One"/>
      </rPr>
      <t>VII</t>
    </r>
    <r>
      <rPr>
        <sz val="8"/>
        <color theme="1"/>
        <rFont val="Arial"/>
      </rPr>
      <t xml:space="preserve"> [11.7 Medium] Challenger 2 TES</t>
    </r>
  </si>
  <si>
    <r>
      <rPr>
        <sz val="8"/>
        <color rgb="FFFF0000"/>
        <rFont val="Rubik Mono One"/>
      </rPr>
      <t>VIII</t>
    </r>
    <r>
      <rPr>
        <sz val="8"/>
        <color theme="1"/>
        <rFont val="Arial"/>
      </rPr>
      <t xml:space="preserve"> [11.7 Medium] Challenger 3 TD</t>
    </r>
  </si>
  <si>
    <r>
      <rPr>
        <sz val="8"/>
        <color theme="1"/>
        <rFont val="Rubik Mono One"/>
      </rPr>
      <t>VIII</t>
    </r>
    <r>
      <rPr>
        <sz val="8"/>
        <color theme="1"/>
        <rFont val="Arial"/>
      </rPr>
      <t xml:space="preserve"> [12.0 Medium] Black Night</t>
    </r>
  </si>
  <si>
    <r>
      <rPr>
        <sz val="8"/>
        <color theme="1"/>
        <rFont val="Rubik Mono One"/>
      </rPr>
      <t>VIII</t>
    </r>
    <r>
      <rPr>
        <sz val="8"/>
        <color theme="1"/>
        <rFont val="Arial"/>
      </rPr>
      <t xml:space="preserve"> [12.0 Medium] Challenger 2E</t>
    </r>
  </si>
  <si>
    <r>
      <rPr>
        <sz val="8"/>
        <color rgb="FFFF0000"/>
        <rFont val="Rubik Mono One"/>
      </rPr>
      <t>VII</t>
    </r>
    <r>
      <rPr>
        <sz val="8"/>
        <color theme="1"/>
        <rFont val="Arial"/>
      </rPr>
      <t xml:space="preserve"> [11.7 Jet Fighter] F-111C</t>
    </r>
  </si>
  <si>
    <r>
      <rPr>
        <sz val="8"/>
        <color theme="1"/>
        <rFont val="Rubik Mono One"/>
      </rPr>
      <t>VIII</t>
    </r>
    <r>
      <rPr>
        <sz val="8"/>
        <color theme="1"/>
        <rFont val="Arial"/>
      </rPr>
      <t xml:space="preserve"> [12.0 Strike Jet] Harrier GR.7</t>
    </r>
  </si>
  <si>
    <r>
      <rPr>
        <sz val="8"/>
        <color theme="1"/>
        <rFont val="Rubik Mono One"/>
      </rPr>
      <t>VIII</t>
    </r>
    <r>
      <rPr>
        <sz val="8"/>
        <color theme="1"/>
        <rFont val="Arial"/>
      </rPr>
      <t xml:space="preserve"> [11.7 Jet Fighter] Sea Harrier FA 2</t>
    </r>
  </si>
  <si>
    <r>
      <rPr>
        <sz val="8"/>
        <color rgb="FFFF0000"/>
        <rFont val="Rubik Mono One"/>
      </rPr>
      <t>VI</t>
    </r>
    <r>
      <rPr>
        <sz val="8"/>
        <rFont val="Arial"/>
      </rPr>
      <t xml:space="preserve"> [10.7 Heli] Lynx </t>
    </r>
    <r>
      <rPr>
        <u/>
        <sz val="8"/>
        <color rgb="FF1155CC"/>
        <rFont val="Arial"/>
      </rPr>
      <t>AH.Mk</t>
    </r>
    <r>
      <rPr>
        <sz val="8"/>
        <rFont val="Arial"/>
      </rPr>
      <t xml:space="preserve">.1 </t>
    </r>
  </si>
  <si>
    <r>
      <rPr>
        <sz val="8"/>
        <color theme="1"/>
        <rFont val="Rubik Mono One"/>
      </rPr>
      <t>VIII</t>
    </r>
    <r>
      <rPr>
        <sz val="8"/>
        <color theme="1"/>
        <rFont val="Arial"/>
      </rPr>
      <t xml:space="preserve"> [11.7 Jet Fighter] Tornado F.3 Late</t>
    </r>
  </si>
  <si>
    <r>
      <rPr>
        <sz val="8"/>
        <color rgb="FFFF0000"/>
        <rFont val="Rubik Mono One"/>
      </rPr>
      <t>VII</t>
    </r>
    <r>
      <rPr>
        <sz val="8"/>
        <color theme="1"/>
        <rFont val="Arial"/>
      </rPr>
      <t xml:space="preserve"> [11.7 Medium] Challenger 2 </t>
    </r>
  </si>
  <si>
    <r>
      <rPr>
        <sz val="8"/>
        <color rgb="FFFF0000"/>
        <rFont val="Rubik Mono One"/>
      </rPr>
      <t>VII</t>
    </r>
    <r>
      <rPr>
        <sz val="8"/>
        <color theme="1"/>
        <rFont val="Arial"/>
      </rPr>
      <t xml:space="preserve"> [11.7 Medium] Challenger 2 (2F)</t>
    </r>
  </si>
  <si>
    <r>
      <rPr>
        <sz val="8"/>
        <color theme="1"/>
        <rFont val="Rubik Mono One"/>
      </rPr>
      <t>VII</t>
    </r>
    <r>
      <rPr>
        <sz val="8"/>
        <color theme="1"/>
        <rFont val="Arial"/>
      </rPr>
      <t xml:space="preserve"> [11.7 Medium] Challenger 2 TES</t>
    </r>
  </si>
  <si>
    <r>
      <rPr>
        <sz val="8"/>
        <color theme="1"/>
        <rFont val="Rubik Mono One"/>
      </rPr>
      <t>VIII</t>
    </r>
    <r>
      <rPr>
        <sz val="8"/>
        <color theme="1"/>
        <rFont val="Arial"/>
      </rPr>
      <t xml:space="preserve"> [11.7 Medium] Challenger 3 TD</t>
    </r>
  </si>
  <si>
    <r>
      <rPr>
        <sz val="8"/>
        <color rgb="FFFF0000"/>
        <rFont val="Rubik Mono One"/>
      </rPr>
      <t>VIII</t>
    </r>
    <r>
      <rPr>
        <sz val="8"/>
        <color theme="1"/>
        <rFont val="Arial"/>
      </rPr>
      <t xml:space="preserve"> [11.3 Jet Fighter] Tornado F.3</t>
    </r>
  </si>
  <si>
    <r>
      <rPr>
        <sz val="8"/>
        <color theme="1"/>
        <rFont val="Rubik Mono One"/>
      </rPr>
      <t>VIII</t>
    </r>
    <r>
      <rPr>
        <sz val="8"/>
        <color theme="1"/>
        <rFont val="Arial"/>
      </rPr>
      <t xml:space="preserve"> [11.3 Jet Fighter] Tornado GR.1</t>
    </r>
  </si>
  <si>
    <r>
      <rPr>
        <sz val="8"/>
        <color theme="1"/>
        <rFont val="Rubik Mono One"/>
      </rPr>
      <t>VII</t>
    </r>
    <r>
      <rPr>
        <sz val="8"/>
        <color theme="1"/>
        <rFont val="Arial"/>
      </rPr>
      <t xml:space="preserve"> [10.7 Jet Fighter] Phantom FGR.2</t>
    </r>
  </si>
  <si>
    <r>
      <rPr>
        <sz val="8"/>
        <color rgb="FFFF0000"/>
        <rFont val="Rubik Mono One"/>
      </rPr>
      <t>VII</t>
    </r>
    <r>
      <rPr>
        <sz val="8"/>
        <color theme="1"/>
        <rFont val="Arial"/>
      </rPr>
      <t xml:space="preserve"> [10.3 SPAA] Stormer HVM</t>
    </r>
  </si>
  <si>
    <r>
      <rPr>
        <sz val="8"/>
        <color rgb="FFFF0000"/>
        <rFont val="Rubik Mono One"/>
      </rPr>
      <t>VII</t>
    </r>
    <r>
      <rPr>
        <sz val="8"/>
        <color theme="1"/>
        <rFont val="Arial"/>
      </rPr>
      <t xml:space="preserve"> [10.3 Medium] TTD</t>
    </r>
  </si>
  <si>
    <r>
      <rPr>
        <sz val="8"/>
        <color rgb="FFFF0000"/>
        <rFont val="Rubik Mono One"/>
      </rPr>
      <t>VII</t>
    </r>
    <r>
      <rPr>
        <sz val="8"/>
        <color theme="1"/>
        <rFont val="Arial"/>
      </rPr>
      <t xml:space="preserve"> [10.3 Medum] Challenger Mk.2</t>
    </r>
  </si>
  <si>
    <r>
      <rPr>
        <sz val="8"/>
        <color theme="1"/>
        <rFont val="Rubik Mono One"/>
      </rPr>
      <t>VII</t>
    </r>
    <r>
      <rPr>
        <sz val="8"/>
        <color theme="1"/>
        <rFont val="Arial"/>
      </rPr>
      <t xml:space="preserve"> [10.7 Medum] Challenger Mk.3</t>
    </r>
  </si>
  <si>
    <r>
      <rPr>
        <sz val="8"/>
        <color theme="1"/>
        <rFont val="Rubik Mono One"/>
      </rPr>
      <t>VII</t>
    </r>
    <r>
      <rPr>
        <sz val="8"/>
        <color theme="1"/>
        <rFont val="Arial"/>
      </rPr>
      <t xml:space="preserve"> [10.7 Medium] Vickers Mk.7</t>
    </r>
  </si>
  <si>
    <r>
      <rPr>
        <sz val="8"/>
        <color rgb="FFFF0000"/>
        <rFont val="Rubik Mono One"/>
      </rPr>
      <t>VII</t>
    </r>
    <r>
      <rPr>
        <sz val="8"/>
        <color theme="1"/>
        <rFont val="Arial"/>
      </rPr>
      <t xml:space="preserve"> [10.3 Jet Fighter] Sea Harrier FRS.1 (e)</t>
    </r>
  </si>
  <si>
    <r>
      <rPr>
        <sz val="8"/>
        <color theme="1"/>
        <rFont val="Rubik Mono One"/>
      </rPr>
      <t>VII</t>
    </r>
    <r>
      <rPr>
        <sz val="8"/>
        <color theme="1"/>
        <rFont val="Arial"/>
      </rPr>
      <t xml:space="preserve"> [10.7 Jet Fighter] Phantom FG.1</t>
    </r>
  </si>
  <si>
    <r>
      <rPr>
        <sz val="8"/>
        <color rgb="FFFF0000"/>
        <rFont val="Rubik Mono One"/>
      </rPr>
      <t>VII</t>
    </r>
    <r>
      <rPr>
        <sz val="8"/>
        <color theme="1"/>
        <rFont val="Arial"/>
      </rPr>
      <t xml:space="preserve"> [10.3 SPAA] Osa-AK</t>
    </r>
  </si>
  <si>
    <r>
      <rPr>
        <sz val="8"/>
        <rFont val="Rubik Mono One"/>
      </rPr>
      <t>V</t>
    </r>
    <r>
      <rPr>
        <sz val="8"/>
        <rFont val="Arial"/>
      </rPr>
      <t xml:space="preserve"> [9.0 Heli] Wessex HU Mk.5</t>
    </r>
  </si>
  <si>
    <r>
      <rPr>
        <sz val="8"/>
        <color theme="1"/>
        <rFont val="Rubik Mono One"/>
      </rPr>
      <t>VII</t>
    </r>
    <r>
      <rPr>
        <sz val="8"/>
        <color theme="1"/>
        <rFont val="Arial"/>
      </rPr>
      <t xml:space="preserve"> [10.3 Jet Fighter] Jaguar GR.1A</t>
    </r>
  </si>
  <si>
    <r>
      <rPr>
        <sz val="8"/>
        <color theme="1"/>
        <rFont val="Rubik Mono One"/>
      </rPr>
      <t>VII</t>
    </r>
    <r>
      <rPr>
        <sz val="8"/>
        <color theme="1"/>
        <rFont val="Arial"/>
      </rPr>
      <t xml:space="preserve"> [10.3 Strike Jet] Bucaneer S.2B</t>
    </r>
  </si>
  <si>
    <r>
      <rPr>
        <sz val="8"/>
        <color rgb="FFFF0000"/>
        <rFont val="Rubik Mono One"/>
      </rPr>
      <t>VII</t>
    </r>
    <r>
      <rPr>
        <sz val="8"/>
        <color theme="1"/>
        <rFont val="Arial"/>
      </rPr>
      <t xml:space="preserve"> [10.0 SPAA] Stormer AD</t>
    </r>
  </si>
  <si>
    <r>
      <rPr>
        <sz val="8"/>
        <color theme="1"/>
        <rFont val="Rubik Mono One"/>
      </rPr>
      <t>VI</t>
    </r>
    <r>
      <rPr>
        <sz val="8"/>
        <color theme="1"/>
        <rFont val="Arial"/>
      </rPr>
      <t xml:space="preserve"> [9.3 Light] VFM5 | </t>
    </r>
    <r>
      <rPr>
        <b/>
        <sz val="8"/>
        <color theme="1"/>
        <rFont val="Arial"/>
      </rPr>
      <t>TAL</t>
    </r>
  </si>
  <si>
    <r>
      <rPr>
        <sz val="8"/>
        <color theme="1"/>
        <rFont val="Rubik Mono One"/>
      </rPr>
      <t>VI</t>
    </r>
    <r>
      <rPr>
        <sz val="8"/>
        <color theme="1"/>
        <rFont val="Arial"/>
      </rPr>
      <t xml:space="preserve"> [9.7 Medium] FV4030/3</t>
    </r>
  </si>
  <si>
    <r>
      <rPr>
        <sz val="8"/>
        <color theme="1"/>
        <rFont val="Rubik Mono One"/>
      </rPr>
      <t>VII</t>
    </r>
    <r>
      <rPr>
        <sz val="8"/>
        <color theme="1"/>
        <rFont val="Arial"/>
      </rPr>
      <t xml:space="preserve"> [10.3 Medium] TTD</t>
    </r>
  </si>
  <si>
    <r>
      <rPr>
        <sz val="8"/>
        <color theme="1"/>
        <rFont val="Rubik Mono One"/>
      </rPr>
      <t>VII</t>
    </r>
    <r>
      <rPr>
        <sz val="8"/>
        <color theme="1"/>
        <rFont val="Arial"/>
      </rPr>
      <t xml:space="preserve"> [10.3 Medum] Challenger Mk.2</t>
    </r>
  </si>
  <si>
    <r>
      <rPr>
        <sz val="8"/>
        <color theme="1"/>
        <rFont val="Rubik Mono One"/>
      </rPr>
      <t>V</t>
    </r>
    <r>
      <rPr>
        <sz val="8"/>
        <color theme="1"/>
        <rFont val="Arial"/>
      </rPr>
      <t xml:space="preserve"> [9.0 Heli] Wessex HU Mk.5</t>
    </r>
  </si>
  <si>
    <r>
      <rPr>
        <sz val="8"/>
        <color rgb="FFFF0000"/>
        <rFont val="Rubik Mono One"/>
      </rPr>
      <t>VI</t>
    </r>
    <r>
      <rPr>
        <sz val="8"/>
        <color theme="1"/>
        <rFont val="Arial"/>
      </rPr>
      <t xml:space="preserve"> [9.7 Jet Fighter] Hunter F.6</t>
    </r>
  </si>
  <si>
    <r>
      <rPr>
        <sz val="8"/>
        <color theme="1"/>
        <rFont val="Rubik Mono One"/>
      </rPr>
      <t>VI</t>
    </r>
    <r>
      <rPr>
        <sz val="8"/>
        <color theme="1"/>
        <rFont val="Arial"/>
      </rPr>
      <t xml:space="preserve"> [9.7 Strike Jet] Harrier GR.3</t>
    </r>
  </si>
  <si>
    <r>
      <rPr>
        <sz val="8"/>
        <color theme="1"/>
        <rFont val="Rubik Mono One"/>
      </rPr>
      <t>VI</t>
    </r>
    <r>
      <rPr>
        <sz val="8"/>
        <color theme="1"/>
        <rFont val="Arial"/>
      </rPr>
      <t xml:space="preserve"> [9.7 Strike Jet] Jaguar GR.1</t>
    </r>
  </si>
  <si>
    <r>
      <rPr>
        <sz val="8"/>
        <color rgb="FFFF0000"/>
        <rFont val="Rubik Mono One"/>
      </rPr>
      <t>VI</t>
    </r>
    <r>
      <rPr>
        <sz val="8"/>
        <color theme="1"/>
        <rFont val="Arial"/>
      </rPr>
      <t xml:space="preserve"> [8.3 SPAA] Chieftain Marksman</t>
    </r>
  </si>
  <si>
    <r>
      <rPr>
        <sz val="8"/>
        <color theme="1"/>
        <rFont val="Rubik Mono One"/>
      </rPr>
      <t>VI</t>
    </r>
    <r>
      <rPr>
        <sz val="8"/>
        <color theme="1"/>
        <rFont val="Arial"/>
      </rPr>
      <t xml:space="preserve"> [9.3 Light] Rooikat MTTD</t>
    </r>
  </si>
  <si>
    <r>
      <rPr>
        <sz val="8"/>
        <color theme="1"/>
        <rFont val="Rubik Mono One"/>
      </rPr>
      <t>VI</t>
    </r>
    <r>
      <rPr>
        <sz val="8"/>
        <color theme="1"/>
        <rFont val="Arial"/>
      </rPr>
      <t xml:space="preserve"> [9.3 Medium] Olifant Mk.2</t>
    </r>
  </si>
  <si>
    <r>
      <rPr>
        <sz val="8"/>
        <color rgb="FFFF0000"/>
        <rFont val="Rubik Mono One"/>
      </rPr>
      <t>VI</t>
    </r>
    <r>
      <rPr>
        <sz val="8"/>
        <color theme="1"/>
        <rFont val="Arial"/>
      </rPr>
      <t xml:space="preserve"> [9.0 Jet Fighter] Hunter F.1</t>
    </r>
  </si>
  <si>
    <r>
      <rPr>
        <sz val="8"/>
        <color theme="1"/>
        <rFont val="Rubik Mono One"/>
      </rPr>
      <t>VI</t>
    </r>
    <r>
      <rPr>
        <sz val="8"/>
        <color theme="1"/>
        <rFont val="Arial"/>
      </rPr>
      <t xml:space="preserve"> [9.3 Jet Fighter] Lightning F.6</t>
    </r>
  </si>
  <si>
    <r>
      <rPr>
        <sz val="8"/>
        <color theme="1"/>
        <rFont val="Rubik Mono One"/>
      </rPr>
      <t>VI</t>
    </r>
    <r>
      <rPr>
        <sz val="8"/>
        <color theme="1"/>
        <rFont val="Arial"/>
      </rPr>
      <t xml:space="preserve"> [9.3 Strike Jet] Buccaneer S.2</t>
    </r>
  </si>
  <si>
    <r>
      <rPr>
        <sz val="8"/>
        <color theme="1"/>
        <rFont val="Rubik Mono One"/>
      </rPr>
      <t>VI</t>
    </r>
    <r>
      <rPr>
        <sz val="8"/>
        <color theme="1"/>
        <rFont val="Arial"/>
      </rPr>
      <t xml:space="preserve"> [9.0 Medium] Chieftain Mk 10 | </t>
    </r>
    <r>
      <rPr>
        <b/>
        <sz val="8"/>
        <color theme="1"/>
        <rFont val="Arial"/>
      </rPr>
      <t>TAL</t>
    </r>
  </si>
  <si>
    <r>
      <rPr>
        <sz val="8"/>
        <color theme="1"/>
        <rFont val="Rubik Mono One"/>
      </rPr>
      <t>V</t>
    </r>
    <r>
      <rPr>
        <sz val="8"/>
        <color theme="1"/>
        <rFont val="Arial"/>
      </rPr>
      <t xml:space="preserve"> [8.7 Jet Fighter] Swift F.7 </t>
    </r>
  </si>
  <si>
    <r>
      <rPr>
        <sz val="8"/>
        <color theme="1"/>
        <rFont val="Rubik Mono One"/>
      </rPr>
      <t>VI</t>
    </r>
    <r>
      <rPr>
        <sz val="8"/>
        <color theme="1"/>
        <rFont val="Arial"/>
      </rPr>
      <t xml:space="preserve"> [8.7 Strike Jet] Buccaneer S.1</t>
    </r>
  </si>
  <si>
    <r>
      <rPr>
        <sz val="8"/>
        <color theme="1"/>
        <rFont val="Rubik Mono One"/>
      </rPr>
      <t>VI</t>
    </r>
    <r>
      <rPr>
        <sz val="8"/>
        <color theme="1"/>
        <rFont val="Arial"/>
      </rPr>
      <t xml:space="preserve"> [8.7 Light] Rooikat Mk.1D</t>
    </r>
  </si>
  <si>
    <r>
      <rPr>
        <sz val="8"/>
        <color theme="1"/>
        <rFont val="Rubik Mono One"/>
      </rPr>
      <t>VI</t>
    </r>
    <r>
      <rPr>
        <sz val="8"/>
        <color theme="1"/>
        <rFont val="Arial"/>
      </rPr>
      <t xml:space="preserve"> [8.7 Medium] Chieftain Mk 3</t>
    </r>
  </si>
  <si>
    <r>
      <rPr>
        <sz val="8"/>
        <color theme="1"/>
        <rFont val="Rubik Mono One"/>
      </rPr>
      <t>VI</t>
    </r>
    <r>
      <rPr>
        <sz val="8"/>
        <color theme="1"/>
        <rFont val="Arial"/>
      </rPr>
      <t xml:space="preserve"> [8.7 Medium] Chieftain Mk 5</t>
    </r>
  </si>
  <si>
    <t>[8.7 Jet Fighter] Sea Vixen F.A.W. Mk.2</t>
  </si>
  <si>
    <r>
      <rPr>
        <sz val="8"/>
        <rFont val="Rubik Mono One"/>
      </rPr>
      <t>V</t>
    </r>
    <r>
      <rPr>
        <sz val="8"/>
        <rFont val="Arial"/>
      </rPr>
      <t xml:space="preserve"> [8.3 Heli] Scout </t>
    </r>
    <r>
      <rPr>
        <u/>
        <sz val="8"/>
        <color rgb="FF1155CC"/>
        <rFont val="Arial"/>
      </rPr>
      <t>AH.Mk</t>
    </r>
    <r>
      <rPr>
        <sz val="8"/>
        <rFont val="Arial"/>
      </rPr>
      <t>.1</t>
    </r>
  </si>
  <si>
    <r>
      <rPr>
        <sz val="8"/>
        <color theme="1"/>
        <rFont val="Rubik Mono One"/>
      </rPr>
      <t>VI</t>
    </r>
    <r>
      <rPr>
        <sz val="8"/>
        <color theme="1"/>
        <rFont val="Arial"/>
      </rPr>
      <t xml:space="preserve"> [8.7 Jet Fighter] Scimitar F Mk.1</t>
    </r>
  </si>
  <si>
    <r>
      <rPr>
        <sz val="8"/>
        <color theme="1"/>
        <rFont val="Rubik Mono One"/>
      </rPr>
      <t>VI</t>
    </r>
    <r>
      <rPr>
        <sz val="8"/>
        <color theme="1"/>
        <rFont val="Arial"/>
      </rPr>
      <t xml:space="preserve"> [8.7 Light] Vickers Mk.11</t>
    </r>
  </si>
  <si>
    <r>
      <rPr>
        <sz val="8"/>
        <color rgb="FFFF0000"/>
        <rFont val="Rubik Mono One"/>
      </rPr>
      <t>VI</t>
    </r>
    <r>
      <rPr>
        <sz val="8"/>
        <color theme="1"/>
        <rFont val="Arial"/>
      </rPr>
      <t xml:space="preserve"> [8.3 Jet Fighter] Javelin F.(A.W.) Mk.9</t>
    </r>
  </si>
  <si>
    <r>
      <rPr>
        <sz val="8"/>
        <color theme="1"/>
        <rFont val="Rubik Mono One"/>
      </rPr>
      <t>V</t>
    </r>
    <r>
      <rPr>
        <sz val="8"/>
        <color theme="1"/>
        <rFont val="Arial"/>
      </rPr>
      <t xml:space="preserve"> [8.3 Jet Fighter] Swift F.1</t>
    </r>
  </si>
  <si>
    <r>
      <rPr>
        <sz val="8"/>
        <color theme="1"/>
        <rFont val="Rubik Mono One"/>
      </rPr>
      <t>V</t>
    </r>
    <r>
      <rPr>
        <sz val="8"/>
        <color theme="1"/>
        <rFont val="Arial"/>
      </rPr>
      <t xml:space="preserve"> [8.3 Jet Bomber] Canberra B (I) Mk 6</t>
    </r>
  </si>
  <si>
    <r>
      <rPr>
        <sz val="8"/>
        <color theme="1"/>
        <rFont val="Rubik Mono One"/>
      </rPr>
      <t>V</t>
    </r>
    <r>
      <rPr>
        <sz val="8"/>
        <color theme="1"/>
        <rFont val="Arial"/>
      </rPr>
      <t xml:space="preserve"> [7.7 Heavy] Conqueror |</t>
    </r>
    <r>
      <rPr>
        <b/>
        <sz val="8"/>
        <color theme="1"/>
        <rFont val="Arial"/>
      </rPr>
      <t xml:space="preserve"> TAL</t>
    </r>
  </si>
  <si>
    <r>
      <rPr>
        <sz val="8"/>
        <color theme="1"/>
        <rFont val="Rubik Mono One"/>
      </rPr>
      <t>V</t>
    </r>
    <r>
      <rPr>
        <sz val="8"/>
        <color theme="1"/>
        <rFont val="Arial"/>
      </rPr>
      <t xml:space="preserve"> [8.0 Medium] Vickers Mk.1</t>
    </r>
  </si>
  <si>
    <r>
      <rPr>
        <sz val="8"/>
        <color theme="1"/>
        <rFont val="Rubik Mono One"/>
      </rPr>
      <t>VI</t>
    </r>
    <r>
      <rPr>
        <sz val="8"/>
        <color theme="1"/>
        <rFont val="Arial"/>
      </rPr>
      <t xml:space="preserve"> [8.3 Medium] Olifant Mk.1A</t>
    </r>
  </si>
  <si>
    <r>
      <rPr>
        <sz val="8"/>
        <color theme="1"/>
        <rFont val="Rubik Mono One"/>
      </rPr>
      <t>VI</t>
    </r>
    <r>
      <rPr>
        <sz val="8"/>
        <color theme="1"/>
        <rFont val="Arial"/>
      </rPr>
      <t xml:space="preserve"> [8.3 Medium] Vickers Mk.3</t>
    </r>
  </si>
  <si>
    <t>[8.0 Jet Fighter] Meteor F Mk 8 G.41K</t>
  </si>
  <si>
    <r>
      <rPr>
        <sz val="8"/>
        <rFont val="Rubik Mono One"/>
      </rPr>
      <t>IV</t>
    </r>
    <r>
      <rPr>
        <sz val="8"/>
        <rFont val="Arial"/>
      </rPr>
      <t xml:space="preserve"> [6.0 Long Range] Shackleton </t>
    </r>
    <r>
      <rPr>
        <u/>
        <sz val="8"/>
        <color rgb="FF1155CC"/>
        <rFont val="Arial"/>
      </rPr>
      <t>MR.Mk</t>
    </r>
    <r>
      <rPr>
        <sz val="8"/>
        <rFont val="Arial"/>
      </rPr>
      <t>.2 (15,000 LBS)</t>
    </r>
  </si>
  <si>
    <r>
      <rPr>
        <sz val="8"/>
        <color theme="1"/>
        <rFont val="Rubik Mono One"/>
      </rPr>
      <t>V</t>
    </r>
    <r>
      <rPr>
        <sz val="8"/>
        <color theme="1"/>
        <rFont val="Arial"/>
      </rPr>
      <t xml:space="preserve"> [8.0 Jet Fighter] Sea Hawk FGA.6 </t>
    </r>
  </si>
  <si>
    <r>
      <rPr>
        <sz val="8"/>
        <color theme="1"/>
        <rFont val="Rubik Mono One"/>
      </rPr>
      <t>V</t>
    </r>
    <r>
      <rPr>
        <sz val="8"/>
        <color theme="1"/>
        <rFont val="Arial"/>
      </rPr>
      <t xml:space="preserve"> [8.0 Jet Fighter] Meteor F Mk 4 G.41G</t>
    </r>
  </si>
  <si>
    <r>
      <rPr>
        <sz val="8"/>
        <color theme="1"/>
        <rFont val="Rubik Mono One"/>
      </rPr>
      <t>V</t>
    </r>
    <r>
      <rPr>
        <sz val="8"/>
        <color theme="1"/>
        <rFont val="Arial"/>
      </rPr>
      <t xml:space="preserve"> [8.0 Jet Fighter] Meteor F Mk 8 G.41K</t>
    </r>
  </si>
  <si>
    <r>
      <rPr>
        <sz val="8"/>
        <color theme="1"/>
        <rFont val="Rubik Mono One"/>
      </rPr>
      <t>IV</t>
    </r>
    <r>
      <rPr>
        <sz val="8"/>
        <color theme="1"/>
        <rFont val="Arial"/>
      </rPr>
      <t xml:space="preserve"> [5.3 SPAA] Skink</t>
    </r>
  </si>
  <si>
    <r>
      <rPr>
        <sz val="8"/>
        <color theme="1"/>
        <rFont val="Rubik Mono One"/>
      </rPr>
      <t>II</t>
    </r>
    <r>
      <rPr>
        <sz val="8"/>
        <color theme="1"/>
        <rFont val="Arial"/>
      </rPr>
      <t xml:space="preserve"> [3.0 SPAA] Crusader AA Mk I </t>
    </r>
  </si>
  <si>
    <r>
      <rPr>
        <sz val="8"/>
        <color theme="1"/>
        <rFont val="Rubik Mono One"/>
      </rPr>
      <t>V</t>
    </r>
    <r>
      <rPr>
        <sz val="8"/>
        <color theme="1"/>
        <rFont val="Arial"/>
      </rPr>
      <t xml:space="preserve"> [7.7 Medium] Caernarvon</t>
    </r>
  </si>
  <si>
    <r>
      <rPr>
        <sz val="8"/>
        <color theme="1"/>
        <rFont val="Rubik Mono One"/>
      </rPr>
      <t>V</t>
    </r>
    <r>
      <rPr>
        <sz val="8"/>
        <color theme="1"/>
        <rFont val="Arial"/>
      </rPr>
      <t xml:space="preserve"> [8.0 Medium] Centurion Mk 10 </t>
    </r>
  </si>
  <si>
    <r>
      <rPr>
        <sz val="8"/>
        <color theme="1"/>
        <rFont val="Rubik Mono One"/>
      </rPr>
      <t>V</t>
    </r>
    <r>
      <rPr>
        <sz val="8"/>
        <color theme="1"/>
        <rFont val="Arial"/>
      </rPr>
      <t xml:space="preserve"> [7.3 Jet Fighter] Sea Meteor F Mk 3</t>
    </r>
  </si>
  <si>
    <r>
      <rPr>
        <sz val="8"/>
        <color theme="1"/>
        <rFont val="Rubik Mono One"/>
      </rPr>
      <t>V</t>
    </r>
    <r>
      <rPr>
        <sz val="8"/>
        <color theme="1"/>
        <rFont val="Arial"/>
      </rPr>
      <t xml:space="preserve"> [7.7 Jet Fighter] Sea Venom FAW 20</t>
    </r>
  </si>
  <si>
    <r>
      <rPr>
        <sz val="8"/>
        <color theme="1"/>
        <rFont val="Rubik Mono One"/>
      </rPr>
      <t>V</t>
    </r>
    <r>
      <rPr>
        <sz val="8"/>
        <color theme="1"/>
        <rFont val="Arial"/>
      </rPr>
      <t xml:space="preserve"> [7.7 Jet Fighter] Meteor F Mk 4 G.41F</t>
    </r>
  </si>
  <si>
    <r>
      <rPr>
        <sz val="8"/>
        <color theme="1"/>
        <rFont val="Rubik Mono One"/>
      </rPr>
      <t>V</t>
    </r>
    <r>
      <rPr>
        <sz val="8"/>
        <color theme="1"/>
        <rFont val="Arial"/>
      </rPr>
      <t xml:space="preserve"> [7.7 Light] Fox </t>
    </r>
  </si>
  <si>
    <r>
      <rPr>
        <sz val="8"/>
        <color theme="1"/>
        <rFont val="Rubik Mono One"/>
      </rPr>
      <t>IV</t>
    </r>
    <r>
      <rPr>
        <sz val="8"/>
        <color theme="1"/>
        <rFont val="Arial"/>
      </rPr>
      <t xml:space="preserve"> [7.7 Medium] Centurion Mk 3</t>
    </r>
  </si>
  <si>
    <r>
      <rPr>
        <sz val="8"/>
        <color theme="1"/>
        <rFont val="Rubik Mono One"/>
      </rPr>
      <t>V</t>
    </r>
    <r>
      <rPr>
        <sz val="8"/>
        <color theme="1"/>
        <rFont val="Arial"/>
      </rPr>
      <t xml:space="preserve"> [7.3 Jet Fighter] Meteor F Mk 3</t>
    </r>
  </si>
  <si>
    <r>
      <rPr>
        <sz val="8"/>
        <color theme="1"/>
        <rFont val="Rubik Mono One"/>
      </rPr>
      <t>V</t>
    </r>
    <r>
      <rPr>
        <sz val="8"/>
        <color theme="1"/>
        <rFont val="Arial"/>
      </rPr>
      <t xml:space="preserve"> [7.0 Jet Fighter] Attacker FB 1</t>
    </r>
  </si>
  <si>
    <r>
      <rPr>
        <sz val="8"/>
        <color theme="1"/>
        <rFont val="Rubik Mono One"/>
      </rPr>
      <t>IV</t>
    </r>
    <r>
      <rPr>
        <sz val="8"/>
        <color theme="1"/>
        <rFont val="Arial"/>
      </rPr>
      <t xml:space="preserve"> [6.7 Destroyer] Tortoise</t>
    </r>
  </si>
  <si>
    <r>
      <rPr>
        <sz val="8"/>
        <color theme="1"/>
        <rFont val="Rubik Mono One"/>
      </rPr>
      <t>IV</t>
    </r>
    <r>
      <rPr>
        <sz val="8"/>
        <color theme="1"/>
        <rFont val="Arial"/>
      </rPr>
      <t xml:space="preserve"> [6.7 Medium] Centurion Mk.2 | </t>
    </r>
    <r>
      <rPr>
        <b/>
        <sz val="8"/>
        <color theme="1"/>
        <rFont val="Arial"/>
      </rPr>
      <t>PR</t>
    </r>
    <r>
      <rPr>
        <sz val="8"/>
        <color theme="1"/>
        <rFont val="Arial"/>
      </rPr>
      <t xml:space="preserve"> </t>
    </r>
  </si>
  <si>
    <r>
      <rPr>
        <sz val="8"/>
        <color theme="1"/>
        <rFont val="Rubik Mono One"/>
      </rPr>
      <t>IV</t>
    </r>
    <r>
      <rPr>
        <sz val="8"/>
        <color theme="1"/>
        <rFont val="Arial"/>
      </rPr>
      <t xml:space="preserve"> [7.0 Destroyer] Conway </t>
    </r>
  </si>
  <si>
    <r>
      <rPr>
        <sz val="8"/>
        <color theme="1"/>
        <rFont val="Rubik Mono One"/>
      </rPr>
      <t>IV</t>
    </r>
    <r>
      <rPr>
        <sz val="8"/>
        <color theme="1"/>
        <rFont val="Arial"/>
      </rPr>
      <t xml:space="preserve"> [7.3 Medium] FV4202 </t>
    </r>
  </si>
  <si>
    <r>
      <rPr>
        <sz val="8"/>
        <color theme="1"/>
        <rFont val="Rubik Mono One"/>
      </rPr>
      <t>IV</t>
    </r>
    <r>
      <rPr>
        <sz val="8"/>
        <color theme="1"/>
        <rFont val="Arial"/>
      </rPr>
      <t xml:space="preserve"> [6.7 Fighter] Spitfire F Mk 22 </t>
    </r>
  </si>
  <si>
    <r>
      <rPr>
        <sz val="8"/>
        <color theme="1"/>
        <rFont val="Rubik Mono One"/>
      </rPr>
      <t>IV</t>
    </r>
    <r>
      <rPr>
        <sz val="8"/>
        <color theme="1"/>
        <rFont val="Arial"/>
      </rPr>
      <t xml:space="preserve"> [6.7 Fighter] Spitfire F Mk 24 </t>
    </r>
  </si>
  <si>
    <r>
      <rPr>
        <sz val="8"/>
        <color theme="1"/>
        <rFont val="Rubik Mono One"/>
      </rPr>
      <t>IV</t>
    </r>
    <r>
      <rPr>
        <sz val="8"/>
        <color theme="1"/>
        <rFont val="Arial"/>
      </rPr>
      <t xml:space="preserve"> [6.7 Destroyer] G6 </t>
    </r>
  </si>
  <si>
    <r>
      <rPr>
        <sz val="8"/>
        <color theme="1"/>
        <rFont val="Rubik Mono One"/>
      </rPr>
      <t>IV</t>
    </r>
    <r>
      <rPr>
        <sz val="8"/>
        <color theme="1"/>
        <rFont val="Arial"/>
      </rPr>
      <t xml:space="preserve"> [6.0 Air Defence] Hornet Mk.III</t>
    </r>
  </si>
  <si>
    <r>
      <rPr>
        <sz val="8"/>
        <color theme="1"/>
        <rFont val="Rubik Mono One"/>
      </rPr>
      <t>IV</t>
    </r>
    <r>
      <rPr>
        <sz val="8"/>
        <color theme="1"/>
        <rFont val="Arial"/>
      </rPr>
      <t xml:space="preserve"> [6.7 Light] Ratel 20 </t>
    </r>
  </si>
  <si>
    <r>
      <rPr>
        <sz val="8"/>
        <color theme="1"/>
        <rFont val="Rubik Mono One"/>
      </rPr>
      <t>IV</t>
    </r>
    <r>
      <rPr>
        <sz val="8"/>
        <color theme="1"/>
        <rFont val="Arial"/>
      </rPr>
      <t xml:space="preserve"> [6.0 Long Range] Lincoln B Mk II</t>
    </r>
  </si>
  <si>
    <r>
      <rPr>
        <sz val="8"/>
        <color theme="1"/>
        <rFont val="Rubik Mono One"/>
      </rPr>
      <t>IV</t>
    </r>
    <r>
      <rPr>
        <sz val="8"/>
        <color theme="1"/>
        <rFont val="Arial"/>
      </rPr>
      <t xml:space="preserve"> [6.0 Fighter] Tempest Mk II</t>
    </r>
  </si>
  <si>
    <r>
      <rPr>
        <sz val="8"/>
        <color theme="1"/>
        <rFont val="Rubik Mono One"/>
      </rPr>
      <t>IV</t>
    </r>
    <r>
      <rPr>
        <sz val="8"/>
        <color theme="1"/>
        <rFont val="Arial"/>
      </rPr>
      <t xml:space="preserve"> [6.3 Destroyer] M109A1</t>
    </r>
  </si>
  <si>
    <r>
      <rPr>
        <sz val="8"/>
        <color theme="1"/>
        <rFont val="Rubik Mono One"/>
      </rPr>
      <t>IV</t>
    </r>
    <r>
      <rPr>
        <sz val="8"/>
        <color theme="1"/>
        <rFont val="Arial"/>
      </rPr>
      <t xml:space="preserve"> [6.3 Light] Ratel 90</t>
    </r>
  </si>
  <si>
    <r>
      <rPr>
        <sz val="8"/>
        <color theme="1"/>
        <rFont val="Rubik Mono One"/>
      </rPr>
      <t>IV</t>
    </r>
    <r>
      <rPr>
        <sz val="8"/>
        <color theme="1"/>
        <rFont val="Arial"/>
      </rPr>
      <t xml:space="preserve"> [6.3 Medium] Charioteer Mk VII </t>
    </r>
  </si>
  <si>
    <r>
      <rPr>
        <sz val="8"/>
        <color theme="1"/>
        <rFont val="Rubik Mono One"/>
      </rPr>
      <t>IV</t>
    </r>
    <r>
      <rPr>
        <sz val="8"/>
        <color theme="1"/>
        <rFont val="Arial"/>
      </rPr>
      <t xml:space="preserve"> [6.3 Destroyer] FV4005 </t>
    </r>
  </si>
  <si>
    <r>
      <rPr>
        <sz val="8"/>
        <color theme="1"/>
        <rFont val="Rubik Mono One"/>
      </rPr>
      <t>III</t>
    </r>
    <r>
      <rPr>
        <sz val="8"/>
        <color theme="1"/>
        <rFont val="Arial"/>
      </rPr>
      <t xml:space="preserve"> [5.3 Medium] Challenger </t>
    </r>
  </si>
  <si>
    <r>
      <rPr>
        <sz val="8"/>
        <color theme="1"/>
        <rFont val="Rubik Mono One"/>
      </rPr>
      <t>III</t>
    </r>
    <r>
      <rPr>
        <sz val="8"/>
        <color theme="1"/>
        <rFont val="Arial"/>
      </rPr>
      <t xml:space="preserve"> [5.3 Medium] Comet I </t>
    </r>
  </si>
  <si>
    <r>
      <rPr>
        <sz val="8"/>
        <color theme="1"/>
        <rFont val="Rubik Mono One"/>
      </rPr>
      <t>IV</t>
    </r>
    <r>
      <rPr>
        <sz val="8"/>
        <color theme="1"/>
        <rFont val="Arial"/>
      </rPr>
      <t xml:space="preserve"> [6.0 Medium] Centurion Mk 1</t>
    </r>
  </si>
  <si>
    <r>
      <rPr>
        <sz val="8"/>
        <color theme="1"/>
        <rFont val="Rubik Mono One"/>
      </rPr>
      <t>IV</t>
    </r>
    <r>
      <rPr>
        <sz val="8"/>
        <color theme="1"/>
        <rFont val="Arial"/>
      </rPr>
      <t xml:space="preserve"> [6.0 Heavy] Black Prince |</t>
    </r>
    <r>
      <rPr>
        <b/>
        <sz val="8"/>
        <color theme="1"/>
        <rFont val="Arial"/>
      </rPr>
      <t xml:space="preserve"> PR</t>
    </r>
  </si>
  <si>
    <t>[5.7 Fighter] Spitfire F Mk XIVc</t>
  </si>
  <si>
    <r>
      <rPr>
        <sz val="8"/>
        <color theme="1"/>
        <rFont val="Rubik Mono One"/>
      </rPr>
      <t>IV</t>
    </r>
    <r>
      <rPr>
        <sz val="8"/>
        <color theme="1"/>
        <rFont val="Arial"/>
      </rPr>
      <t xml:space="preserve"> [5.3 Long Range] Lancaster B Mk III (14,000 LBS) </t>
    </r>
  </si>
  <si>
    <r>
      <rPr>
        <sz val="8"/>
        <color theme="1"/>
        <rFont val="Rubik Mono One"/>
      </rPr>
      <t>IV</t>
    </r>
    <r>
      <rPr>
        <sz val="8"/>
        <color theme="1"/>
        <rFont val="Arial"/>
      </rPr>
      <t xml:space="preserve"> [5.7 Fighter] Seafire FR 47</t>
    </r>
  </si>
  <si>
    <r>
      <rPr>
        <sz val="8"/>
        <color theme="1"/>
        <rFont val="Rubik Mono One"/>
      </rPr>
      <t>IV</t>
    </r>
    <r>
      <rPr>
        <sz val="8"/>
        <color theme="1"/>
        <rFont val="Arial"/>
      </rPr>
      <t xml:space="preserve"> [5.7 Fighter] Sea Fury FB 11</t>
    </r>
  </si>
  <si>
    <r>
      <rPr>
        <sz val="8"/>
        <color theme="1"/>
        <rFont val="Rubik Mono One"/>
      </rPr>
      <t>IV</t>
    </r>
    <r>
      <rPr>
        <sz val="8"/>
        <color theme="1"/>
        <rFont val="Arial"/>
      </rPr>
      <t xml:space="preserve"> [5.7 Fighter] Tempest Mk V</t>
    </r>
  </si>
  <si>
    <r>
      <rPr>
        <sz val="8"/>
        <color theme="1"/>
        <rFont val="Rubik Mono One"/>
      </rPr>
      <t>III</t>
    </r>
    <r>
      <rPr>
        <sz val="8"/>
        <color theme="1"/>
        <rFont val="Arial"/>
      </rPr>
      <t xml:space="preserve"> [4.3 Light] Concept 3 </t>
    </r>
  </si>
  <si>
    <r>
      <rPr>
        <sz val="8"/>
        <color theme="1"/>
        <rFont val="Rubik Mono One"/>
      </rPr>
      <t>III</t>
    </r>
    <r>
      <rPr>
        <sz val="8"/>
        <color theme="1"/>
        <rFont val="Arial"/>
      </rPr>
      <t xml:space="preserve"> [4.7 Medium] Avenger </t>
    </r>
  </si>
  <si>
    <r>
      <rPr>
        <sz val="8"/>
        <color theme="1"/>
        <rFont val="Rubik Mono One"/>
      </rPr>
      <t xml:space="preserve">IV </t>
    </r>
    <r>
      <rPr>
        <sz val="8"/>
        <color theme="1"/>
        <rFont val="Arial"/>
      </rPr>
      <t>[5.3 Long Range] Lancaster B Mk I</t>
    </r>
  </si>
  <si>
    <r>
      <rPr>
        <sz val="8"/>
        <color theme="1"/>
        <rFont val="Rubik Mono One"/>
      </rPr>
      <t>IV</t>
    </r>
    <r>
      <rPr>
        <sz val="8"/>
        <color theme="1"/>
        <rFont val="Arial"/>
      </rPr>
      <t xml:space="preserve"> [5.3 Fighter] Seafire F Mk XVII </t>
    </r>
  </si>
  <si>
    <r>
      <rPr>
        <sz val="8"/>
        <color theme="1"/>
        <rFont val="Rubik Mono One"/>
      </rPr>
      <t>III</t>
    </r>
    <r>
      <rPr>
        <sz val="8"/>
        <color theme="1"/>
        <rFont val="Arial"/>
      </rPr>
      <t xml:space="preserve"> [5.0 Fighter] Spitfire F Mk XVI</t>
    </r>
  </si>
  <si>
    <t>[5.0 Fighter] MB.5</t>
  </si>
  <si>
    <r>
      <rPr>
        <sz val="8"/>
        <color theme="1"/>
        <rFont val="Rubik Mono One"/>
      </rPr>
      <t>III</t>
    </r>
    <r>
      <rPr>
        <sz val="8"/>
        <color theme="1"/>
        <rFont val="Arial"/>
      </rPr>
      <t xml:space="preserve"> [4.7 Long Range] Stirling B Mk III (13,500 LBS) </t>
    </r>
  </si>
  <si>
    <r>
      <rPr>
        <sz val="8"/>
        <color theme="1"/>
        <rFont val="Rubik Mono One"/>
      </rPr>
      <t>III</t>
    </r>
    <r>
      <rPr>
        <sz val="8"/>
        <color theme="1"/>
        <rFont val="Arial"/>
      </rPr>
      <t xml:space="preserve"> [5.0 Fighter] Seafire LF Mk.III </t>
    </r>
  </si>
  <si>
    <r>
      <rPr>
        <sz val="8"/>
        <color theme="1"/>
        <rFont val="Rubik Mono One"/>
      </rPr>
      <t>III</t>
    </r>
    <r>
      <rPr>
        <sz val="8"/>
        <color theme="1"/>
        <rFont val="Arial"/>
      </rPr>
      <t xml:space="preserve"> [5.0 Fighter] Spitfire Mk Vc</t>
    </r>
  </si>
  <si>
    <r>
      <rPr>
        <sz val="8"/>
        <color theme="1"/>
        <rFont val="Rubik Mono One"/>
      </rPr>
      <t>III</t>
    </r>
    <r>
      <rPr>
        <sz val="8"/>
        <color theme="1"/>
        <rFont val="Arial"/>
      </rPr>
      <t xml:space="preserve"> [4.0 SPAA] Crusader AA Mk II</t>
    </r>
  </si>
  <si>
    <r>
      <rPr>
        <sz val="8"/>
        <color theme="1"/>
        <rFont val="Rubik Mono One"/>
      </rPr>
      <t>III</t>
    </r>
    <r>
      <rPr>
        <sz val="8"/>
        <color theme="1"/>
        <rFont val="Arial"/>
      </rPr>
      <t xml:space="preserve"> [4.7 Heavy] Churchill VII</t>
    </r>
  </si>
  <si>
    <r>
      <rPr>
        <sz val="8"/>
        <color theme="1"/>
        <rFont val="Rubik Mono One"/>
      </rPr>
      <t>III</t>
    </r>
    <r>
      <rPr>
        <sz val="8"/>
        <color theme="1"/>
        <rFont val="Arial"/>
      </rPr>
      <t xml:space="preserve"> [4.7 Medium] Sherman Firefly </t>
    </r>
  </si>
  <si>
    <r>
      <rPr>
        <sz val="8"/>
        <color theme="1"/>
        <rFont val="Rubik Mono One"/>
      </rPr>
      <t>III</t>
    </r>
    <r>
      <rPr>
        <sz val="8"/>
        <color theme="1"/>
        <rFont val="Arial"/>
      </rPr>
      <t xml:space="preserve"> [4.7 Heavy] Churchill Crocodile | </t>
    </r>
    <r>
      <rPr>
        <b/>
        <sz val="8"/>
        <color theme="1"/>
        <rFont val="Arial"/>
      </rPr>
      <t>PR</t>
    </r>
  </si>
  <si>
    <r>
      <rPr>
        <sz val="8"/>
        <color theme="1"/>
        <rFont val="Rubik Mono One"/>
      </rPr>
      <t>III</t>
    </r>
    <r>
      <rPr>
        <sz val="8"/>
        <color theme="1"/>
        <rFont val="Arial"/>
      </rPr>
      <t xml:space="preserve"> [4.7 Fighter] Spitfire Mk Vc/trop  </t>
    </r>
  </si>
  <si>
    <r>
      <rPr>
        <sz val="8"/>
        <color theme="1"/>
        <rFont val="Rubik Mono One"/>
      </rPr>
      <t>III</t>
    </r>
    <r>
      <rPr>
        <sz val="8"/>
        <color theme="1"/>
        <rFont val="Arial"/>
      </rPr>
      <t xml:space="preserve"> [4.3 Fighter] Spitfire F Mk IX | </t>
    </r>
    <r>
      <rPr>
        <b/>
        <sz val="8"/>
        <color theme="1"/>
        <rFont val="Arial"/>
      </rPr>
      <t>TAL</t>
    </r>
  </si>
  <si>
    <r>
      <rPr>
        <sz val="8"/>
        <color theme="1"/>
        <rFont val="Rubik Mono One"/>
      </rPr>
      <t>III</t>
    </r>
    <r>
      <rPr>
        <sz val="8"/>
        <color theme="1"/>
        <rFont val="Arial"/>
      </rPr>
      <t xml:space="preserve"> [4.3 Fighter] Typhoon Mk Ib/L</t>
    </r>
  </si>
  <si>
    <r>
      <rPr>
        <sz val="8"/>
        <color theme="1"/>
        <rFont val="Rubik Mono One"/>
      </rPr>
      <t>III</t>
    </r>
    <r>
      <rPr>
        <sz val="8"/>
        <color theme="1"/>
        <rFont val="Arial"/>
      </rPr>
      <t xml:space="preserve"> [4.0 Long Range] Stirling B Mk I (13,500 LBS) </t>
    </r>
  </si>
  <si>
    <r>
      <rPr>
        <sz val="8"/>
        <color theme="1"/>
        <rFont val="Rubik Mono One"/>
      </rPr>
      <t>III</t>
    </r>
    <r>
      <rPr>
        <sz val="8"/>
        <color theme="1"/>
        <rFont val="Arial"/>
      </rPr>
      <t xml:space="preserve"> [4.0 Long Range] Haliflax B Mk IIIa</t>
    </r>
  </si>
  <si>
    <r>
      <rPr>
        <sz val="8"/>
        <color theme="1"/>
        <rFont val="Rubik Mono One"/>
      </rPr>
      <t>II</t>
    </r>
    <r>
      <rPr>
        <sz val="8"/>
        <color theme="1"/>
        <rFont val="Arial"/>
      </rPr>
      <t xml:space="preserve"> [3.3 Destroyer] Achilles </t>
    </r>
  </si>
  <si>
    <r>
      <rPr>
        <sz val="8"/>
        <color theme="1"/>
        <rFont val="Rubik Mono One"/>
      </rPr>
      <t>III</t>
    </r>
    <r>
      <rPr>
        <sz val="8"/>
        <color theme="1"/>
        <rFont val="Arial"/>
      </rPr>
      <t xml:space="preserve"> [4.0 Heavy] Churchill III</t>
    </r>
  </si>
  <si>
    <r>
      <rPr>
        <sz val="8"/>
        <color theme="1"/>
        <rFont val="Rubik Mono One"/>
      </rPr>
      <t>III</t>
    </r>
    <r>
      <rPr>
        <sz val="8"/>
        <color theme="1"/>
        <rFont val="Arial"/>
      </rPr>
      <t xml:space="preserve"> [4.3 Heavy] Churchill NA75 | </t>
    </r>
    <r>
      <rPr>
        <b/>
        <sz val="8"/>
        <color theme="1"/>
        <rFont val="Arial"/>
      </rPr>
      <t>TAL</t>
    </r>
  </si>
  <si>
    <t>[4.0 Strike] Wyvern S4</t>
  </si>
  <si>
    <r>
      <rPr>
        <sz val="8"/>
        <color theme="1"/>
        <rFont val="Rubik Mono One"/>
      </rPr>
      <t>II</t>
    </r>
    <r>
      <rPr>
        <sz val="8"/>
        <color theme="1"/>
        <rFont val="Arial"/>
      </rPr>
      <t xml:space="preserve"> [4.0 Fighter] Spitfire Mk Vb</t>
    </r>
  </si>
  <si>
    <r>
      <rPr>
        <sz val="8"/>
        <color theme="1"/>
        <rFont val="Rubik Mono One"/>
      </rPr>
      <t>III</t>
    </r>
    <r>
      <rPr>
        <sz val="8"/>
        <color theme="1"/>
        <rFont val="Arial"/>
      </rPr>
      <t xml:space="preserve"> [4.0 Light Bomber] Brigand B 1 </t>
    </r>
  </si>
  <si>
    <r>
      <rPr>
        <sz val="8"/>
        <color theme="1"/>
        <rFont val="Rubik Mono One"/>
      </rPr>
      <t>II</t>
    </r>
    <r>
      <rPr>
        <sz val="8"/>
        <color theme="1"/>
        <rFont val="Arial"/>
      </rPr>
      <t xml:space="preserve"> [3.7 Medium] Cromwell I </t>
    </r>
  </si>
  <si>
    <t>[3.7 Strike] Tempest Mk V (Vickers P)</t>
  </si>
  <si>
    <t>[3.7 Fighter] Thunderbolt Mk.1</t>
  </si>
  <si>
    <t>[3.7 Strike] Beaufighter Mk 21</t>
  </si>
  <si>
    <t>[3.7 Air defence] Whirlwind P.9</t>
  </si>
  <si>
    <t>[3.7 Strike] Mosquito FB Mk VI</t>
  </si>
  <si>
    <r>
      <rPr>
        <sz val="8"/>
        <color theme="1"/>
        <rFont val="Rubik Mono One"/>
      </rPr>
      <t>I</t>
    </r>
    <r>
      <rPr>
        <sz val="8"/>
        <color theme="1"/>
        <rFont val="Arial"/>
      </rPr>
      <t xml:space="preserve"> [1.7 Torpedo Bomber] Hampden TB Mk I (5,000 LBS)</t>
    </r>
  </si>
  <si>
    <r>
      <rPr>
        <sz val="8"/>
        <color theme="1"/>
        <rFont val="Rubik Mono One"/>
      </rPr>
      <t>II</t>
    </r>
    <r>
      <rPr>
        <sz val="8"/>
        <color theme="1"/>
        <rFont val="Arial"/>
      </rPr>
      <t xml:space="preserve"> [3.7 Strike] Firebrand TF Mk IV </t>
    </r>
  </si>
  <si>
    <r>
      <rPr>
        <sz val="8"/>
        <color theme="1"/>
        <rFont val="Rubik Mono One"/>
      </rPr>
      <t>III</t>
    </r>
    <r>
      <rPr>
        <sz val="8"/>
        <color theme="1"/>
        <rFont val="Arial"/>
      </rPr>
      <t xml:space="preserve"> [3.7 Air Defence] Whirlwind Mk I </t>
    </r>
  </si>
  <si>
    <r>
      <rPr>
        <sz val="8"/>
        <color theme="1"/>
        <rFont val="Rubik Mono One"/>
      </rPr>
      <t>III</t>
    </r>
    <r>
      <rPr>
        <sz val="8"/>
        <color theme="1"/>
        <rFont val="Arial"/>
      </rPr>
      <t xml:space="preserve"> [3.7 Strike] Firefly FR Mk V</t>
    </r>
  </si>
  <si>
    <r>
      <rPr>
        <sz val="8"/>
        <color theme="1"/>
        <rFont val="Rubik Mono One"/>
      </rPr>
      <t>II</t>
    </r>
    <r>
      <rPr>
        <sz val="8"/>
        <color theme="1"/>
        <rFont val="Arial"/>
      </rPr>
      <t xml:space="preserve"> [3.3 SPAA] AEC AA </t>
    </r>
  </si>
  <si>
    <r>
      <rPr>
        <sz val="8"/>
        <color theme="1"/>
        <rFont val="Rubik Mono One"/>
      </rPr>
      <t>II</t>
    </r>
    <r>
      <rPr>
        <sz val="8"/>
        <color theme="1"/>
        <rFont val="Arial"/>
      </rPr>
      <t xml:space="preserve"> [3.3 Medium] Cromwell V </t>
    </r>
  </si>
  <si>
    <r>
      <rPr>
        <sz val="8"/>
        <color theme="1"/>
        <rFont val="Rubik Mono One"/>
      </rPr>
      <t>II</t>
    </r>
    <r>
      <rPr>
        <sz val="8"/>
        <color theme="1"/>
        <rFont val="Arial"/>
      </rPr>
      <t xml:space="preserve"> [3.7 Medium] Sherman II </t>
    </r>
  </si>
  <si>
    <t>[3.3 Fighter] Mustang Mk IA</t>
  </si>
  <si>
    <r>
      <rPr>
        <sz val="8"/>
        <color theme="1"/>
        <rFont val="Rubik Mono One"/>
      </rPr>
      <t>II</t>
    </r>
    <r>
      <rPr>
        <sz val="8"/>
        <color theme="1"/>
        <rFont val="Arial"/>
      </rPr>
      <t xml:space="preserve"> [3.0 Fighter] Typhoon Mk Ia</t>
    </r>
  </si>
  <si>
    <r>
      <rPr>
        <sz val="8"/>
        <color theme="1"/>
        <rFont val="Rubik Mono One"/>
      </rPr>
      <t>II</t>
    </r>
    <r>
      <rPr>
        <sz val="8"/>
        <color theme="1"/>
        <rFont val="Arial"/>
      </rPr>
      <t xml:space="preserve"> [3.3 Bomber] Wellington Mk X </t>
    </r>
  </si>
  <si>
    <r>
      <rPr>
        <sz val="8"/>
        <color theme="1"/>
        <rFont val="Rubik Mono One"/>
      </rPr>
      <t>II</t>
    </r>
    <r>
      <rPr>
        <sz val="8"/>
        <color theme="1"/>
        <rFont val="Arial"/>
      </rPr>
      <t xml:space="preserve"> [3.3 Strike] Firefly F Mk I</t>
    </r>
  </si>
  <si>
    <r>
      <rPr>
        <sz val="8"/>
        <color theme="1"/>
        <rFont val="Rubik Mono One"/>
      </rPr>
      <t>II</t>
    </r>
    <r>
      <rPr>
        <sz val="8"/>
        <color theme="1"/>
        <rFont val="Arial"/>
      </rPr>
      <t xml:space="preserve"> [3.3 Light] SARC MkVI (6pdr)</t>
    </r>
  </si>
  <si>
    <r>
      <rPr>
        <sz val="8"/>
        <color theme="1"/>
        <rFont val="Rubik Mono One"/>
      </rPr>
      <t>II</t>
    </r>
    <r>
      <rPr>
        <sz val="8"/>
        <color theme="1"/>
        <rFont val="Arial"/>
      </rPr>
      <t xml:space="preserve"> [3.3 Heavy] Churchill I </t>
    </r>
  </si>
  <si>
    <t>[3.0 Strike] Mosquito FB Mk XVIII</t>
  </si>
  <si>
    <t>[3.0 Fighter] Boomerang Mk I</t>
  </si>
  <si>
    <t>[3.0 Fighter] Spitfire Mk.IIa Venture I</t>
  </si>
  <si>
    <t>[3.0 Frontline] Wellington Mk III</t>
  </si>
  <si>
    <t>[3.0 Fighter] Sea Hurricane Mk IC</t>
  </si>
  <si>
    <t>[3.0 Fighter] Spitfire Mk IIa</t>
  </si>
  <si>
    <r>
      <rPr>
        <sz val="8"/>
        <color theme="1"/>
        <rFont val="Rubik Mono One"/>
      </rPr>
      <t>II</t>
    </r>
    <r>
      <rPr>
        <sz val="8"/>
        <color theme="1"/>
        <rFont val="Arial"/>
      </rPr>
      <t xml:space="preserve"> [3.0 Fighter] Spitfire Mk1a | </t>
    </r>
    <r>
      <rPr>
        <b/>
        <sz val="8"/>
        <color theme="1"/>
        <rFont val="Arial"/>
      </rPr>
      <t>TAL</t>
    </r>
  </si>
  <si>
    <r>
      <rPr>
        <sz val="8"/>
        <color theme="1"/>
        <rFont val="Rubik Mono One"/>
      </rPr>
      <t>II</t>
    </r>
    <r>
      <rPr>
        <sz val="8"/>
        <color theme="1"/>
        <rFont val="Arial"/>
      </rPr>
      <t xml:space="preserve"> [3.0 Strike] Beaufighter Mk X</t>
    </r>
  </si>
  <si>
    <r>
      <rPr>
        <sz val="8"/>
        <color theme="1"/>
        <rFont val="Rubik Mono One"/>
      </rPr>
      <t>I</t>
    </r>
    <r>
      <rPr>
        <sz val="8"/>
        <color theme="1"/>
        <rFont val="Arial"/>
      </rPr>
      <t xml:space="preserve"> [1.0 SPAA] Light AA Mk I </t>
    </r>
  </si>
  <si>
    <r>
      <rPr>
        <sz val="8"/>
        <color theme="1"/>
        <rFont val="Rubik Mono One"/>
      </rPr>
      <t>II</t>
    </r>
    <r>
      <rPr>
        <sz val="8"/>
        <color theme="1"/>
        <rFont val="Arial"/>
      </rPr>
      <t xml:space="preserve"> [2.7 Destroyer] Archer</t>
    </r>
  </si>
  <si>
    <r>
      <rPr>
        <sz val="8"/>
        <color theme="1"/>
        <rFont val="Rubik Mono One"/>
      </rPr>
      <t>II</t>
    </r>
    <r>
      <rPr>
        <sz val="8"/>
        <color theme="1"/>
        <rFont val="Arial"/>
      </rPr>
      <t xml:space="preserve"> [3.0 Medium] Valentine IX </t>
    </r>
  </si>
  <si>
    <r>
      <rPr>
        <sz val="8"/>
        <color theme="1"/>
        <rFont val="Rubik Mono One"/>
      </rPr>
      <t>II</t>
    </r>
    <r>
      <rPr>
        <sz val="8"/>
        <color theme="1"/>
        <rFont val="Arial"/>
      </rPr>
      <t xml:space="preserve"> [3.0 Light] Crusader III </t>
    </r>
  </si>
  <si>
    <r>
      <rPr>
        <sz val="8"/>
        <color theme="1"/>
        <rFont val="Rubik Mono One"/>
      </rPr>
      <t>II</t>
    </r>
    <r>
      <rPr>
        <sz val="8"/>
        <color theme="1"/>
        <rFont val="Arial"/>
      </rPr>
      <t xml:space="preserve"> [3.0 Destroyer] Gun Carrier (3-in)</t>
    </r>
  </si>
  <si>
    <t>[2.7 Fighter] Corsair F Mk II</t>
  </si>
  <si>
    <r>
      <rPr>
        <sz val="8"/>
        <color theme="1"/>
        <rFont val="Rubik Mono One"/>
      </rPr>
      <t>II</t>
    </r>
    <r>
      <rPr>
        <sz val="8"/>
        <color theme="1"/>
        <rFont val="Arial"/>
      </rPr>
      <t xml:space="preserve"> [2.3 Strike] Firecrest | SV</t>
    </r>
  </si>
  <si>
    <r>
      <rPr>
        <sz val="8"/>
        <color theme="1"/>
        <rFont val="Rubik Mono One"/>
      </rPr>
      <t>II</t>
    </r>
    <r>
      <rPr>
        <sz val="8"/>
        <color theme="1"/>
        <rFont val="Arial"/>
      </rPr>
      <t xml:space="preserve"> [2.3 Strike] Beaufighter Mk I | </t>
    </r>
    <r>
      <rPr>
        <b/>
        <sz val="8"/>
        <color theme="1"/>
        <rFont val="Arial"/>
      </rPr>
      <t>PR</t>
    </r>
  </si>
  <si>
    <r>
      <rPr>
        <sz val="8"/>
        <color theme="1"/>
        <rFont val="Rubik Mono One"/>
      </rPr>
      <t>II</t>
    </r>
    <r>
      <rPr>
        <sz val="8"/>
        <color theme="1"/>
        <rFont val="Arial"/>
      </rPr>
      <t xml:space="preserve"> [2.7 Frontline] Wellington Mk Ic/L</t>
    </r>
  </si>
  <si>
    <r>
      <rPr>
        <sz val="8"/>
        <color theme="1"/>
        <rFont val="Rubik Mono One"/>
      </rPr>
      <t>I</t>
    </r>
    <r>
      <rPr>
        <sz val="8"/>
        <color theme="1"/>
        <rFont val="Arial"/>
      </rPr>
      <t xml:space="preserve"> [2.0 SPAA] Staghound AA </t>
    </r>
  </si>
  <si>
    <r>
      <rPr>
        <sz val="8"/>
        <color theme="1"/>
        <rFont val="Rubik Mono One"/>
      </rPr>
      <t>II</t>
    </r>
    <r>
      <rPr>
        <sz val="8"/>
        <color theme="1"/>
        <rFont val="Arial"/>
      </rPr>
      <t xml:space="preserve"> [2.7 Medium] Valentine XI </t>
    </r>
  </si>
  <si>
    <r>
      <rPr>
        <sz val="8"/>
        <color theme="1"/>
        <rFont val="Rubik Mono One"/>
      </rPr>
      <t>II</t>
    </r>
    <r>
      <rPr>
        <sz val="8"/>
        <color theme="1"/>
        <rFont val="Arial"/>
      </rPr>
      <t xml:space="preserve"> [2.7 Light] Crusader II </t>
    </r>
  </si>
  <si>
    <r>
      <rPr>
        <sz val="8"/>
        <color theme="1"/>
        <rFont val="Rubik Mono One"/>
      </rPr>
      <t>II</t>
    </r>
    <r>
      <rPr>
        <sz val="8"/>
        <color theme="1"/>
        <rFont val="Arial"/>
      </rPr>
      <t xml:space="preserve"> [2.7 Heavy] Matilda III </t>
    </r>
  </si>
  <si>
    <r>
      <rPr>
        <sz val="8"/>
        <color theme="1"/>
        <rFont val="Rubik Mono One"/>
      </rPr>
      <t>II</t>
    </r>
    <r>
      <rPr>
        <sz val="8"/>
        <color theme="1"/>
        <rFont val="Arial"/>
      </rPr>
      <t xml:space="preserve"> [2.7 Heavy] Matilda Hedgehog | </t>
    </r>
    <r>
      <rPr>
        <b/>
        <sz val="8"/>
        <color theme="1"/>
        <rFont val="Arial"/>
      </rPr>
      <t>PR</t>
    </r>
  </si>
  <si>
    <t>[2.3 Fighter] Hurricane Mk I/L</t>
  </si>
  <si>
    <t>[2.3 Frontline] Boston Mk I</t>
  </si>
  <si>
    <r>
      <rPr>
        <sz val="8"/>
        <color theme="1"/>
        <rFont val="Rubik Mono One"/>
      </rPr>
      <t>II</t>
    </r>
    <r>
      <rPr>
        <sz val="8"/>
        <color theme="1"/>
        <rFont val="Arial"/>
      </rPr>
      <t xml:space="preserve"> [2.3 Frontline] DB-7 |</t>
    </r>
    <r>
      <rPr>
        <b/>
        <sz val="8"/>
        <color theme="1"/>
        <rFont val="Arial"/>
      </rPr>
      <t xml:space="preserve"> PR</t>
    </r>
  </si>
  <si>
    <r>
      <rPr>
        <sz val="8"/>
        <color theme="1"/>
        <rFont val="Rubik Mono One"/>
      </rPr>
      <t>I</t>
    </r>
    <r>
      <rPr>
        <sz val="8"/>
        <color theme="1"/>
        <rFont val="Arial"/>
      </rPr>
      <t xml:space="preserve"> [2.0 Light] Stuart I </t>
    </r>
  </si>
  <si>
    <r>
      <rPr>
        <sz val="8"/>
        <color theme="1"/>
        <rFont val="Rubik Mono One"/>
      </rPr>
      <t>II</t>
    </r>
    <r>
      <rPr>
        <sz val="8"/>
        <color theme="1"/>
        <rFont val="Arial"/>
      </rPr>
      <t xml:space="preserve"> [2.3 Medium] Valentine I</t>
    </r>
  </si>
  <si>
    <r>
      <rPr>
        <sz val="8"/>
        <color theme="1"/>
        <rFont val="Rubik Mono One"/>
      </rPr>
      <t>I</t>
    </r>
    <r>
      <rPr>
        <sz val="8"/>
        <color theme="1"/>
        <rFont val="Arial"/>
      </rPr>
      <t xml:space="preserve"> [2.3 Light] Stuart III </t>
    </r>
  </si>
  <si>
    <r>
      <rPr>
        <sz val="8"/>
        <color theme="1"/>
        <rFont val="Rubik Mono One"/>
      </rPr>
      <t>I</t>
    </r>
    <r>
      <rPr>
        <sz val="8"/>
        <color theme="1"/>
        <rFont val="Arial"/>
      </rPr>
      <t xml:space="preserve"> [2.3 Light] SARC MkVI (2pdr)</t>
    </r>
  </si>
  <si>
    <t>[2.0 Bomber] Hudson Mk V</t>
  </si>
  <si>
    <r>
      <rPr>
        <sz val="8"/>
        <color theme="1"/>
        <rFont val="Rubik Mono One"/>
      </rPr>
      <t>II</t>
    </r>
    <r>
      <rPr>
        <sz val="8"/>
        <color theme="1"/>
        <rFont val="Arial"/>
      </rPr>
      <t xml:space="preserve"> [2.0 Fighter] Sunderland Mk V</t>
    </r>
  </si>
  <si>
    <r>
      <rPr>
        <sz val="8"/>
        <color theme="1"/>
        <rFont val="Rubik Mono One"/>
      </rPr>
      <t>I</t>
    </r>
    <r>
      <rPr>
        <sz val="8"/>
        <color theme="1"/>
        <rFont val="Arial"/>
      </rPr>
      <t xml:space="preserve"> [2.0 Fighter] Sea Hurricane Mk IB </t>
    </r>
  </si>
  <si>
    <r>
      <rPr>
        <sz val="8"/>
        <color theme="1"/>
        <rFont val="Rubik Mono One"/>
      </rPr>
      <t>I</t>
    </r>
    <r>
      <rPr>
        <sz val="8"/>
        <color theme="1"/>
        <rFont val="Arial"/>
      </rPr>
      <t xml:space="preserve"> [2.0 Strike] Hurricane Mk IV</t>
    </r>
  </si>
  <si>
    <r>
      <rPr>
        <sz val="8"/>
        <color theme="1"/>
        <rFont val="Rubik Mono One"/>
      </rPr>
      <t>I</t>
    </r>
    <r>
      <rPr>
        <sz val="8"/>
        <color theme="1"/>
        <rFont val="Arial"/>
      </rPr>
      <t xml:space="preserve"> [1.3 Heavy] Independent |</t>
    </r>
    <r>
      <rPr>
        <b/>
        <sz val="8"/>
        <color theme="1"/>
        <rFont val="Arial"/>
      </rPr>
      <t xml:space="preserve"> PR</t>
    </r>
  </si>
  <si>
    <r>
      <rPr>
        <sz val="8"/>
        <color theme="1"/>
        <rFont val="Rubik Mono One"/>
      </rPr>
      <t>I</t>
    </r>
    <r>
      <rPr>
        <sz val="8"/>
        <color theme="1"/>
        <rFont val="Arial"/>
      </rPr>
      <t xml:space="preserve"> [1.3 Light] A12 Mk II 1939 |</t>
    </r>
    <r>
      <rPr>
        <b/>
        <sz val="8"/>
        <color theme="1"/>
        <rFont val="Arial"/>
      </rPr>
      <t xml:space="preserve"> PR</t>
    </r>
  </si>
  <si>
    <r>
      <rPr>
        <sz val="8"/>
        <color theme="1"/>
        <rFont val="Rubik Mono One"/>
      </rPr>
      <t>I</t>
    </r>
    <r>
      <rPr>
        <sz val="8"/>
        <color theme="1"/>
        <rFont val="Arial"/>
      </rPr>
      <t xml:space="preserve"> [1.7 Destroyer] Alecto I |</t>
    </r>
    <r>
      <rPr>
        <b/>
        <sz val="8"/>
        <color theme="1"/>
        <rFont val="Arial"/>
      </rPr>
      <t xml:space="preserve"> PR</t>
    </r>
  </si>
  <si>
    <t>[1.7 Torpedo Bomber] Avneger Mk II</t>
  </si>
  <si>
    <t>[1.7 Hydroplane] Sunderland Mk IIIa</t>
  </si>
  <si>
    <r>
      <rPr>
        <sz val="8"/>
        <color theme="1"/>
        <rFont val="Rubik Mono One"/>
      </rPr>
      <t>I</t>
    </r>
    <r>
      <rPr>
        <sz val="8"/>
        <color theme="1"/>
        <rFont val="Arial"/>
      </rPr>
      <t xml:space="preserve"> [1.7 Bomber] Hampden Mk I</t>
    </r>
  </si>
  <si>
    <r>
      <rPr>
        <sz val="8"/>
        <color theme="1"/>
        <rFont val="Rubik Mono One"/>
      </rPr>
      <t>Ii</t>
    </r>
    <r>
      <rPr>
        <sz val="8"/>
        <color theme="1"/>
        <rFont val="Arial"/>
      </rPr>
      <t xml:space="preserve"> [1.7 Hydroplane] Sunderland Mk IIIa | </t>
    </r>
    <r>
      <rPr>
        <b/>
        <sz val="8"/>
        <color theme="1"/>
        <rFont val="Arial"/>
      </rPr>
      <t>TAL</t>
    </r>
  </si>
  <si>
    <r>
      <rPr>
        <sz val="8"/>
        <color theme="1"/>
        <rFont val="Rubik Mono One"/>
      </rPr>
      <t>I</t>
    </r>
    <r>
      <rPr>
        <sz val="8"/>
        <color theme="1"/>
        <rFont val="Arial"/>
      </rPr>
      <t xml:space="preserve"> [1.7 Frontline] Beaufort Mk VIII </t>
    </r>
  </si>
  <si>
    <r>
      <rPr>
        <sz val="8"/>
        <color theme="1"/>
        <rFont val="Rubik Mono One"/>
      </rPr>
      <t>I</t>
    </r>
    <r>
      <rPr>
        <sz val="8"/>
        <color theme="1"/>
        <rFont val="Arial"/>
      </rPr>
      <t xml:space="preserve"> [1.3 Light] SARC MkIVa</t>
    </r>
  </si>
  <si>
    <r>
      <rPr>
        <sz val="8"/>
        <color theme="1"/>
        <rFont val="Rubik Mono One"/>
      </rPr>
      <t>I</t>
    </r>
    <r>
      <rPr>
        <sz val="8"/>
        <color theme="1"/>
        <rFont val="Arial"/>
      </rPr>
      <t xml:space="preserve"> [1.3 Light] Daimler Mk II </t>
    </r>
  </si>
  <si>
    <r>
      <rPr>
        <sz val="8"/>
        <color theme="1"/>
        <rFont val="Rubik Mono One"/>
      </rPr>
      <t>I</t>
    </r>
    <r>
      <rPr>
        <sz val="8"/>
        <color theme="1"/>
        <rFont val="Arial"/>
      </rPr>
      <t xml:space="preserve"> [1.0 Torpedo Bomber] Swordfish Mk I (1,500 LBS)</t>
    </r>
  </si>
  <si>
    <r>
      <rPr>
        <sz val="8"/>
        <color theme="1"/>
        <rFont val="Rubik Mono One"/>
      </rPr>
      <t>I</t>
    </r>
    <r>
      <rPr>
        <sz val="8"/>
        <color theme="1"/>
        <rFont val="Arial"/>
      </rPr>
      <t xml:space="preserve"> [1.0 Fighter] Nimrod Mk II | </t>
    </r>
    <r>
      <rPr>
        <b/>
        <sz val="8"/>
        <color theme="1"/>
        <rFont val="Arial"/>
      </rPr>
      <t>TAL</t>
    </r>
  </si>
  <si>
    <r>
      <rPr>
        <sz val="8"/>
        <color theme="1"/>
        <rFont val="Rubik Mono One"/>
      </rPr>
      <t>I</t>
    </r>
    <r>
      <rPr>
        <sz val="8"/>
        <color theme="1"/>
        <rFont val="Arial"/>
      </rPr>
      <t xml:space="preserve"> [1.3 Fighter] Gladiator Mk II </t>
    </r>
  </si>
  <si>
    <r>
      <rPr>
        <sz val="8"/>
        <color theme="1"/>
        <rFont val="Rubik Mono One"/>
      </rPr>
      <t>I</t>
    </r>
    <r>
      <rPr>
        <sz val="8"/>
        <color theme="1"/>
        <rFont val="Arial"/>
      </rPr>
      <t xml:space="preserve"> [1.3 Frontline] Blenheim Mk IV</t>
    </r>
  </si>
  <si>
    <r>
      <rPr>
        <sz val="8"/>
        <color theme="1"/>
        <rFont val="Rubik Mono One"/>
      </rPr>
      <t>I</t>
    </r>
    <r>
      <rPr>
        <sz val="8"/>
        <color theme="1"/>
        <rFont val="Arial"/>
      </rPr>
      <t xml:space="preserve"> [1.3 Light] A13 Mk II </t>
    </r>
  </si>
  <si>
    <t>[1.0 Fighter] Tuck's Gladiator Mk II</t>
  </si>
  <si>
    <t>[Reserve Fighter] Nimrod Mk I</t>
  </si>
  <si>
    <t>[Reserve Fighter] Nimrod Mk II</t>
  </si>
  <si>
    <r>
      <rPr>
        <sz val="8"/>
        <color theme="1"/>
        <rFont val="Rubik Mono One"/>
      </rPr>
      <t>I</t>
    </r>
    <r>
      <rPr>
        <sz val="8"/>
        <color theme="1"/>
        <rFont val="Arial"/>
      </rPr>
      <t xml:space="preserve"> [1.0 Fighter] Sea Gladiator Mk I </t>
    </r>
  </si>
  <si>
    <r>
      <rPr>
        <sz val="8"/>
        <color theme="1"/>
        <rFont val="Rubik Mono One"/>
      </rPr>
      <t>I</t>
    </r>
    <r>
      <rPr>
        <sz val="8"/>
        <color theme="1"/>
        <rFont val="Arial"/>
      </rPr>
      <t xml:space="preserve"> [1.0 Dive Bomber] V-156-B1 </t>
    </r>
  </si>
  <si>
    <r>
      <rPr>
        <sz val="8"/>
        <color theme="1"/>
        <rFont val="Rubik Mono One"/>
      </rPr>
      <t>I</t>
    </r>
    <r>
      <rPr>
        <sz val="8"/>
        <color theme="1"/>
        <rFont val="Arial"/>
      </rPr>
      <t xml:space="preserve"> [Reserve Light] Tetrarch I </t>
    </r>
  </si>
  <si>
    <r>
      <rPr>
        <sz val="8"/>
        <color theme="1"/>
        <rFont val="Rubik Mono One"/>
      </rPr>
      <t>I</t>
    </r>
    <r>
      <rPr>
        <sz val="8"/>
        <color theme="1"/>
        <rFont val="Arial"/>
      </rPr>
      <t xml:space="preserve"> [1.0 Light] A13 Mk I (3rd R.T.R.) |</t>
    </r>
    <r>
      <rPr>
        <b/>
        <sz val="8"/>
        <color theme="1"/>
        <rFont val="Arial"/>
      </rPr>
      <t xml:space="preserve"> PR</t>
    </r>
  </si>
  <si>
    <r>
      <rPr>
        <sz val="8"/>
        <color theme="1"/>
        <rFont val="Rubik Mono One"/>
      </rPr>
      <t>I</t>
    </r>
    <r>
      <rPr>
        <sz val="8"/>
        <color theme="1"/>
        <rFont val="Arial"/>
      </rPr>
      <t xml:space="preserve"> [Reserve Light] A13 Mk I </t>
    </r>
  </si>
  <si>
    <t>Close Air Support (CREW LVL 43)</t>
  </si>
  <si>
    <t>SPAA AT (CREW LVL 71)</t>
  </si>
  <si>
    <t>4th Best Tank (CREW LVL 53)</t>
  </si>
  <si>
    <t>2nd Best Tank (CREW LVL 70)</t>
  </si>
  <si>
    <t>Best Tank (CREW LVL 150)</t>
  </si>
  <si>
    <r>
      <rPr>
        <sz val="8"/>
        <color rgb="FFFF0000"/>
        <rFont val="Rubik Mono One"/>
      </rPr>
      <t>VII</t>
    </r>
    <r>
      <rPr>
        <sz val="8"/>
        <color theme="1"/>
        <rFont val="Arial"/>
      </rPr>
      <t xml:space="preserve"> [12.0 Heli] Ka-52 </t>
    </r>
  </si>
  <si>
    <r>
      <rPr>
        <sz val="8"/>
        <color rgb="FFFF0000"/>
        <rFont val="Rubik Mono One"/>
      </rPr>
      <t>VIII</t>
    </r>
    <r>
      <rPr>
        <sz val="8"/>
        <color theme="1"/>
        <rFont val="Arial"/>
      </rPr>
      <t xml:space="preserve"> [12.7 Jet Fighter] MiG-29SMT</t>
    </r>
  </si>
  <si>
    <r>
      <rPr>
        <sz val="8"/>
        <color theme="1"/>
        <rFont val="Rubik Mono One"/>
      </rPr>
      <t>VIII</t>
    </r>
    <r>
      <rPr>
        <sz val="8"/>
        <color theme="1"/>
        <rFont val="Arial"/>
      </rPr>
      <t xml:space="preserve"> [12.7 Jet Fighter] Su-27SM</t>
    </r>
  </si>
  <si>
    <r>
      <rPr>
        <sz val="8"/>
        <color theme="1"/>
        <rFont val="Rubik Mono One"/>
      </rPr>
      <t>VIII</t>
    </r>
    <r>
      <rPr>
        <sz val="8"/>
        <color theme="1"/>
        <rFont val="Arial"/>
      </rPr>
      <t xml:space="preserve"> [12.7 Jet Fighter] Su-25SM3</t>
    </r>
  </si>
  <si>
    <r>
      <rPr>
        <sz val="8"/>
        <color rgb="FFFF0000"/>
        <rFont val="Rubik Mono One"/>
      </rPr>
      <t>VIII</t>
    </r>
    <r>
      <rPr>
        <sz val="8"/>
        <color theme="1"/>
        <rFont val="Arial"/>
      </rPr>
      <t xml:space="preserve"> [12.0 SPAA] Pantsir-S1 </t>
    </r>
  </si>
  <si>
    <r>
      <rPr>
        <sz val="8"/>
        <color theme="1"/>
        <rFont val="Rubik Mono One"/>
      </rPr>
      <t>V</t>
    </r>
    <r>
      <rPr>
        <sz val="8"/>
        <color theme="1"/>
        <rFont val="Arial"/>
      </rPr>
      <t xml:space="preserve"> [7.7 SPAA] ZSU-37-2 </t>
    </r>
  </si>
  <si>
    <r>
      <rPr>
        <sz val="8"/>
        <color theme="1"/>
        <rFont val="Rubik Mono One"/>
      </rPr>
      <t>VII</t>
    </r>
    <r>
      <rPr>
        <sz val="8"/>
        <color theme="1"/>
        <rFont val="Arial"/>
      </rPr>
      <t xml:space="preserve"> [11.7 Medium] T-80U</t>
    </r>
  </si>
  <si>
    <r>
      <rPr>
        <sz val="8"/>
        <color theme="1"/>
        <rFont val="Rubik Mono One"/>
      </rPr>
      <t>VII</t>
    </r>
    <r>
      <rPr>
        <sz val="8"/>
        <color theme="1"/>
        <rFont val="Arial"/>
      </rPr>
      <t xml:space="preserve"> [11.7 Medium] T-80B3</t>
    </r>
  </si>
  <si>
    <r>
      <rPr>
        <sz val="8"/>
        <color theme="1"/>
        <rFont val="Rubik Mono One"/>
      </rPr>
      <t>VIII</t>
    </r>
    <r>
      <rPr>
        <sz val="8"/>
        <color theme="1"/>
        <rFont val="Arial"/>
      </rPr>
      <t xml:space="preserve"> [12.0 Medium] T-80BVM</t>
    </r>
  </si>
  <si>
    <r>
      <rPr>
        <sz val="8"/>
        <color theme="1"/>
        <rFont val="Rubik Mono One"/>
      </rPr>
      <t>VIII</t>
    </r>
    <r>
      <rPr>
        <sz val="8"/>
        <color theme="1"/>
        <rFont val="Arial"/>
      </rPr>
      <t xml:space="preserve"> [12.0 Medium] T-90M</t>
    </r>
  </si>
  <si>
    <r>
      <rPr>
        <sz val="8"/>
        <color rgb="FFFF0000"/>
        <rFont val="Rubik Mono One"/>
      </rPr>
      <t>VIII</t>
    </r>
    <r>
      <rPr>
        <sz val="8"/>
        <color theme="1"/>
        <rFont val="Arial"/>
      </rPr>
      <t xml:space="preserve"> [12.3 Jet Fighter] Su-27</t>
    </r>
  </si>
  <si>
    <r>
      <rPr>
        <sz val="8"/>
        <color theme="1"/>
        <rFont val="Rubik Mono One"/>
      </rPr>
      <t>VIII</t>
    </r>
    <r>
      <rPr>
        <sz val="8"/>
        <color theme="1"/>
        <rFont val="Arial"/>
      </rPr>
      <t xml:space="preserve"> [12.0 Jet Fighter] MiG-29</t>
    </r>
  </si>
  <si>
    <r>
      <rPr>
        <sz val="8"/>
        <color theme="1"/>
        <rFont val="Rubik Mono One"/>
      </rPr>
      <t>VIII</t>
    </r>
    <r>
      <rPr>
        <sz val="8"/>
        <color theme="1"/>
        <rFont val="Arial"/>
      </rPr>
      <t xml:space="preserve"> [12.0 Jet Fighter] Yak-141</t>
    </r>
  </si>
  <si>
    <r>
      <rPr>
        <sz val="8"/>
        <color rgb="FFFF0000"/>
        <rFont val="Rubik Mono One"/>
      </rPr>
      <t>VII</t>
    </r>
    <r>
      <rPr>
        <sz val="8"/>
        <color theme="1"/>
        <rFont val="Arial"/>
      </rPr>
      <t xml:space="preserve"> [12.0 Heli] Mi-28NM</t>
    </r>
  </si>
  <si>
    <r>
      <rPr>
        <sz val="8"/>
        <color rgb="FFFF0000"/>
        <rFont val="Rubik Mono One"/>
      </rPr>
      <t>VII</t>
    </r>
    <r>
      <rPr>
        <sz val="8"/>
        <color theme="1"/>
        <rFont val="Arial"/>
      </rPr>
      <t xml:space="preserve"> [11.3 Jet Fighter] MiG-27K</t>
    </r>
  </si>
  <si>
    <r>
      <rPr>
        <sz val="8"/>
        <color rgb="FFFF0000"/>
        <rFont val="Rubik Mono One"/>
      </rPr>
      <t>VI</t>
    </r>
    <r>
      <rPr>
        <sz val="8"/>
        <color theme="1"/>
        <rFont val="Arial"/>
      </rPr>
      <t xml:space="preserve"> [11.3 Heli] Ka-50 | </t>
    </r>
    <r>
      <rPr>
        <b/>
        <sz val="8"/>
        <color theme="1"/>
        <rFont val="Arial"/>
      </rPr>
      <t>PR</t>
    </r>
  </si>
  <si>
    <r>
      <rPr>
        <sz val="8"/>
        <color theme="1"/>
        <rFont val="Rubik Mono One"/>
      </rPr>
      <t>VII</t>
    </r>
    <r>
      <rPr>
        <sz val="8"/>
        <color theme="1"/>
        <rFont val="Arial"/>
      </rPr>
      <t xml:space="preserve"> [11.3 Jet Strike] Su-24M</t>
    </r>
  </si>
  <si>
    <r>
      <rPr>
        <sz val="8"/>
        <color theme="1"/>
        <rFont val="Rubik Mono One"/>
      </rPr>
      <t>VII</t>
    </r>
    <r>
      <rPr>
        <sz val="8"/>
        <color theme="1"/>
        <rFont val="Arial"/>
      </rPr>
      <t xml:space="preserve"> [11.3 Strike Jet] Su-25T</t>
    </r>
  </si>
  <si>
    <r>
      <rPr>
        <sz val="8"/>
        <color rgb="FFFF0000"/>
        <rFont val="Rubik Mono One"/>
      </rPr>
      <t>VII</t>
    </r>
    <r>
      <rPr>
        <sz val="8"/>
        <color theme="1"/>
        <rFont val="Arial"/>
      </rPr>
      <t xml:space="preserve"> [10.7 SPAA] 2S6</t>
    </r>
  </si>
  <si>
    <r>
      <rPr>
        <sz val="8"/>
        <color theme="1"/>
        <rFont val="Rubik Mono One"/>
      </rPr>
      <t>VII</t>
    </r>
    <r>
      <rPr>
        <sz val="8"/>
        <color theme="1"/>
        <rFont val="Arial"/>
      </rPr>
      <t xml:space="preserve"> [10.7 Medium] T-80B</t>
    </r>
  </si>
  <si>
    <r>
      <rPr>
        <sz val="8"/>
        <color theme="1"/>
        <rFont val="Rubik Mono One"/>
      </rPr>
      <t>VII</t>
    </r>
    <r>
      <rPr>
        <sz val="8"/>
        <color theme="1"/>
        <rFont val="Arial"/>
      </rPr>
      <t xml:space="preserve"> [11.0 Medium] T-90A</t>
    </r>
  </si>
  <si>
    <r>
      <rPr>
        <sz val="8"/>
        <color theme="1"/>
        <rFont val="Rubik Mono One"/>
      </rPr>
      <t>VII</t>
    </r>
    <r>
      <rPr>
        <sz val="8"/>
        <color theme="1"/>
        <rFont val="Arial"/>
      </rPr>
      <t xml:space="preserve"> [10.0 Medium] T-72B (1989)</t>
    </r>
  </si>
  <si>
    <r>
      <rPr>
        <sz val="8"/>
        <color theme="1"/>
        <rFont val="Rubik Mono One"/>
      </rPr>
      <t>VII</t>
    </r>
    <r>
      <rPr>
        <sz val="8"/>
        <color theme="1"/>
        <rFont val="Arial"/>
      </rPr>
      <t xml:space="preserve"> [10.3 Medium] T-72B</t>
    </r>
  </si>
  <si>
    <t>[11.0 Jet Fighter] Su-17M4</t>
  </si>
  <si>
    <t>[11.0 Jet Fighter] MiG-27M</t>
  </si>
  <si>
    <r>
      <rPr>
        <sz val="8"/>
        <color rgb="FFFF0000"/>
        <rFont val="Rubik Mono One"/>
      </rPr>
      <t>VII</t>
    </r>
    <r>
      <rPr>
        <sz val="8"/>
        <color theme="1"/>
        <rFont val="Arial"/>
      </rPr>
      <t xml:space="preserve"> [11.0 Heli] Mi-28N </t>
    </r>
  </si>
  <si>
    <r>
      <rPr>
        <sz val="8"/>
        <color rgb="FFFF0000"/>
        <rFont val="Rubik Mono One"/>
      </rPr>
      <t>VII</t>
    </r>
    <r>
      <rPr>
        <sz val="8"/>
        <color theme="1"/>
        <rFont val="Arial"/>
      </rPr>
      <t xml:space="preserve"> [11.0 Jet Fighter] MiG-27M</t>
    </r>
  </si>
  <si>
    <r>
      <rPr>
        <sz val="8"/>
        <color theme="1"/>
        <rFont val="Rubik Mono One"/>
      </rPr>
      <t>VII</t>
    </r>
    <r>
      <rPr>
        <sz val="8"/>
        <color theme="1"/>
        <rFont val="Arial"/>
      </rPr>
      <t xml:space="preserve"> [11.0 Jet Fighter] MiG-23MLD</t>
    </r>
  </si>
  <si>
    <r>
      <rPr>
        <sz val="8"/>
        <color theme="1"/>
        <rFont val="Rubik Mono One"/>
      </rPr>
      <t>VII</t>
    </r>
    <r>
      <rPr>
        <sz val="8"/>
        <color theme="1"/>
        <rFont val="Arial"/>
      </rPr>
      <t xml:space="preserve"> [11.0 Strike Jet] Su-17M4</t>
    </r>
  </si>
  <si>
    <r>
      <rPr>
        <sz val="8"/>
        <color rgb="FFFF0000"/>
        <rFont val="Rubik Mono One"/>
      </rPr>
      <t>VI</t>
    </r>
    <r>
      <rPr>
        <sz val="8"/>
        <color theme="1"/>
        <rFont val="Arial"/>
      </rPr>
      <t xml:space="preserve"> [10.7 Heli] Mi-35M</t>
    </r>
  </si>
  <si>
    <r>
      <rPr>
        <sz val="8"/>
        <color rgb="FFFF0000"/>
        <rFont val="Rubik Mono One"/>
      </rPr>
      <t>VII</t>
    </r>
    <r>
      <rPr>
        <sz val="8"/>
        <color theme="1"/>
        <rFont val="Arial"/>
      </rPr>
      <t xml:space="preserve"> [10.3 Jet Fighter] MiG-21bis</t>
    </r>
  </si>
  <si>
    <r>
      <rPr>
        <sz val="8"/>
        <color theme="1"/>
        <rFont val="Rubik Mono One"/>
      </rPr>
      <t>VII</t>
    </r>
    <r>
      <rPr>
        <sz val="8"/>
        <color theme="1"/>
        <rFont val="Arial"/>
      </rPr>
      <t xml:space="preserve"> [10.0 Strike Jet] Su-17M2</t>
    </r>
  </si>
  <si>
    <r>
      <rPr>
        <sz val="8"/>
        <color theme="1"/>
        <rFont val="Rubik Mono One"/>
      </rPr>
      <t>VII</t>
    </r>
    <r>
      <rPr>
        <sz val="8"/>
        <color theme="1"/>
        <rFont val="Arial"/>
      </rPr>
      <t xml:space="preserve"> [10.3 Strike Jet] MiG-23M</t>
    </r>
  </si>
  <si>
    <r>
      <rPr>
        <sz val="8"/>
        <color theme="1"/>
        <rFont val="Rubik Mono One"/>
      </rPr>
      <t>VII</t>
    </r>
    <r>
      <rPr>
        <sz val="8"/>
        <color theme="1"/>
        <rFont val="Arial"/>
      </rPr>
      <t xml:space="preserve"> [10.0 Light] 2S25M</t>
    </r>
  </si>
  <si>
    <r>
      <rPr>
        <sz val="8"/>
        <color rgb="FFFF0000"/>
        <rFont val="Rubik Mono One"/>
      </rPr>
      <t>VI</t>
    </r>
    <r>
      <rPr>
        <sz val="8"/>
        <color theme="1"/>
        <rFont val="Arial"/>
      </rPr>
      <t xml:space="preserve"> [9.7 Heli] Ka-29</t>
    </r>
  </si>
  <si>
    <r>
      <rPr>
        <sz val="8"/>
        <color rgb="FFFF0000"/>
        <rFont val="Rubik Mono One"/>
      </rPr>
      <t>VII</t>
    </r>
    <r>
      <rPr>
        <sz val="8"/>
        <color theme="1"/>
        <rFont val="Arial"/>
      </rPr>
      <t xml:space="preserve"> [10.3 SPAA] Strela-10M2</t>
    </r>
  </si>
  <si>
    <r>
      <rPr>
        <sz val="8"/>
        <color theme="1"/>
        <rFont val="Rubik Mono One"/>
      </rPr>
      <t>VI</t>
    </r>
    <r>
      <rPr>
        <sz val="8"/>
        <color theme="1"/>
        <rFont val="Arial"/>
      </rPr>
      <t xml:space="preserve"> [9.7 Medium] T-64B</t>
    </r>
  </si>
  <si>
    <r>
      <rPr>
        <sz val="8"/>
        <color rgb="FFFF0000"/>
        <rFont val="Rubik Mono One"/>
      </rPr>
      <t>VI</t>
    </r>
    <r>
      <rPr>
        <sz val="8"/>
        <color theme="1"/>
        <rFont val="Arial"/>
      </rPr>
      <t xml:space="preserve"> [9.3 Jet Fighter] MiG-21PFM </t>
    </r>
  </si>
  <si>
    <r>
      <rPr>
        <sz val="8"/>
        <color theme="1"/>
        <rFont val="Rubik Mono One"/>
      </rPr>
      <t>VI</t>
    </r>
    <r>
      <rPr>
        <sz val="8"/>
        <color theme="1"/>
        <rFont val="Arial"/>
      </rPr>
      <t xml:space="preserve"> [10.0 Strike Jet] Su-25</t>
    </r>
  </si>
  <si>
    <r>
      <rPr>
        <sz val="8"/>
        <color rgb="FFFF0000"/>
        <rFont val="Rubik Mono One"/>
      </rPr>
      <t>VI</t>
    </r>
    <r>
      <rPr>
        <sz val="8"/>
        <color theme="1"/>
        <rFont val="Arial"/>
      </rPr>
      <t xml:space="preserve"> [9.3 SPAA] ZSU-23-4M4</t>
    </r>
  </si>
  <si>
    <r>
      <rPr>
        <sz val="8"/>
        <color theme="1"/>
        <rFont val="Rubik Mono One"/>
      </rPr>
      <t>VI</t>
    </r>
    <r>
      <rPr>
        <sz val="8"/>
        <color theme="1"/>
        <rFont val="Arial"/>
      </rPr>
      <t xml:space="preserve"> [9.3 Light] 2S25</t>
    </r>
  </si>
  <si>
    <r>
      <rPr>
        <sz val="8"/>
        <color theme="1"/>
        <rFont val="Rubik Mono One"/>
      </rPr>
      <t>VI</t>
    </r>
    <r>
      <rPr>
        <sz val="8"/>
        <color theme="1"/>
        <rFont val="Arial"/>
      </rPr>
      <t xml:space="preserve"> [9.3 Medium] T-64A (1971) | </t>
    </r>
    <r>
      <rPr>
        <b/>
        <sz val="8"/>
        <color theme="1"/>
        <rFont val="Arial"/>
      </rPr>
      <t>TAL</t>
    </r>
  </si>
  <si>
    <r>
      <rPr>
        <sz val="8"/>
        <color rgb="FFFF0000"/>
        <rFont val="Rubik Mono One"/>
      </rPr>
      <t>VI</t>
    </r>
    <r>
      <rPr>
        <sz val="8"/>
        <color theme="1"/>
        <rFont val="Arial"/>
      </rPr>
      <t xml:space="preserve"> [9.7 Heli] Mi-8AMTSh </t>
    </r>
  </si>
  <si>
    <r>
      <rPr>
        <sz val="8"/>
        <color theme="1"/>
        <rFont val="Rubik Mono One"/>
      </rPr>
      <t>VI</t>
    </r>
    <r>
      <rPr>
        <sz val="8"/>
        <color theme="1"/>
        <rFont val="Arial"/>
      </rPr>
      <t xml:space="preserve"> [9.3 Strike Jet] Su-7B</t>
    </r>
  </si>
  <si>
    <r>
      <rPr>
        <sz val="8"/>
        <color theme="1"/>
        <rFont val="Rubik Mono One"/>
      </rPr>
      <t>VI</t>
    </r>
    <r>
      <rPr>
        <sz val="8"/>
        <color theme="1"/>
        <rFont val="Arial"/>
      </rPr>
      <t xml:space="preserve"> [9.3 Strike Jet] Su-7BKL</t>
    </r>
  </si>
  <si>
    <r>
      <rPr>
        <sz val="8"/>
        <color theme="1"/>
        <rFont val="Rubik Mono One"/>
      </rPr>
      <t>VI</t>
    </r>
    <r>
      <rPr>
        <sz val="8"/>
        <color theme="1"/>
        <rFont val="Arial"/>
      </rPr>
      <t xml:space="preserve"> [9.3 Medium] T-72A</t>
    </r>
  </si>
  <si>
    <t>[9.3 Jet Fighter] MiG-21F-13</t>
  </si>
  <si>
    <t>[9.3 Strike Jet] Su-7BMK</t>
  </si>
  <si>
    <r>
      <rPr>
        <sz val="8"/>
        <color theme="1"/>
        <rFont val="Rubik Mono One"/>
      </rPr>
      <t>V</t>
    </r>
    <r>
      <rPr>
        <sz val="8"/>
        <color theme="1"/>
        <rFont val="Arial"/>
      </rPr>
      <t xml:space="preserve"> [8.7 Heli] Mi-24A</t>
    </r>
  </si>
  <si>
    <r>
      <rPr>
        <sz val="8"/>
        <color rgb="FFFF0000"/>
        <rFont val="Rubik Mono One"/>
      </rPr>
      <t>VI</t>
    </r>
    <r>
      <rPr>
        <sz val="8"/>
        <color theme="1"/>
        <rFont val="Arial"/>
      </rPr>
      <t xml:space="preserve"> [9.3 Strike Jet] Yak-38M</t>
    </r>
  </si>
  <si>
    <r>
      <rPr>
        <sz val="8"/>
        <color theme="1"/>
        <rFont val="Rubik Mono One"/>
      </rPr>
      <t>VI</t>
    </r>
    <r>
      <rPr>
        <sz val="8"/>
        <color theme="1"/>
        <rFont val="Arial"/>
      </rPr>
      <t xml:space="preserve"> [9.3 Fighter] MiG-19PT</t>
    </r>
  </si>
  <si>
    <r>
      <rPr>
        <sz val="8"/>
        <color theme="1"/>
        <rFont val="Rubik Mono One"/>
      </rPr>
      <t>VI</t>
    </r>
    <r>
      <rPr>
        <sz val="8"/>
        <color theme="1"/>
        <rFont val="Arial"/>
      </rPr>
      <t xml:space="preserve"> [9.3 Jet Bomber] Yak-28B</t>
    </r>
  </si>
  <si>
    <r>
      <rPr>
        <sz val="8"/>
        <color theme="1"/>
        <rFont val="Rubik Mono One"/>
      </rPr>
      <t>VI</t>
    </r>
    <r>
      <rPr>
        <sz val="8"/>
        <color theme="1"/>
        <rFont val="Arial"/>
      </rPr>
      <t xml:space="preserve"> [9.3 ATMC] Object 775</t>
    </r>
  </si>
  <si>
    <r>
      <rPr>
        <sz val="8"/>
        <color rgb="FFFF0000"/>
        <rFont val="Rubik Mono One"/>
      </rPr>
      <t>VI</t>
    </r>
    <r>
      <rPr>
        <sz val="8"/>
        <color theme="1"/>
        <rFont val="Arial"/>
      </rPr>
      <t xml:space="preserve"> [8.7 Jet Fighter] Yak-30D</t>
    </r>
  </si>
  <si>
    <r>
      <rPr>
        <sz val="8"/>
        <color theme="1"/>
        <rFont val="Rubik Mono One"/>
      </rPr>
      <t>VI</t>
    </r>
    <r>
      <rPr>
        <sz val="8"/>
        <color theme="1"/>
        <rFont val="Arial"/>
      </rPr>
      <t xml:space="preserve"> [8.7 Fighter] MiG-17</t>
    </r>
  </si>
  <si>
    <r>
      <rPr>
        <sz val="8"/>
        <color theme="1"/>
        <rFont val="Rubik Mono One"/>
      </rPr>
      <t>V</t>
    </r>
    <r>
      <rPr>
        <sz val="8"/>
        <color theme="1"/>
        <rFont val="Arial"/>
      </rPr>
      <t xml:space="preserve"> [8.7 Jet Fighter] Yak-23 </t>
    </r>
  </si>
  <si>
    <r>
      <rPr>
        <sz val="8"/>
        <color theme="1"/>
        <rFont val="Rubik Mono One"/>
      </rPr>
      <t>VI</t>
    </r>
    <r>
      <rPr>
        <sz val="8"/>
        <color theme="1"/>
        <rFont val="Arial"/>
      </rPr>
      <t xml:space="preserve"> [8.7 Light] Object 685</t>
    </r>
  </si>
  <si>
    <r>
      <rPr>
        <sz val="8"/>
        <color theme="1"/>
        <rFont val="Rubik Mono One"/>
      </rPr>
      <t>VI</t>
    </r>
    <r>
      <rPr>
        <sz val="8"/>
        <color theme="1"/>
        <rFont val="Arial"/>
      </rPr>
      <t xml:space="preserve"> [8.7 Medium] Object 435</t>
    </r>
  </si>
  <si>
    <r>
      <rPr>
        <sz val="8"/>
        <color theme="1"/>
        <rFont val="Rubik Mono One"/>
      </rPr>
      <t>VI</t>
    </r>
    <r>
      <rPr>
        <sz val="8"/>
        <color theme="1"/>
        <rFont val="Arial"/>
      </rPr>
      <t xml:space="preserve"> [8.7 Medium] T-55AMD-1 </t>
    </r>
  </si>
  <si>
    <r>
      <rPr>
        <sz val="8"/>
        <color theme="1"/>
        <rFont val="Rubik Mono One"/>
      </rPr>
      <t>VI</t>
    </r>
    <r>
      <rPr>
        <sz val="8"/>
        <color theme="1"/>
        <rFont val="Arial"/>
      </rPr>
      <t xml:space="preserve"> [9.0 Medium] T-62 M1</t>
    </r>
  </si>
  <si>
    <r>
      <rPr>
        <sz val="8"/>
        <color theme="1"/>
        <rFont val="Rubik Mono One"/>
      </rPr>
      <t>VI</t>
    </r>
    <r>
      <rPr>
        <sz val="8"/>
        <color theme="1"/>
        <rFont val="Arial"/>
      </rPr>
      <t xml:space="preserve"> [8.7 Medium] T-62</t>
    </r>
  </si>
  <si>
    <r>
      <rPr>
        <sz val="8"/>
        <color theme="1"/>
        <rFont val="Rubik Mono One"/>
      </rPr>
      <t>V</t>
    </r>
    <r>
      <rPr>
        <sz val="8"/>
        <color theme="1"/>
        <rFont val="Arial"/>
      </rPr>
      <t xml:space="preserve"> [8.3 Heli] Mi-8TV</t>
    </r>
  </si>
  <si>
    <r>
      <rPr>
        <sz val="8"/>
        <color theme="1"/>
        <rFont val="Rubik Mono One"/>
      </rPr>
      <t>V</t>
    </r>
    <r>
      <rPr>
        <sz val="8"/>
        <color theme="1"/>
        <rFont val="Arial"/>
      </rPr>
      <t xml:space="preserve"> [8.0 Jet Bomber] IL-28Sh</t>
    </r>
  </si>
  <si>
    <r>
      <rPr>
        <sz val="8"/>
        <color theme="1"/>
        <rFont val="Rubik Mono One"/>
      </rPr>
      <t>V</t>
    </r>
    <r>
      <rPr>
        <sz val="8"/>
        <color theme="1"/>
        <rFont val="Arial"/>
      </rPr>
      <t xml:space="preserve"> [8.3 Jet Fighter] MiG-15Bis</t>
    </r>
  </si>
  <si>
    <r>
      <rPr>
        <sz val="8"/>
        <color theme="1"/>
        <rFont val="Rubik Mono One"/>
      </rPr>
      <t>V</t>
    </r>
    <r>
      <rPr>
        <sz val="8"/>
        <color theme="1"/>
        <rFont val="Arial"/>
      </rPr>
      <t xml:space="preserve"> [8.0 Jet Bomber] Tu-14T</t>
    </r>
  </si>
  <si>
    <r>
      <rPr>
        <sz val="8"/>
        <color theme="1"/>
        <rFont val="Rubik Mono One"/>
      </rPr>
      <t>V</t>
    </r>
    <r>
      <rPr>
        <sz val="8"/>
        <color theme="1"/>
        <rFont val="Arial"/>
      </rPr>
      <t xml:space="preserve"> [8.0 Medium] T-54 (1951) </t>
    </r>
  </si>
  <si>
    <r>
      <rPr>
        <sz val="8"/>
        <color theme="1"/>
        <rFont val="Rubik Mono One"/>
      </rPr>
      <t>V</t>
    </r>
    <r>
      <rPr>
        <sz val="8"/>
        <color theme="1"/>
        <rFont val="Arial"/>
      </rPr>
      <t xml:space="preserve"> [8.0 Light] Object 906 </t>
    </r>
  </si>
  <si>
    <r>
      <rPr>
        <sz val="8"/>
        <color theme="1"/>
        <rFont val="Rubik Mono One"/>
      </rPr>
      <t>VI</t>
    </r>
    <r>
      <rPr>
        <sz val="8"/>
        <color theme="1"/>
        <rFont val="Arial"/>
      </rPr>
      <t xml:space="preserve"> [8.3 Medium] T-55A</t>
    </r>
  </si>
  <si>
    <r>
      <rPr>
        <sz val="8"/>
        <color theme="1"/>
        <rFont val="Rubik Mono One"/>
      </rPr>
      <t>VI</t>
    </r>
    <r>
      <rPr>
        <sz val="8"/>
        <color theme="1"/>
        <rFont val="Arial"/>
      </rPr>
      <t xml:space="preserve"> [8.3 Heavy] T-10M</t>
    </r>
  </si>
  <si>
    <r>
      <rPr>
        <sz val="8"/>
        <color theme="1"/>
        <rFont val="Rubik Mono One"/>
      </rPr>
      <t>V</t>
    </r>
    <r>
      <rPr>
        <sz val="8"/>
        <color theme="1"/>
        <rFont val="Arial"/>
      </rPr>
      <t xml:space="preserve"> [8.0 Long Range] Tu-4 (26,475.47 LBS)</t>
    </r>
  </si>
  <si>
    <r>
      <rPr>
        <sz val="8"/>
        <color theme="1"/>
        <rFont val="Rubik Mono One"/>
      </rPr>
      <t>V</t>
    </r>
    <r>
      <rPr>
        <sz val="8"/>
        <color theme="1"/>
        <rFont val="Arial"/>
      </rPr>
      <t xml:space="preserve"> [8.0 Jet Fighter] La-15</t>
    </r>
  </si>
  <si>
    <r>
      <rPr>
        <sz val="8"/>
        <color theme="1"/>
        <rFont val="Rubik Mono One"/>
      </rPr>
      <t>V</t>
    </r>
    <r>
      <rPr>
        <sz val="8"/>
        <color theme="1"/>
        <rFont val="Arial"/>
      </rPr>
      <t xml:space="preserve"> [8.0 Jet fighter] MiG-15</t>
    </r>
  </si>
  <si>
    <r>
      <rPr>
        <sz val="8"/>
        <color theme="1"/>
        <rFont val="Rubik Mono One"/>
      </rPr>
      <t>V</t>
    </r>
    <r>
      <rPr>
        <sz val="8"/>
        <color theme="1"/>
        <rFont val="Arial"/>
      </rPr>
      <t xml:space="preserve"> [8.0 Jet Bomber] IL-28</t>
    </r>
  </si>
  <si>
    <r>
      <rPr>
        <sz val="8"/>
        <color theme="1"/>
        <rFont val="Rubik Mono One"/>
      </rPr>
      <t>V</t>
    </r>
    <r>
      <rPr>
        <sz val="8"/>
        <color theme="1"/>
        <rFont val="Arial"/>
      </rPr>
      <t xml:space="preserve"> [7.7 Heavy] IS-4M</t>
    </r>
  </si>
  <si>
    <r>
      <rPr>
        <sz val="8"/>
        <color theme="1"/>
        <rFont val="Rubik Mono One"/>
      </rPr>
      <t>V</t>
    </r>
    <r>
      <rPr>
        <sz val="8"/>
        <color theme="1"/>
        <rFont val="Arial"/>
      </rPr>
      <t xml:space="preserve"> [8.0 Medium] T-54 (1949) </t>
    </r>
  </si>
  <si>
    <r>
      <rPr>
        <sz val="8"/>
        <color theme="1"/>
        <rFont val="Rubik Mono One"/>
      </rPr>
      <t>III</t>
    </r>
    <r>
      <rPr>
        <sz val="8"/>
        <color theme="1"/>
        <rFont val="Arial"/>
      </rPr>
      <t xml:space="preserve"> [4.3 Long Range] Pe-8 (11,023.11 LBS)</t>
    </r>
  </si>
  <si>
    <r>
      <rPr>
        <sz val="8"/>
        <color theme="1"/>
        <rFont val="Rubik Mono One"/>
      </rPr>
      <t>V</t>
    </r>
    <r>
      <rPr>
        <sz val="8"/>
        <color theme="1"/>
        <rFont val="Arial"/>
      </rPr>
      <t xml:space="preserve"> [7.3 Jet fighter] MiG-9</t>
    </r>
  </si>
  <si>
    <r>
      <rPr>
        <sz val="8"/>
        <color theme="1"/>
        <rFont val="Rubik Mono One"/>
      </rPr>
      <t>V</t>
    </r>
    <r>
      <rPr>
        <sz val="8"/>
        <color theme="1"/>
        <rFont val="Arial"/>
      </rPr>
      <t xml:space="preserve"> [7.3 Jet fighter] MiG-9 (l)</t>
    </r>
  </si>
  <si>
    <r>
      <rPr>
        <sz val="8"/>
        <color theme="1"/>
        <rFont val="Rubik Mono One"/>
      </rPr>
      <t>V</t>
    </r>
    <r>
      <rPr>
        <sz val="8"/>
        <color theme="1"/>
        <rFont val="Arial"/>
      </rPr>
      <t xml:space="preserve"> [7.7 Jet Fighter] La-200</t>
    </r>
  </si>
  <si>
    <r>
      <rPr>
        <sz val="8"/>
        <color theme="1"/>
        <rFont val="Rubik Mono One"/>
      </rPr>
      <t>V</t>
    </r>
    <r>
      <rPr>
        <sz val="8"/>
        <color theme="1"/>
        <rFont val="Arial"/>
      </rPr>
      <t xml:space="preserve"> [7.7 SPAA] ZSU-37-2</t>
    </r>
  </si>
  <si>
    <r>
      <rPr>
        <sz val="8"/>
        <color theme="1"/>
        <rFont val="Rubik Mono One"/>
      </rPr>
      <t>V</t>
    </r>
    <r>
      <rPr>
        <sz val="8"/>
        <color theme="1"/>
        <rFont val="Arial"/>
      </rPr>
      <t xml:space="preserve"> [7.3 Heavy] IS-3</t>
    </r>
  </si>
  <si>
    <r>
      <rPr>
        <sz val="8"/>
        <color theme="1"/>
        <rFont val="Rubik Mono One"/>
      </rPr>
      <t>V</t>
    </r>
    <r>
      <rPr>
        <sz val="8"/>
        <color theme="1"/>
        <rFont val="Arial"/>
      </rPr>
      <t xml:space="preserve"> [7.7 Medium] T-54 (1947) </t>
    </r>
  </si>
  <si>
    <r>
      <rPr>
        <sz val="8"/>
        <color theme="1"/>
        <rFont val="Rubik Mono One"/>
      </rPr>
      <t>V</t>
    </r>
    <r>
      <rPr>
        <sz val="8"/>
        <color theme="1"/>
        <rFont val="Arial"/>
      </rPr>
      <t xml:space="preserve"> [7.0 Jet Fighter] Su-9</t>
    </r>
  </si>
  <si>
    <r>
      <rPr>
        <sz val="8"/>
        <color theme="1"/>
        <rFont val="Rubik Mono One"/>
      </rPr>
      <t>V</t>
    </r>
    <r>
      <rPr>
        <sz val="8"/>
        <color theme="1"/>
        <rFont val="Arial"/>
      </rPr>
      <t xml:space="preserve"> [7.3 SPAA] ZSU-23-4M2 </t>
    </r>
  </si>
  <si>
    <r>
      <rPr>
        <sz val="8"/>
        <color theme="1"/>
        <rFont val="Rubik Mono One"/>
      </rPr>
      <t>V</t>
    </r>
    <r>
      <rPr>
        <sz val="8"/>
        <color theme="1"/>
        <rFont val="Arial"/>
      </rPr>
      <t xml:space="preserve"> [7.0 Heavy] Object 268</t>
    </r>
  </si>
  <si>
    <r>
      <rPr>
        <sz val="8"/>
        <color theme="1"/>
        <rFont val="Rubik Mono One"/>
      </rPr>
      <t>V</t>
    </r>
    <r>
      <rPr>
        <sz val="8"/>
        <color theme="1"/>
        <rFont val="Arial"/>
      </rPr>
      <t xml:space="preserve"> [7.0 Medium] T-44-100 </t>
    </r>
  </si>
  <si>
    <r>
      <rPr>
        <sz val="8"/>
        <color theme="1"/>
        <rFont val="Rubik Mono One"/>
      </rPr>
      <t>V</t>
    </r>
    <r>
      <rPr>
        <sz val="8"/>
        <color theme="1"/>
        <rFont val="Arial"/>
      </rPr>
      <t xml:space="preserve"> [6.7 Jet Fighter] Yak-17</t>
    </r>
  </si>
  <si>
    <r>
      <rPr>
        <sz val="8"/>
        <color theme="1"/>
        <rFont val="Rubik Mono One"/>
      </rPr>
      <t>V</t>
    </r>
    <r>
      <rPr>
        <sz val="8"/>
        <color theme="1"/>
        <rFont val="Arial"/>
      </rPr>
      <t xml:space="preserve"> [6.7 Jet Fighter] Yak-15</t>
    </r>
  </si>
  <si>
    <r>
      <rPr>
        <sz val="8"/>
        <color theme="1"/>
        <rFont val="Rubik Mono One"/>
      </rPr>
      <t>IV</t>
    </r>
    <r>
      <rPr>
        <sz val="8"/>
        <color theme="1"/>
        <rFont val="Arial"/>
      </rPr>
      <t xml:space="preserve"> [6.0 SPAA] BTR-ZD </t>
    </r>
  </si>
  <si>
    <r>
      <rPr>
        <sz val="8"/>
        <color theme="1"/>
        <rFont val="Rubik Mono One"/>
      </rPr>
      <t>IV</t>
    </r>
    <r>
      <rPr>
        <sz val="8"/>
        <color theme="1"/>
        <rFont val="Arial"/>
      </rPr>
      <t xml:space="preserve"> [6.7 Heavy] IS-2 (1944)</t>
    </r>
  </si>
  <si>
    <r>
      <rPr>
        <sz val="8"/>
        <color theme="1"/>
        <rFont val="Rubik Mono One"/>
      </rPr>
      <t>IV</t>
    </r>
    <r>
      <rPr>
        <sz val="8"/>
        <color theme="1"/>
        <rFont val="Arial"/>
      </rPr>
      <t xml:space="preserve"> [6.7 Heavy] Object 248 |</t>
    </r>
    <r>
      <rPr>
        <b/>
        <sz val="8"/>
        <color theme="1"/>
        <rFont val="Arial"/>
      </rPr>
      <t xml:space="preserve"> PR</t>
    </r>
  </si>
  <si>
    <r>
      <rPr>
        <sz val="8"/>
        <color theme="1"/>
        <rFont val="Rubik Mono One"/>
      </rPr>
      <t>IV</t>
    </r>
    <r>
      <rPr>
        <sz val="8"/>
        <color theme="1"/>
        <rFont val="Arial"/>
      </rPr>
      <t xml:space="preserve"> [4.7 Strike] Su-8 |</t>
    </r>
    <r>
      <rPr>
        <b/>
        <sz val="8"/>
        <color theme="1"/>
        <rFont val="Arial"/>
      </rPr>
      <t xml:space="preserve"> PR</t>
    </r>
  </si>
  <si>
    <r>
      <rPr>
        <sz val="8"/>
        <color theme="1"/>
        <rFont val="Rubik Mono One"/>
      </rPr>
      <t>IV</t>
    </r>
    <r>
      <rPr>
        <sz val="8"/>
        <color theme="1"/>
        <rFont val="Arial"/>
      </rPr>
      <t xml:space="preserve"> [6.3 SPAA] M53/59</t>
    </r>
  </si>
  <si>
    <r>
      <rPr>
        <sz val="8"/>
        <color theme="1"/>
        <rFont val="Rubik Mono One"/>
      </rPr>
      <t>V</t>
    </r>
    <r>
      <rPr>
        <sz val="8"/>
        <color theme="1"/>
        <rFont val="Arial"/>
      </rPr>
      <t xml:space="preserve"> [6.7 Destroyer] SU-122-54 </t>
    </r>
  </si>
  <si>
    <r>
      <rPr>
        <sz val="8"/>
        <color theme="1"/>
        <rFont val="Rubik Mono One"/>
      </rPr>
      <t>IV</t>
    </r>
    <r>
      <rPr>
        <sz val="8"/>
        <color theme="1"/>
        <rFont val="Arial"/>
      </rPr>
      <t xml:space="preserve"> [6.7 Medium] T-44 </t>
    </r>
  </si>
  <si>
    <r>
      <rPr>
        <sz val="8"/>
        <color theme="1"/>
        <rFont val="Rubik Mono One"/>
      </rPr>
      <t>V</t>
    </r>
    <r>
      <rPr>
        <sz val="8"/>
        <color theme="1"/>
        <rFont val="Arial"/>
      </rPr>
      <t xml:space="preserve"> [6.3 Fighter] Yak 15P</t>
    </r>
  </si>
  <si>
    <r>
      <rPr>
        <sz val="8"/>
        <color theme="1"/>
        <rFont val="Rubik Mono One"/>
      </rPr>
      <t>IV</t>
    </r>
    <r>
      <rPr>
        <sz val="8"/>
        <color theme="1"/>
        <rFont val="Arial"/>
      </rPr>
      <t xml:space="preserve"> [6.3 Destroyer] 2S3M</t>
    </r>
  </si>
  <si>
    <r>
      <rPr>
        <sz val="8"/>
        <color theme="1"/>
        <rFont val="Rubik Mono One"/>
      </rPr>
      <t>IV</t>
    </r>
    <r>
      <rPr>
        <sz val="8"/>
        <color theme="1"/>
        <rFont val="Arial"/>
      </rPr>
      <t xml:space="preserve"> [6.3 Destroyer] ASU-85 </t>
    </r>
  </si>
  <si>
    <r>
      <rPr>
        <sz val="8"/>
        <color theme="1"/>
        <rFont val="Rubik Mono One"/>
      </rPr>
      <t>IV</t>
    </r>
    <r>
      <rPr>
        <sz val="8"/>
        <color theme="1"/>
        <rFont val="Arial"/>
      </rPr>
      <t xml:space="preserve"> [6.3 Destroyer] SU-100P </t>
    </r>
  </si>
  <si>
    <r>
      <rPr>
        <sz val="8"/>
        <color theme="1"/>
        <rFont val="Rubik Mono One"/>
      </rPr>
      <t>Iv</t>
    </r>
    <r>
      <rPr>
        <sz val="8"/>
        <color theme="1"/>
        <rFont val="Arial"/>
      </rPr>
      <t xml:space="preserve"> [6.3 Heavy] IS-2 </t>
    </r>
  </si>
  <si>
    <r>
      <rPr>
        <sz val="8"/>
        <color theme="1"/>
        <rFont val="Rubik Mono One"/>
      </rPr>
      <t>IV</t>
    </r>
    <r>
      <rPr>
        <sz val="8"/>
        <color theme="1"/>
        <rFont val="Arial"/>
      </rPr>
      <t xml:space="preserve"> [5.7 Fighter] Yak-9UT</t>
    </r>
  </si>
  <si>
    <r>
      <rPr>
        <sz val="8"/>
        <color theme="1"/>
        <rFont val="Rubik Mono One"/>
      </rPr>
      <t>II</t>
    </r>
    <r>
      <rPr>
        <sz val="8"/>
        <color theme="1"/>
        <rFont val="Arial"/>
      </rPr>
      <t xml:space="preserve"> [3.3 SPAA] ZSU-37</t>
    </r>
  </si>
  <si>
    <r>
      <rPr>
        <sz val="8"/>
        <color theme="1"/>
        <rFont val="Rubik Mono One"/>
      </rPr>
      <t>III</t>
    </r>
    <r>
      <rPr>
        <sz val="8"/>
        <color theme="1"/>
        <rFont val="Arial"/>
      </rPr>
      <t xml:space="preserve"> [5.7 Heavy] IS-1</t>
    </r>
  </si>
  <si>
    <r>
      <rPr>
        <sz val="8"/>
        <color theme="1"/>
        <rFont val="Rubik Mono One"/>
      </rPr>
      <t>IV</t>
    </r>
    <r>
      <rPr>
        <sz val="8"/>
        <color theme="1"/>
        <rFont val="Arial"/>
      </rPr>
      <t xml:space="preserve"> [6.0 Heavy] KV-220 | </t>
    </r>
    <r>
      <rPr>
        <b/>
        <sz val="8"/>
        <color theme="1"/>
        <rFont val="Arial"/>
      </rPr>
      <t>PR</t>
    </r>
  </si>
  <si>
    <t>[5.7 Fighter] Yak-3 (VK-107)</t>
  </si>
  <si>
    <t>[5.7 Fighter] Yak-9UT</t>
  </si>
  <si>
    <r>
      <rPr>
        <sz val="8"/>
        <color theme="1"/>
        <rFont val="Rubik Mono One"/>
      </rPr>
      <t>IV</t>
    </r>
    <r>
      <rPr>
        <sz val="8"/>
        <color theme="1"/>
        <rFont val="Arial"/>
      </rPr>
      <t xml:space="preserve"> [5.7 Fighter] Yak-3U</t>
    </r>
  </si>
  <si>
    <r>
      <rPr>
        <sz val="8"/>
        <color theme="1"/>
        <rFont val="Rubik Mono One"/>
      </rPr>
      <t>III</t>
    </r>
    <r>
      <rPr>
        <sz val="8"/>
        <color theme="1"/>
        <rFont val="Arial"/>
      </rPr>
      <t xml:space="preserve"> [4.0 SPAA] BTR-152D</t>
    </r>
  </si>
  <si>
    <r>
      <rPr>
        <sz val="8"/>
        <color theme="1"/>
        <rFont val="Rubik Mono One"/>
      </rPr>
      <t>IV</t>
    </r>
    <r>
      <rPr>
        <sz val="8"/>
        <color theme="1"/>
        <rFont val="Arial"/>
      </rPr>
      <t xml:space="preserve"> [5.3 Heavy] KV-122 | </t>
    </r>
    <r>
      <rPr>
        <b/>
        <sz val="8"/>
        <color theme="1"/>
        <rFont val="Arial"/>
      </rPr>
      <t>PR</t>
    </r>
  </si>
  <si>
    <r>
      <rPr>
        <sz val="8"/>
        <color theme="1"/>
        <rFont val="Rubik Mono One"/>
      </rPr>
      <t>IV</t>
    </r>
    <r>
      <rPr>
        <sz val="8"/>
        <color theme="1"/>
        <rFont val="Arial"/>
      </rPr>
      <t xml:space="preserve"> [5.7 Destroyer] ISU-122S </t>
    </r>
  </si>
  <si>
    <r>
      <rPr>
        <sz val="8"/>
        <color theme="1"/>
        <rFont val="Rubik Mono One"/>
      </rPr>
      <t>IV</t>
    </r>
    <r>
      <rPr>
        <sz val="8"/>
        <color theme="1"/>
        <rFont val="Arial"/>
      </rPr>
      <t xml:space="preserve"> [5.3 Frontline] Tu-2S</t>
    </r>
  </si>
  <si>
    <r>
      <rPr>
        <sz val="8"/>
        <color theme="1"/>
        <rFont val="Rubik Mono One"/>
      </rPr>
      <t>III</t>
    </r>
    <r>
      <rPr>
        <sz val="8"/>
        <color theme="1"/>
        <rFont val="Arial"/>
      </rPr>
      <t xml:space="preserve"> [5.3 Light] PT-76B</t>
    </r>
  </si>
  <si>
    <r>
      <rPr>
        <sz val="8"/>
        <color theme="1"/>
        <rFont val="Rubik Mono One"/>
      </rPr>
      <t>III</t>
    </r>
    <r>
      <rPr>
        <sz val="8"/>
        <color theme="1"/>
        <rFont val="Arial"/>
      </rPr>
      <t xml:space="preserve"> [5.3 Destroyer] ISU-122</t>
    </r>
  </si>
  <si>
    <r>
      <rPr>
        <sz val="8"/>
        <color theme="1"/>
        <rFont val="Rubik Mono One"/>
      </rPr>
      <t>III</t>
    </r>
    <r>
      <rPr>
        <sz val="8"/>
        <color theme="1"/>
        <rFont val="Arial"/>
      </rPr>
      <t xml:space="preserve"> [5.3 Medium] T-34-85 (D-5T) </t>
    </r>
  </si>
  <si>
    <t>[5.0 Hydroplane] Be-6</t>
  </si>
  <si>
    <t>[5.0 Strike] IL-10 (1946)</t>
  </si>
  <si>
    <t>[5.0 Strike] IL-10</t>
  </si>
  <si>
    <r>
      <rPr>
        <sz val="8"/>
        <color theme="1"/>
        <rFont val="Rubik Mono One"/>
      </rPr>
      <t>IV</t>
    </r>
    <r>
      <rPr>
        <sz val="8"/>
        <color theme="1"/>
        <rFont val="Arial"/>
      </rPr>
      <t xml:space="preserve"> [5.0 Fighter] Yak-3P</t>
    </r>
  </si>
  <si>
    <r>
      <rPr>
        <sz val="8"/>
        <color theme="1"/>
        <rFont val="Rubik Mono One"/>
      </rPr>
      <t>III</t>
    </r>
    <r>
      <rPr>
        <sz val="8"/>
        <color theme="1"/>
        <rFont val="Arial"/>
      </rPr>
      <t xml:space="preserve"> [4.7 Destroyer] SU-100Y | </t>
    </r>
    <r>
      <rPr>
        <b/>
        <sz val="8"/>
        <color theme="1"/>
        <rFont val="Arial"/>
      </rPr>
      <t>PR</t>
    </r>
    <r>
      <rPr>
        <sz val="8"/>
        <color theme="1"/>
        <rFont val="Arial"/>
      </rPr>
      <t xml:space="preserve"> </t>
    </r>
  </si>
  <si>
    <r>
      <rPr>
        <sz val="8"/>
        <color theme="1"/>
        <rFont val="Rubik Mono One"/>
      </rPr>
      <t>III</t>
    </r>
    <r>
      <rPr>
        <sz val="8"/>
        <color theme="1"/>
        <rFont val="Arial"/>
      </rPr>
      <t xml:space="preserve"> [5.0 Heavy] KV-85 </t>
    </r>
  </si>
  <si>
    <r>
      <rPr>
        <sz val="8"/>
        <color theme="1"/>
        <rFont val="Rubik Mono One"/>
      </rPr>
      <t>III</t>
    </r>
    <r>
      <rPr>
        <sz val="8"/>
        <color theme="1"/>
        <rFont val="Arial"/>
      </rPr>
      <t xml:space="preserve"> [5.0 Destroyer] SU-85M</t>
    </r>
  </si>
  <si>
    <t>[4.7 Strike] Su-6 (M-71F)</t>
  </si>
  <si>
    <t>[4.7 Long Range] Yer-2 (ACh-30B) (l)</t>
  </si>
  <si>
    <t>[4.7 Long Range] Yer-2 (ACh-30B) (e)</t>
  </si>
  <si>
    <r>
      <rPr>
        <sz val="8"/>
        <color theme="1"/>
        <rFont val="Rubik Mono One"/>
      </rPr>
      <t>III</t>
    </r>
    <r>
      <rPr>
        <sz val="8"/>
        <color theme="1"/>
        <rFont val="Arial"/>
      </rPr>
      <t xml:space="preserve"> [4.7 Fighter] Yak-9U</t>
    </r>
  </si>
  <si>
    <r>
      <rPr>
        <sz val="8"/>
        <color theme="1"/>
        <rFont val="Rubik Mono One"/>
      </rPr>
      <t>III</t>
    </r>
    <r>
      <rPr>
        <sz val="8"/>
        <color theme="1"/>
        <rFont val="Arial"/>
      </rPr>
      <t xml:space="preserve"> [4.7 Fighter] La-7 </t>
    </r>
  </si>
  <si>
    <r>
      <rPr>
        <sz val="8"/>
        <color theme="1"/>
        <rFont val="Rubik Mono One"/>
      </rPr>
      <t>III</t>
    </r>
    <r>
      <rPr>
        <sz val="8"/>
        <color theme="1"/>
        <rFont val="Arial"/>
      </rPr>
      <t xml:space="preserve"> [4.7 Medium] T-34-57 </t>
    </r>
  </si>
  <si>
    <r>
      <rPr>
        <sz val="8"/>
        <color theme="1"/>
        <rFont val="Rubik Mono One"/>
      </rPr>
      <t>III</t>
    </r>
    <r>
      <rPr>
        <sz val="8"/>
        <color theme="1"/>
        <rFont val="Arial"/>
      </rPr>
      <t xml:space="preserve"> [4.7 Heavy] KV-1 (ZiS-5)</t>
    </r>
  </si>
  <si>
    <t>[4.3 Frontline] B-25J-30</t>
  </si>
  <si>
    <t>[4.3 Fighter] P-47D-27</t>
  </si>
  <si>
    <r>
      <rPr>
        <sz val="8"/>
        <color theme="1"/>
        <rFont val="Rubik Mono One"/>
      </rPr>
      <t>III</t>
    </r>
    <r>
      <rPr>
        <sz val="8"/>
        <color theme="1"/>
        <rFont val="Arial"/>
      </rPr>
      <t xml:space="preserve"> [4.3 Fighter] Yak-3</t>
    </r>
  </si>
  <si>
    <r>
      <rPr>
        <sz val="8"/>
        <color theme="1"/>
        <rFont val="Rubik Mono One"/>
      </rPr>
      <t>III</t>
    </r>
    <r>
      <rPr>
        <sz val="8"/>
        <color theme="1"/>
        <rFont val="Arial"/>
      </rPr>
      <t xml:space="preserve"> [4.3 Fighter] I-184 (M-71)</t>
    </r>
  </si>
  <si>
    <r>
      <rPr>
        <sz val="8"/>
        <color theme="1"/>
        <rFont val="Rubik Mono One"/>
      </rPr>
      <t>III</t>
    </r>
    <r>
      <rPr>
        <sz val="8"/>
        <color theme="1"/>
        <rFont val="Arial"/>
      </rPr>
      <t xml:space="preserve"> [4.3 Strike] Su-6 (M-71F)</t>
    </r>
  </si>
  <si>
    <r>
      <rPr>
        <sz val="8"/>
        <color theme="1"/>
        <rFont val="Rubik Mono One"/>
      </rPr>
      <t>III</t>
    </r>
    <r>
      <rPr>
        <sz val="8"/>
        <color theme="1"/>
        <rFont val="Arial"/>
      </rPr>
      <t xml:space="preserve"> [4.0 Destroyer] SU-152 </t>
    </r>
  </si>
  <si>
    <r>
      <rPr>
        <sz val="8"/>
        <color theme="1"/>
        <rFont val="Rubik Mono One"/>
      </rPr>
      <t>II</t>
    </r>
    <r>
      <rPr>
        <sz val="8"/>
        <color theme="1"/>
        <rFont val="Arial"/>
      </rPr>
      <t xml:space="preserve"> [4.0 Heavy] KV-1S</t>
    </r>
  </si>
  <si>
    <r>
      <rPr>
        <sz val="8"/>
        <color theme="1"/>
        <rFont val="Rubik Mono One"/>
      </rPr>
      <t>III</t>
    </r>
    <r>
      <rPr>
        <sz val="8"/>
        <color theme="1"/>
        <rFont val="Arial"/>
      </rPr>
      <t xml:space="preserve"> [4.3 Destroyer] ASU-57 </t>
    </r>
  </si>
  <si>
    <r>
      <rPr>
        <sz val="8"/>
        <color theme="1"/>
        <rFont val="Rubik Mono One"/>
      </rPr>
      <t>III</t>
    </r>
    <r>
      <rPr>
        <sz val="8"/>
        <color theme="1"/>
        <rFont val="Arial"/>
      </rPr>
      <t xml:space="preserve"> [4.3 Destroyer] SU-85 </t>
    </r>
  </si>
  <si>
    <t>[4.0 Strike] Su-6</t>
  </si>
  <si>
    <t>[4.0 Frontline] Pe-2-110</t>
  </si>
  <si>
    <r>
      <rPr>
        <sz val="8"/>
        <color theme="1"/>
        <rFont val="Rubik Mono One"/>
      </rPr>
      <t>III</t>
    </r>
    <r>
      <rPr>
        <sz val="8"/>
        <color theme="1"/>
        <rFont val="Arial"/>
      </rPr>
      <t xml:space="preserve"> [3.7 Long Range] Yer-2 (M-105R) LU (6,613.87 LBS)</t>
    </r>
  </si>
  <si>
    <r>
      <rPr>
        <sz val="8"/>
        <color theme="1"/>
        <rFont val="Rubik Mono One"/>
      </rPr>
      <t>III</t>
    </r>
    <r>
      <rPr>
        <sz val="8"/>
        <color theme="1"/>
        <rFont val="Arial"/>
      </rPr>
      <t xml:space="preserve"> [4.0 Fighter] Yak-9T</t>
    </r>
  </si>
  <si>
    <r>
      <rPr>
        <sz val="8"/>
        <color theme="1"/>
        <rFont val="Rubik Mono One"/>
      </rPr>
      <t>III</t>
    </r>
    <r>
      <rPr>
        <sz val="8"/>
        <color theme="1"/>
        <rFont val="Arial"/>
      </rPr>
      <t xml:space="preserve"> [4.0 Fighter] Yak-9K</t>
    </r>
  </si>
  <si>
    <r>
      <rPr>
        <sz val="8"/>
        <color theme="1"/>
        <rFont val="Rubik Mono One"/>
      </rPr>
      <t>III</t>
    </r>
    <r>
      <rPr>
        <sz val="8"/>
        <color theme="1"/>
        <rFont val="Arial"/>
      </rPr>
      <t xml:space="preserve"> [3.7 Frontline] Pe-2-110</t>
    </r>
  </si>
  <si>
    <r>
      <rPr>
        <sz val="8"/>
        <color theme="1"/>
        <rFont val="Rubik Mono One"/>
      </rPr>
      <t>II</t>
    </r>
    <r>
      <rPr>
        <sz val="8"/>
        <color theme="1"/>
        <rFont val="Arial"/>
      </rPr>
      <t xml:space="preserve"> [4.0 Medium] T-34E STZ </t>
    </r>
  </si>
  <si>
    <r>
      <rPr>
        <sz val="8"/>
        <color theme="1"/>
        <rFont val="Rubik Mono One"/>
      </rPr>
      <t>II</t>
    </r>
    <r>
      <rPr>
        <sz val="8"/>
        <color theme="1"/>
        <rFont val="Arial"/>
      </rPr>
      <t xml:space="preserve"> [4.0 Medium] T-34 (1942) </t>
    </r>
  </si>
  <si>
    <t>[3.7 Frontline] A-20G-30</t>
  </si>
  <si>
    <r>
      <rPr>
        <sz val="8"/>
        <color theme="1"/>
        <rFont val="Rubik Mono One"/>
      </rPr>
      <t>III</t>
    </r>
    <r>
      <rPr>
        <sz val="8"/>
        <color theme="1"/>
        <rFont val="Arial"/>
      </rPr>
      <t xml:space="preserve"> [3.7 Fighter] I-185 (M-82)</t>
    </r>
  </si>
  <si>
    <r>
      <rPr>
        <sz val="8"/>
        <color theme="1"/>
        <rFont val="Rubik Mono One"/>
      </rPr>
      <t>III</t>
    </r>
    <r>
      <rPr>
        <sz val="8"/>
        <color theme="1"/>
        <rFont val="Arial"/>
      </rPr>
      <t xml:space="preserve"> [3.7 Fighter] La-5FN</t>
    </r>
  </si>
  <si>
    <r>
      <rPr>
        <sz val="8"/>
        <color theme="1"/>
        <rFont val="Rubik Mono One"/>
      </rPr>
      <t>II</t>
    </r>
    <r>
      <rPr>
        <sz val="8"/>
        <color theme="1"/>
        <rFont val="Arial"/>
      </rPr>
      <t xml:space="preserve"> [2.7 SPAA] BTR-152A </t>
    </r>
  </si>
  <si>
    <r>
      <rPr>
        <sz val="8"/>
        <color theme="1"/>
        <rFont val="Rubik Mono One"/>
      </rPr>
      <t>II</t>
    </r>
    <r>
      <rPr>
        <sz val="8"/>
        <color theme="1"/>
        <rFont val="Arial"/>
      </rPr>
      <t xml:space="preserve"> [3.3 Destroyer] YaG-10 (29-K) </t>
    </r>
  </si>
  <si>
    <r>
      <rPr>
        <sz val="8"/>
        <color theme="1"/>
        <rFont val="Rubik Mono One"/>
      </rPr>
      <t>II</t>
    </r>
    <r>
      <rPr>
        <sz val="8"/>
        <color theme="1"/>
        <rFont val="Arial"/>
      </rPr>
      <t xml:space="preserve"> [3.3 Medium] T-34 (1940) </t>
    </r>
  </si>
  <si>
    <r>
      <rPr>
        <sz val="8"/>
        <color theme="1"/>
        <rFont val="Rubik Mono One"/>
      </rPr>
      <t>II</t>
    </r>
    <r>
      <rPr>
        <sz val="8"/>
        <color theme="1"/>
        <rFont val="Arial"/>
      </rPr>
      <t xml:space="preserve"> [3.7 Heavy] KV-1 (L-11) </t>
    </r>
  </si>
  <si>
    <r>
      <rPr>
        <sz val="8"/>
        <color theme="1"/>
        <rFont val="Rubik Mono One"/>
      </rPr>
      <t>II</t>
    </r>
    <r>
      <rPr>
        <sz val="8"/>
        <color theme="1"/>
        <rFont val="Arial"/>
      </rPr>
      <t xml:space="preserve"> [3.7 Heavy] KV-2 (1939)</t>
    </r>
  </si>
  <si>
    <t>[3.3 Strike] IL-2M type 3</t>
  </si>
  <si>
    <t>[3.3 Fighter] P-63A-5</t>
  </si>
  <si>
    <t>[3.3 Fighter] I-16 type 28</t>
  </si>
  <si>
    <t>[3.3 Frontline] Pe-2-83</t>
  </si>
  <si>
    <r>
      <rPr>
        <sz val="8"/>
        <color theme="1"/>
        <rFont val="Rubik Mono One"/>
      </rPr>
      <t>III</t>
    </r>
    <r>
      <rPr>
        <sz val="8"/>
        <color theme="1"/>
        <rFont val="Arial"/>
      </rPr>
      <t xml:space="preserve"> [3.3 Long Range] Yer-2 (M-105) (6,613.87 LBS)</t>
    </r>
  </si>
  <si>
    <r>
      <rPr>
        <sz val="8"/>
        <color theme="1"/>
        <rFont val="Rubik Mono One"/>
      </rPr>
      <t>II</t>
    </r>
    <r>
      <rPr>
        <sz val="8"/>
        <color theme="1"/>
        <rFont val="Arial"/>
      </rPr>
      <t xml:space="preserve"> [3.3 Fighter] La-5F</t>
    </r>
  </si>
  <si>
    <r>
      <rPr>
        <sz val="8"/>
        <color theme="1"/>
        <rFont val="Rubik Mono One"/>
      </rPr>
      <t>II</t>
    </r>
    <r>
      <rPr>
        <sz val="8"/>
        <color theme="1"/>
        <rFont val="Arial"/>
      </rPr>
      <t xml:space="preserve"> [3.3 Fighter] I-16 type 27</t>
    </r>
  </si>
  <si>
    <r>
      <rPr>
        <sz val="8"/>
        <color theme="1"/>
        <rFont val="Rubik Mono One"/>
      </rPr>
      <t>III</t>
    </r>
    <r>
      <rPr>
        <sz val="8"/>
        <color theme="1"/>
        <rFont val="Arial"/>
      </rPr>
      <t xml:space="preserve"> [3.3 Strike] IL-2M (1943) </t>
    </r>
  </si>
  <si>
    <r>
      <rPr>
        <sz val="8"/>
        <color theme="1"/>
        <rFont val="Rubik Mono One"/>
      </rPr>
      <t>II</t>
    </r>
    <r>
      <rPr>
        <sz val="8"/>
        <color theme="1"/>
        <rFont val="Arial"/>
      </rPr>
      <t xml:space="preserve"> [2.7 Destroyer] SU-57B </t>
    </r>
  </si>
  <si>
    <r>
      <rPr>
        <sz val="8"/>
        <color theme="1"/>
        <rFont val="Rubik Mono One"/>
      </rPr>
      <t>II</t>
    </r>
    <r>
      <rPr>
        <sz val="8"/>
        <color theme="1"/>
        <rFont val="Arial"/>
      </rPr>
      <t xml:space="preserve"> [2.7 Light] T-50</t>
    </r>
  </si>
  <si>
    <t>[3.0 Strike] Pe-3bis</t>
  </si>
  <si>
    <t>[3.0 Fighter] I-301</t>
  </si>
  <si>
    <t>[3.0 Fighter] I-180S</t>
  </si>
  <si>
    <t>[3.0 Fighter] Yak-9B</t>
  </si>
  <si>
    <t>[3.0 Fighter] Yak-9</t>
  </si>
  <si>
    <r>
      <rPr>
        <sz val="8"/>
        <color theme="1"/>
        <rFont val="Rubik Mono One"/>
      </rPr>
      <t>II</t>
    </r>
    <r>
      <rPr>
        <sz val="8"/>
        <color theme="1"/>
        <rFont val="Arial"/>
      </rPr>
      <t xml:space="preserve"> [2.7 Frontline] DB-3B (4,409.25 LBS)</t>
    </r>
  </si>
  <si>
    <r>
      <rPr>
        <sz val="8"/>
        <color theme="1"/>
        <rFont val="Rubik Mono One"/>
      </rPr>
      <t>II</t>
    </r>
    <r>
      <rPr>
        <sz val="8"/>
        <color theme="1"/>
        <rFont val="Arial"/>
      </rPr>
      <t xml:space="preserve"> [3.0 Fighter] Yak-9B </t>
    </r>
  </si>
  <si>
    <r>
      <rPr>
        <sz val="8"/>
        <color theme="1"/>
        <rFont val="Rubik Mono One"/>
      </rPr>
      <t>II</t>
    </r>
    <r>
      <rPr>
        <sz val="8"/>
        <color theme="1"/>
        <rFont val="Arial"/>
      </rPr>
      <t xml:space="preserve"> [3.0 Fighter] La-5 </t>
    </r>
  </si>
  <si>
    <r>
      <rPr>
        <sz val="8"/>
        <color theme="1"/>
        <rFont val="Rubik Mono One"/>
      </rPr>
      <t>II</t>
    </r>
    <r>
      <rPr>
        <sz val="8"/>
        <color theme="1"/>
        <rFont val="Arial"/>
      </rPr>
      <t xml:space="preserve"> [3.0 Strike] IL-2 (1942) </t>
    </r>
  </si>
  <si>
    <r>
      <rPr>
        <sz val="8"/>
        <color theme="1"/>
        <rFont val="Rubik Mono One"/>
      </rPr>
      <t>II</t>
    </r>
    <r>
      <rPr>
        <sz val="8"/>
        <color theme="1"/>
        <rFont val="Arial"/>
      </rPr>
      <t xml:space="preserve"> [2.7 SPAA] ZiS-43 </t>
    </r>
  </si>
  <si>
    <r>
      <rPr>
        <sz val="8"/>
        <color theme="1"/>
        <rFont val="Rubik Mono One"/>
      </rPr>
      <t>II</t>
    </r>
    <r>
      <rPr>
        <sz val="8"/>
        <color theme="1"/>
        <rFont val="Arial"/>
      </rPr>
      <t xml:space="preserve"> [2.3 Medium] T-28E </t>
    </r>
  </si>
  <si>
    <r>
      <rPr>
        <sz val="8"/>
        <color theme="1"/>
        <rFont val="Rubik Mono One"/>
      </rPr>
      <t>II</t>
    </r>
    <r>
      <rPr>
        <sz val="8"/>
        <color theme="1"/>
        <rFont val="Arial"/>
      </rPr>
      <t xml:space="preserve"> [2.7 Destroyer] SU-122</t>
    </r>
  </si>
  <si>
    <t>[2.7 Fighter] P-39K-1</t>
  </si>
  <si>
    <t>[2.7 Fighter] I-153P</t>
  </si>
  <si>
    <t>[2.7 Fighter] LaGG-3-66</t>
  </si>
  <si>
    <t>[2.7 Strike] IL-2 M-82</t>
  </si>
  <si>
    <t>[2.7 Fighter] P-40E-1</t>
  </si>
  <si>
    <t>[2.7 Interceptor] I-29</t>
  </si>
  <si>
    <t>[2.7 Fighter] I-16 type 24</t>
  </si>
  <si>
    <r>
      <rPr>
        <sz val="8"/>
        <color theme="1"/>
        <rFont val="Rubik Mono One"/>
      </rPr>
      <t>II</t>
    </r>
    <r>
      <rPr>
        <sz val="8"/>
        <color theme="1"/>
        <rFont val="Arial"/>
      </rPr>
      <t xml:space="preserve"> [2.7 Fighter] LaGG-3-66 </t>
    </r>
  </si>
  <si>
    <r>
      <rPr>
        <sz val="8"/>
        <color theme="1"/>
        <rFont val="Rubik Mono One"/>
      </rPr>
      <t>II</t>
    </r>
    <r>
      <rPr>
        <sz val="8"/>
        <color theme="1"/>
        <rFont val="Arial"/>
      </rPr>
      <t xml:space="preserve"> [2.7 Fighter] Yak-7B |</t>
    </r>
    <r>
      <rPr>
        <b/>
        <sz val="8"/>
        <color theme="1"/>
        <rFont val="Arial"/>
      </rPr>
      <t xml:space="preserve"> TAL</t>
    </r>
  </si>
  <si>
    <r>
      <rPr>
        <sz val="8"/>
        <color theme="1"/>
        <rFont val="Rubik Mono One"/>
      </rPr>
      <t>II</t>
    </r>
    <r>
      <rPr>
        <sz val="8"/>
        <color theme="1"/>
        <rFont val="Arial"/>
      </rPr>
      <t xml:space="preserve"> [2.7 Strike] IL-2-37</t>
    </r>
  </si>
  <si>
    <t>[2.3 Fighter] LaGG-3-34</t>
  </si>
  <si>
    <t>[2.3 Fighter] LaGG-3-35</t>
  </si>
  <si>
    <t>[2.3 Fighter] MiG-3-15 (BK)</t>
  </si>
  <si>
    <t>[2.3 Fighter] MiG-3-15</t>
  </si>
  <si>
    <t>[2.3 Fighter] Yak-1</t>
  </si>
  <si>
    <t>[2.3 Strike] Yak-2 KABB</t>
  </si>
  <si>
    <t>[2.3 Fighter] I-153 M-62</t>
  </si>
  <si>
    <t>[2.3 Fighter] I-16 type 18</t>
  </si>
  <si>
    <r>
      <rPr>
        <sz val="8"/>
        <color theme="1"/>
        <rFont val="Rubik Mono One"/>
      </rPr>
      <t>I</t>
    </r>
    <r>
      <rPr>
        <sz val="8"/>
        <color theme="1"/>
        <rFont val="Arial"/>
      </rPr>
      <t xml:space="preserve"> [2.3 Light Bomber] SB 2M-103U MV-3 (3,306.93 LBS)</t>
    </r>
  </si>
  <si>
    <r>
      <rPr>
        <sz val="8"/>
        <color theme="1"/>
        <rFont val="Rubik Mono One"/>
      </rPr>
      <t>II</t>
    </r>
    <r>
      <rPr>
        <sz val="8"/>
        <color theme="1"/>
        <rFont val="Arial"/>
      </rPr>
      <t xml:space="preserve"> [2.3 Fighter] Yak-1</t>
    </r>
  </si>
  <si>
    <r>
      <rPr>
        <sz val="8"/>
        <color theme="1"/>
        <rFont val="Rubik Mono One"/>
      </rPr>
      <t>II</t>
    </r>
    <r>
      <rPr>
        <sz val="8"/>
        <color theme="1"/>
        <rFont val="Arial"/>
      </rPr>
      <t xml:space="preserve"> [2.3 Fighter] LaGG-3-35 | </t>
    </r>
    <r>
      <rPr>
        <b/>
        <sz val="8"/>
        <color theme="1"/>
        <rFont val="Arial"/>
      </rPr>
      <t>TAL</t>
    </r>
    <r>
      <rPr>
        <sz val="8"/>
        <color theme="1"/>
        <rFont val="Arial"/>
      </rPr>
      <t xml:space="preserve"> </t>
    </r>
  </si>
  <si>
    <r>
      <rPr>
        <sz val="8"/>
        <color theme="1"/>
        <rFont val="Rubik Mono One"/>
      </rPr>
      <t>II</t>
    </r>
    <r>
      <rPr>
        <sz val="8"/>
        <color theme="1"/>
        <rFont val="Arial"/>
      </rPr>
      <t xml:space="preserve"> [2.3 Strike] IL-2 (1941)</t>
    </r>
  </si>
  <si>
    <r>
      <rPr>
        <sz val="8"/>
        <color theme="1"/>
        <rFont val="Rubik Mono One"/>
      </rPr>
      <t>I</t>
    </r>
    <r>
      <rPr>
        <sz val="8"/>
        <color theme="1"/>
        <rFont val="Arial"/>
      </rPr>
      <t xml:space="preserve"> [1.0 SPAA] GAZ-AAA (4M)</t>
    </r>
  </si>
  <si>
    <r>
      <rPr>
        <sz val="8"/>
        <color theme="1"/>
        <rFont val="Rubik Mono One"/>
      </rPr>
      <t>II</t>
    </r>
    <r>
      <rPr>
        <sz val="8"/>
        <color theme="1"/>
        <rFont val="Arial"/>
      </rPr>
      <t xml:space="preserve"> [2.3 SPAA] GAZ-MM (72-K)</t>
    </r>
  </si>
  <si>
    <r>
      <rPr>
        <sz val="8"/>
        <color theme="1"/>
        <rFont val="Rubik Mono One"/>
      </rPr>
      <t>I</t>
    </r>
    <r>
      <rPr>
        <sz val="8"/>
        <color theme="1"/>
        <rFont val="Arial"/>
      </rPr>
      <t xml:space="preserve"> [2.0 Light] BT-7M </t>
    </r>
  </si>
  <si>
    <r>
      <rPr>
        <sz val="8"/>
        <color theme="1"/>
        <rFont val="Rubik Mono One"/>
      </rPr>
      <t>II</t>
    </r>
    <r>
      <rPr>
        <sz val="8"/>
        <color theme="1"/>
        <rFont val="Arial"/>
      </rPr>
      <t xml:space="preserve"> [2.3 Destroyer] ZiS-30</t>
    </r>
  </si>
  <si>
    <r>
      <rPr>
        <sz val="8"/>
        <color theme="1"/>
        <rFont val="Rubik Mono One"/>
      </rPr>
      <t>II</t>
    </r>
    <r>
      <rPr>
        <sz val="8"/>
        <color theme="1"/>
        <rFont val="Arial"/>
      </rPr>
      <t xml:space="preserve"> [2.3 Light] T-80 </t>
    </r>
  </si>
  <si>
    <t>[2.0 Strike] Pe-3 (e)</t>
  </si>
  <si>
    <t>[2.0 Fighter] LaGG-3-11</t>
  </si>
  <si>
    <t>[2.0 Fighter] LaGG-3-8</t>
  </si>
  <si>
    <r>
      <rPr>
        <sz val="8"/>
        <color theme="1"/>
        <rFont val="Rubik Mono One"/>
      </rPr>
      <t>I</t>
    </r>
    <r>
      <rPr>
        <sz val="8"/>
        <color theme="1"/>
        <rFont val="Arial"/>
      </rPr>
      <t xml:space="preserve"> [2.0 Light Bomber] SB 2M-103 (3,306.93 LBS)</t>
    </r>
  </si>
  <si>
    <r>
      <rPr>
        <sz val="8"/>
        <color theme="1"/>
        <rFont val="Rubik Mono One"/>
      </rPr>
      <t>II</t>
    </r>
    <r>
      <rPr>
        <sz val="8"/>
        <color theme="1"/>
        <rFont val="Arial"/>
      </rPr>
      <t xml:space="preserve"> [2.0 Fighter] LaGG-3-11</t>
    </r>
  </si>
  <si>
    <r>
      <rPr>
        <sz val="8"/>
        <color theme="1"/>
        <rFont val="Rubik Mono One"/>
      </rPr>
      <t>II</t>
    </r>
    <r>
      <rPr>
        <sz val="8"/>
        <color theme="1"/>
        <rFont val="Arial"/>
      </rPr>
      <t xml:space="preserve"> [2.0 Fighter] LaGG-3-8</t>
    </r>
  </si>
  <si>
    <r>
      <rPr>
        <sz val="8"/>
        <color theme="1"/>
        <rFont val="Rubik Mono One"/>
      </rPr>
      <t>I</t>
    </r>
    <r>
      <rPr>
        <sz val="8"/>
        <color theme="1"/>
        <rFont val="Arial"/>
      </rPr>
      <t xml:space="preserve"> [2.0 Strike] Pe-3</t>
    </r>
  </si>
  <si>
    <r>
      <rPr>
        <sz val="8"/>
        <color theme="1"/>
        <rFont val="Rubik Mono One"/>
      </rPr>
      <t>I</t>
    </r>
    <r>
      <rPr>
        <sz val="8"/>
        <color theme="1"/>
        <rFont val="Arial"/>
      </rPr>
      <t xml:space="preserve"> [1.0 SPAA] GAZ-AAA (DSHK) </t>
    </r>
  </si>
  <si>
    <r>
      <rPr>
        <sz val="8"/>
        <color theme="1"/>
        <rFont val="Rubik Mono One"/>
      </rPr>
      <t>I</t>
    </r>
    <r>
      <rPr>
        <sz val="8"/>
        <color theme="1"/>
        <rFont val="Arial"/>
      </rPr>
      <t xml:space="preserve"> [2.0 Light] T-70 </t>
    </r>
  </si>
  <si>
    <r>
      <rPr>
        <sz val="8"/>
        <color theme="1"/>
        <rFont val="Rubik Mono One"/>
      </rPr>
      <t>Ii</t>
    </r>
    <r>
      <rPr>
        <sz val="8"/>
        <color theme="1"/>
        <rFont val="Arial"/>
      </rPr>
      <t xml:space="preserve"> [2.0 Destroyer] SU-76M (5th) | </t>
    </r>
    <r>
      <rPr>
        <b/>
        <sz val="8"/>
        <color theme="1"/>
        <rFont val="Arial"/>
      </rPr>
      <t>PR</t>
    </r>
  </si>
  <si>
    <r>
      <rPr>
        <sz val="8"/>
        <color theme="1"/>
        <rFont val="Rubik Mono One"/>
      </rPr>
      <t>I</t>
    </r>
    <r>
      <rPr>
        <sz val="8"/>
        <color theme="1"/>
        <rFont val="Arial"/>
      </rPr>
      <t xml:space="preserve"> [1.7 Strike] Su-2 MV-5 (2,204.62 LBS)</t>
    </r>
  </si>
  <si>
    <r>
      <rPr>
        <sz val="8"/>
        <color theme="1"/>
        <rFont val="Rubik Mono One"/>
      </rPr>
      <t>I</t>
    </r>
    <r>
      <rPr>
        <sz val="8"/>
        <color theme="1"/>
        <rFont val="Arial"/>
      </rPr>
      <t xml:space="preserve"> [Reserve Fighter] I-15 M-25 </t>
    </r>
  </si>
  <si>
    <r>
      <rPr>
        <sz val="8"/>
        <color theme="1"/>
        <rFont val="Rubik Mono One"/>
      </rPr>
      <t>I</t>
    </r>
    <r>
      <rPr>
        <sz val="8"/>
        <color theme="1"/>
        <rFont val="Arial"/>
      </rPr>
      <t xml:space="preserve"> [1.3 Strike] BB-1</t>
    </r>
  </si>
  <si>
    <r>
      <rPr>
        <sz val="8"/>
        <color theme="1"/>
        <rFont val="Rubik Mono One"/>
      </rPr>
      <t>I</t>
    </r>
    <r>
      <rPr>
        <sz val="8"/>
        <color theme="1"/>
        <rFont val="Arial"/>
      </rPr>
      <t xml:space="preserve"> [Reserve Light] BT-5 </t>
    </r>
  </si>
  <si>
    <r>
      <rPr>
        <sz val="8"/>
        <color theme="1"/>
        <rFont val="Rubik Mono One"/>
      </rPr>
      <t>I</t>
    </r>
    <r>
      <rPr>
        <sz val="8"/>
        <color theme="1"/>
        <rFont val="Arial"/>
      </rPr>
      <t xml:space="preserve"> [1.3 Light] BT-7</t>
    </r>
  </si>
  <si>
    <r>
      <rPr>
        <sz val="8"/>
        <color theme="1"/>
        <rFont val="Rubik Mono One"/>
      </rPr>
      <t>I</t>
    </r>
    <r>
      <rPr>
        <sz val="8"/>
        <color theme="1"/>
        <rFont val="Arial"/>
      </rPr>
      <t xml:space="preserve"> [1.3 Medium] T-28 (1938) </t>
    </r>
  </si>
  <si>
    <r>
      <rPr>
        <sz val="8"/>
        <color theme="1"/>
        <rFont val="Rubik Mono One"/>
      </rPr>
      <t>I</t>
    </r>
    <r>
      <rPr>
        <sz val="8"/>
        <color theme="1"/>
        <rFont val="Arial"/>
      </rPr>
      <t xml:space="preserve"> [1.7 Medium] T-28 </t>
    </r>
  </si>
  <si>
    <r>
      <rPr>
        <sz val="8"/>
        <color theme="1"/>
        <rFont val="Rubik Mono One"/>
      </rPr>
      <t>I</t>
    </r>
    <r>
      <rPr>
        <sz val="8"/>
        <color theme="1"/>
        <rFont val="Arial"/>
      </rPr>
      <t xml:space="preserve"> [1.3 Strike] BB-1 (2,204.62 LBS)</t>
    </r>
  </si>
  <si>
    <r>
      <rPr>
        <sz val="8"/>
        <color theme="1"/>
        <rFont val="Rubik Mono One"/>
      </rPr>
      <t>I</t>
    </r>
    <r>
      <rPr>
        <sz val="8"/>
        <color theme="1"/>
        <rFont val="Arial"/>
      </rPr>
      <t xml:space="preserve"> [1.0 Fighter] I-15bis</t>
    </r>
  </si>
  <si>
    <r>
      <rPr>
        <sz val="8"/>
        <rFont val="Rubik Mono One"/>
      </rPr>
      <t>I</t>
    </r>
    <r>
      <rPr>
        <sz val="8"/>
        <rFont val="Arial"/>
      </rPr>
      <t xml:space="preserve"> [1.0 Light] T-26 (1st </t>
    </r>
    <r>
      <rPr>
        <u/>
        <sz val="8"/>
        <color rgb="FF000000"/>
        <rFont val="Arial"/>
      </rPr>
      <t>Gv.T.Br</t>
    </r>
    <r>
      <rPr>
        <sz val="8"/>
        <rFont val="Arial"/>
      </rPr>
      <t>.) |</t>
    </r>
    <r>
      <rPr>
        <b/>
        <sz val="8"/>
        <rFont val="Arial"/>
      </rPr>
      <t xml:space="preserve"> PR</t>
    </r>
  </si>
  <si>
    <t>[1.0 Hydroplane] Po-2M</t>
  </si>
  <si>
    <r>
      <rPr>
        <sz val="8"/>
        <color theme="1"/>
        <rFont val="Rubik Mono One"/>
      </rPr>
      <t>I</t>
    </r>
    <r>
      <rPr>
        <sz val="8"/>
        <color theme="1"/>
        <rFont val="Arial"/>
      </rPr>
      <t xml:space="preserve"> [1.0 Bomber] SB 2M-100 | </t>
    </r>
    <r>
      <rPr>
        <b/>
        <sz val="8"/>
        <color theme="1"/>
        <rFont val="Arial"/>
      </rPr>
      <t xml:space="preserve">TAL </t>
    </r>
    <r>
      <rPr>
        <sz val="8"/>
        <color theme="1"/>
        <rFont val="Arial"/>
      </rPr>
      <t>(1,322.77 LBS)</t>
    </r>
  </si>
  <si>
    <r>
      <rPr>
        <sz val="8"/>
        <color theme="1"/>
        <rFont val="Rubik Mono One"/>
      </rPr>
      <t>I</t>
    </r>
    <r>
      <rPr>
        <sz val="8"/>
        <color theme="1"/>
        <rFont val="Arial"/>
      </rPr>
      <t xml:space="preserve"> [Reserve Fighter] I-15 M-22 </t>
    </r>
  </si>
  <si>
    <r>
      <rPr>
        <sz val="8"/>
        <color theme="1"/>
        <rFont val="Rubik Mono One"/>
      </rPr>
      <t>I</t>
    </r>
    <r>
      <rPr>
        <sz val="8"/>
        <color theme="1"/>
        <rFont val="Arial"/>
      </rPr>
      <t xml:space="preserve"> [1.0 Destroyer] SU-5-1</t>
    </r>
  </si>
  <si>
    <r>
      <rPr>
        <sz val="8"/>
        <color theme="1"/>
        <rFont val="Rubik Mono One"/>
      </rPr>
      <t>I</t>
    </r>
    <r>
      <rPr>
        <sz val="8"/>
        <color theme="1"/>
        <rFont val="Arial"/>
      </rPr>
      <t xml:space="preserve"> [1.0 Light] T-60 </t>
    </r>
  </si>
  <si>
    <t>Fighter (CREW LVL 53)</t>
  </si>
  <si>
    <t>SPAA AA (CREW LVL 27)</t>
  </si>
  <si>
    <t>SPAA AT (CREW LVL 54)</t>
  </si>
  <si>
    <t>4th Best Tank (CREW LVL 51)</t>
  </si>
  <si>
    <t>3rd Best Tank (CREW LVL 71)</t>
  </si>
  <si>
    <t>2nd Best Tank (CREW LVL 85)</t>
  </si>
  <si>
    <t>Best Tank (CREW LVL 128)</t>
  </si>
  <si>
    <r>
      <rPr>
        <sz val="8"/>
        <color rgb="FFFF0000"/>
        <rFont val="Rubik Mono One"/>
      </rPr>
      <t>VII</t>
    </r>
    <r>
      <rPr>
        <sz val="8"/>
        <color theme="1"/>
        <rFont val="Arial"/>
      </rPr>
      <t xml:space="preserve"> [12.0 Heli] EC-665 Tiger UHT</t>
    </r>
  </si>
  <si>
    <r>
      <rPr>
        <sz val="8"/>
        <color theme="1"/>
        <rFont val="Rubik Mono One"/>
      </rPr>
      <t>VIII</t>
    </r>
    <r>
      <rPr>
        <sz val="8"/>
        <color theme="1"/>
        <rFont val="Arial"/>
      </rPr>
      <t xml:space="preserve"> [12.7 Jet Fighter] EF-2000</t>
    </r>
  </si>
  <si>
    <r>
      <rPr>
        <sz val="8"/>
        <color theme="1"/>
        <rFont val="Rubik Mono One"/>
      </rPr>
      <t>VIII</t>
    </r>
    <r>
      <rPr>
        <sz val="8"/>
        <color theme="1"/>
        <rFont val="Arial"/>
      </rPr>
      <t xml:space="preserve"> [12.3 Jet Fighter] MiG-29G</t>
    </r>
  </si>
  <si>
    <r>
      <rPr>
        <sz val="8"/>
        <color rgb="FFFF0000"/>
        <rFont val="Rubik Mono One"/>
      </rPr>
      <t>VIII</t>
    </r>
    <r>
      <rPr>
        <sz val="8"/>
        <color theme="1"/>
        <rFont val="Arial"/>
      </rPr>
      <t xml:space="preserve"> [11.7 SPAA] FlaRakRad</t>
    </r>
  </si>
  <si>
    <r>
      <rPr>
        <sz val="8"/>
        <color theme="1"/>
        <rFont val="Rubik Mono One"/>
      </rPr>
      <t>VII</t>
    </r>
    <r>
      <rPr>
        <sz val="8"/>
        <color theme="1"/>
        <rFont val="Arial"/>
      </rPr>
      <t xml:space="preserve"> [9.7 SPAA] Flakpanzer I Gepard 1A2</t>
    </r>
  </si>
  <si>
    <r>
      <rPr>
        <sz val="8"/>
        <color theme="1"/>
        <rFont val="Rubik Mono One"/>
      </rPr>
      <t>VIII</t>
    </r>
    <r>
      <rPr>
        <sz val="8"/>
        <color theme="1"/>
        <rFont val="Arial"/>
      </rPr>
      <t xml:space="preserve"> [12.0 Medium] Leopard 2A5</t>
    </r>
  </si>
  <si>
    <r>
      <rPr>
        <sz val="8"/>
        <color theme="1"/>
        <rFont val="Rubik Mono One"/>
      </rPr>
      <t>VIII</t>
    </r>
    <r>
      <rPr>
        <sz val="8"/>
        <color theme="1"/>
        <rFont val="Arial"/>
      </rPr>
      <t xml:space="preserve"> [12.0 Medium] Leopard 2 PSO</t>
    </r>
  </si>
  <si>
    <r>
      <rPr>
        <sz val="8"/>
        <color theme="1"/>
        <rFont val="Rubik Mono One"/>
      </rPr>
      <t>VIII</t>
    </r>
    <r>
      <rPr>
        <sz val="8"/>
        <color theme="1"/>
        <rFont val="Arial"/>
      </rPr>
      <t xml:space="preserve"> [12.0 Medium] Leopard 2A7V</t>
    </r>
  </si>
  <si>
    <r>
      <rPr>
        <sz val="8"/>
        <color theme="1"/>
        <rFont val="Rubik Mono One"/>
      </rPr>
      <t>VIII</t>
    </r>
    <r>
      <rPr>
        <sz val="8"/>
        <color theme="1"/>
        <rFont val="Arial"/>
      </rPr>
      <t xml:space="preserve"> [11.7 Jet Fighter] F-4F KWS LV</t>
    </r>
  </si>
  <si>
    <r>
      <rPr>
        <sz val="8"/>
        <color theme="1"/>
        <rFont val="Rubik Mono One"/>
      </rPr>
      <t>VIII</t>
    </r>
    <r>
      <rPr>
        <sz val="8"/>
        <color theme="1"/>
        <rFont val="Arial"/>
      </rPr>
      <t xml:space="preserve"> [11.3 Strike Jet] Tornado IDS ASSTA1</t>
    </r>
  </si>
  <si>
    <r>
      <rPr>
        <sz val="8"/>
        <color rgb="FFFF0000"/>
        <rFont val="Rubik Mono One"/>
      </rPr>
      <t>VI</t>
    </r>
    <r>
      <rPr>
        <sz val="8"/>
        <color theme="1"/>
        <rFont val="Arial"/>
      </rPr>
      <t xml:space="preserve"> [9.7 Heli] Mi-24P HFS 80 | </t>
    </r>
    <r>
      <rPr>
        <b/>
        <sz val="8"/>
        <color theme="1"/>
        <rFont val="Arial"/>
      </rPr>
      <t>PR</t>
    </r>
  </si>
  <si>
    <r>
      <rPr>
        <sz val="8"/>
        <color rgb="FFFF0000"/>
        <rFont val="Rubik Mono One"/>
      </rPr>
      <t>VII</t>
    </r>
    <r>
      <rPr>
        <sz val="8"/>
        <color theme="1"/>
        <rFont val="Arial"/>
      </rPr>
      <t xml:space="preserve"> [11.0 Strike Jet] Su-22M4</t>
    </r>
  </si>
  <si>
    <r>
      <rPr>
        <sz val="8"/>
        <color theme="1"/>
        <rFont val="Rubik Mono One"/>
      </rPr>
      <t>VII</t>
    </r>
    <r>
      <rPr>
        <sz val="8"/>
        <color theme="1"/>
        <rFont val="Arial"/>
      </rPr>
      <t xml:space="preserve"> [10.3 Light] TAM 2C</t>
    </r>
  </si>
  <si>
    <r>
      <rPr>
        <sz val="8"/>
        <color theme="1"/>
        <rFont val="Rubik Mono One"/>
      </rPr>
      <t>VII</t>
    </r>
    <r>
      <rPr>
        <sz val="8"/>
        <color theme="1"/>
        <rFont val="Arial"/>
      </rPr>
      <t xml:space="preserve"> [11.0 Light] Puma VJTF</t>
    </r>
  </si>
  <si>
    <r>
      <rPr>
        <sz val="8"/>
        <color theme="1"/>
        <rFont val="Rubik Mono One"/>
      </rPr>
      <t>VIII</t>
    </r>
    <r>
      <rPr>
        <sz val="8"/>
        <color theme="1"/>
        <rFont val="Arial"/>
      </rPr>
      <t xml:space="preserve"> [11.7 Medium] Leopard 2 PL | </t>
    </r>
    <r>
      <rPr>
        <b/>
        <sz val="8"/>
        <color theme="1"/>
        <rFont val="Arial"/>
      </rPr>
      <t>SV</t>
    </r>
  </si>
  <si>
    <r>
      <rPr>
        <sz val="8"/>
        <color theme="1"/>
        <rFont val="Rubik Mono One"/>
      </rPr>
      <t>VII</t>
    </r>
    <r>
      <rPr>
        <sz val="8"/>
        <color theme="1"/>
        <rFont val="Arial"/>
      </rPr>
      <t xml:space="preserve"> [11.0 Jet Fighter] MiG-22MLA</t>
    </r>
  </si>
  <si>
    <r>
      <rPr>
        <sz val="8"/>
        <color rgb="FFFF0000"/>
        <rFont val="Rubik Mono One"/>
      </rPr>
      <t>VII</t>
    </r>
    <r>
      <rPr>
        <sz val="8"/>
        <color theme="1"/>
        <rFont val="Arial"/>
      </rPr>
      <t xml:space="preserve"> [10.3 SPAA] FlaRakPz 1 Roland 2</t>
    </r>
  </si>
  <si>
    <r>
      <rPr>
        <sz val="8"/>
        <color theme="1"/>
        <rFont val="Rubik Mono One"/>
      </rPr>
      <t>VII</t>
    </r>
    <r>
      <rPr>
        <sz val="8"/>
        <color theme="1"/>
        <rFont val="Arial"/>
      </rPr>
      <t xml:space="preserve"> [10.3 Light] PUMA</t>
    </r>
  </si>
  <si>
    <r>
      <rPr>
        <sz val="8"/>
        <color theme="1"/>
        <rFont val="Rubik Mono One"/>
      </rPr>
      <t>VII</t>
    </r>
    <r>
      <rPr>
        <sz val="8"/>
        <color theme="1"/>
        <rFont val="Arial"/>
      </rPr>
      <t xml:space="preserve"> [10.3 Jet Fighter] F-4F</t>
    </r>
  </si>
  <si>
    <r>
      <rPr>
        <sz val="8"/>
        <color rgb="FFFF0000"/>
        <rFont val="Rubik Mono One"/>
      </rPr>
      <t>VII</t>
    </r>
    <r>
      <rPr>
        <sz val="8"/>
        <color theme="1"/>
        <rFont val="Arial"/>
      </rPr>
      <t xml:space="preserve"> [10.3 Strike Jet] Su-22UM3K</t>
    </r>
  </si>
  <si>
    <r>
      <rPr>
        <sz val="8"/>
        <color theme="1"/>
        <rFont val="Rubik Mono One"/>
      </rPr>
      <t>VII</t>
    </r>
    <r>
      <rPr>
        <sz val="8"/>
        <color theme="1"/>
        <rFont val="Arial"/>
      </rPr>
      <t xml:space="preserve"> [10.3 Jet Fighter] MiG-21BIS-SAU</t>
    </r>
  </si>
  <si>
    <r>
      <rPr>
        <sz val="8"/>
        <color theme="1"/>
        <rFont val="Rubik Mono One"/>
      </rPr>
      <t>VII</t>
    </r>
    <r>
      <rPr>
        <sz val="8"/>
        <color theme="1"/>
        <rFont val="Arial"/>
      </rPr>
      <t xml:space="preserve"> [10.0 Medium] Leopard 2AV</t>
    </r>
  </si>
  <si>
    <r>
      <rPr>
        <sz val="8"/>
        <color theme="1"/>
        <rFont val="Rubik Mono One"/>
      </rPr>
      <t>VII</t>
    </r>
    <r>
      <rPr>
        <sz val="8"/>
        <color theme="1"/>
        <rFont val="Arial"/>
      </rPr>
      <t xml:space="preserve"> [10.0 Medium] Leopard 2K</t>
    </r>
  </si>
  <si>
    <r>
      <rPr>
        <sz val="8"/>
        <color rgb="FFFF0000"/>
        <rFont val="Rubik Mono One"/>
      </rPr>
      <t>VI</t>
    </r>
    <r>
      <rPr>
        <sz val="8"/>
        <color theme="1"/>
        <rFont val="Arial"/>
      </rPr>
      <t xml:space="preserve"> [9.7 Jet Fighter] Hunter F.58 | </t>
    </r>
    <r>
      <rPr>
        <b/>
        <sz val="8"/>
        <color theme="1"/>
        <rFont val="Arial"/>
      </rPr>
      <t xml:space="preserve">SV </t>
    </r>
  </si>
  <si>
    <r>
      <rPr>
        <sz val="8"/>
        <color theme="1"/>
        <rFont val="Rubik Mono One"/>
      </rPr>
      <t>VI</t>
    </r>
    <r>
      <rPr>
        <sz val="8"/>
        <color theme="1"/>
        <rFont val="Arial"/>
      </rPr>
      <t xml:space="preserve"> [9.7 Strike Jet] MiG-23BN</t>
    </r>
  </si>
  <si>
    <r>
      <rPr>
        <sz val="8"/>
        <color rgb="FFFF0000"/>
        <rFont val="Rubik Mono One"/>
      </rPr>
      <t>VII</t>
    </r>
    <r>
      <rPr>
        <sz val="8"/>
        <color theme="1"/>
        <rFont val="Arial"/>
      </rPr>
      <t xml:space="preserve"> [9.7 SPAA] Ozelot</t>
    </r>
  </si>
  <si>
    <r>
      <rPr>
        <sz val="8"/>
        <color theme="1"/>
        <rFont val="Rubik Mono One"/>
      </rPr>
      <t>VI</t>
    </r>
    <r>
      <rPr>
        <sz val="8"/>
        <color theme="1"/>
        <rFont val="Arial"/>
      </rPr>
      <t xml:space="preserve"> [9.3 Medium] KPz-70</t>
    </r>
  </si>
  <si>
    <r>
      <rPr>
        <sz val="8"/>
        <color theme="1"/>
        <rFont val="Rubik Mono One"/>
      </rPr>
      <t>VII</t>
    </r>
    <r>
      <rPr>
        <sz val="8"/>
        <color theme="1"/>
        <rFont val="Arial"/>
      </rPr>
      <t xml:space="preserve"> [10.0 Light] Radkampfwagen 90</t>
    </r>
  </si>
  <si>
    <r>
      <rPr>
        <sz val="8"/>
        <color theme="1"/>
        <rFont val="Rubik Mono One"/>
      </rPr>
      <t>VI</t>
    </r>
    <r>
      <rPr>
        <sz val="8"/>
        <color theme="1"/>
        <rFont val="Arial"/>
      </rPr>
      <t xml:space="preserve"> [9.3 Jet Fighter] MiG-19S</t>
    </r>
  </si>
  <si>
    <r>
      <rPr>
        <sz val="8"/>
        <color theme="1"/>
        <rFont val="Rubik Mono One"/>
      </rPr>
      <t>VII</t>
    </r>
    <r>
      <rPr>
        <sz val="8"/>
        <color theme="1"/>
        <rFont val="Arial"/>
      </rPr>
      <t xml:space="preserve"> [9.7 ATGM] Wiesel 1A2</t>
    </r>
  </si>
  <si>
    <r>
      <rPr>
        <sz val="8"/>
        <color theme="1"/>
        <rFont val="Rubik Mono One"/>
      </rPr>
      <t>VI</t>
    </r>
    <r>
      <rPr>
        <sz val="8"/>
        <color theme="1"/>
        <rFont val="Arial"/>
      </rPr>
      <t xml:space="preserve"> [9.3 Light] TAM 2IP | </t>
    </r>
    <r>
      <rPr>
        <b/>
        <sz val="8"/>
        <color theme="1"/>
        <rFont val="Arial"/>
      </rPr>
      <t>PR</t>
    </r>
  </si>
  <si>
    <r>
      <rPr>
        <sz val="8"/>
        <color theme="1"/>
        <rFont val="Rubik Mono One"/>
      </rPr>
      <t>VI</t>
    </r>
    <r>
      <rPr>
        <sz val="8"/>
        <color theme="1"/>
        <rFont val="Arial"/>
      </rPr>
      <t xml:space="preserve"> [9.3 Medium] M48 Super</t>
    </r>
  </si>
  <si>
    <r>
      <rPr>
        <sz val="8"/>
        <color rgb="FFFF0000"/>
        <rFont val="Rubik Mono One"/>
      </rPr>
      <t>VI</t>
    </r>
    <r>
      <rPr>
        <sz val="8"/>
        <color theme="1"/>
        <rFont val="Arial"/>
      </rPr>
      <t xml:space="preserve"> [9.3 Heli] BO 105 PAH-1A1</t>
    </r>
  </si>
  <si>
    <r>
      <rPr>
        <sz val="8"/>
        <color rgb="FFFF0000"/>
        <rFont val="Rubik Mono One"/>
      </rPr>
      <t>VI</t>
    </r>
    <r>
      <rPr>
        <sz val="8"/>
        <color theme="1"/>
        <rFont val="Arial"/>
      </rPr>
      <t xml:space="preserve"> [9.0 Jet Fighter] F-86K Sabre</t>
    </r>
  </si>
  <si>
    <r>
      <rPr>
        <sz val="8"/>
        <color theme="1"/>
        <rFont val="Rubik Mono One"/>
      </rPr>
      <t>VI</t>
    </r>
    <r>
      <rPr>
        <sz val="8"/>
        <color theme="1"/>
        <rFont val="Arial"/>
      </rPr>
      <t xml:space="preserve"> [9.0 Strike Jet] Alpha Jet A</t>
    </r>
  </si>
  <si>
    <r>
      <rPr>
        <sz val="8"/>
        <color rgb="FFFF0000"/>
        <rFont val="Rubik Mono One"/>
      </rPr>
      <t>VI</t>
    </r>
    <r>
      <rPr>
        <sz val="8"/>
        <color theme="1"/>
        <rFont val="Arial"/>
      </rPr>
      <t xml:space="preserve"> [8.3 SPAA] Flakpanzer I Gepard</t>
    </r>
  </si>
  <si>
    <r>
      <rPr>
        <sz val="8"/>
        <color theme="1"/>
        <rFont val="Rubik Mono One"/>
      </rPr>
      <t>V</t>
    </r>
    <r>
      <rPr>
        <sz val="8"/>
        <color theme="1"/>
        <rFont val="Arial"/>
      </rPr>
      <t xml:space="preserve"> [7.3 SPAA] Luchs A2</t>
    </r>
  </si>
  <si>
    <r>
      <rPr>
        <sz val="8"/>
        <color theme="1"/>
        <rFont val="Rubik Mono One"/>
      </rPr>
      <t>VI</t>
    </r>
    <r>
      <rPr>
        <sz val="8"/>
        <color theme="1"/>
        <rFont val="Arial"/>
      </rPr>
      <t xml:space="preserve"> [9.3 Light] Begleitpanzer 57</t>
    </r>
  </si>
  <si>
    <r>
      <rPr>
        <sz val="8"/>
        <color theme="1"/>
        <rFont val="Rubik Mono One"/>
      </rPr>
      <t>V</t>
    </r>
    <r>
      <rPr>
        <sz val="8"/>
        <color theme="1"/>
        <rFont val="Arial"/>
      </rPr>
      <t xml:space="preserve"> [8.7 Heli] UH-1D</t>
    </r>
  </si>
  <si>
    <r>
      <rPr>
        <sz val="8"/>
        <color theme="1"/>
        <rFont val="Rubik Mono One"/>
      </rPr>
      <t>VI</t>
    </r>
    <r>
      <rPr>
        <sz val="8"/>
        <color theme="1"/>
        <rFont val="Arial"/>
      </rPr>
      <t xml:space="preserve"> [9.0 Jet Fighter] CL-13B Sabre Mk.6</t>
    </r>
  </si>
  <si>
    <r>
      <rPr>
        <sz val="8"/>
        <color theme="1"/>
        <rFont val="Rubik Mono One"/>
      </rPr>
      <t>VI</t>
    </r>
    <r>
      <rPr>
        <sz val="8"/>
        <color theme="1"/>
        <rFont val="Arial"/>
      </rPr>
      <t xml:space="preserve"> [8.7 Medium] JaPzK</t>
    </r>
  </si>
  <si>
    <r>
      <rPr>
        <sz val="8"/>
        <color theme="1"/>
        <rFont val="Rubik Mono One"/>
      </rPr>
      <t>VI</t>
    </r>
    <r>
      <rPr>
        <sz val="8"/>
        <color theme="1"/>
        <rFont val="Arial"/>
      </rPr>
      <t xml:space="preserve"> [9.0 Light] TAM</t>
    </r>
  </si>
  <si>
    <r>
      <rPr>
        <sz val="8"/>
        <color theme="1"/>
        <rFont val="Rubik Mono One"/>
      </rPr>
      <t>VI</t>
    </r>
    <r>
      <rPr>
        <sz val="8"/>
        <color theme="1"/>
        <rFont val="Arial"/>
      </rPr>
      <t xml:space="preserve"> [9.0 Medium] Leopard A1A1</t>
    </r>
  </si>
  <si>
    <r>
      <rPr>
        <sz val="8"/>
        <color theme="1"/>
        <rFont val="Rubik Mono One"/>
      </rPr>
      <t>VI</t>
    </r>
    <r>
      <rPr>
        <sz val="8"/>
        <color theme="1"/>
        <rFont val="Arial"/>
      </rPr>
      <t xml:space="preserve"> [9.0 Light] Class 3P | </t>
    </r>
    <r>
      <rPr>
        <b/>
        <sz val="8"/>
        <color theme="1"/>
        <rFont val="Arial"/>
      </rPr>
      <t>TAL</t>
    </r>
  </si>
  <si>
    <r>
      <rPr>
        <sz val="8"/>
        <color rgb="FFFF0000"/>
        <rFont val="Rubik Mono One"/>
      </rPr>
      <t>VI</t>
    </r>
    <r>
      <rPr>
        <sz val="8"/>
        <color theme="1"/>
        <rFont val="Arial"/>
      </rPr>
      <t xml:space="preserve"> [8.7 Jet Fighter] CL-13A Sabre Mk 5</t>
    </r>
  </si>
  <si>
    <r>
      <rPr>
        <sz val="8"/>
        <color theme="1"/>
        <rFont val="Rubik Mono One"/>
      </rPr>
      <t>VI</t>
    </r>
    <r>
      <rPr>
        <sz val="8"/>
        <color theme="1"/>
        <rFont val="Arial"/>
      </rPr>
      <t xml:space="preserve"> [8.7 Jet Fighter] G.91 R/3 </t>
    </r>
  </si>
  <si>
    <r>
      <rPr>
        <sz val="8"/>
        <color theme="1"/>
        <rFont val="Rubik Mono One"/>
      </rPr>
      <t>VI</t>
    </r>
    <r>
      <rPr>
        <sz val="8"/>
        <color theme="1"/>
        <rFont val="Arial"/>
      </rPr>
      <t xml:space="preserve"> [8.7 Jet Fighter] Lim-5P</t>
    </r>
  </si>
  <si>
    <r>
      <rPr>
        <sz val="8"/>
        <color theme="1"/>
        <rFont val="Rubik Mono One"/>
      </rPr>
      <t>V</t>
    </r>
    <r>
      <rPr>
        <sz val="8"/>
        <color theme="1"/>
        <rFont val="Arial"/>
      </rPr>
      <t xml:space="preserve"> [7.7 Medium] M48A2 C </t>
    </r>
  </si>
  <si>
    <r>
      <rPr>
        <sz val="8"/>
        <color theme="1"/>
        <rFont val="Rubik Mono One"/>
      </rPr>
      <t>V</t>
    </r>
    <r>
      <rPr>
        <sz val="8"/>
        <color theme="1"/>
        <rFont val="Arial"/>
      </rPr>
      <t xml:space="preserve"> [8.0 Medium] Leopard I</t>
    </r>
  </si>
  <si>
    <r>
      <rPr>
        <sz val="8"/>
        <color theme="1"/>
        <rFont val="Rubik Mono One"/>
      </rPr>
      <t>VI</t>
    </r>
    <r>
      <rPr>
        <sz val="8"/>
        <color theme="1"/>
        <rFont val="Arial"/>
      </rPr>
      <t xml:space="preserve"> [8.3 Medium] M48A2 G A2</t>
    </r>
  </si>
  <si>
    <r>
      <rPr>
        <sz val="8"/>
        <color theme="1"/>
        <rFont val="Rubik Mono One"/>
      </rPr>
      <t>V</t>
    </r>
    <r>
      <rPr>
        <sz val="8"/>
        <color theme="1"/>
        <rFont val="Arial"/>
      </rPr>
      <t xml:space="preserve"> [8.3 Heli] Mi-8TB</t>
    </r>
  </si>
  <si>
    <r>
      <rPr>
        <sz val="8"/>
        <color rgb="FFFF0000"/>
        <rFont val="Rubik Mono One"/>
      </rPr>
      <t>VI</t>
    </r>
    <r>
      <rPr>
        <sz val="8"/>
        <color theme="1"/>
        <rFont val="Arial"/>
      </rPr>
      <t xml:space="preserve"> [8.3 Jet Fighter] MiG-15bis</t>
    </r>
  </si>
  <si>
    <r>
      <rPr>
        <sz val="8"/>
        <color theme="1"/>
        <rFont val="Rubik Mono One"/>
      </rPr>
      <t>V</t>
    </r>
    <r>
      <rPr>
        <sz val="8"/>
        <color theme="1"/>
        <rFont val="Arial"/>
      </rPr>
      <t xml:space="preserve"> [8.0 Jet Fighter] Me 262 C-2b Heimatschutzer II</t>
    </r>
  </si>
  <si>
    <r>
      <rPr>
        <sz val="8"/>
        <color theme="1"/>
        <rFont val="Rubik Mono One"/>
      </rPr>
      <t>VI</t>
    </r>
    <r>
      <rPr>
        <sz val="8"/>
        <color theme="1"/>
        <rFont val="Arial"/>
      </rPr>
      <t xml:space="preserve"> [8.3 Strike Jet] F-84F Thunderstreak</t>
    </r>
  </si>
  <si>
    <r>
      <rPr>
        <sz val="8"/>
        <color theme="1"/>
        <rFont val="Rubik Mono One"/>
      </rPr>
      <t>V</t>
    </r>
    <r>
      <rPr>
        <sz val="8"/>
        <color theme="1"/>
        <rFont val="Arial"/>
      </rPr>
      <t xml:space="preserve"> [7.7 Heavy] Maus </t>
    </r>
  </si>
  <si>
    <r>
      <rPr>
        <sz val="8"/>
        <color theme="1"/>
        <rFont val="Rubik Mono One"/>
      </rPr>
      <t>IV</t>
    </r>
    <r>
      <rPr>
        <sz val="8"/>
        <color theme="1"/>
        <rFont val="Arial"/>
      </rPr>
      <t xml:space="preserve"> [6.0 Long Range] He 177 A-5 (14,550.51 LBS)</t>
    </r>
  </si>
  <si>
    <r>
      <rPr>
        <sz val="8"/>
        <color theme="1"/>
        <rFont val="Rubik Mono One"/>
      </rPr>
      <t>V</t>
    </r>
    <r>
      <rPr>
        <sz val="8"/>
        <color theme="1"/>
        <rFont val="Arial"/>
      </rPr>
      <t xml:space="preserve"> [8.0 Jet Fighter] Me 163 B</t>
    </r>
  </si>
  <si>
    <r>
      <rPr>
        <sz val="8"/>
        <color theme="1"/>
        <rFont val="Rubik Mono One"/>
      </rPr>
      <t>V</t>
    </r>
    <r>
      <rPr>
        <sz val="8"/>
        <color theme="1"/>
        <rFont val="Arial"/>
      </rPr>
      <t xml:space="preserve"> [7.3 SPAA] Waffentrager Wiesel 1A4 MK</t>
    </r>
  </si>
  <si>
    <r>
      <rPr>
        <sz val="8"/>
        <color theme="1"/>
        <rFont val="Rubik Mono One"/>
      </rPr>
      <t>V</t>
    </r>
    <r>
      <rPr>
        <sz val="8"/>
        <color theme="1"/>
        <rFont val="Arial"/>
      </rPr>
      <t xml:space="preserve"> [7.7 Destroyer] PzH 2000</t>
    </r>
  </si>
  <si>
    <r>
      <rPr>
        <sz val="8"/>
        <color theme="1"/>
        <rFont val="Rubik Mono One"/>
      </rPr>
      <t>V</t>
    </r>
    <r>
      <rPr>
        <sz val="8"/>
        <color theme="1"/>
        <rFont val="Arial"/>
      </rPr>
      <t xml:space="preserve"> [7.3 Strike Jet] Me 262 A-1a/U1 | </t>
    </r>
    <r>
      <rPr>
        <b/>
        <sz val="8"/>
        <color theme="1"/>
        <rFont val="Arial"/>
      </rPr>
      <t>SV</t>
    </r>
  </si>
  <si>
    <r>
      <rPr>
        <sz val="8"/>
        <color theme="1"/>
        <rFont val="Rubik Mono One"/>
      </rPr>
      <t>V</t>
    </r>
    <r>
      <rPr>
        <sz val="8"/>
        <color theme="1"/>
        <rFont val="Arial"/>
      </rPr>
      <t xml:space="preserve"> [7.3 Jet Fighter] Me 262 C-1a</t>
    </r>
  </si>
  <si>
    <r>
      <rPr>
        <sz val="8"/>
        <color theme="1"/>
        <rFont val="Rubik Mono One"/>
      </rPr>
      <t>V</t>
    </r>
    <r>
      <rPr>
        <sz val="8"/>
        <color theme="1"/>
        <rFont val="Arial"/>
      </rPr>
      <t xml:space="preserve"> [7.3 Jet Bomber] Ar 234 C-3 </t>
    </r>
  </si>
  <si>
    <r>
      <rPr>
        <sz val="8"/>
        <color theme="1"/>
        <rFont val="Rubik Mono One"/>
      </rPr>
      <t>IV</t>
    </r>
    <r>
      <rPr>
        <sz val="8"/>
        <color theme="1"/>
        <rFont val="Arial"/>
      </rPr>
      <t xml:space="preserve"> [7.0 Heavy] Tiger II (10.5 cm Kw.K) </t>
    </r>
  </si>
  <si>
    <r>
      <rPr>
        <sz val="8"/>
        <color theme="1"/>
        <rFont val="Rubik Mono One"/>
      </rPr>
      <t>IV</t>
    </r>
    <r>
      <rPr>
        <sz val="8"/>
        <color theme="1"/>
        <rFont val="Arial"/>
      </rPr>
      <t xml:space="preserve"> [6.7 Heavy] Tiger II (P)</t>
    </r>
  </si>
  <si>
    <r>
      <rPr>
        <sz val="8"/>
        <color theme="1"/>
        <rFont val="Rubik Mono One"/>
      </rPr>
      <t>IV</t>
    </r>
    <r>
      <rPr>
        <sz val="8"/>
        <color theme="1"/>
        <rFont val="Arial"/>
      </rPr>
      <t xml:space="preserve"> [6.7 Heavy] Tiger II (H)</t>
    </r>
  </si>
  <si>
    <r>
      <rPr>
        <sz val="8"/>
        <color theme="1"/>
        <rFont val="Rubik Mono One"/>
      </rPr>
      <t>IV</t>
    </r>
    <r>
      <rPr>
        <sz val="8"/>
        <color theme="1"/>
        <rFont val="Arial"/>
      </rPr>
      <t xml:space="preserve"> [7.0 Medium] Panther II </t>
    </r>
  </si>
  <si>
    <r>
      <rPr>
        <sz val="8"/>
        <color theme="1"/>
        <rFont val="Rubik Mono One"/>
      </rPr>
      <t>V</t>
    </r>
    <r>
      <rPr>
        <sz val="8"/>
        <color theme="1"/>
        <rFont val="Arial"/>
      </rPr>
      <t xml:space="preserve"> [7.0 Jet Fighter] Me 262 A-1a</t>
    </r>
  </si>
  <si>
    <r>
      <rPr>
        <sz val="8"/>
        <color theme="1"/>
        <rFont val="Rubik Mono One"/>
      </rPr>
      <t>V</t>
    </r>
    <r>
      <rPr>
        <sz val="8"/>
        <color theme="1"/>
        <rFont val="Arial"/>
      </rPr>
      <t xml:space="preserve"> [7.0 Jet Fighter] Ho 229 V3</t>
    </r>
  </si>
  <si>
    <r>
      <rPr>
        <sz val="8"/>
        <color theme="1"/>
        <rFont val="Rubik Mono One"/>
      </rPr>
      <t>V</t>
    </r>
    <r>
      <rPr>
        <sz val="8"/>
        <color theme="1"/>
        <rFont val="Arial"/>
      </rPr>
      <t xml:space="preserve"> [7.0 Strike Jet] Me 262 A-1a/Jabo</t>
    </r>
  </si>
  <si>
    <r>
      <rPr>
        <sz val="8"/>
        <color theme="1"/>
        <rFont val="Rubik Mono One"/>
      </rPr>
      <t>IV</t>
    </r>
    <r>
      <rPr>
        <sz val="8"/>
        <color theme="1"/>
        <rFont val="Arial"/>
      </rPr>
      <t xml:space="preserve"> [6.3 SPAA] Flakpanzer 341</t>
    </r>
  </si>
  <si>
    <r>
      <rPr>
        <sz val="8"/>
        <color theme="1"/>
        <rFont val="Rubik Mono One"/>
      </rPr>
      <t>IV</t>
    </r>
    <r>
      <rPr>
        <sz val="8"/>
        <color theme="1"/>
        <rFont val="Arial"/>
      </rPr>
      <t xml:space="preserve"> [7.0 SPAA] Flakpanzer IV Kugelblitz </t>
    </r>
  </si>
  <si>
    <r>
      <rPr>
        <sz val="8"/>
        <color theme="1"/>
        <rFont val="Rubik Mono One"/>
      </rPr>
      <t>IV</t>
    </r>
    <r>
      <rPr>
        <sz val="8"/>
        <color theme="1"/>
        <rFont val="Arial"/>
      </rPr>
      <t xml:space="preserve"> [6.3 Fighter] Ta 152 C-3</t>
    </r>
  </si>
  <si>
    <r>
      <rPr>
        <sz val="8"/>
        <color theme="1"/>
        <rFont val="Rubik Mono One"/>
      </rPr>
      <t>IV</t>
    </r>
    <r>
      <rPr>
        <sz val="8"/>
        <color theme="1"/>
        <rFont val="Arial"/>
      </rPr>
      <t xml:space="preserve"> [6.3 Strike Jet] Me 262 A-1/U4</t>
    </r>
  </si>
  <si>
    <r>
      <rPr>
        <sz val="8"/>
        <color theme="1"/>
        <rFont val="Rubik Mono One"/>
      </rPr>
      <t>V</t>
    </r>
    <r>
      <rPr>
        <sz val="8"/>
        <color theme="1"/>
        <rFont val="Arial"/>
      </rPr>
      <t xml:space="preserve"> [6.3 Jet Bomber] Ar 234 B-2 </t>
    </r>
  </si>
  <si>
    <r>
      <rPr>
        <sz val="8"/>
        <color theme="1"/>
        <rFont val="Rubik Mono One"/>
      </rPr>
      <t>IV</t>
    </r>
    <r>
      <rPr>
        <sz val="8"/>
        <color theme="1"/>
        <rFont val="Arial"/>
      </rPr>
      <t xml:space="preserve"> [6.0 SPAA] Zerstorer 45 </t>
    </r>
  </si>
  <si>
    <r>
      <rPr>
        <sz val="8"/>
        <color theme="1"/>
        <rFont val="Rubik Mono One"/>
      </rPr>
      <t>IV</t>
    </r>
    <r>
      <rPr>
        <sz val="8"/>
        <color theme="1"/>
        <rFont val="Arial"/>
      </rPr>
      <t xml:space="preserve"> [6.7 Destroyer] Ferdinand</t>
    </r>
  </si>
  <si>
    <r>
      <rPr>
        <sz val="8"/>
        <color theme="1"/>
        <rFont val="Rubik Mono One"/>
      </rPr>
      <t>IV</t>
    </r>
    <r>
      <rPr>
        <sz val="8"/>
        <color theme="1"/>
        <rFont val="Arial"/>
      </rPr>
      <t xml:space="preserve"> [6.7 Destroyer] Jagdtiger </t>
    </r>
  </si>
  <si>
    <r>
      <rPr>
        <sz val="8"/>
        <color theme="1"/>
        <rFont val="Rubik Mono One"/>
      </rPr>
      <t>III</t>
    </r>
    <r>
      <rPr>
        <sz val="8"/>
        <color theme="1"/>
        <rFont val="Arial"/>
      </rPr>
      <t xml:space="preserve"> [3.7 SPAA] Flakpanzer IV Wirbelwind</t>
    </r>
  </si>
  <si>
    <r>
      <rPr>
        <sz val="8"/>
        <color theme="1"/>
        <rFont val="Rubik Mono One"/>
      </rPr>
      <t>IV</t>
    </r>
    <r>
      <rPr>
        <sz val="8"/>
        <color theme="1"/>
        <rFont val="Arial"/>
      </rPr>
      <t xml:space="preserve"> [6.0 Medium] Panther A</t>
    </r>
  </si>
  <si>
    <r>
      <rPr>
        <sz val="8"/>
        <color theme="1"/>
        <rFont val="Rubik Mono One"/>
      </rPr>
      <t>IV</t>
    </r>
    <r>
      <rPr>
        <sz val="8"/>
        <color theme="1"/>
        <rFont val="Arial"/>
      </rPr>
      <t xml:space="preserve"> [6.0 Medium] Panther G </t>
    </r>
  </si>
  <si>
    <r>
      <rPr>
        <sz val="8"/>
        <color theme="1"/>
        <rFont val="Rubik Mono One"/>
      </rPr>
      <t>IV</t>
    </r>
    <r>
      <rPr>
        <sz val="8"/>
        <color theme="1"/>
        <rFont val="Arial"/>
      </rPr>
      <t xml:space="preserve"> [6.0 Medium] Panther F </t>
    </r>
  </si>
  <si>
    <r>
      <rPr>
        <sz val="8"/>
        <color theme="1"/>
        <rFont val="Rubik Mono One"/>
      </rPr>
      <t>IV</t>
    </r>
    <r>
      <rPr>
        <sz val="8"/>
        <color theme="1"/>
        <rFont val="Arial"/>
      </rPr>
      <t xml:space="preserve"> [6.3 Destroyer] Jagdpanther G1</t>
    </r>
  </si>
  <si>
    <t>[6.0 Jet Fighter] He 162 A-1</t>
  </si>
  <si>
    <r>
      <rPr>
        <sz val="8"/>
        <color theme="1"/>
        <rFont val="Rubik Mono One"/>
      </rPr>
      <t>IV</t>
    </r>
    <r>
      <rPr>
        <sz val="8"/>
        <color theme="1"/>
        <rFont val="Arial"/>
      </rPr>
      <t xml:space="preserve"> [6.0 Fighter] Ta 152 H1 </t>
    </r>
  </si>
  <si>
    <r>
      <rPr>
        <sz val="8"/>
        <color theme="1"/>
        <rFont val="Rubik Mono One"/>
      </rPr>
      <t>V</t>
    </r>
    <r>
      <rPr>
        <sz val="8"/>
        <color theme="1"/>
        <rFont val="Arial"/>
      </rPr>
      <t xml:space="preserve"> [6.0 Jet Fighter] He 162 A-2</t>
    </r>
  </si>
  <si>
    <r>
      <rPr>
        <sz val="8"/>
        <color theme="1"/>
        <rFont val="Rubik Mono One"/>
      </rPr>
      <t>IV</t>
    </r>
    <r>
      <rPr>
        <sz val="8"/>
        <color theme="1"/>
        <rFont val="Arial"/>
      </rPr>
      <t xml:space="preserve"> [5.7 Fighter] Bf 109 K-4</t>
    </r>
  </si>
  <si>
    <r>
      <rPr>
        <sz val="8"/>
        <color theme="1"/>
        <rFont val="Rubik Mono One"/>
      </rPr>
      <t>IV</t>
    </r>
    <r>
      <rPr>
        <sz val="8"/>
        <color theme="1"/>
        <rFont val="Arial"/>
      </rPr>
      <t xml:space="preserve"> [6.0 Heavy] Tiger E </t>
    </r>
  </si>
  <si>
    <r>
      <rPr>
        <sz val="8"/>
        <color theme="1"/>
        <rFont val="Rubik Mono One"/>
      </rPr>
      <t>II</t>
    </r>
    <r>
      <rPr>
        <sz val="8"/>
        <color theme="1"/>
        <rFont val="Arial"/>
      </rPr>
      <t xml:space="preserve"> [3.7 Hydroplane] BV 238 | </t>
    </r>
    <r>
      <rPr>
        <b/>
        <sz val="8"/>
        <color theme="1"/>
        <rFont val="Arial"/>
      </rPr>
      <t xml:space="preserve">PR </t>
    </r>
    <r>
      <rPr>
        <sz val="8"/>
        <color theme="1"/>
        <rFont val="Arial"/>
      </rPr>
      <t>(11,023.11 LBS)</t>
    </r>
  </si>
  <si>
    <r>
      <rPr>
        <sz val="8"/>
        <color theme="1"/>
        <rFont val="Rubik Mono One"/>
      </rPr>
      <t>IV</t>
    </r>
    <r>
      <rPr>
        <sz val="8"/>
        <color theme="1"/>
        <rFont val="Arial"/>
      </rPr>
      <t xml:space="preserve"> [5.7 Fighter] Bf 109 G-10 </t>
    </r>
  </si>
  <si>
    <r>
      <rPr>
        <sz val="8"/>
        <color theme="1"/>
        <rFont val="Rubik Mono One"/>
      </rPr>
      <t>IV</t>
    </r>
    <r>
      <rPr>
        <sz val="8"/>
        <color theme="1"/>
        <rFont val="Arial"/>
      </rPr>
      <t xml:space="preserve"> [5.3 Fighter] Bf 109 G-14</t>
    </r>
  </si>
  <si>
    <r>
      <rPr>
        <sz val="8"/>
        <color theme="1"/>
        <rFont val="Rubik Mono One"/>
      </rPr>
      <t>IV</t>
    </r>
    <r>
      <rPr>
        <sz val="8"/>
        <color theme="1"/>
        <rFont val="Arial"/>
      </rPr>
      <t xml:space="preserve"> [5.3 SPAA] Ostwind II</t>
    </r>
  </si>
  <si>
    <r>
      <rPr>
        <sz val="8"/>
        <color theme="1"/>
        <rFont val="Rubik Mono One"/>
      </rPr>
      <t>III</t>
    </r>
    <r>
      <rPr>
        <sz val="8"/>
        <color theme="1"/>
        <rFont val="Arial"/>
      </rPr>
      <t xml:space="preserve"> [5.3 Medium] Panther D </t>
    </r>
  </si>
  <si>
    <r>
      <rPr>
        <sz val="8"/>
        <color theme="1"/>
        <rFont val="Rubik Mono One"/>
      </rPr>
      <t>III</t>
    </r>
    <r>
      <rPr>
        <sz val="8"/>
        <color theme="1"/>
        <rFont val="Arial"/>
      </rPr>
      <t xml:space="preserve"> [5.7 Destroyer] Panzer IV/70(V) </t>
    </r>
  </si>
  <si>
    <r>
      <rPr>
        <sz val="8"/>
        <color theme="1"/>
        <rFont val="Rubik Mono One"/>
      </rPr>
      <t>III</t>
    </r>
    <r>
      <rPr>
        <sz val="8"/>
        <color theme="1"/>
        <rFont val="Arial"/>
      </rPr>
      <t xml:space="preserve"> [5.7 Heavy] Tiger H1 </t>
    </r>
  </si>
  <si>
    <r>
      <rPr>
        <sz val="8"/>
        <color theme="1"/>
        <rFont val="Rubik Mono One"/>
      </rPr>
      <t>III</t>
    </r>
    <r>
      <rPr>
        <sz val="8"/>
        <color theme="1"/>
        <rFont val="Arial"/>
      </rPr>
      <t xml:space="preserve"> [5.7 Destroyer] Waffentrager </t>
    </r>
  </si>
  <si>
    <r>
      <rPr>
        <sz val="8"/>
        <color theme="1"/>
        <rFont val="Rubik Mono One"/>
      </rPr>
      <t>IV</t>
    </r>
    <r>
      <rPr>
        <sz val="8"/>
        <color theme="1"/>
        <rFont val="Arial"/>
      </rPr>
      <t xml:space="preserve"> [5.0 Fighter] Fw 190 A-8</t>
    </r>
  </si>
  <si>
    <r>
      <rPr>
        <sz val="8"/>
        <color theme="1"/>
        <rFont val="Rubik Mono One"/>
      </rPr>
      <t>IV</t>
    </r>
    <r>
      <rPr>
        <sz val="8"/>
        <color theme="1"/>
        <rFont val="Arial"/>
      </rPr>
      <t xml:space="preserve"> [5.3 Frontline] Ju 188 A-2</t>
    </r>
  </si>
  <si>
    <r>
      <rPr>
        <sz val="8"/>
        <color theme="1"/>
        <rFont val="Rubik Mono One"/>
      </rPr>
      <t>III</t>
    </r>
    <r>
      <rPr>
        <sz val="8"/>
        <color theme="1"/>
        <rFont val="Arial"/>
      </rPr>
      <t xml:space="preserve"> [4.3 destroyer] Sturer Emil </t>
    </r>
  </si>
  <si>
    <r>
      <rPr>
        <sz val="8"/>
        <color theme="1"/>
        <rFont val="Rubik Mono One"/>
      </rPr>
      <t>III</t>
    </r>
    <r>
      <rPr>
        <sz val="8"/>
        <color theme="1"/>
        <rFont val="Arial"/>
      </rPr>
      <t xml:space="preserve"> [5.0 Medium] VK 3002 (M)</t>
    </r>
  </si>
  <si>
    <r>
      <rPr>
        <sz val="8"/>
        <color theme="1"/>
        <rFont val="Rubik Mono One"/>
      </rPr>
      <t>III</t>
    </r>
    <r>
      <rPr>
        <sz val="8"/>
        <color theme="1"/>
        <rFont val="Arial"/>
      </rPr>
      <t xml:space="preserve"> [5.3 Destroyer] Nashorn</t>
    </r>
  </si>
  <si>
    <t>[5.0 Fighter] Fw 190 C</t>
  </si>
  <si>
    <t>[5.0 Fighter] Fw 190 D-9</t>
  </si>
  <si>
    <t>[5.0 Fighter] Fw 190 D-13</t>
  </si>
  <si>
    <t>[5.0 Fighter] Fw 190 F-8</t>
  </si>
  <si>
    <r>
      <rPr>
        <sz val="8"/>
        <color theme="1"/>
        <rFont val="Rubik Mono One"/>
      </rPr>
      <t>IV</t>
    </r>
    <r>
      <rPr>
        <sz val="8"/>
        <color theme="1"/>
        <rFont val="Arial"/>
      </rPr>
      <t xml:space="preserve"> [5.0 Fighter] Fw 190 D-12 </t>
    </r>
  </si>
  <si>
    <r>
      <rPr>
        <sz val="8"/>
        <color theme="1"/>
        <rFont val="Rubik Mono One"/>
      </rPr>
      <t>IV</t>
    </r>
    <r>
      <rPr>
        <sz val="8"/>
        <color theme="1"/>
        <rFont val="Arial"/>
      </rPr>
      <t xml:space="preserve"> [5.0 Strike] Me 410 B-6/R3 </t>
    </r>
  </si>
  <si>
    <r>
      <rPr>
        <sz val="8"/>
        <color theme="1"/>
        <rFont val="Rubik Mono One"/>
      </rPr>
      <t>III</t>
    </r>
    <r>
      <rPr>
        <sz val="8"/>
        <color theme="1"/>
        <rFont val="Arial"/>
      </rPr>
      <t xml:space="preserve"> [3.3 SPAA] Ostwind</t>
    </r>
  </si>
  <si>
    <r>
      <rPr>
        <sz val="8"/>
        <color theme="1"/>
        <rFont val="Rubik Mono One"/>
      </rPr>
      <t>III</t>
    </r>
    <r>
      <rPr>
        <sz val="8"/>
        <color theme="1"/>
        <rFont val="Arial"/>
      </rPr>
      <t xml:space="preserve"> [4.3 Destroyer] Jagdpanzer 38(t)</t>
    </r>
  </si>
  <si>
    <r>
      <rPr>
        <sz val="8"/>
        <color theme="1"/>
        <rFont val="Rubik Mono One"/>
      </rPr>
      <t>III</t>
    </r>
    <r>
      <rPr>
        <sz val="8"/>
        <color theme="1"/>
        <rFont val="Arial"/>
      </rPr>
      <t xml:space="preserve"> [4.3 Destroyer] Jagdpanzer IV </t>
    </r>
  </si>
  <si>
    <t>[4.7 Frontline] Do 217 M-1</t>
  </si>
  <si>
    <t>[4.7 Frontline] Do 217 K-1</t>
  </si>
  <si>
    <t>[4.7 Fighter] Bf 109 G-6</t>
  </si>
  <si>
    <t>[4.7 Frontline] Do 217 E-4</t>
  </si>
  <si>
    <r>
      <rPr>
        <sz val="8"/>
        <color theme="1"/>
        <rFont val="Rubik Mono One"/>
      </rPr>
      <t>IV</t>
    </r>
    <r>
      <rPr>
        <sz val="8"/>
        <color theme="1"/>
        <rFont val="Arial"/>
      </rPr>
      <t xml:space="preserve"> [4.7 Fighter] Bf 109 G-6</t>
    </r>
  </si>
  <si>
    <r>
      <rPr>
        <sz val="8"/>
        <color theme="1"/>
        <rFont val="Rubik Mono One"/>
      </rPr>
      <t>IV</t>
    </r>
    <r>
      <rPr>
        <sz val="8"/>
        <color theme="1"/>
        <rFont val="Arial"/>
      </rPr>
      <t xml:space="preserve"> [4.7 Fighter] Fw 190 A-5/U12</t>
    </r>
  </si>
  <si>
    <r>
      <rPr>
        <sz val="8"/>
        <color theme="1"/>
        <rFont val="Rubik Mono One"/>
      </rPr>
      <t>III</t>
    </r>
    <r>
      <rPr>
        <sz val="8"/>
        <color theme="1"/>
        <rFont val="Arial"/>
      </rPr>
      <t xml:space="preserve"> [4.7 Strike] Do 335 A-0</t>
    </r>
  </si>
  <si>
    <r>
      <rPr>
        <sz val="8"/>
        <color theme="1"/>
        <rFont val="Rubik Mono One"/>
      </rPr>
      <t>III</t>
    </r>
    <r>
      <rPr>
        <sz val="8"/>
        <color theme="1"/>
        <rFont val="Arial"/>
      </rPr>
      <t xml:space="preserve"> [4.0 Destroyer] 8,8 cm Flak 37 Sfl. </t>
    </r>
  </si>
  <si>
    <t>[4.3 Interceptor] Ju 388 J</t>
  </si>
  <si>
    <t>[4.3 Strike] He 219 A-7</t>
  </si>
  <si>
    <t>[4.3 Torpedo Bomber] Fw 190 A-5/U14</t>
  </si>
  <si>
    <t>[4.3 Interceptor] Ta 154 A-1</t>
  </si>
  <si>
    <t>[4.3 Interceptor] Me 410 B-1/U2</t>
  </si>
  <si>
    <r>
      <rPr>
        <sz val="8"/>
        <color theme="1"/>
        <rFont val="Rubik Mono One"/>
      </rPr>
      <t>III</t>
    </r>
    <r>
      <rPr>
        <sz val="8"/>
        <color theme="1"/>
        <rFont val="Arial"/>
      </rPr>
      <t xml:space="preserve"> [4.3 Interceptor] Me 410 B-1/U2</t>
    </r>
  </si>
  <si>
    <r>
      <rPr>
        <sz val="8"/>
        <color theme="1"/>
        <rFont val="Rubik Mono One"/>
      </rPr>
      <t>IV</t>
    </r>
    <r>
      <rPr>
        <sz val="8"/>
        <color theme="1"/>
        <rFont val="Arial"/>
      </rPr>
      <t xml:space="preserve"> [4.3 Fighter] Bf 109 G-2/trop</t>
    </r>
  </si>
  <si>
    <r>
      <rPr>
        <sz val="8"/>
        <color theme="1"/>
        <rFont val="Rubik Mono One"/>
      </rPr>
      <t>III</t>
    </r>
    <r>
      <rPr>
        <sz val="8"/>
        <color theme="1"/>
        <rFont val="Arial"/>
      </rPr>
      <t xml:space="preserve"> [4.3 Strike] Do 335 A-1</t>
    </r>
  </si>
  <si>
    <r>
      <rPr>
        <sz val="8"/>
        <color theme="1"/>
        <rFont val="Rubik Mono One"/>
      </rPr>
      <t>III</t>
    </r>
    <r>
      <rPr>
        <sz val="8"/>
        <color theme="1"/>
        <rFont val="Arial"/>
      </rPr>
      <t xml:space="preserve"> [4.0 Fighter] Bf 109 F-4/trop</t>
    </r>
  </si>
  <si>
    <r>
      <rPr>
        <sz val="8"/>
        <color theme="1"/>
        <rFont val="Rubik Mono One"/>
      </rPr>
      <t>III</t>
    </r>
    <r>
      <rPr>
        <sz val="8"/>
        <color theme="1"/>
        <rFont val="Arial"/>
      </rPr>
      <t xml:space="preserve"> [4.0 Fighter] Fw 190 A-4</t>
    </r>
  </si>
  <si>
    <r>
      <rPr>
        <sz val="8"/>
        <color theme="1"/>
        <rFont val="Rubik Mono One"/>
      </rPr>
      <t>III</t>
    </r>
    <r>
      <rPr>
        <sz val="8"/>
        <color theme="1"/>
        <rFont val="Arial"/>
      </rPr>
      <t xml:space="preserve"> [4.0 Fighter] Fw 190 A-5/U2</t>
    </r>
  </si>
  <si>
    <r>
      <rPr>
        <sz val="8"/>
        <color theme="1"/>
        <rFont val="Rubik Mono One"/>
      </rPr>
      <t>III</t>
    </r>
    <r>
      <rPr>
        <sz val="8"/>
        <color theme="1"/>
        <rFont val="Arial"/>
      </rPr>
      <t xml:space="preserve"> [4.0 Destroyer] StuG III G</t>
    </r>
  </si>
  <si>
    <r>
      <rPr>
        <sz val="8"/>
        <color theme="1"/>
        <rFont val="Rubik Mono One"/>
      </rPr>
      <t>III</t>
    </r>
    <r>
      <rPr>
        <sz val="8"/>
        <color theme="1"/>
        <rFont val="Arial"/>
      </rPr>
      <t xml:space="preserve"> [4.0 Heavy] Pz.Kpfw. Churchill | </t>
    </r>
    <r>
      <rPr>
        <b/>
        <sz val="8"/>
        <color theme="1"/>
        <rFont val="Arial"/>
      </rPr>
      <t>PR</t>
    </r>
  </si>
  <si>
    <t>[3.7 Strike] Me 410 A-1</t>
  </si>
  <si>
    <r>
      <rPr>
        <sz val="8"/>
        <color theme="1"/>
        <rFont val="Rubik Mono One"/>
      </rPr>
      <t>IIi</t>
    </r>
    <r>
      <rPr>
        <sz val="8"/>
        <color theme="1"/>
        <rFont val="Arial"/>
      </rPr>
      <t xml:space="preserve"> [3.7 Interceptor] BV 155 B-1 |</t>
    </r>
    <r>
      <rPr>
        <b/>
        <sz val="8"/>
        <color theme="1"/>
        <rFont val="Arial"/>
      </rPr>
      <t xml:space="preserve"> PR</t>
    </r>
  </si>
  <si>
    <r>
      <rPr>
        <sz val="8"/>
        <color theme="1"/>
        <rFont val="Rubik Mono One"/>
      </rPr>
      <t>III</t>
    </r>
    <r>
      <rPr>
        <sz val="8"/>
        <color theme="1"/>
        <rFont val="Arial"/>
      </rPr>
      <t xml:space="preserve"> [3.7 Interceptor] Me 410 A-1/U2</t>
    </r>
  </si>
  <si>
    <r>
      <rPr>
        <sz val="8"/>
        <color theme="1"/>
        <rFont val="Rubik Mono One"/>
      </rPr>
      <t>III</t>
    </r>
    <r>
      <rPr>
        <sz val="8"/>
        <color theme="1"/>
        <rFont val="Arial"/>
      </rPr>
      <t xml:space="preserve"> [3.7 Strike] Bf 110 G-4 </t>
    </r>
  </si>
  <si>
    <r>
      <rPr>
        <sz val="8"/>
        <color theme="1"/>
        <rFont val="Rubik Mono One"/>
      </rPr>
      <t>II</t>
    </r>
    <r>
      <rPr>
        <sz val="8"/>
        <color theme="1"/>
        <rFont val="Arial"/>
      </rPr>
      <t xml:space="preserve"> [3.7 Light] Sd.Kfz.234/2Puma</t>
    </r>
  </si>
  <si>
    <r>
      <rPr>
        <sz val="8"/>
        <color theme="1"/>
        <rFont val="Rubik Mono One"/>
      </rPr>
      <t>II</t>
    </r>
    <r>
      <rPr>
        <sz val="8"/>
        <color theme="1"/>
        <rFont val="Arial"/>
      </rPr>
      <t xml:space="preserve"> [3.7 Medium] Pz.IV J</t>
    </r>
  </si>
  <si>
    <r>
      <rPr>
        <sz val="8"/>
        <color theme="1"/>
        <rFont val="Rubik Mono One"/>
      </rPr>
      <t>II</t>
    </r>
    <r>
      <rPr>
        <sz val="8"/>
        <color theme="1"/>
        <rFont val="Arial"/>
      </rPr>
      <t xml:space="preserve"> [3.7 Medium] Pz.IV H </t>
    </r>
  </si>
  <si>
    <r>
      <rPr>
        <sz val="8"/>
        <color theme="1"/>
        <rFont val="Rubik Mono One"/>
      </rPr>
      <t>II</t>
    </r>
    <r>
      <rPr>
        <sz val="8"/>
        <color theme="1"/>
        <rFont val="Arial"/>
      </rPr>
      <t xml:space="preserve"> [3.7 Destroyer] Dicker Max </t>
    </r>
  </si>
  <si>
    <r>
      <rPr>
        <sz val="8"/>
        <color theme="1"/>
        <rFont val="Rubik Mono One"/>
      </rPr>
      <t>II</t>
    </r>
    <r>
      <rPr>
        <sz val="8"/>
        <color theme="1"/>
        <rFont val="Arial"/>
      </rPr>
      <t xml:space="preserve"> [2.0 Long Range] Fw 200 C-1 (6,613.87 LBS)</t>
    </r>
  </si>
  <si>
    <r>
      <rPr>
        <sz val="8"/>
        <color theme="1"/>
        <rFont val="Rubik Mono One"/>
      </rPr>
      <t>II</t>
    </r>
    <r>
      <rPr>
        <sz val="8"/>
        <color theme="1"/>
        <rFont val="Arial"/>
      </rPr>
      <t xml:space="preserve"> [3.0 Fighter] Bf 109 F-2</t>
    </r>
  </si>
  <si>
    <r>
      <rPr>
        <sz val="8"/>
        <color theme="1"/>
        <rFont val="Rubik Mono One"/>
      </rPr>
      <t>II</t>
    </r>
    <r>
      <rPr>
        <sz val="8"/>
        <color theme="1"/>
        <rFont val="Arial"/>
      </rPr>
      <t xml:space="preserve"> [3.3 Dive Bomber] Ju 87 D-5 </t>
    </r>
  </si>
  <si>
    <r>
      <rPr>
        <sz val="8"/>
        <color theme="1"/>
        <rFont val="Rubik Mono One"/>
      </rPr>
      <t>III</t>
    </r>
    <r>
      <rPr>
        <sz val="8"/>
        <color theme="1"/>
        <rFont val="Arial"/>
      </rPr>
      <t xml:space="preserve"> [3.3 Strike] Me 410 A-1</t>
    </r>
  </si>
  <si>
    <r>
      <rPr>
        <sz val="8"/>
        <color theme="1"/>
        <rFont val="Rubik Mono One"/>
      </rPr>
      <t>II</t>
    </r>
    <r>
      <rPr>
        <sz val="8"/>
        <color theme="1"/>
        <rFont val="Arial"/>
      </rPr>
      <t xml:space="preserve"> [3.3 SPAA] Sd.Kfz.251/21</t>
    </r>
  </si>
  <si>
    <r>
      <rPr>
        <sz val="8"/>
        <color theme="1"/>
        <rFont val="Rubik Mono One"/>
      </rPr>
      <t>II</t>
    </r>
    <r>
      <rPr>
        <sz val="8"/>
        <color theme="1"/>
        <rFont val="Arial"/>
      </rPr>
      <t xml:space="preserve"> [3.3 Destroyer] StuG III F</t>
    </r>
  </si>
  <si>
    <r>
      <rPr>
        <sz val="8"/>
        <color theme="1"/>
        <rFont val="Rubik Mono One"/>
      </rPr>
      <t>II</t>
    </r>
    <r>
      <rPr>
        <sz val="8"/>
        <color theme="1"/>
        <rFont val="Arial"/>
      </rPr>
      <t xml:space="preserve"> [3.3 Medium] Pz.III M</t>
    </r>
  </si>
  <si>
    <r>
      <rPr>
        <sz val="8"/>
        <color theme="1"/>
        <rFont val="Rubik Mono One"/>
      </rPr>
      <t>II</t>
    </r>
    <r>
      <rPr>
        <sz val="8"/>
        <color theme="1"/>
        <rFont val="Arial"/>
      </rPr>
      <t xml:space="preserve"> [3.3 Medium] Pz.IV F2</t>
    </r>
  </si>
  <si>
    <r>
      <rPr>
        <sz val="8"/>
        <color theme="1"/>
        <rFont val="Rubik Mono One"/>
      </rPr>
      <t>II</t>
    </r>
    <r>
      <rPr>
        <sz val="8"/>
        <color theme="1"/>
        <rFont val="Arial"/>
      </rPr>
      <t xml:space="preserve"> [3.3 Medium] Pz.IV G </t>
    </r>
  </si>
  <si>
    <t>[3.0 Strike] Bf 110 C-6</t>
  </si>
  <si>
    <t>[3.0 Frontline] He 111 H-16</t>
  </si>
  <si>
    <t>[3.0 Fighter] Bf 109 E-7/U2</t>
  </si>
  <si>
    <t>[3.0 Fighter] Yak-1B</t>
  </si>
  <si>
    <t>[3.0 Strike] Bf 110 F-2</t>
  </si>
  <si>
    <t>[3.0 Fighter] Bf 109 F-2</t>
  </si>
  <si>
    <t>[3.0 Strike] IL-2 (1942)</t>
  </si>
  <si>
    <t>[3.0 Dive Bomber] Ju 88 A-4</t>
  </si>
  <si>
    <r>
      <rPr>
        <sz val="8"/>
        <color theme="1"/>
        <rFont val="Rubik Mono One"/>
      </rPr>
      <t>II</t>
    </r>
    <r>
      <rPr>
        <sz val="8"/>
        <color theme="1"/>
        <rFont val="Arial"/>
      </rPr>
      <t xml:space="preserve"> [3.0 Fighter] Fw 190 A-1 </t>
    </r>
  </si>
  <si>
    <r>
      <rPr>
        <sz val="8"/>
        <color theme="1"/>
        <rFont val="Rubik Mono One"/>
      </rPr>
      <t>II</t>
    </r>
    <r>
      <rPr>
        <sz val="8"/>
        <color theme="1"/>
        <rFont val="Arial"/>
      </rPr>
      <t xml:space="preserve"> [3.0 Strike] Me 410 B-2/U4 </t>
    </r>
  </si>
  <si>
    <r>
      <rPr>
        <sz val="8"/>
        <color theme="1"/>
        <rFont val="Rubik Mono One"/>
      </rPr>
      <t>I</t>
    </r>
    <r>
      <rPr>
        <sz val="8"/>
        <color theme="1"/>
        <rFont val="Arial"/>
      </rPr>
      <t xml:space="preserve"> [2.0 SPAA] Sd.Kfz.222</t>
    </r>
  </si>
  <si>
    <r>
      <rPr>
        <sz val="8"/>
        <color theme="1"/>
        <rFont val="Rubik Mono One"/>
      </rPr>
      <t>I</t>
    </r>
    <r>
      <rPr>
        <sz val="8"/>
        <color theme="1"/>
        <rFont val="Arial"/>
      </rPr>
      <t xml:space="preserve"> [1.7 SPAA] Sd.Kfz. 6/2 </t>
    </r>
  </si>
  <si>
    <r>
      <rPr>
        <sz val="8"/>
        <color theme="1"/>
        <rFont val="Rubik Mono One"/>
      </rPr>
      <t>II</t>
    </r>
    <r>
      <rPr>
        <sz val="8"/>
        <color theme="1"/>
        <rFont val="Arial"/>
      </rPr>
      <t xml:space="preserve"> [2.7 Medium] Pz.III J1 </t>
    </r>
  </si>
  <si>
    <r>
      <rPr>
        <sz val="8"/>
        <color theme="1"/>
        <rFont val="Rubik Mono One"/>
      </rPr>
      <t>II</t>
    </r>
    <r>
      <rPr>
        <sz val="8"/>
        <color theme="1"/>
        <rFont val="Arial"/>
      </rPr>
      <t xml:space="preserve"> [3.0 Medium] Pz.III L </t>
    </r>
  </si>
  <si>
    <r>
      <rPr>
        <sz val="8"/>
        <color theme="1"/>
        <rFont val="Rubik Mono One"/>
      </rPr>
      <t>II</t>
    </r>
    <r>
      <rPr>
        <sz val="8"/>
        <color theme="1"/>
        <rFont val="Arial"/>
      </rPr>
      <t xml:space="preserve"> [3.0 Destroyer] Marder III H |</t>
    </r>
    <r>
      <rPr>
        <b/>
        <sz val="8"/>
        <color theme="1"/>
        <rFont val="Arial"/>
      </rPr>
      <t xml:space="preserve"> TAL</t>
    </r>
  </si>
  <si>
    <r>
      <rPr>
        <sz val="8"/>
        <color theme="1"/>
        <rFont val="Rubik Mono One"/>
      </rPr>
      <t>II</t>
    </r>
    <r>
      <rPr>
        <sz val="8"/>
        <color theme="1"/>
        <rFont val="Arial"/>
      </rPr>
      <t xml:space="preserve"> [3.0 Destroyer] StuH 42 G |</t>
    </r>
    <r>
      <rPr>
        <b/>
        <sz val="8"/>
        <color theme="1"/>
        <rFont val="Arial"/>
      </rPr>
      <t xml:space="preserve"> TAL</t>
    </r>
  </si>
  <si>
    <t>[2.7 Strike] Hs 129 B-2</t>
  </si>
  <si>
    <t>[2.7 Frontline] He 111 H-6</t>
  </si>
  <si>
    <t>[2.7 Air Defence] Do 217 N-2</t>
  </si>
  <si>
    <t>[2.7 Strike] Bf 110 C-7</t>
  </si>
  <si>
    <r>
      <rPr>
        <sz val="8"/>
        <color theme="1"/>
        <rFont val="Rubik Mono One"/>
      </rPr>
      <t>II</t>
    </r>
    <r>
      <rPr>
        <sz val="8"/>
        <color theme="1"/>
        <rFont val="Arial"/>
      </rPr>
      <t xml:space="preserve"> [2.7 AD Fighter] Do 217 N-2</t>
    </r>
  </si>
  <si>
    <r>
      <rPr>
        <sz val="8"/>
        <color theme="1"/>
        <rFont val="Rubik Mono One"/>
      </rPr>
      <t>II</t>
    </r>
    <r>
      <rPr>
        <sz val="8"/>
        <color theme="1"/>
        <rFont val="Arial"/>
      </rPr>
      <t xml:space="preserve"> [2.7 Fighter] Bf 109 F-1 </t>
    </r>
  </si>
  <si>
    <r>
      <rPr>
        <sz val="8"/>
        <color theme="1"/>
        <rFont val="Rubik Mono One"/>
      </rPr>
      <t>II</t>
    </r>
    <r>
      <rPr>
        <sz val="8"/>
        <color theme="1"/>
        <rFont val="Arial"/>
      </rPr>
      <t xml:space="preserve"> [2.7 Strike] Bf 110 C-7</t>
    </r>
  </si>
  <si>
    <r>
      <rPr>
        <sz val="8"/>
        <color theme="1"/>
        <rFont val="Rubik Mono One"/>
      </rPr>
      <t>I</t>
    </r>
    <r>
      <rPr>
        <sz val="8"/>
        <color theme="1"/>
        <rFont val="Arial"/>
      </rPr>
      <t xml:space="preserve"> [2.3 Light] Pz.38(t) n.A.</t>
    </r>
  </si>
  <si>
    <r>
      <rPr>
        <sz val="8"/>
        <color theme="1"/>
        <rFont val="Rubik Mono One"/>
      </rPr>
      <t>I</t>
    </r>
    <r>
      <rPr>
        <sz val="8"/>
        <color theme="1"/>
        <rFont val="Arial"/>
      </rPr>
      <t xml:space="preserve"> [2.3 Medium] Pz.III J </t>
    </r>
  </si>
  <si>
    <r>
      <rPr>
        <sz val="8"/>
        <color theme="1"/>
        <rFont val="Rubik Mono One"/>
      </rPr>
      <t>I</t>
    </r>
    <r>
      <rPr>
        <sz val="8"/>
        <color theme="1"/>
        <rFont val="Arial"/>
      </rPr>
      <t xml:space="preserve"> [2.3 Destroyer] Marder III </t>
    </r>
  </si>
  <si>
    <t>[2.3 Frontline] Wellington Mk Ic</t>
  </si>
  <si>
    <t>[2.3 Fighter] Bf 109 E-3</t>
  </si>
  <si>
    <t>[2.3 Frontline] He 111 H-3</t>
  </si>
  <si>
    <r>
      <rPr>
        <sz val="8"/>
        <color theme="1"/>
        <rFont val="Rubik Mono One"/>
      </rPr>
      <t>II</t>
    </r>
    <r>
      <rPr>
        <sz val="8"/>
        <color theme="1"/>
        <rFont val="Arial"/>
      </rPr>
      <t xml:space="preserve"> [2.3 Fighter] Bf 109 E-3</t>
    </r>
  </si>
  <si>
    <r>
      <rPr>
        <sz val="8"/>
        <color theme="1"/>
        <rFont val="Rubik Mono One"/>
      </rPr>
      <t>II</t>
    </r>
    <r>
      <rPr>
        <sz val="8"/>
        <color theme="1"/>
        <rFont val="Arial"/>
      </rPr>
      <t xml:space="preserve"> [2.3 Fighter] Bf 109 E-1 </t>
    </r>
  </si>
  <si>
    <r>
      <rPr>
        <sz val="8"/>
        <color theme="1"/>
        <rFont val="Rubik Mono One"/>
      </rPr>
      <t>II</t>
    </r>
    <r>
      <rPr>
        <sz val="8"/>
        <color theme="1"/>
        <rFont val="Arial"/>
      </rPr>
      <t xml:space="preserve"> [2.3 Air Defence] Do 217 N-1 </t>
    </r>
  </si>
  <si>
    <r>
      <rPr>
        <sz val="8"/>
        <color theme="1"/>
        <rFont val="Rubik Mono One"/>
      </rPr>
      <t>I</t>
    </r>
    <r>
      <rPr>
        <sz val="8"/>
        <color theme="1"/>
        <rFont val="Arial"/>
      </rPr>
      <t xml:space="preserve"> [2.3 Light] Pz.38(t) F </t>
    </r>
  </si>
  <si>
    <t>[2.0 Fighter] He 112 B-2/U2</t>
  </si>
  <si>
    <r>
      <rPr>
        <sz val="8"/>
        <color theme="1"/>
        <rFont val="Rubik Mono One"/>
      </rPr>
      <t>II</t>
    </r>
    <r>
      <rPr>
        <sz val="8"/>
        <color theme="1"/>
        <rFont val="Arial"/>
      </rPr>
      <t xml:space="preserve"> [2.0 Fighter] He 112 B-0</t>
    </r>
  </si>
  <si>
    <r>
      <rPr>
        <sz val="8"/>
        <color theme="1"/>
        <rFont val="Rubik Mono One"/>
      </rPr>
      <t>II</t>
    </r>
    <r>
      <rPr>
        <sz val="8"/>
        <color theme="1"/>
        <rFont val="Arial"/>
      </rPr>
      <t xml:space="preserve"> [2.0 Strike] Hs 129 B-3 </t>
    </r>
  </si>
  <si>
    <r>
      <rPr>
        <sz val="8"/>
        <color theme="1"/>
        <rFont val="Rubik Mono One"/>
      </rPr>
      <t>II</t>
    </r>
    <r>
      <rPr>
        <sz val="8"/>
        <color theme="1"/>
        <rFont val="Arial"/>
      </rPr>
      <t xml:space="preserve"> [2.0 Dive Bomber] Ju 87 D-3 </t>
    </r>
  </si>
  <si>
    <r>
      <rPr>
        <sz val="8"/>
        <color theme="1"/>
        <rFont val="Rubik Mono One"/>
      </rPr>
      <t>I</t>
    </r>
    <r>
      <rPr>
        <sz val="8"/>
        <color theme="1"/>
        <rFont val="Arial"/>
      </rPr>
      <t xml:space="preserve"> [1.3 Medium] Pz.IV C </t>
    </r>
  </si>
  <si>
    <r>
      <rPr>
        <sz val="8"/>
        <color theme="1"/>
        <rFont val="Rubik Mono One"/>
      </rPr>
      <t>I</t>
    </r>
    <r>
      <rPr>
        <sz val="8"/>
        <color theme="1"/>
        <rFont val="Arial"/>
      </rPr>
      <t xml:space="preserve"> [1.7 Light] Pz.II F </t>
    </r>
  </si>
  <si>
    <r>
      <rPr>
        <sz val="8"/>
        <color theme="1"/>
        <rFont val="Rubik Mono One"/>
      </rPr>
      <t>I</t>
    </r>
    <r>
      <rPr>
        <sz val="8"/>
        <color theme="1"/>
        <rFont val="Arial"/>
      </rPr>
      <t xml:space="preserve"> [2.0 Medium] Pz.IV E </t>
    </r>
  </si>
  <si>
    <r>
      <rPr>
        <sz val="8"/>
        <color theme="1"/>
        <rFont val="Rubik Mono One"/>
      </rPr>
      <t>I</t>
    </r>
    <r>
      <rPr>
        <sz val="8"/>
        <color theme="1"/>
        <rFont val="Arial"/>
      </rPr>
      <t xml:space="preserve"> [2.0 Medium] Pz.IV F1 </t>
    </r>
  </si>
  <si>
    <t>[1.7 Fighter] G.50 AS serie 7</t>
  </si>
  <si>
    <t>[1.7 Fighter] G.50 serie 2</t>
  </si>
  <si>
    <t>[1.7 Hydroplane] BV 138 C-1</t>
  </si>
  <si>
    <r>
      <rPr>
        <sz val="8"/>
        <color theme="1"/>
        <rFont val="Rubik Mono One"/>
      </rPr>
      <t>I</t>
    </r>
    <r>
      <rPr>
        <sz val="8"/>
        <color theme="1"/>
        <rFont val="Arial"/>
      </rPr>
      <t xml:space="preserve"> [1.3 Dive Bomber] Ju 87 R-2  (2,204.62 LBS)</t>
    </r>
  </si>
  <si>
    <r>
      <rPr>
        <sz val="8"/>
        <color theme="1"/>
        <rFont val="Rubik Mono One"/>
      </rPr>
      <t>I</t>
    </r>
    <r>
      <rPr>
        <sz val="8"/>
        <color theme="1"/>
        <rFont val="Arial"/>
      </rPr>
      <t xml:space="preserve"> [1.7 Fighter] He 100 D-1</t>
    </r>
  </si>
  <si>
    <r>
      <rPr>
        <sz val="8"/>
        <color theme="1"/>
        <rFont val="Rubik Mono One"/>
      </rPr>
      <t>I</t>
    </r>
    <r>
      <rPr>
        <sz val="8"/>
        <color theme="1"/>
        <rFont val="Arial"/>
      </rPr>
      <t xml:space="preserve"> [1.7 Fighter] Bf 109 C-1</t>
    </r>
  </si>
  <si>
    <r>
      <rPr>
        <sz val="8"/>
        <color theme="1"/>
        <rFont val="Rubik Mono One"/>
      </rPr>
      <t>I</t>
    </r>
    <r>
      <rPr>
        <sz val="8"/>
        <color theme="1"/>
        <rFont val="Arial"/>
      </rPr>
      <t xml:space="preserve"> [1.7 Strike] Ju 87 G-2 </t>
    </r>
  </si>
  <si>
    <r>
      <rPr>
        <sz val="8"/>
        <color theme="1"/>
        <rFont val="Rubik Mono One"/>
      </rPr>
      <t>I</t>
    </r>
    <r>
      <rPr>
        <sz val="8"/>
        <color theme="1"/>
        <rFont val="Arial"/>
      </rPr>
      <t xml:space="preserve"> [1.7 SPAA] Flakpanzer 38</t>
    </r>
  </si>
  <si>
    <r>
      <rPr>
        <sz val="8"/>
        <color theme="1"/>
        <rFont val="Rubik Mono One"/>
      </rPr>
      <t>I</t>
    </r>
    <r>
      <rPr>
        <sz val="8"/>
        <color theme="1"/>
        <rFont val="Arial"/>
      </rPr>
      <t xml:space="preserve"> [1.3 Light] Pz.II C</t>
    </r>
  </si>
  <si>
    <r>
      <rPr>
        <sz val="8"/>
        <color theme="1"/>
        <rFont val="Rubik Mono One"/>
      </rPr>
      <t>I</t>
    </r>
    <r>
      <rPr>
        <sz val="8"/>
        <color theme="1"/>
        <rFont val="Arial"/>
      </rPr>
      <t xml:space="preserve"> [1.3 Medium] Pz.III F </t>
    </r>
  </si>
  <si>
    <t>[1.3 Fighter] CR.42</t>
  </si>
  <si>
    <t>[1.3 Dive Bomber] Ju 87 R-2 Libya</t>
  </si>
  <si>
    <t>[1.3 Fighter] He 112 V-5</t>
  </si>
  <si>
    <r>
      <rPr>
        <sz val="8"/>
        <color theme="1"/>
        <rFont val="Rubik Mono One"/>
      </rPr>
      <t>I</t>
    </r>
    <r>
      <rPr>
        <sz val="8"/>
        <color theme="1"/>
        <rFont val="Arial"/>
      </rPr>
      <t xml:space="preserve"> [1.3 Fighter] He 112 V-5</t>
    </r>
  </si>
  <si>
    <r>
      <rPr>
        <sz val="8"/>
        <color theme="1"/>
        <rFont val="Rubik Mono One"/>
      </rPr>
      <t>I</t>
    </r>
    <r>
      <rPr>
        <sz val="8"/>
        <color theme="1"/>
        <rFont val="Arial"/>
      </rPr>
      <t xml:space="preserve"> [1.3 Fighter] Bf 109 B-1 </t>
    </r>
  </si>
  <si>
    <r>
      <rPr>
        <sz val="8"/>
        <color theme="1"/>
        <rFont val="Rubik Mono One"/>
      </rPr>
      <t>I</t>
    </r>
    <r>
      <rPr>
        <sz val="8"/>
        <color theme="1"/>
        <rFont val="Arial"/>
      </rPr>
      <t xml:space="preserve"> [1.3 Strike] Ju 87 G-1 </t>
    </r>
  </si>
  <si>
    <r>
      <rPr>
        <sz val="8"/>
        <color theme="1"/>
        <rFont val="Rubik Mono One"/>
      </rPr>
      <t>I</t>
    </r>
    <r>
      <rPr>
        <sz val="8"/>
        <color theme="1"/>
        <rFont val="Arial"/>
      </rPr>
      <t xml:space="preserve"> [1.3 SPAA] Flakpanzer 1 Ausf. A</t>
    </r>
  </si>
  <si>
    <r>
      <rPr>
        <sz val="8"/>
        <color theme="1"/>
        <rFont val="Rubik Mono One"/>
      </rPr>
      <t>I</t>
    </r>
    <r>
      <rPr>
        <sz val="8"/>
        <color theme="1"/>
        <rFont val="Arial"/>
      </rPr>
      <t xml:space="preserve"> [1.0 Light] Sd.Kfz.221 (s.Pz.B.41) </t>
    </r>
  </si>
  <si>
    <r>
      <rPr>
        <sz val="8"/>
        <color theme="1"/>
        <rFont val="Rubik Mono One"/>
      </rPr>
      <t>I</t>
    </r>
    <r>
      <rPr>
        <sz val="8"/>
        <color theme="1"/>
        <rFont val="Arial"/>
      </rPr>
      <t xml:space="preserve"> [1.3 Destroyer] Sd.Kfz.251/9 </t>
    </r>
  </si>
  <si>
    <t>[1.0 Dive Bomber] Ju 87 B-2</t>
  </si>
  <si>
    <t>[Reserve Fighter] He 51 C-1</t>
  </si>
  <si>
    <r>
      <rPr>
        <sz val="8"/>
        <color theme="1"/>
        <rFont val="Rubik Mono One"/>
      </rPr>
      <t>I</t>
    </r>
    <r>
      <rPr>
        <sz val="8"/>
        <color theme="1"/>
        <rFont val="Arial"/>
      </rPr>
      <t xml:space="preserve"> [1.0 Dive Bomber] Ju 87 B-2 (2,204.62 LBS)</t>
    </r>
  </si>
  <si>
    <r>
      <rPr>
        <sz val="8"/>
        <color theme="1"/>
        <rFont val="Rubik Mono One"/>
      </rPr>
      <t>I</t>
    </r>
    <r>
      <rPr>
        <sz val="8"/>
        <color theme="1"/>
        <rFont val="Arial"/>
      </rPr>
      <t xml:space="preserve"> [1.0 Fighter] He 51 B-2/H | </t>
    </r>
    <r>
      <rPr>
        <b/>
        <sz val="8"/>
        <color theme="1"/>
        <rFont val="Arial"/>
      </rPr>
      <t>PR</t>
    </r>
  </si>
  <si>
    <r>
      <rPr>
        <sz val="8"/>
        <color theme="1"/>
        <rFont val="Rubik Mono One"/>
      </rPr>
      <t>I</t>
    </r>
    <r>
      <rPr>
        <sz val="8"/>
        <color theme="1"/>
        <rFont val="Arial"/>
      </rPr>
      <t xml:space="preserve"> [1.0 Dive Bomber] Hs 123 A-1</t>
    </r>
  </si>
  <si>
    <r>
      <rPr>
        <sz val="8"/>
        <color theme="1"/>
        <rFont val="Rubik Mono One"/>
      </rPr>
      <t>I</t>
    </r>
    <r>
      <rPr>
        <sz val="8"/>
        <color theme="1"/>
        <rFont val="Arial"/>
      </rPr>
      <t xml:space="preserve"> [1.0 Frontline] Do 17 E-1 </t>
    </r>
  </si>
  <si>
    <r>
      <rPr>
        <sz val="8"/>
        <color theme="1"/>
        <rFont val="Rubik Mono One"/>
      </rPr>
      <t>I</t>
    </r>
    <r>
      <rPr>
        <sz val="8"/>
        <color theme="1"/>
        <rFont val="Arial"/>
      </rPr>
      <t xml:space="preserve"> [Reserve Light] Pz.35(t) </t>
    </r>
  </si>
  <si>
    <r>
      <rPr>
        <sz val="8"/>
        <color theme="1"/>
        <rFont val="Rubik Mono One"/>
      </rPr>
      <t>I</t>
    </r>
    <r>
      <rPr>
        <sz val="8"/>
        <color theme="1"/>
        <rFont val="Arial"/>
      </rPr>
      <t xml:space="preserve"> [Reserve Medium] Pz.III E</t>
    </r>
  </si>
  <si>
    <r>
      <rPr>
        <sz val="8"/>
        <color theme="1"/>
        <rFont val="Rubik Mono One"/>
      </rPr>
      <t>I</t>
    </r>
    <r>
      <rPr>
        <sz val="8"/>
        <color theme="1"/>
        <rFont val="Arial"/>
      </rPr>
      <t xml:space="preserve"> [Reserve Medium] Pz.III B</t>
    </r>
  </si>
  <si>
    <r>
      <rPr>
        <sz val="8"/>
        <color theme="1"/>
        <rFont val="Rubik Mono One"/>
      </rPr>
      <t>I</t>
    </r>
    <r>
      <rPr>
        <sz val="8"/>
        <color theme="1"/>
        <rFont val="Arial"/>
      </rPr>
      <t xml:space="preserve"> [1.0 Destroyer] 15cm sIG 33 B Sfl </t>
    </r>
  </si>
  <si>
    <t>Fighter (CREW LVL 51)</t>
  </si>
  <si>
    <t>Close Air Support (CREW LVL 46)</t>
  </si>
  <si>
    <t>SPAA AA (CREW LVL 17)</t>
  </si>
  <si>
    <t>SPAA AT (CREW LVL 59)</t>
  </si>
  <si>
    <t>4th Best Tank (CREW LVL 58)</t>
  </si>
  <si>
    <t>3rd Best Tank (CREW LVL 59)</t>
  </si>
  <si>
    <t>2nd Best Tank (CREW LVL 63)</t>
  </si>
  <si>
    <r>
      <rPr>
        <sz val="8"/>
        <color rgb="FFFF0000"/>
        <rFont val="Rubik Mono One"/>
      </rPr>
      <t>VII</t>
    </r>
    <r>
      <rPr>
        <sz val="8"/>
        <color theme="1"/>
        <rFont val="Arial"/>
      </rPr>
      <t xml:space="preserve"> [12.0 Heli] AH-1Z</t>
    </r>
  </si>
  <si>
    <r>
      <rPr>
        <sz val="8"/>
        <color rgb="FFFF0000"/>
        <rFont val="Rubik Mono One"/>
      </rPr>
      <t>VIII</t>
    </r>
    <r>
      <rPr>
        <sz val="8"/>
        <color theme="1"/>
        <rFont val="Arial"/>
      </rPr>
      <t xml:space="preserve"> [12.7 Jet Fighter] F-15C MSIP II</t>
    </r>
  </si>
  <si>
    <r>
      <rPr>
        <sz val="8"/>
        <color rgb="FFFF0000"/>
        <rFont val="Rubik Mono One"/>
      </rPr>
      <t>VIII</t>
    </r>
    <r>
      <rPr>
        <sz val="8"/>
        <color theme="1"/>
        <rFont val="Arial"/>
      </rPr>
      <t xml:space="preserve"> [12.7 Jet Fighter] F-16C</t>
    </r>
  </si>
  <si>
    <r>
      <rPr>
        <sz val="8"/>
        <color rgb="FFFF0000"/>
        <rFont val="Rubik Mono One"/>
      </rPr>
      <t>VIII</t>
    </r>
    <r>
      <rPr>
        <sz val="8"/>
        <color theme="1"/>
        <rFont val="Arial"/>
      </rPr>
      <t xml:space="preserve"> [12.7 Strike Jet] F-15E</t>
    </r>
  </si>
  <si>
    <r>
      <rPr>
        <sz val="8"/>
        <color rgb="FFFF0000"/>
        <rFont val="Rubik Mono One"/>
      </rPr>
      <t>VIII</t>
    </r>
    <r>
      <rPr>
        <sz val="8"/>
        <color theme="1"/>
        <rFont val="Arial"/>
      </rPr>
      <t xml:space="preserve"> [11.7 SPAA] ADATS</t>
    </r>
  </si>
  <si>
    <r>
      <rPr>
        <sz val="8"/>
        <color rgb="FFFF0000"/>
        <rFont val="Rubik Mono One"/>
      </rPr>
      <t>VII</t>
    </r>
    <r>
      <rPr>
        <sz val="8"/>
        <color theme="1"/>
        <rFont val="Arial"/>
      </rPr>
      <t xml:space="preserve"> [10.0 SPAA] LAV-AD</t>
    </r>
  </si>
  <si>
    <r>
      <rPr>
        <sz val="8"/>
        <color theme="1"/>
        <rFont val="Rubik Mono One"/>
      </rPr>
      <t>VIII</t>
    </r>
    <r>
      <rPr>
        <sz val="8"/>
        <color theme="1"/>
        <rFont val="Arial"/>
      </rPr>
      <t xml:space="preserve"> [11.7 Medium] M1A2 Abrams</t>
    </r>
  </si>
  <si>
    <r>
      <rPr>
        <sz val="8"/>
        <color theme="1"/>
        <rFont val="Rubik Mono One"/>
      </rPr>
      <t>VII</t>
    </r>
    <r>
      <rPr>
        <sz val="8"/>
        <color theme="1"/>
        <rFont val="Arial"/>
      </rPr>
      <t xml:space="preserve"> [11.7 Medium] M1A1 AIM | </t>
    </r>
    <r>
      <rPr>
        <b/>
        <sz val="8"/>
        <color theme="1"/>
        <rFont val="Arial"/>
      </rPr>
      <t>SV</t>
    </r>
  </si>
  <si>
    <r>
      <rPr>
        <sz val="8"/>
        <color theme="1"/>
        <rFont val="Rubik Mono One"/>
      </rPr>
      <t>VIII</t>
    </r>
    <r>
      <rPr>
        <sz val="8"/>
        <color theme="1"/>
        <rFont val="Arial"/>
      </rPr>
      <t xml:space="preserve"> [12.0 Medium] M1A2 SEP</t>
    </r>
  </si>
  <si>
    <r>
      <rPr>
        <sz val="8"/>
        <color theme="1"/>
        <rFont val="Rubik Mono One"/>
      </rPr>
      <t>VIII</t>
    </r>
    <r>
      <rPr>
        <sz val="8"/>
        <color theme="1"/>
        <rFont val="Arial"/>
      </rPr>
      <t xml:space="preserve"> [12.0 Medium] M1A2 SEP V2</t>
    </r>
  </si>
  <si>
    <r>
      <rPr>
        <sz val="8"/>
        <color theme="1"/>
        <rFont val="Rubik Mono One"/>
      </rPr>
      <t>VII</t>
    </r>
    <r>
      <rPr>
        <sz val="8"/>
        <color theme="1"/>
        <rFont val="Arial"/>
      </rPr>
      <t xml:space="preserve"> [12.0 Strike Jet] A-10C</t>
    </r>
  </si>
  <si>
    <r>
      <rPr>
        <sz val="8"/>
        <color rgb="FFFF0000"/>
        <rFont val="Rubik Mono One"/>
      </rPr>
      <t>VIII</t>
    </r>
    <r>
      <rPr>
        <sz val="8"/>
        <color theme="1"/>
        <rFont val="Arial"/>
      </rPr>
      <t xml:space="preserve"> [12.0 Strike Jet] AV-8B Plus</t>
    </r>
  </si>
  <si>
    <r>
      <rPr>
        <sz val="8"/>
        <color rgb="FFFF0000"/>
        <rFont val="Rubik Mono One"/>
      </rPr>
      <t>VIII</t>
    </r>
    <r>
      <rPr>
        <sz val="8"/>
        <color theme="1"/>
        <rFont val="Arial"/>
      </rPr>
      <t xml:space="preserve"> [12.3 Jet Fighter] F-15A Eagle</t>
    </r>
  </si>
  <si>
    <r>
      <rPr>
        <sz val="8"/>
        <color rgb="FFFF0000"/>
        <rFont val="Rubik Mono One"/>
      </rPr>
      <t>VII</t>
    </r>
    <r>
      <rPr>
        <sz val="8"/>
        <color theme="1"/>
        <rFont val="Arial"/>
      </rPr>
      <t xml:space="preserve"> [12.0 Heli] AH-64D</t>
    </r>
  </si>
  <si>
    <r>
      <rPr>
        <sz val="8"/>
        <color rgb="FFFF0000"/>
        <rFont val="Rubik Mono One"/>
      </rPr>
      <t>VIII</t>
    </r>
    <r>
      <rPr>
        <sz val="8"/>
        <color theme="1"/>
        <rFont val="Arial"/>
      </rPr>
      <t xml:space="preserve"> [12.0 Jet Fighter] F-14B</t>
    </r>
  </si>
  <si>
    <r>
      <rPr>
        <sz val="8"/>
        <color theme="1"/>
        <rFont val="Rubik Mono One"/>
      </rPr>
      <t>VI</t>
    </r>
    <r>
      <rPr>
        <sz val="8"/>
        <color theme="1"/>
        <rFont val="Arial"/>
      </rPr>
      <t xml:space="preserve"> [11.7 Heli] AH-64A</t>
    </r>
  </si>
  <si>
    <r>
      <rPr>
        <sz val="8"/>
        <color theme="1"/>
        <rFont val="Rubik Mono One"/>
      </rPr>
      <t>VII</t>
    </r>
    <r>
      <rPr>
        <sz val="8"/>
        <color theme="1"/>
        <rFont val="Arial"/>
      </rPr>
      <t xml:space="preserve"> [11.0 Jet Fighter] F-4E Phantom II</t>
    </r>
  </si>
  <si>
    <r>
      <rPr>
        <sz val="8"/>
        <color theme="1"/>
        <rFont val="Rubik Mono One"/>
      </rPr>
      <t>VII</t>
    </r>
    <r>
      <rPr>
        <sz val="8"/>
        <color theme="1"/>
        <rFont val="Arial"/>
      </rPr>
      <t xml:space="preserve"> [11.7 Jet Fighter] F-111F</t>
    </r>
  </si>
  <si>
    <r>
      <rPr>
        <sz val="8"/>
        <color rgb="FFFF0000"/>
        <rFont val="Rubik Mono One"/>
      </rPr>
      <t>VIII</t>
    </r>
    <r>
      <rPr>
        <sz val="8"/>
        <color theme="1"/>
        <rFont val="Arial"/>
      </rPr>
      <t xml:space="preserve"> [11.7 Jet Fighter] F-14A Tomcat Early</t>
    </r>
  </si>
  <si>
    <r>
      <rPr>
        <sz val="8"/>
        <color theme="1"/>
        <rFont val="Rubik Mono One"/>
      </rPr>
      <t>VII</t>
    </r>
    <r>
      <rPr>
        <sz val="8"/>
        <color theme="1"/>
        <rFont val="Arial"/>
      </rPr>
      <t xml:space="preserve"> [11.7 Light] HSTV-L</t>
    </r>
  </si>
  <si>
    <r>
      <rPr>
        <sz val="8"/>
        <color theme="1"/>
        <rFont val="Rubik Mono One"/>
      </rPr>
      <t>VII</t>
    </r>
    <r>
      <rPr>
        <sz val="8"/>
        <color theme="1"/>
        <rFont val="Arial"/>
      </rPr>
      <t xml:space="preserve"> [11.7 Medium] M1A1 HC</t>
    </r>
  </si>
  <si>
    <r>
      <rPr>
        <sz val="8"/>
        <color rgb="FFFF0000"/>
        <rFont val="Rubik Mono One"/>
      </rPr>
      <t>VII</t>
    </r>
    <r>
      <rPr>
        <sz val="8"/>
        <color theme="1"/>
        <rFont val="Arial"/>
      </rPr>
      <t xml:space="preserve"> [11.3 Heli] MH-60L DAP</t>
    </r>
  </si>
  <si>
    <r>
      <rPr>
        <sz val="8"/>
        <color theme="1"/>
        <rFont val="Rubik Mono One"/>
      </rPr>
      <t>VII</t>
    </r>
    <r>
      <rPr>
        <sz val="8"/>
        <color theme="1"/>
        <rFont val="Arial"/>
      </rPr>
      <t xml:space="preserve"> [10.7 Strike Jet] A-7E </t>
    </r>
  </si>
  <si>
    <r>
      <rPr>
        <sz val="8"/>
        <color theme="1"/>
        <rFont val="Rubik Mono One"/>
      </rPr>
      <t>VII</t>
    </r>
    <r>
      <rPr>
        <sz val="8"/>
        <color theme="1"/>
        <rFont val="Arial"/>
      </rPr>
      <t xml:space="preserve"> [11.0 Jet Fighter] F-5E</t>
    </r>
  </si>
  <si>
    <r>
      <rPr>
        <sz val="8"/>
        <color rgb="FFFF0000"/>
        <rFont val="Rubik Mono One"/>
      </rPr>
      <t>VII</t>
    </r>
    <r>
      <rPr>
        <sz val="8"/>
        <color theme="1"/>
        <rFont val="Arial"/>
      </rPr>
      <t xml:space="preserve"> [11.0 Jet Fighter] F-4E Phantom II</t>
    </r>
  </si>
  <si>
    <r>
      <rPr>
        <sz val="8"/>
        <color rgb="FFFF0000"/>
        <rFont val="Rubik Mono One"/>
      </rPr>
      <t>VII</t>
    </r>
    <r>
      <rPr>
        <sz val="8"/>
        <color theme="1"/>
        <rFont val="Arial"/>
      </rPr>
      <t xml:space="preserve"> [10.3 SPAA] XM975</t>
    </r>
  </si>
  <si>
    <r>
      <rPr>
        <sz val="8"/>
        <color theme="1"/>
        <rFont val="Rubik Mono One"/>
      </rPr>
      <t>VII</t>
    </r>
    <r>
      <rPr>
        <sz val="8"/>
        <color theme="1"/>
        <rFont val="Arial"/>
      </rPr>
      <t xml:space="preserve"> [10.3 Medium] M60 120S</t>
    </r>
  </si>
  <si>
    <r>
      <rPr>
        <sz val="8"/>
        <color theme="1"/>
        <rFont val="Rubik Mono One"/>
      </rPr>
      <t>VII</t>
    </r>
    <r>
      <rPr>
        <sz val="8"/>
        <color theme="1"/>
        <rFont val="Arial"/>
      </rPr>
      <t xml:space="preserve"> [10.7 Medium] M1 Abrams</t>
    </r>
  </si>
  <si>
    <r>
      <rPr>
        <sz val="8"/>
        <color theme="1"/>
        <rFont val="Rubik Mono One"/>
      </rPr>
      <t>VII</t>
    </r>
    <r>
      <rPr>
        <sz val="8"/>
        <color theme="1"/>
        <rFont val="Arial"/>
      </rPr>
      <t xml:space="preserve"> [11.3 Medium] M1A1</t>
    </r>
  </si>
  <si>
    <r>
      <rPr>
        <sz val="8"/>
        <color theme="1"/>
        <rFont val="Rubik Mono One"/>
      </rPr>
      <t>VII</t>
    </r>
    <r>
      <rPr>
        <sz val="8"/>
        <color theme="1"/>
        <rFont val="Arial"/>
      </rPr>
      <t xml:space="preserve"> [11.3 Medium] IPM1</t>
    </r>
  </si>
  <si>
    <r>
      <rPr>
        <sz val="8"/>
        <color theme="1"/>
        <rFont val="Rubik Mono One"/>
      </rPr>
      <t>VI</t>
    </r>
    <r>
      <rPr>
        <sz val="8"/>
        <color theme="1"/>
        <rFont val="Arial"/>
      </rPr>
      <t xml:space="preserve"> [11.0 Heli] AH-1W</t>
    </r>
  </si>
  <si>
    <r>
      <rPr>
        <sz val="8"/>
        <color theme="1"/>
        <rFont val="Rubik Mono One"/>
      </rPr>
      <t>VII</t>
    </r>
    <r>
      <rPr>
        <sz val="8"/>
        <color theme="1"/>
        <rFont val="Arial"/>
      </rPr>
      <t xml:space="preserve"> [10.0 Light] M3A3 Bradley </t>
    </r>
  </si>
  <si>
    <r>
      <rPr>
        <sz val="8"/>
        <color theme="1"/>
        <rFont val="Rubik Mono One"/>
      </rPr>
      <t>VII</t>
    </r>
    <r>
      <rPr>
        <sz val="8"/>
        <color theme="1"/>
        <rFont val="Arial"/>
      </rPr>
      <t xml:space="preserve"> [10.3 Light] M1128</t>
    </r>
  </si>
  <si>
    <r>
      <rPr>
        <sz val="8"/>
        <color theme="1"/>
        <rFont val="Rubik Mono One"/>
      </rPr>
      <t>VI</t>
    </r>
    <r>
      <rPr>
        <sz val="8"/>
        <color theme="1"/>
        <rFont val="Arial"/>
      </rPr>
      <t xml:space="preserve"> [10.3 Heli] OH-58D Kiowa Warrior</t>
    </r>
  </si>
  <si>
    <r>
      <rPr>
        <sz val="8"/>
        <color theme="1"/>
        <rFont val="Rubik Mono One"/>
      </rPr>
      <t>VII</t>
    </r>
    <r>
      <rPr>
        <sz val="8"/>
        <color theme="1"/>
        <rFont val="Arial"/>
      </rPr>
      <t xml:space="preserve"> [10.7 Jet Fighter] F-4J Phantom II</t>
    </r>
  </si>
  <si>
    <r>
      <rPr>
        <sz val="8"/>
        <color rgb="FFFF0000"/>
        <rFont val="Rubik Mono One"/>
      </rPr>
      <t>VII</t>
    </r>
    <r>
      <rPr>
        <sz val="8"/>
        <color theme="1"/>
        <rFont val="Arial"/>
      </rPr>
      <t xml:space="preserve"> [10.7 Strike Jet] A-10A Late</t>
    </r>
  </si>
  <si>
    <t>[10.3 Strike Jet] A-7D</t>
  </si>
  <si>
    <t>[10.3 Jet Fighter] F-5A</t>
  </si>
  <si>
    <r>
      <rPr>
        <sz val="8"/>
        <color theme="1"/>
        <rFont val="Rubik Mono One"/>
      </rPr>
      <t>VI</t>
    </r>
    <r>
      <rPr>
        <sz val="8"/>
        <color theme="1"/>
        <rFont val="Arial"/>
      </rPr>
      <t xml:space="preserve"> [10.3 Heli] AH-6M</t>
    </r>
  </si>
  <si>
    <r>
      <rPr>
        <sz val="8"/>
        <color theme="1"/>
        <rFont val="Rubik Mono One"/>
      </rPr>
      <t>VII</t>
    </r>
    <r>
      <rPr>
        <sz val="8"/>
        <color theme="1"/>
        <rFont val="Arial"/>
      </rPr>
      <t xml:space="preserve"> [10.3 Strike Jet] A-7D</t>
    </r>
  </si>
  <si>
    <r>
      <rPr>
        <sz val="8"/>
        <color theme="1"/>
        <rFont val="Rubik Mono One"/>
      </rPr>
      <t>VII</t>
    </r>
    <r>
      <rPr>
        <sz val="8"/>
        <color theme="1"/>
        <rFont val="Arial"/>
      </rPr>
      <t xml:space="preserve"> [10.3 Jet Fighter] F-8E Crusader</t>
    </r>
  </si>
  <si>
    <r>
      <rPr>
        <sz val="8"/>
        <color rgb="FFFF0000"/>
        <rFont val="Rubik Mono One"/>
      </rPr>
      <t>VII</t>
    </r>
    <r>
      <rPr>
        <sz val="8"/>
        <color theme="1"/>
        <rFont val="Arial"/>
      </rPr>
      <t xml:space="preserve"> [10.3 Strike Jet] F-111A</t>
    </r>
  </si>
  <si>
    <r>
      <rPr>
        <sz val="8"/>
        <color theme="1"/>
        <rFont val="Rubik Mono One"/>
      </rPr>
      <t>VI</t>
    </r>
    <r>
      <rPr>
        <sz val="8"/>
        <color theme="1"/>
        <rFont val="Arial"/>
      </rPr>
      <t xml:space="preserve"> [9.3 Medium] MBT-70 </t>
    </r>
  </si>
  <si>
    <r>
      <rPr>
        <sz val="8"/>
        <color theme="1"/>
        <rFont val="Rubik Mono One"/>
      </rPr>
      <t>VI</t>
    </r>
    <r>
      <rPr>
        <sz val="8"/>
        <color theme="1"/>
        <rFont val="Arial"/>
      </rPr>
      <t xml:space="preserve"> [9.7 Heli] AH-1F</t>
    </r>
  </si>
  <si>
    <r>
      <rPr>
        <sz val="8"/>
        <color theme="1"/>
        <rFont val="Rubik Mono One"/>
      </rPr>
      <t>VII</t>
    </r>
    <r>
      <rPr>
        <sz val="8"/>
        <color theme="1"/>
        <rFont val="Arial"/>
      </rPr>
      <t xml:space="preserve"> [10.0 Jet Fighter] F-4C Phantom II</t>
    </r>
  </si>
  <si>
    <r>
      <rPr>
        <sz val="8"/>
        <color theme="1"/>
        <rFont val="Rubik Mono One"/>
      </rPr>
      <t>VII</t>
    </r>
    <r>
      <rPr>
        <sz val="8"/>
        <color theme="1"/>
        <rFont val="Arial"/>
      </rPr>
      <t xml:space="preserve"> [10.0 Strike Jet] F-105D Thunderchief</t>
    </r>
  </si>
  <si>
    <r>
      <rPr>
        <sz val="8"/>
        <color theme="1"/>
        <rFont val="Rubik Mono One"/>
      </rPr>
      <t>VI</t>
    </r>
    <r>
      <rPr>
        <sz val="8"/>
        <color theme="1"/>
        <rFont val="Arial"/>
      </rPr>
      <t xml:space="preserve"> [10.0 Strike Jet] F-117</t>
    </r>
  </si>
  <si>
    <r>
      <rPr>
        <sz val="8"/>
        <color rgb="FFFF0000"/>
        <rFont val="Rubik Mono One"/>
      </rPr>
      <t>VI</t>
    </r>
    <r>
      <rPr>
        <sz val="8"/>
        <color theme="1"/>
        <rFont val="Arial"/>
      </rPr>
      <t xml:space="preserve"> [9.0 SPAA] Improved Chaparral </t>
    </r>
  </si>
  <si>
    <r>
      <rPr>
        <sz val="8"/>
        <color theme="1"/>
        <rFont val="Rubik Mono One"/>
      </rPr>
      <t>VI</t>
    </r>
    <r>
      <rPr>
        <sz val="8"/>
        <color theme="1"/>
        <rFont val="Arial"/>
      </rPr>
      <t xml:space="preserve"> [9.0 Medium] M60A3 TTS </t>
    </r>
  </si>
  <si>
    <r>
      <rPr>
        <sz val="8"/>
        <color theme="1"/>
        <rFont val="Rubik Mono One"/>
      </rPr>
      <t>VI</t>
    </r>
    <r>
      <rPr>
        <sz val="8"/>
        <color theme="1"/>
        <rFont val="Arial"/>
      </rPr>
      <t xml:space="preserve"> [9.0 Medium] XM-803 </t>
    </r>
  </si>
  <si>
    <r>
      <rPr>
        <sz val="8"/>
        <color theme="1"/>
        <rFont val="Rubik Mono One"/>
      </rPr>
      <t>VI</t>
    </r>
    <r>
      <rPr>
        <sz val="8"/>
        <color theme="1"/>
        <rFont val="Arial"/>
      </rPr>
      <t xml:space="preserve"> [9.7 Strike Jet] AV-8C Harrier</t>
    </r>
  </si>
  <si>
    <r>
      <rPr>
        <sz val="8"/>
        <color theme="1"/>
        <rFont val="Rubik Mono One"/>
      </rPr>
      <t>VI</t>
    </r>
    <r>
      <rPr>
        <sz val="8"/>
        <color theme="1"/>
        <rFont val="Arial"/>
      </rPr>
      <t xml:space="preserve"> [9.3 Jet Fighter] F-100D</t>
    </r>
  </si>
  <si>
    <r>
      <rPr>
        <sz val="8"/>
        <color theme="1"/>
        <rFont val="Rubik Mono One"/>
      </rPr>
      <t>VI</t>
    </r>
    <r>
      <rPr>
        <sz val="8"/>
        <color theme="1"/>
        <rFont val="Arial"/>
      </rPr>
      <t xml:space="preserve"> [9.3 Strike Jet] A-4E Early</t>
    </r>
  </si>
  <si>
    <r>
      <rPr>
        <sz val="8"/>
        <color theme="1"/>
        <rFont val="Rubik Mono One"/>
      </rPr>
      <t>VI</t>
    </r>
    <r>
      <rPr>
        <sz val="8"/>
        <color theme="1"/>
        <rFont val="Arial"/>
      </rPr>
      <t xml:space="preserve"> [9.0 SPAA] M247</t>
    </r>
  </si>
  <si>
    <r>
      <rPr>
        <sz val="8"/>
        <color theme="1"/>
        <rFont val="Rubik Mono One"/>
      </rPr>
      <t>VI</t>
    </r>
    <r>
      <rPr>
        <sz val="8"/>
        <color theme="1"/>
        <rFont val="Arial"/>
      </rPr>
      <t xml:space="preserve"> [8.7 Medium] M60A1 RISE (P)</t>
    </r>
  </si>
  <si>
    <r>
      <rPr>
        <sz val="8"/>
        <color theme="1"/>
        <rFont val="Rubik Mono One"/>
      </rPr>
      <t>V</t>
    </r>
    <r>
      <rPr>
        <sz val="8"/>
        <color theme="1"/>
        <rFont val="Arial"/>
      </rPr>
      <t xml:space="preserve"> [8.7 Heli] UH-1C </t>
    </r>
  </si>
  <si>
    <r>
      <rPr>
        <sz val="8"/>
        <color theme="1"/>
        <rFont val="Rubik Mono One"/>
      </rPr>
      <t>VI</t>
    </r>
    <r>
      <rPr>
        <sz val="8"/>
        <color theme="1"/>
        <rFont val="Arial"/>
      </rPr>
      <t xml:space="preserve"> [9.3 Jet Fighter] F-104C Starfighter</t>
    </r>
  </si>
  <si>
    <r>
      <rPr>
        <sz val="8"/>
        <color theme="1"/>
        <rFont val="Rubik Mono One"/>
      </rPr>
      <t>VI</t>
    </r>
    <r>
      <rPr>
        <sz val="8"/>
        <color theme="1"/>
        <rFont val="Arial"/>
      </rPr>
      <t xml:space="preserve"> [8.7 Strike Jet] FJ-4B </t>
    </r>
  </si>
  <si>
    <r>
      <rPr>
        <sz val="8"/>
        <color theme="1"/>
        <rFont val="Rubik Mono One"/>
      </rPr>
      <t>VI</t>
    </r>
    <r>
      <rPr>
        <sz val="8"/>
        <color theme="1"/>
        <rFont val="Arial"/>
      </rPr>
      <t xml:space="preserve"> [9.0 Jet Fighter] F4D-1 Skyray | </t>
    </r>
    <r>
      <rPr>
        <b/>
        <sz val="8"/>
        <color theme="1"/>
        <rFont val="Arial"/>
      </rPr>
      <t>TAL</t>
    </r>
  </si>
  <si>
    <r>
      <rPr>
        <sz val="8"/>
        <color theme="1"/>
        <rFont val="Rubik Mono One"/>
      </rPr>
      <t>VI</t>
    </r>
    <r>
      <rPr>
        <sz val="8"/>
        <color theme="1"/>
        <rFont val="Arial"/>
      </rPr>
      <t xml:space="preserve"> [9.0 Jet Fighter] F3H-2</t>
    </r>
  </si>
  <si>
    <r>
      <rPr>
        <sz val="8"/>
        <color theme="1"/>
        <rFont val="Rubik Mono One"/>
      </rPr>
      <t>VI</t>
    </r>
    <r>
      <rPr>
        <sz val="8"/>
        <color theme="1"/>
        <rFont val="Arial"/>
      </rPr>
      <t xml:space="preserve"> [8.3 Medium] M60A1 (AOS) |</t>
    </r>
    <r>
      <rPr>
        <b/>
        <sz val="8"/>
        <color theme="1"/>
        <rFont val="Arial"/>
      </rPr>
      <t xml:space="preserve"> TAL</t>
    </r>
  </si>
  <si>
    <t>[8.7 Strike Jet] FJ-4B VMF-232</t>
  </si>
  <si>
    <r>
      <rPr>
        <sz val="8"/>
        <color theme="1"/>
        <rFont val="Rubik Mono One"/>
      </rPr>
      <t>VI</t>
    </r>
    <r>
      <rPr>
        <sz val="8"/>
        <color theme="1"/>
        <rFont val="Arial"/>
      </rPr>
      <t xml:space="preserve"> [8.7 Jet Fighter] F86F-2</t>
    </r>
  </si>
  <si>
    <r>
      <rPr>
        <sz val="8"/>
        <color theme="1"/>
        <rFont val="Rubik Mono One"/>
      </rPr>
      <t>VI</t>
    </r>
    <r>
      <rPr>
        <sz val="8"/>
        <color theme="1"/>
        <rFont val="Arial"/>
      </rPr>
      <t xml:space="preserve"> [8.7 Strike Jet] A-4B Skyhawk</t>
    </r>
  </si>
  <si>
    <r>
      <rPr>
        <sz val="8"/>
        <color theme="1"/>
        <rFont val="Rubik Mono One"/>
      </rPr>
      <t>V</t>
    </r>
    <r>
      <rPr>
        <sz val="8"/>
        <color theme="1"/>
        <rFont val="Arial"/>
      </rPr>
      <t xml:space="preserve"> [7.7 SPAA] M163</t>
    </r>
  </si>
  <si>
    <r>
      <rPr>
        <sz val="8"/>
        <color theme="1"/>
        <rFont val="Rubik Mono One"/>
      </rPr>
      <t>III</t>
    </r>
    <r>
      <rPr>
        <sz val="8"/>
        <color theme="1"/>
        <rFont val="Arial"/>
      </rPr>
      <t xml:space="preserve"> [4.0 SPAA] M42 Duster</t>
    </r>
  </si>
  <si>
    <r>
      <rPr>
        <sz val="8"/>
        <color theme="1"/>
        <rFont val="Rubik Mono One"/>
      </rPr>
      <t>VI</t>
    </r>
    <r>
      <rPr>
        <sz val="8"/>
        <color theme="1"/>
        <rFont val="Arial"/>
      </rPr>
      <t xml:space="preserve"> [8.3 Medium] M60A2</t>
    </r>
  </si>
  <si>
    <r>
      <rPr>
        <sz val="8"/>
        <color theme="1"/>
        <rFont val="Rubik Mono One"/>
      </rPr>
      <t>VI</t>
    </r>
    <r>
      <rPr>
        <sz val="8"/>
        <color theme="1"/>
        <rFont val="Arial"/>
      </rPr>
      <t xml:space="preserve"> [8.3 Light] M551</t>
    </r>
  </si>
  <si>
    <t>[8.3 Strike Jet] F-84F</t>
  </si>
  <si>
    <t>[8.3 Jet Fighter] F9F-5</t>
  </si>
  <si>
    <t>[8.3 Jet Fighter] F9F-2</t>
  </si>
  <si>
    <r>
      <rPr>
        <sz val="8"/>
        <color theme="1"/>
        <rFont val="Rubik Mono One"/>
      </rPr>
      <t>V</t>
    </r>
    <r>
      <rPr>
        <sz val="8"/>
        <color theme="1"/>
        <rFont val="Arial"/>
      </rPr>
      <t xml:space="preserve"> [8.0 Heli] AH-1G</t>
    </r>
  </si>
  <si>
    <r>
      <rPr>
        <sz val="8"/>
        <color theme="1"/>
        <rFont val="Rubik Mono One"/>
      </rPr>
      <t>V</t>
    </r>
    <r>
      <rPr>
        <sz val="8"/>
        <color theme="1"/>
        <rFont val="Arial"/>
      </rPr>
      <t xml:space="preserve"> [8.3 Jet Fighter] F86F-25 Sabre</t>
    </r>
  </si>
  <si>
    <r>
      <rPr>
        <sz val="8"/>
        <color theme="1"/>
        <rFont val="Rubik Mono One"/>
      </rPr>
      <t>V</t>
    </r>
    <r>
      <rPr>
        <sz val="8"/>
        <color theme="1"/>
        <rFont val="Arial"/>
      </rPr>
      <t xml:space="preserve"> [8.3 Jet Fighter] F9F-8 Cougar</t>
    </r>
  </si>
  <si>
    <r>
      <rPr>
        <sz val="8"/>
        <color theme="1"/>
        <rFont val="Rubik Mono One"/>
      </rPr>
      <t>V</t>
    </r>
    <r>
      <rPr>
        <sz val="8"/>
        <color theme="1"/>
        <rFont val="Arial"/>
      </rPr>
      <t xml:space="preserve"> [8.3 Jet Bomber] B-57B Canberra</t>
    </r>
  </si>
  <si>
    <r>
      <rPr>
        <sz val="8"/>
        <color theme="1"/>
        <rFont val="Rubik Mono One"/>
      </rPr>
      <t>VI</t>
    </r>
    <r>
      <rPr>
        <sz val="8"/>
        <color theme="1"/>
        <rFont val="Arial"/>
      </rPr>
      <t xml:space="preserve"> [8.3 Medium] T95E1</t>
    </r>
  </si>
  <si>
    <r>
      <rPr>
        <sz val="8"/>
        <color theme="1"/>
        <rFont val="Rubik Mono One"/>
      </rPr>
      <t>V</t>
    </r>
    <r>
      <rPr>
        <sz val="8"/>
        <color theme="1"/>
        <rFont val="Arial"/>
      </rPr>
      <t xml:space="preserve"> [8.0 Jet Fighter] F86A-5</t>
    </r>
  </si>
  <si>
    <r>
      <rPr>
        <sz val="8"/>
        <color theme="1"/>
        <rFont val="Rubik Mono One"/>
      </rPr>
      <t>V</t>
    </r>
    <r>
      <rPr>
        <sz val="8"/>
        <color theme="1"/>
        <rFont val="Arial"/>
      </rPr>
      <t xml:space="preserve"> [8.0 Jet Fighter] F9F-2 Panther</t>
    </r>
  </si>
  <si>
    <r>
      <rPr>
        <sz val="8"/>
        <color theme="1"/>
        <rFont val="Rubik Mono One"/>
      </rPr>
      <t>V</t>
    </r>
    <r>
      <rPr>
        <sz val="8"/>
        <color theme="1"/>
        <rFont val="Arial"/>
      </rPr>
      <t xml:space="preserve"> [8.0 Jet Fighter] F9F-5 Panther</t>
    </r>
  </si>
  <si>
    <r>
      <rPr>
        <sz val="8"/>
        <color theme="1"/>
        <rFont val="Rubik Mono One"/>
      </rPr>
      <t>V</t>
    </r>
    <r>
      <rPr>
        <sz val="8"/>
        <color theme="1"/>
        <rFont val="Arial"/>
      </rPr>
      <t xml:space="preserve"> [7.7 Heavy] T32E1</t>
    </r>
  </si>
  <si>
    <r>
      <rPr>
        <sz val="8"/>
        <color theme="1"/>
        <rFont val="Rubik Mono One"/>
      </rPr>
      <t>V</t>
    </r>
    <r>
      <rPr>
        <sz val="8"/>
        <color theme="1"/>
        <rFont val="Arial"/>
      </rPr>
      <t xml:space="preserve"> [7.7 Heavy] M103 </t>
    </r>
  </si>
  <si>
    <r>
      <rPr>
        <sz val="8"/>
        <color theme="1"/>
        <rFont val="Rubik Mono One"/>
      </rPr>
      <t>V</t>
    </r>
    <r>
      <rPr>
        <sz val="8"/>
        <color theme="1"/>
        <rFont val="Arial"/>
      </rPr>
      <t xml:space="preserve"> [8.0 Light] XM800T </t>
    </r>
  </si>
  <si>
    <r>
      <rPr>
        <sz val="8"/>
        <color theme="1"/>
        <rFont val="Rubik Mono One"/>
      </rPr>
      <t>V</t>
    </r>
    <r>
      <rPr>
        <sz val="8"/>
        <color theme="1"/>
        <rFont val="Arial"/>
      </rPr>
      <t xml:space="preserve"> [8.0 Medium] M60 </t>
    </r>
  </si>
  <si>
    <r>
      <rPr>
        <sz val="8"/>
        <color theme="1"/>
        <rFont val="Rubik Mono One"/>
      </rPr>
      <t>IV</t>
    </r>
    <r>
      <rPr>
        <sz val="8"/>
        <color theme="1"/>
        <rFont val="Arial"/>
      </rPr>
      <t xml:space="preserve"> [7.0 Long Range] B-29A-BN Superfortress (20,000 LBS)  </t>
    </r>
  </si>
  <si>
    <r>
      <rPr>
        <sz val="8"/>
        <color theme="1"/>
        <rFont val="Rubik Mono One"/>
      </rPr>
      <t>V</t>
    </r>
    <r>
      <rPr>
        <sz val="8"/>
        <color theme="1"/>
        <rFont val="Arial"/>
      </rPr>
      <t xml:space="preserve"> [7.3 Jet Fighter] F2H-2 Banshee</t>
    </r>
  </si>
  <si>
    <r>
      <rPr>
        <sz val="8"/>
        <color theme="1"/>
        <rFont val="Rubik Mono One"/>
      </rPr>
      <t>V</t>
    </r>
    <r>
      <rPr>
        <sz val="8"/>
        <color theme="1"/>
        <rFont val="Arial"/>
      </rPr>
      <t xml:space="preserve"> [7.7 Jet Fighter] F-84G-21-RE Thunderjet</t>
    </r>
  </si>
  <si>
    <r>
      <rPr>
        <sz val="8"/>
        <color theme="1"/>
        <rFont val="Rubik Mono One"/>
      </rPr>
      <t>V</t>
    </r>
    <r>
      <rPr>
        <sz val="8"/>
        <color theme="1"/>
        <rFont val="Arial"/>
      </rPr>
      <t xml:space="preserve"> [7.7 Jet Fighter] F-80C-10 Shooting Star</t>
    </r>
  </si>
  <si>
    <r>
      <rPr>
        <sz val="8"/>
        <color theme="1"/>
        <rFont val="Rubik Mono One"/>
      </rPr>
      <t>V</t>
    </r>
    <r>
      <rPr>
        <sz val="8"/>
        <color theme="1"/>
        <rFont val="Arial"/>
      </rPr>
      <t xml:space="preserve"> [7.3 Heavy] T32 </t>
    </r>
  </si>
  <si>
    <r>
      <rPr>
        <sz val="8"/>
        <color theme="1"/>
        <rFont val="Rubik Mono One"/>
      </rPr>
      <t>V</t>
    </r>
    <r>
      <rPr>
        <sz val="8"/>
        <color theme="1"/>
        <rFont val="Arial"/>
      </rPr>
      <t xml:space="preserve"> [7.7 Medium] M48A1</t>
    </r>
  </si>
  <si>
    <r>
      <rPr>
        <sz val="8"/>
        <color theme="1"/>
        <rFont val="Rubik Mono One"/>
      </rPr>
      <t>V</t>
    </r>
    <r>
      <rPr>
        <sz val="8"/>
        <color theme="1"/>
        <rFont val="Arial"/>
      </rPr>
      <t xml:space="preserve"> [7.0 Strike Jet] F-84B-26 Thunderjet</t>
    </r>
  </si>
  <si>
    <r>
      <rPr>
        <sz val="8"/>
        <color theme="1"/>
        <rFont val="Rubik Mono One"/>
      </rPr>
      <t>V</t>
    </r>
    <r>
      <rPr>
        <sz val="8"/>
        <color theme="1"/>
        <rFont val="Arial"/>
      </rPr>
      <t xml:space="preserve"> [7.0 Strike Jet] F3D-1 </t>
    </r>
  </si>
  <si>
    <r>
      <rPr>
        <sz val="8"/>
        <color theme="1"/>
        <rFont val="Rubik Mono One"/>
      </rPr>
      <t>II</t>
    </r>
    <r>
      <rPr>
        <sz val="8"/>
        <color theme="1"/>
        <rFont val="Arial"/>
      </rPr>
      <t xml:space="preserve"> [4.0 SPAA] T77E1</t>
    </r>
  </si>
  <si>
    <r>
      <rPr>
        <sz val="8"/>
        <color theme="1"/>
        <rFont val="Rubik Mono One"/>
      </rPr>
      <t>IV</t>
    </r>
    <r>
      <rPr>
        <sz val="8"/>
        <color theme="1"/>
        <rFont val="Arial"/>
      </rPr>
      <t xml:space="preserve"> [7.0 Light] T92</t>
    </r>
  </si>
  <si>
    <r>
      <rPr>
        <sz val="8"/>
        <color theme="1"/>
        <rFont val="Rubik Mono One"/>
      </rPr>
      <t>IV</t>
    </r>
    <r>
      <rPr>
        <sz val="8"/>
        <color theme="1"/>
        <rFont val="Arial"/>
      </rPr>
      <t xml:space="preserve"> [6.7 Heavy] T26E1-1 "Super Pershing"</t>
    </r>
  </si>
  <si>
    <r>
      <rPr>
        <sz val="8"/>
        <color theme="1"/>
        <rFont val="Rubik Mono One"/>
      </rPr>
      <t>V</t>
    </r>
    <r>
      <rPr>
        <sz val="8"/>
        <color theme="1"/>
        <rFont val="Arial"/>
      </rPr>
      <t xml:space="preserve"> [7.3 Medium] M47 Patton II</t>
    </r>
  </si>
  <si>
    <t>[7.0 Jet Fighter] F-89D</t>
  </si>
  <si>
    <r>
      <rPr>
        <sz val="8"/>
        <color theme="1"/>
        <rFont val="Rubik Mono One"/>
      </rPr>
      <t>V</t>
    </r>
    <r>
      <rPr>
        <sz val="8"/>
        <color theme="1"/>
        <rFont val="Arial"/>
      </rPr>
      <t xml:space="preserve"> [7.0 Strike Jet] F-80A-5 </t>
    </r>
  </si>
  <si>
    <r>
      <rPr>
        <sz val="8"/>
        <color theme="1"/>
        <rFont val="Rubik Mono One"/>
      </rPr>
      <t>IV</t>
    </r>
    <r>
      <rPr>
        <sz val="8"/>
        <color theme="1"/>
        <rFont val="Arial"/>
      </rPr>
      <t xml:space="preserve"> [7.0 Medium] M46 Patton</t>
    </r>
  </si>
  <si>
    <r>
      <rPr>
        <sz val="8"/>
        <color theme="1"/>
        <rFont val="Rubik Mono One"/>
      </rPr>
      <t>V</t>
    </r>
    <r>
      <rPr>
        <sz val="8"/>
        <color theme="1"/>
        <rFont val="Arial"/>
      </rPr>
      <t xml:space="preserve"> [7.0 Destroyer] T95 </t>
    </r>
  </si>
  <si>
    <r>
      <rPr>
        <sz val="8"/>
        <color theme="1"/>
        <rFont val="Rubik Mono One"/>
      </rPr>
      <t>IV</t>
    </r>
    <r>
      <rPr>
        <sz val="8"/>
        <color theme="1"/>
        <rFont val="Arial"/>
      </rPr>
      <t xml:space="preserve"> [5.7 Long Range] B-24D-25-CO Liberator (8,000 LBS)</t>
    </r>
  </si>
  <si>
    <r>
      <rPr>
        <sz val="8"/>
        <color theme="1"/>
        <rFont val="Rubik Mono One"/>
      </rPr>
      <t>IV</t>
    </r>
    <r>
      <rPr>
        <sz val="8"/>
        <color theme="1"/>
        <rFont val="Arial"/>
      </rPr>
      <t xml:space="preserve"> [6.3 Fighter] P-51H-5-NA</t>
    </r>
  </si>
  <si>
    <r>
      <rPr>
        <sz val="8"/>
        <color theme="1"/>
        <rFont val="Rubik Mono One"/>
      </rPr>
      <t>IV</t>
    </r>
    <r>
      <rPr>
        <sz val="8"/>
        <color theme="1"/>
        <rFont val="Arial"/>
      </rPr>
      <t xml:space="preserve"> [6.3 Fighter] F8F-1B Bearcat</t>
    </r>
  </si>
  <si>
    <r>
      <rPr>
        <sz val="8"/>
        <color theme="1"/>
        <rFont val="Rubik Mono One"/>
      </rPr>
      <t>IV</t>
    </r>
    <r>
      <rPr>
        <sz val="8"/>
        <color theme="1"/>
        <rFont val="Arial"/>
      </rPr>
      <t xml:space="preserve"> [6.3 Fighter] A1-H Skyraider | </t>
    </r>
    <r>
      <rPr>
        <b/>
        <sz val="8"/>
        <color theme="1"/>
        <rFont val="Arial"/>
      </rPr>
      <t>PR</t>
    </r>
  </si>
  <si>
    <r>
      <rPr>
        <sz val="8"/>
        <color theme="1"/>
        <rFont val="Rubik Mono One"/>
      </rPr>
      <t>IV</t>
    </r>
    <r>
      <rPr>
        <sz val="8"/>
        <color theme="1"/>
        <rFont val="Arial"/>
      </rPr>
      <t xml:space="preserve"> [6.7 Medium] M26 Pershing </t>
    </r>
  </si>
  <si>
    <r>
      <rPr>
        <sz val="8"/>
        <color theme="1"/>
        <rFont val="Rubik Mono One"/>
      </rPr>
      <t>IV</t>
    </r>
    <r>
      <rPr>
        <sz val="8"/>
        <color theme="1"/>
        <rFont val="Arial"/>
      </rPr>
      <t xml:space="preserve"> [6.7 Heavy] T34 </t>
    </r>
  </si>
  <si>
    <r>
      <rPr>
        <sz val="8"/>
        <color theme="1"/>
        <rFont val="Rubik Mono One"/>
      </rPr>
      <t>IV</t>
    </r>
    <r>
      <rPr>
        <sz val="8"/>
        <color theme="1"/>
        <rFont val="Arial"/>
      </rPr>
      <t xml:space="preserve"> [6.7 Heavy] T26E5 </t>
    </r>
  </si>
  <si>
    <r>
      <rPr>
        <sz val="8"/>
        <color theme="1"/>
        <rFont val="Rubik Mono One"/>
      </rPr>
      <t>IV</t>
    </r>
    <r>
      <rPr>
        <sz val="8"/>
        <color theme="1"/>
        <rFont val="Arial"/>
      </rPr>
      <t xml:space="preserve"> [6.3 Heavy] M4A3E2 (76) W </t>
    </r>
  </si>
  <si>
    <r>
      <rPr>
        <sz val="8"/>
        <color theme="1"/>
        <rFont val="Rubik Mono One"/>
      </rPr>
      <t>IV</t>
    </r>
    <r>
      <rPr>
        <sz val="8"/>
        <color theme="1"/>
        <rFont val="Arial"/>
      </rPr>
      <t xml:space="preserve"> [6.3 Medium] T25 </t>
    </r>
  </si>
  <si>
    <r>
      <rPr>
        <sz val="8"/>
        <color theme="1"/>
        <rFont val="Rubik Mono One"/>
      </rPr>
      <t>IV</t>
    </r>
    <r>
      <rPr>
        <sz val="8"/>
        <color theme="1"/>
        <rFont val="Arial"/>
      </rPr>
      <t xml:space="preserve"> [6.3 Medium] T20 |</t>
    </r>
    <r>
      <rPr>
        <b/>
        <sz val="8"/>
        <color theme="1"/>
        <rFont val="Arial"/>
      </rPr>
      <t xml:space="preserve"> PR</t>
    </r>
  </si>
  <si>
    <r>
      <rPr>
        <sz val="8"/>
        <color theme="1"/>
        <rFont val="Rubik Mono One"/>
      </rPr>
      <t>IV</t>
    </r>
    <r>
      <rPr>
        <sz val="8"/>
        <color theme="1"/>
        <rFont val="Arial"/>
      </rPr>
      <t xml:space="preserve"> [6.0 Strike] AD-4 Skyraider</t>
    </r>
  </si>
  <si>
    <r>
      <rPr>
        <sz val="8"/>
        <color theme="1"/>
        <rFont val="Rubik Mono One"/>
      </rPr>
      <t>IV</t>
    </r>
    <r>
      <rPr>
        <sz val="8"/>
        <color theme="1"/>
        <rFont val="Arial"/>
      </rPr>
      <t xml:space="preserve"> [5.7 Strike] AD-2</t>
    </r>
  </si>
  <si>
    <r>
      <rPr>
        <sz val="8"/>
        <color theme="1"/>
        <rFont val="Rubik Mono One"/>
      </rPr>
      <t>IV</t>
    </r>
    <r>
      <rPr>
        <sz val="8"/>
        <color theme="1"/>
        <rFont val="Arial"/>
      </rPr>
      <t xml:space="preserve"> [5.7 Strike] AM-1 Mauler</t>
    </r>
  </si>
  <si>
    <r>
      <rPr>
        <sz val="8"/>
        <color theme="1"/>
        <rFont val="Rubik Mono One"/>
      </rPr>
      <t>III</t>
    </r>
    <r>
      <rPr>
        <sz val="8"/>
        <color theme="1"/>
        <rFont val="Arial"/>
      </rPr>
      <t xml:space="preserve"> [6.0 Light] M18 GMC</t>
    </r>
  </si>
  <si>
    <r>
      <rPr>
        <sz val="8"/>
        <color theme="1"/>
        <rFont val="Rubik Mono One"/>
      </rPr>
      <t>III</t>
    </r>
    <r>
      <rPr>
        <sz val="8"/>
        <color theme="1"/>
        <rFont val="Arial"/>
      </rPr>
      <t xml:space="preserve"> [6.0 Light] M18 "Black Cat" |</t>
    </r>
    <r>
      <rPr>
        <b/>
        <sz val="8"/>
        <color theme="1"/>
        <rFont val="Arial"/>
      </rPr>
      <t xml:space="preserve"> PR</t>
    </r>
  </si>
  <si>
    <r>
      <rPr>
        <sz val="8"/>
        <color theme="1"/>
        <rFont val="Rubik Mono One"/>
      </rPr>
      <t>IV</t>
    </r>
    <r>
      <rPr>
        <sz val="8"/>
        <color theme="1"/>
        <rFont val="Arial"/>
      </rPr>
      <t xml:space="preserve"> [6.0 Medium] M4/T26</t>
    </r>
  </si>
  <si>
    <t>[5.7 Fighter] Spitfire LF Mk IXc</t>
  </si>
  <si>
    <r>
      <rPr>
        <sz val="8"/>
        <color theme="1"/>
        <rFont val="Rubik Mono One"/>
      </rPr>
      <t>IV</t>
    </r>
    <r>
      <rPr>
        <sz val="8"/>
        <color theme="1"/>
        <rFont val="Arial"/>
      </rPr>
      <t xml:space="preserve"> [5.7 Fighter] F4U-4B Corsair</t>
    </r>
  </si>
  <si>
    <r>
      <rPr>
        <sz val="8"/>
        <color theme="1"/>
        <rFont val="Rubik Mono One"/>
      </rPr>
      <t>III</t>
    </r>
    <r>
      <rPr>
        <sz val="8"/>
        <color theme="1"/>
        <rFont val="Arial"/>
      </rPr>
      <t xml:space="preserve"> [5.7 Medium] M4A3 (76) W</t>
    </r>
  </si>
  <si>
    <r>
      <rPr>
        <sz val="8"/>
        <color theme="1"/>
        <rFont val="Rubik Mono One"/>
      </rPr>
      <t>III</t>
    </r>
    <r>
      <rPr>
        <sz val="8"/>
        <color theme="1"/>
        <rFont val="Arial"/>
      </rPr>
      <t xml:space="preserve"> [5.7 Heavy] M4A3E2 Jumbo "Cobra King"</t>
    </r>
  </si>
  <si>
    <r>
      <rPr>
        <sz val="8"/>
        <color theme="1"/>
        <rFont val="Rubik Mono One"/>
      </rPr>
      <t>III</t>
    </r>
    <r>
      <rPr>
        <sz val="8"/>
        <color theme="1"/>
        <rFont val="Arial"/>
      </rPr>
      <t xml:space="preserve"> [5.7 Heavy] T1E1 (90)</t>
    </r>
  </si>
  <si>
    <r>
      <rPr>
        <sz val="8"/>
        <color theme="1"/>
        <rFont val="Rubik Mono One"/>
      </rPr>
      <t>III</t>
    </r>
    <r>
      <rPr>
        <sz val="8"/>
        <color theme="1"/>
        <rFont val="Arial"/>
      </rPr>
      <t xml:space="preserve"> [4.7 Long Range] PB4Y-2 Privateer (8,000 LBS) </t>
    </r>
  </si>
  <si>
    <r>
      <rPr>
        <sz val="8"/>
        <color theme="1"/>
        <rFont val="Rubik Mono One"/>
      </rPr>
      <t>IV</t>
    </r>
    <r>
      <rPr>
        <sz val="8"/>
        <color theme="1"/>
        <rFont val="Arial"/>
      </rPr>
      <t xml:space="preserve"> [5.0 Fighter] P-51D-30</t>
    </r>
  </si>
  <si>
    <r>
      <rPr>
        <sz val="8"/>
        <color theme="1"/>
        <rFont val="Rubik Mono One"/>
      </rPr>
      <t>IV</t>
    </r>
    <r>
      <rPr>
        <sz val="8"/>
        <color theme="1"/>
        <rFont val="Arial"/>
      </rPr>
      <t xml:space="preserve"> [5.3 Interceptor] F-82E Twin Mustang</t>
    </r>
  </si>
  <si>
    <r>
      <rPr>
        <sz val="8"/>
        <color theme="1"/>
        <rFont val="Rubik Mono One"/>
      </rPr>
      <t>IV</t>
    </r>
    <r>
      <rPr>
        <sz val="8"/>
        <color theme="1"/>
        <rFont val="Arial"/>
      </rPr>
      <t xml:space="preserve"> [5.3 Strike] A-26B-50 Invader</t>
    </r>
  </si>
  <si>
    <r>
      <rPr>
        <sz val="8"/>
        <color theme="1"/>
        <rFont val="Rubik Mono One"/>
      </rPr>
      <t>III</t>
    </r>
    <r>
      <rPr>
        <sz val="8"/>
        <color theme="1"/>
        <rFont val="Arial"/>
      </rPr>
      <t xml:space="preserve"> [5.0 Heavy] M6A1</t>
    </r>
  </si>
  <si>
    <r>
      <rPr>
        <sz val="8"/>
        <color theme="1"/>
        <rFont val="Rubik Mono One"/>
      </rPr>
      <t>III</t>
    </r>
    <r>
      <rPr>
        <sz val="8"/>
        <color theme="1"/>
        <rFont val="Arial"/>
      </rPr>
      <t xml:space="preserve"> [5.3 Destroyer] M36 GMC</t>
    </r>
  </si>
  <si>
    <r>
      <rPr>
        <sz val="8"/>
        <color theme="1"/>
        <rFont val="Rubik Mono One"/>
      </rPr>
      <t>III</t>
    </r>
    <r>
      <rPr>
        <sz val="8"/>
        <color theme="1"/>
        <rFont val="Arial"/>
      </rPr>
      <t xml:space="preserve"> [5.3 Medium] M4A2 (76) W Sherman</t>
    </r>
  </si>
  <si>
    <r>
      <rPr>
        <sz val="8"/>
        <color theme="1"/>
        <rFont val="Rubik Mono One"/>
      </rPr>
      <t>III</t>
    </r>
    <r>
      <rPr>
        <sz val="8"/>
        <color theme="1"/>
        <rFont val="Arial"/>
      </rPr>
      <t xml:space="preserve"> [5.3 Heavy] T1E1</t>
    </r>
  </si>
  <si>
    <t>[5.0 Fighter] Fw 190 A-8</t>
  </si>
  <si>
    <r>
      <rPr>
        <sz val="8"/>
        <color theme="1"/>
        <rFont val="Rubik Mono One"/>
      </rPr>
      <t>III</t>
    </r>
    <r>
      <rPr>
        <sz val="8"/>
        <color theme="1"/>
        <rFont val="Arial"/>
      </rPr>
      <t xml:space="preserve"> [5.0 Fighter] P-47N-15</t>
    </r>
  </si>
  <si>
    <r>
      <rPr>
        <sz val="8"/>
        <color theme="1"/>
        <rFont val="Rubik Mono One"/>
      </rPr>
      <t>IV</t>
    </r>
    <r>
      <rPr>
        <sz val="8"/>
        <color theme="1"/>
        <rFont val="Arial"/>
      </rPr>
      <t xml:space="preserve"> [5.0 Strike] A-26B-10</t>
    </r>
  </si>
  <si>
    <r>
      <rPr>
        <sz val="8"/>
        <color theme="1"/>
        <rFont val="Rubik Mono One"/>
      </rPr>
      <t>III</t>
    </r>
    <r>
      <rPr>
        <sz val="8"/>
        <color theme="1"/>
        <rFont val="Arial"/>
      </rPr>
      <t xml:space="preserve"> [4.0 Medium] T34 Calliope | </t>
    </r>
    <r>
      <rPr>
        <b/>
        <sz val="8"/>
        <color theme="1"/>
        <rFont val="Arial"/>
      </rPr>
      <t>PR</t>
    </r>
  </si>
  <si>
    <r>
      <rPr>
        <sz val="8"/>
        <color theme="1"/>
        <rFont val="Rubik Mono One"/>
      </rPr>
      <t>III</t>
    </r>
    <r>
      <rPr>
        <sz val="8"/>
        <color theme="1"/>
        <rFont val="Arial"/>
      </rPr>
      <t xml:space="preserve"> [4.7 Heavy] T14 |</t>
    </r>
    <r>
      <rPr>
        <b/>
        <sz val="8"/>
        <color theme="1"/>
        <rFont val="Arial"/>
      </rPr>
      <t xml:space="preserve"> PR</t>
    </r>
  </si>
  <si>
    <r>
      <rPr>
        <sz val="8"/>
        <color theme="1"/>
        <rFont val="Rubik Mono One"/>
      </rPr>
      <t>III</t>
    </r>
    <r>
      <rPr>
        <sz val="8"/>
        <color theme="1"/>
        <rFont val="Arial"/>
      </rPr>
      <t xml:space="preserve"> [5.0 Medium] M4A1 (76) W Sherman</t>
    </r>
  </si>
  <si>
    <t>[4.7 Fighter] P-47N-15</t>
  </si>
  <si>
    <r>
      <rPr>
        <sz val="8"/>
        <color theme="1"/>
        <rFont val="Rubik Mono One"/>
      </rPr>
      <t>IV</t>
    </r>
    <r>
      <rPr>
        <sz val="8"/>
        <color theme="1"/>
        <rFont val="Arial"/>
      </rPr>
      <t xml:space="preserve"> [4.7 Fighter] F4U-1C</t>
    </r>
  </si>
  <si>
    <r>
      <rPr>
        <sz val="8"/>
        <color theme="1"/>
        <rFont val="Rubik Mono One"/>
      </rPr>
      <t>III</t>
    </r>
    <r>
      <rPr>
        <sz val="8"/>
        <color theme="1"/>
        <rFont val="Arial"/>
      </rPr>
      <t xml:space="preserve"> [4.7 Interceptor] P-38L-5-LO Lightning</t>
    </r>
  </si>
  <si>
    <r>
      <rPr>
        <sz val="8"/>
        <color theme="1"/>
        <rFont val="Rubik Mono One"/>
      </rPr>
      <t>III</t>
    </r>
    <r>
      <rPr>
        <sz val="8"/>
        <color theme="1"/>
        <rFont val="Arial"/>
      </rPr>
      <t xml:space="preserve"> [4.7 Fighter] F8F-1 Bearcat</t>
    </r>
  </si>
  <si>
    <r>
      <rPr>
        <sz val="8"/>
        <color theme="1"/>
        <rFont val="Rubik Mono One"/>
      </rPr>
      <t>II</t>
    </r>
    <r>
      <rPr>
        <sz val="8"/>
        <color theme="1"/>
        <rFont val="Arial"/>
      </rPr>
      <t xml:space="preserve"> [4.0 Destroyer] M44</t>
    </r>
  </si>
  <si>
    <r>
      <rPr>
        <sz val="8"/>
        <color theme="1"/>
        <rFont val="Rubik Mono One"/>
      </rPr>
      <t>II</t>
    </r>
    <r>
      <rPr>
        <sz val="8"/>
        <color theme="1"/>
        <rFont val="Arial"/>
      </rPr>
      <t xml:space="preserve"> [4.0 Medium] M4A2 Sherman</t>
    </r>
  </si>
  <si>
    <t>[4.3 Fighter] P-51D-20-NA</t>
  </si>
  <si>
    <t>[4.3 Interceptor] Bong's P-38J-15</t>
  </si>
  <si>
    <t>[4.3 Fighter] P-51D-5</t>
  </si>
  <si>
    <t>[4.3 Interceptor] P-38J-15</t>
  </si>
  <si>
    <t>[4.3 Torpedo Bomber] F6F-5N</t>
  </si>
  <si>
    <r>
      <rPr>
        <sz val="8"/>
        <color theme="1"/>
        <rFont val="Rubik Mono One"/>
      </rPr>
      <t>I</t>
    </r>
    <r>
      <rPr>
        <sz val="8"/>
        <color theme="1"/>
        <rFont val="Arial"/>
      </rPr>
      <t xml:space="preserve"> [2.0 Hydroplane] PBM-1 "Mariner" (6,400 LBS)</t>
    </r>
  </si>
  <si>
    <r>
      <rPr>
        <sz val="8"/>
        <color theme="1"/>
        <rFont val="Rubik Mono One"/>
      </rPr>
      <t>III</t>
    </r>
    <r>
      <rPr>
        <sz val="8"/>
        <color theme="1"/>
        <rFont val="Arial"/>
      </rPr>
      <t xml:space="preserve"> [4.3 Fighter] F4U-4</t>
    </r>
  </si>
  <si>
    <r>
      <rPr>
        <sz val="8"/>
        <color theme="1"/>
        <rFont val="Rubik Mono One"/>
      </rPr>
      <t>III</t>
    </r>
    <r>
      <rPr>
        <sz val="8"/>
        <color theme="1"/>
        <rFont val="Arial"/>
      </rPr>
      <t xml:space="preserve"> [4.3 Fighter] P-38J-15 Lightning</t>
    </r>
  </si>
  <si>
    <r>
      <rPr>
        <sz val="8"/>
        <color theme="1"/>
        <rFont val="Rubik Mono One"/>
      </rPr>
      <t>III</t>
    </r>
    <r>
      <rPr>
        <sz val="8"/>
        <color theme="1"/>
        <rFont val="Arial"/>
      </rPr>
      <t xml:space="preserve"> [4.3 Fighter] P-47D-25</t>
    </r>
  </si>
  <si>
    <r>
      <rPr>
        <sz val="8"/>
        <color theme="1"/>
        <rFont val="Rubik Mono One"/>
      </rPr>
      <t>II</t>
    </r>
    <r>
      <rPr>
        <sz val="8"/>
        <color theme="1"/>
        <rFont val="Arial"/>
      </rPr>
      <t xml:space="preserve"> [3.7 Medium] M4A5 Ram II |</t>
    </r>
    <r>
      <rPr>
        <b/>
        <sz val="8"/>
        <color theme="1"/>
        <rFont val="Arial"/>
      </rPr>
      <t xml:space="preserve"> PR</t>
    </r>
  </si>
  <si>
    <t>[4.0 Torpedo Bomber] BTD-1</t>
  </si>
  <si>
    <t>[4.0 Interceptor] XP-50</t>
  </si>
  <si>
    <t>[4.0 Fighter] Kingcobra</t>
  </si>
  <si>
    <t>[4.0 Fighter] Bf 109 F-4</t>
  </si>
  <si>
    <r>
      <rPr>
        <sz val="8"/>
        <color theme="1"/>
        <rFont val="Rubik Mono One"/>
      </rPr>
      <t>III</t>
    </r>
    <r>
      <rPr>
        <sz val="8"/>
        <color theme="1"/>
        <rFont val="Arial"/>
      </rPr>
      <t xml:space="preserve"> [4.0 Fighter] P-51D-5</t>
    </r>
  </si>
  <si>
    <r>
      <rPr>
        <sz val="8"/>
        <color theme="1"/>
        <rFont val="Rubik Mono One"/>
      </rPr>
      <t>III</t>
    </r>
    <r>
      <rPr>
        <sz val="8"/>
        <color theme="1"/>
        <rFont val="Arial"/>
      </rPr>
      <t xml:space="preserve"> [4.0 Interceptor] XP-50 |</t>
    </r>
    <r>
      <rPr>
        <b/>
        <sz val="8"/>
        <color theme="1"/>
        <rFont val="Arial"/>
      </rPr>
      <t>PR</t>
    </r>
  </si>
  <si>
    <r>
      <rPr>
        <sz val="8"/>
        <color theme="1"/>
        <rFont val="Rubik Mono One"/>
      </rPr>
      <t>III</t>
    </r>
    <r>
      <rPr>
        <sz val="8"/>
        <color theme="1"/>
        <rFont val="Arial"/>
      </rPr>
      <t xml:space="preserve"> [4.0 Air Defence] P-61C-1 </t>
    </r>
  </si>
  <si>
    <t>[3.7 Strike] XA-38</t>
  </si>
  <si>
    <t>[3.7 Strike] PBJ-1H</t>
  </si>
  <si>
    <t>[3.7 Strike] PBJ-1J</t>
  </si>
  <si>
    <t>[3.7 Fighter] P-47D-22-RE</t>
  </si>
  <si>
    <t>[3.7 Fighter] A6M2</t>
  </si>
  <si>
    <t>[3.7 Dive Bomber] SB2C-4</t>
  </si>
  <si>
    <r>
      <rPr>
        <sz val="8"/>
        <color theme="1"/>
        <rFont val="Rubik Mono One"/>
      </rPr>
      <t>III</t>
    </r>
    <r>
      <rPr>
        <sz val="8"/>
        <color theme="1"/>
        <rFont val="Arial"/>
      </rPr>
      <t xml:space="preserve"> [3.7 Fighter] P-51C-10</t>
    </r>
  </si>
  <si>
    <r>
      <rPr>
        <sz val="8"/>
        <color theme="1"/>
        <rFont val="Rubik Mono One"/>
      </rPr>
      <t>III</t>
    </r>
    <r>
      <rPr>
        <sz val="8"/>
        <color theme="1"/>
        <rFont val="Arial"/>
      </rPr>
      <t xml:space="preserve"> [3.7 Fighter] P-51 Mustang</t>
    </r>
  </si>
  <si>
    <r>
      <rPr>
        <sz val="8"/>
        <color theme="1"/>
        <rFont val="Rubik Mono One"/>
      </rPr>
      <t>III</t>
    </r>
    <r>
      <rPr>
        <sz val="8"/>
        <color theme="1"/>
        <rFont val="Arial"/>
      </rPr>
      <t xml:space="preserve"> [3.7 Air Defence] P-61A-11 | </t>
    </r>
    <r>
      <rPr>
        <b/>
        <sz val="8"/>
        <color theme="1"/>
        <rFont val="Arial"/>
      </rPr>
      <t>PR</t>
    </r>
  </si>
  <si>
    <r>
      <rPr>
        <sz val="8"/>
        <color theme="1"/>
        <rFont val="Rubik Mono One"/>
      </rPr>
      <t>II</t>
    </r>
    <r>
      <rPr>
        <sz val="8"/>
        <color theme="1"/>
        <rFont val="Arial"/>
      </rPr>
      <t xml:space="preserve"> [2.7 SPAA] Multiple Gun Motor Carriage M16 </t>
    </r>
  </si>
  <si>
    <r>
      <rPr>
        <sz val="8"/>
        <color theme="1"/>
        <rFont val="Rubik Mono One"/>
      </rPr>
      <t>I</t>
    </r>
    <r>
      <rPr>
        <sz val="8"/>
        <color theme="1"/>
        <rFont val="Arial"/>
      </rPr>
      <t xml:space="preserve"> [1.7 SPAA] M15 CGMC</t>
    </r>
  </si>
  <si>
    <r>
      <rPr>
        <sz val="8"/>
        <color theme="1"/>
        <rFont val="Rubik Mono One"/>
      </rPr>
      <t>II</t>
    </r>
    <r>
      <rPr>
        <sz val="8"/>
        <color theme="1"/>
        <rFont val="Arial"/>
      </rPr>
      <t xml:space="preserve"> [3.3 Destroyer] 3-inch Gun Motor Carriage M10</t>
    </r>
  </si>
  <si>
    <r>
      <rPr>
        <sz val="8"/>
        <color theme="1"/>
        <rFont val="Rubik Mono One"/>
      </rPr>
      <t>II</t>
    </r>
    <r>
      <rPr>
        <sz val="8"/>
        <color theme="1"/>
        <rFont val="Arial"/>
      </rPr>
      <t xml:space="preserve"> [3.7 Light] M24 Chaffee</t>
    </r>
  </si>
  <si>
    <r>
      <rPr>
        <sz val="8"/>
        <color theme="1"/>
        <rFont val="Rubik Mono One"/>
      </rPr>
      <t>II</t>
    </r>
    <r>
      <rPr>
        <sz val="8"/>
        <color theme="1"/>
        <rFont val="Arial"/>
      </rPr>
      <t xml:space="preserve"> [3.7 Medium] M4 Sherman</t>
    </r>
  </si>
  <si>
    <t>[3.3 Dive Bomber] SB2C-1C</t>
  </si>
  <si>
    <r>
      <rPr>
        <sz val="8"/>
        <color theme="1"/>
        <rFont val="Rubik Mono One"/>
      </rPr>
      <t>III</t>
    </r>
    <r>
      <rPr>
        <sz val="8"/>
        <color theme="1"/>
        <rFont val="Arial"/>
      </rPr>
      <t xml:space="preserve"> [3.3 Interceptor] P-63A-5 </t>
    </r>
  </si>
  <si>
    <r>
      <rPr>
        <sz val="8"/>
        <color theme="1"/>
        <rFont val="Rubik Mono One"/>
      </rPr>
      <t>II</t>
    </r>
    <r>
      <rPr>
        <sz val="8"/>
        <color theme="1"/>
        <rFont val="Arial"/>
      </rPr>
      <t xml:space="preserve"> [3.3 Interceptor] P-38G-1 Lightning</t>
    </r>
  </si>
  <si>
    <r>
      <rPr>
        <sz val="8"/>
        <color theme="1"/>
        <rFont val="Rubik Mono One"/>
      </rPr>
      <t>II</t>
    </r>
    <r>
      <rPr>
        <sz val="8"/>
        <color theme="1"/>
        <rFont val="Arial"/>
      </rPr>
      <t xml:space="preserve"> [3.3 Torpedo-Bomber] F6F-5 Hellcat</t>
    </r>
  </si>
  <si>
    <r>
      <rPr>
        <sz val="8"/>
        <color theme="1"/>
        <rFont val="Rubik Mono One"/>
      </rPr>
      <t>II</t>
    </r>
    <r>
      <rPr>
        <sz val="8"/>
        <color theme="1"/>
        <rFont val="Arial"/>
      </rPr>
      <t xml:space="preserve"> [2.7 Medium] Grant I |</t>
    </r>
    <r>
      <rPr>
        <b/>
        <sz val="8"/>
        <color theme="1"/>
        <rFont val="Arial"/>
      </rPr>
      <t xml:space="preserve"> PR</t>
    </r>
  </si>
  <si>
    <r>
      <rPr>
        <sz val="8"/>
        <color theme="1"/>
        <rFont val="Rubik Mono One"/>
      </rPr>
      <t>II</t>
    </r>
    <r>
      <rPr>
        <sz val="8"/>
        <color theme="1"/>
        <rFont val="Arial"/>
      </rPr>
      <t xml:space="preserve"> [3.0 Medium] M4A3 (105) HVSS Sherman</t>
    </r>
  </si>
  <si>
    <r>
      <rPr>
        <sz val="8"/>
        <color theme="1"/>
        <rFont val="Rubik Mono One"/>
      </rPr>
      <t>II</t>
    </r>
    <r>
      <rPr>
        <sz val="8"/>
        <color theme="1"/>
        <rFont val="Arial"/>
      </rPr>
      <t xml:space="preserve"> [3.3 Medium] M4A1 Sherman</t>
    </r>
  </si>
  <si>
    <t>[3.0 Fighter] F4U-1D</t>
  </si>
  <si>
    <t>[3.0 Fighter] F4U-1A (USMC)</t>
  </si>
  <si>
    <t>[3.0 Interceptor] YP-38</t>
  </si>
  <si>
    <r>
      <rPr>
        <sz val="8"/>
        <color theme="1"/>
        <rFont val="Rubik Mono One"/>
      </rPr>
      <t>II</t>
    </r>
    <r>
      <rPr>
        <sz val="8"/>
        <color theme="1"/>
        <rFont val="Arial"/>
      </rPr>
      <t xml:space="preserve"> [3.0 Fighter] </t>
    </r>
    <r>
      <rPr>
        <b/>
        <sz val="8"/>
        <color theme="1"/>
        <rFont val="Arial"/>
      </rPr>
      <t xml:space="preserve">F4F-4 </t>
    </r>
  </si>
  <si>
    <r>
      <rPr>
        <sz val="8"/>
        <color theme="1"/>
        <rFont val="Rubik Mono One"/>
      </rPr>
      <t>II</t>
    </r>
    <r>
      <rPr>
        <sz val="8"/>
        <color theme="1"/>
        <rFont val="Arial"/>
      </rPr>
      <t xml:space="preserve"> [3.0 Interceptor] P-38E Lightning |</t>
    </r>
    <r>
      <rPr>
        <b/>
        <sz val="8"/>
        <color theme="1"/>
        <rFont val="Arial"/>
      </rPr>
      <t xml:space="preserve"> TAL</t>
    </r>
  </si>
  <si>
    <r>
      <rPr>
        <sz val="8"/>
        <color theme="1"/>
        <rFont val="Rubik Mono One"/>
      </rPr>
      <t>II</t>
    </r>
    <r>
      <rPr>
        <sz val="8"/>
        <color theme="1"/>
        <rFont val="Arial"/>
      </rPr>
      <t xml:space="preserve"> [3.0 Fighter] F4U-1D Corsair </t>
    </r>
  </si>
  <si>
    <r>
      <rPr>
        <sz val="8"/>
        <color theme="1"/>
        <rFont val="Rubik Mono One"/>
      </rPr>
      <t>II</t>
    </r>
    <r>
      <rPr>
        <sz val="8"/>
        <color theme="1"/>
        <rFont val="Arial"/>
      </rPr>
      <t xml:space="preserve"> [2.7 Light] M5A1</t>
    </r>
  </si>
  <si>
    <r>
      <rPr>
        <sz val="8"/>
        <color theme="1"/>
        <rFont val="Rubik Mono One"/>
      </rPr>
      <t>II</t>
    </r>
    <r>
      <rPr>
        <sz val="8"/>
        <color theme="1"/>
        <rFont val="Arial"/>
      </rPr>
      <t xml:space="preserve"> [2.7 Medium] M3 Lee</t>
    </r>
  </si>
  <si>
    <t>[2.7 Fighter] P-43A-1</t>
  </si>
  <si>
    <t>[2.7 Fighter] P-40F-10</t>
  </si>
  <si>
    <t>[2.7 Fighter] P-39Q-5</t>
  </si>
  <si>
    <t>[2.7 Fighter] P-39N-0</t>
  </si>
  <si>
    <t>[2.7 Fighter] Ki-43-II</t>
  </si>
  <si>
    <r>
      <rPr>
        <sz val="8"/>
        <color theme="1"/>
        <rFont val="Rubik Mono One"/>
      </rPr>
      <t>II</t>
    </r>
    <r>
      <rPr>
        <sz val="8"/>
        <color theme="1"/>
        <rFont val="Arial"/>
      </rPr>
      <t xml:space="preserve"> [2.7 Fighter] P-40F-10</t>
    </r>
  </si>
  <si>
    <r>
      <rPr>
        <sz val="8"/>
        <color theme="1"/>
        <rFont val="Rubik Mono One"/>
      </rPr>
      <t>II</t>
    </r>
    <r>
      <rPr>
        <sz val="8"/>
        <color theme="1"/>
        <rFont val="Arial"/>
      </rPr>
      <t xml:space="preserve"> [2.7 Fighter] A-36 Apache</t>
    </r>
  </si>
  <si>
    <r>
      <rPr>
        <sz val="8"/>
        <color theme="1"/>
        <rFont val="Rubik Mono One"/>
      </rPr>
      <t>II</t>
    </r>
    <r>
      <rPr>
        <sz val="8"/>
        <color theme="1"/>
        <rFont val="Arial"/>
      </rPr>
      <t xml:space="preserve"> [2.7 Strike] A-20G-25 Havoc</t>
    </r>
  </si>
  <si>
    <r>
      <rPr>
        <sz val="8"/>
        <color theme="1"/>
        <rFont val="Rubik Mono One"/>
      </rPr>
      <t>I</t>
    </r>
    <r>
      <rPr>
        <sz val="8"/>
        <color theme="1"/>
        <rFont val="Arial"/>
      </rPr>
      <t xml:space="preserve"> [2.3 Light] M3A1 Stuart</t>
    </r>
  </si>
  <si>
    <t xml:space="preserve">[2.7] </t>
  </si>
  <si>
    <t>[2.3 Fighter] P-40C</t>
  </si>
  <si>
    <r>
      <rPr>
        <sz val="8"/>
        <color theme="1"/>
        <rFont val="Rubik Mono One"/>
      </rPr>
      <t>II</t>
    </r>
    <r>
      <rPr>
        <sz val="8"/>
        <color theme="1"/>
        <rFont val="Arial"/>
      </rPr>
      <t xml:space="preserve"> [2.3 Fighter] </t>
    </r>
    <r>
      <rPr>
        <b/>
        <sz val="8"/>
        <color theme="1"/>
        <rFont val="Arial"/>
      </rPr>
      <t xml:space="preserve">F4F-3 </t>
    </r>
  </si>
  <si>
    <r>
      <rPr>
        <sz val="8"/>
        <color theme="1"/>
        <rFont val="Rubik Mono One"/>
      </rPr>
      <t>III</t>
    </r>
    <r>
      <rPr>
        <sz val="8"/>
        <color theme="1"/>
        <rFont val="Arial"/>
      </rPr>
      <t xml:space="preserve"> [2.3 Fighter] XF5F Skyrocket | </t>
    </r>
    <r>
      <rPr>
        <b/>
        <sz val="8"/>
        <color theme="1"/>
        <rFont val="Arial"/>
      </rPr>
      <t>PR</t>
    </r>
  </si>
  <si>
    <r>
      <rPr>
        <sz val="8"/>
        <color theme="1"/>
        <rFont val="Rubik Mono One"/>
      </rPr>
      <t>II</t>
    </r>
    <r>
      <rPr>
        <sz val="8"/>
        <color theme="1"/>
        <rFont val="Arial"/>
      </rPr>
      <t xml:space="preserve"> [2.3 Fighter] F2A-3</t>
    </r>
  </si>
  <si>
    <r>
      <rPr>
        <sz val="8"/>
        <color theme="1"/>
        <rFont val="Rubik Mono One"/>
      </rPr>
      <t>I</t>
    </r>
    <r>
      <rPr>
        <sz val="8"/>
        <color theme="1"/>
        <rFont val="Arial"/>
      </rPr>
      <t xml:space="preserve"> [1.7 SPAA] Multiple Gun Motor Carriage M13</t>
    </r>
  </si>
  <si>
    <r>
      <rPr>
        <sz val="8"/>
        <color theme="1"/>
        <rFont val="Rubik Mono One"/>
      </rPr>
      <t>I</t>
    </r>
    <r>
      <rPr>
        <sz val="8"/>
        <color theme="1"/>
        <rFont val="Arial"/>
      </rPr>
      <t xml:space="preserve"> [1.7 Destroyer] 75 mm Gun Motor Carriage M3</t>
    </r>
  </si>
  <si>
    <r>
      <rPr>
        <sz val="8"/>
        <color theme="1"/>
        <rFont val="Rubik Mono One"/>
      </rPr>
      <t>I</t>
    </r>
    <r>
      <rPr>
        <sz val="8"/>
        <color theme="1"/>
        <rFont val="Arial"/>
      </rPr>
      <t xml:space="preserve"> [2.0 Light] M3 Stuart </t>
    </r>
  </si>
  <si>
    <r>
      <rPr>
        <sz val="8"/>
        <color theme="1"/>
        <rFont val="Rubik Mono One"/>
      </rPr>
      <t>I</t>
    </r>
    <r>
      <rPr>
        <sz val="8"/>
        <color theme="1"/>
        <rFont val="Arial"/>
      </rPr>
      <t xml:space="preserve"> [2.0 Light] M22 Locust </t>
    </r>
  </si>
  <si>
    <t xml:space="preserve">[2.3] </t>
  </si>
  <si>
    <r>
      <rPr>
        <sz val="8"/>
        <color theme="1"/>
        <rFont val="Rubik Mono One"/>
      </rPr>
      <t>I</t>
    </r>
    <r>
      <rPr>
        <sz val="8"/>
        <color theme="1"/>
        <rFont val="Arial"/>
      </rPr>
      <t xml:space="preserve"> [2.0 Fighter] F2A-1</t>
    </r>
  </si>
  <si>
    <r>
      <rPr>
        <sz val="8"/>
        <color theme="1"/>
        <rFont val="Rubik Mono One"/>
      </rPr>
      <t>II</t>
    </r>
    <r>
      <rPr>
        <sz val="8"/>
        <color theme="1"/>
        <rFont val="Arial"/>
      </rPr>
      <t xml:space="preserve"> [2.0 Fighter] P-400</t>
    </r>
  </si>
  <si>
    <r>
      <rPr>
        <sz val="8"/>
        <color theme="1"/>
        <rFont val="Rubik Mono One"/>
      </rPr>
      <t>I</t>
    </r>
    <r>
      <rPr>
        <sz val="8"/>
        <color theme="1"/>
        <rFont val="Arial"/>
      </rPr>
      <t xml:space="preserve"> [2.0 Dive Bomber] SBD-3 Dauntless</t>
    </r>
  </si>
  <si>
    <r>
      <rPr>
        <sz val="8"/>
        <color theme="1"/>
        <rFont val="Rubik Mono One"/>
      </rPr>
      <t>I</t>
    </r>
    <r>
      <rPr>
        <sz val="8"/>
        <color theme="1"/>
        <rFont val="Arial"/>
      </rPr>
      <t xml:space="preserve"> [1.0 Light] M2A4 (1st Arm.Div.) | </t>
    </r>
    <r>
      <rPr>
        <b/>
        <sz val="8"/>
        <color theme="1"/>
        <rFont val="Arial"/>
      </rPr>
      <t>PR</t>
    </r>
  </si>
  <si>
    <r>
      <rPr>
        <sz val="8"/>
        <color theme="1"/>
        <rFont val="Rubik Mono One"/>
      </rPr>
      <t>I</t>
    </r>
    <r>
      <rPr>
        <sz val="8"/>
        <color theme="1"/>
        <rFont val="Arial"/>
      </rPr>
      <t xml:space="preserve"> [1.7 Hydroplane] PBY-5A Catalina (4,000 LBS)</t>
    </r>
  </si>
  <si>
    <r>
      <rPr>
        <sz val="8"/>
        <color theme="1"/>
        <rFont val="Rubik Mono One"/>
      </rPr>
      <t>I</t>
    </r>
    <r>
      <rPr>
        <sz val="8"/>
        <color theme="1"/>
        <rFont val="Arial"/>
      </rPr>
      <t xml:space="preserve"> [1.7 Fighter] P-36C Hawk</t>
    </r>
  </si>
  <si>
    <r>
      <rPr>
        <sz val="8"/>
        <color theme="1"/>
        <rFont val="Rubik Mono One"/>
      </rPr>
      <t>I</t>
    </r>
    <r>
      <rPr>
        <sz val="8"/>
        <color theme="1"/>
        <rFont val="Arial"/>
      </rPr>
      <t xml:space="preserve"> [1.7 Dive Bomber] SB2U-3</t>
    </r>
  </si>
  <si>
    <r>
      <rPr>
        <sz val="8"/>
        <color theme="1"/>
        <rFont val="Rubik Mono One"/>
      </rPr>
      <t>I</t>
    </r>
    <r>
      <rPr>
        <sz val="8"/>
        <color theme="1"/>
        <rFont val="Arial"/>
      </rPr>
      <t xml:space="preserve"> [1.7 Torpedo Bomber] TBF-1C Avenger</t>
    </r>
  </si>
  <si>
    <r>
      <rPr>
        <sz val="8"/>
        <color theme="1"/>
        <rFont val="Rubik Mono One"/>
      </rPr>
      <t>I</t>
    </r>
    <r>
      <rPr>
        <sz val="8"/>
        <color theme="1"/>
        <rFont val="Arial"/>
      </rPr>
      <t xml:space="preserve"> [Reserve Light] LVT(A)(1) </t>
    </r>
  </si>
  <si>
    <r>
      <rPr>
        <sz val="8"/>
        <color theme="1"/>
        <rFont val="Rubik Mono One"/>
      </rPr>
      <t>I</t>
    </r>
    <r>
      <rPr>
        <sz val="8"/>
        <color theme="1"/>
        <rFont val="Arial"/>
      </rPr>
      <t xml:space="preserve"> [Reserve Light] M2A4</t>
    </r>
    <r>
      <rPr>
        <b/>
        <sz val="8"/>
        <color theme="1"/>
        <rFont val="Arial"/>
      </rPr>
      <t xml:space="preserve"> | TAL</t>
    </r>
  </si>
  <si>
    <t xml:space="preserve">[1.7] </t>
  </si>
  <si>
    <t>[1.3 Frontline] B-18A</t>
  </si>
  <si>
    <t>[1.3 Frontline] B-10B</t>
  </si>
  <si>
    <r>
      <rPr>
        <sz val="8"/>
        <color theme="1"/>
        <rFont val="Rubik Mono One"/>
      </rPr>
      <t>I</t>
    </r>
    <r>
      <rPr>
        <sz val="8"/>
        <color theme="1"/>
        <rFont val="Arial"/>
      </rPr>
      <t xml:space="preserve"> [1.3 Hydroplane] PBY-5 Catalina (4,000 LBS)</t>
    </r>
  </si>
  <si>
    <r>
      <rPr>
        <sz val="8"/>
        <color theme="1"/>
        <rFont val="Rubik Mono One"/>
      </rPr>
      <t>I</t>
    </r>
    <r>
      <rPr>
        <sz val="8"/>
        <color theme="1"/>
        <rFont val="Arial"/>
      </rPr>
      <t xml:space="preserve"> [1.3 Fighter] F3F-2</t>
    </r>
  </si>
  <si>
    <r>
      <rPr>
        <sz val="8"/>
        <color theme="1"/>
        <rFont val="Rubik Mono One"/>
      </rPr>
      <t>I</t>
    </r>
    <r>
      <rPr>
        <sz val="8"/>
        <color theme="1"/>
        <rFont val="Arial"/>
      </rPr>
      <t xml:space="preserve"> [1.3 Fighter] P-36A Hawk</t>
    </r>
  </si>
  <si>
    <r>
      <rPr>
        <sz val="8"/>
        <color theme="1"/>
        <rFont val="Rubik Mono One"/>
      </rPr>
      <t>I</t>
    </r>
    <r>
      <rPr>
        <sz val="8"/>
        <color theme="1"/>
        <rFont val="Arial"/>
      </rPr>
      <t xml:space="preserve"> [1.3 Frontline Bomber] B18A</t>
    </r>
  </si>
  <si>
    <r>
      <rPr>
        <sz val="8"/>
        <color theme="1"/>
        <rFont val="Rubik Mono One"/>
      </rPr>
      <t>I</t>
    </r>
    <r>
      <rPr>
        <sz val="8"/>
        <color theme="1"/>
        <rFont val="Arial"/>
      </rPr>
      <t xml:space="preserve"> [1.0 Light]  Light Tank M2A2</t>
    </r>
  </si>
  <si>
    <r>
      <rPr>
        <sz val="8"/>
        <color theme="1"/>
        <rFont val="Rubik Mono One"/>
      </rPr>
      <t>I</t>
    </r>
    <r>
      <rPr>
        <sz val="8"/>
        <color theme="1"/>
        <rFont val="Arial"/>
      </rPr>
      <t xml:space="preserve"> [1.3 Destroyer]  M8 HMC</t>
    </r>
  </si>
  <si>
    <r>
      <rPr>
        <sz val="8"/>
        <color theme="1"/>
        <rFont val="Rubik Mono One"/>
      </rPr>
      <t>I</t>
    </r>
    <r>
      <rPr>
        <sz val="8"/>
        <color theme="1"/>
        <rFont val="Arial"/>
      </rPr>
      <t xml:space="preserve"> [1.3 Medium] M2 </t>
    </r>
    <r>
      <rPr>
        <b/>
        <sz val="8"/>
        <color theme="1"/>
        <rFont val="Arial"/>
      </rPr>
      <t>TAL</t>
    </r>
  </si>
  <si>
    <t>[Reserve Fighter] P-26B-35</t>
  </si>
  <si>
    <t>[Reserve Fighter] P-26A-33</t>
  </si>
  <si>
    <t>[1.0 Fighter] P-26A-34</t>
  </si>
  <si>
    <t>[1.0 Torpedo Bomber] TBD-1</t>
  </si>
  <si>
    <t>[1.0 Hydroplane] OS2U-3</t>
  </si>
  <si>
    <r>
      <rPr>
        <sz val="8"/>
        <color theme="1"/>
        <rFont val="Rubik Mono One"/>
      </rPr>
      <t>I</t>
    </r>
    <r>
      <rPr>
        <sz val="8"/>
        <color theme="1"/>
        <rFont val="Arial"/>
      </rPr>
      <t xml:space="preserve"> [1.0 Naval Aircraft] TBD-1 Devastator (2,100 LBS)</t>
    </r>
  </si>
  <si>
    <r>
      <rPr>
        <sz val="8"/>
        <color theme="1"/>
        <rFont val="Rubik Mono One"/>
      </rPr>
      <t>I</t>
    </r>
    <r>
      <rPr>
        <sz val="8"/>
        <color theme="1"/>
        <rFont val="Arial"/>
      </rPr>
      <t xml:space="preserve"> [1.0 Fighter] P-26A-33 Peashooter</t>
    </r>
  </si>
  <si>
    <r>
      <rPr>
        <sz val="8"/>
        <color theme="1"/>
        <rFont val="Rubik Mono One"/>
      </rPr>
      <t>I</t>
    </r>
    <r>
      <rPr>
        <sz val="8"/>
        <color theme="1"/>
        <rFont val="Arial"/>
      </rPr>
      <t xml:space="preserve"> [1.0 Fighter] P-26B-35 Peashooter</t>
    </r>
  </si>
  <si>
    <r>
      <rPr>
        <sz val="8"/>
        <color theme="1"/>
        <rFont val="Rubik Mono One"/>
      </rPr>
      <t>I</t>
    </r>
    <r>
      <rPr>
        <sz val="8"/>
        <color theme="1"/>
        <rFont val="Arial"/>
      </rPr>
      <t xml:space="preserve"> [1.0 Dive Bomber] SB2U-2</t>
    </r>
  </si>
  <si>
    <t xml:space="preserve">USA </t>
  </si>
  <si>
    <t>Heaviest Payload or Heli (CREW LVL 51)</t>
  </si>
  <si>
    <t>Fighter (CREW LVL 5)</t>
  </si>
  <si>
    <t>SPAA Anti Air (CREW LVL 13)</t>
  </si>
  <si>
    <t>SPAA Anti Tank(CREW LVL 47)</t>
  </si>
  <si>
    <t>4th Best Tank (CREW LVL 55)</t>
  </si>
  <si>
    <t>3rd Best Tank (CREW LVL 62)</t>
  </si>
  <si>
    <t>2nd Best Tank (CREW LVL 77)</t>
  </si>
  <si>
    <t>Camo W/ Conditions</t>
  </si>
  <si>
    <t>SV = Squad Vehicle</t>
  </si>
  <si>
    <t>Green Box = Needs Vehicle Research</t>
  </si>
  <si>
    <t>Blue Box = Needs Crew Qualification</t>
  </si>
  <si>
    <t>Hazy Red Box = Needs Mods</t>
  </si>
  <si>
    <r>
      <rPr>
        <b/>
        <i/>
        <sz val="10"/>
        <color theme="1"/>
        <rFont val="Arial"/>
      </rPr>
      <t xml:space="preserve">TAL </t>
    </r>
    <r>
      <rPr>
        <b/>
        <i/>
        <sz val="10"/>
        <color rgb="FF9900FF"/>
        <rFont val="Arial"/>
      </rPr>
      <t xml:space="preserve">= </t>
    </r>
    <r>
      <rPr>
        <b/>
        <i/>
        <sz val="10"/>
        <color theme="1"/>
        <rFont val="Arial"/>
      </rPr>
      <t>A vehicle with a Talisman</t>
    </r>
  </si>
  <si>
    <t>Gold Box = An Aced Vehicle</t>
  </si>
  <si>
    <t>Hazy Blue Box = A Vehicle That Needs Camo</t>
  </si>
  <si>
    <t>PR = A vehicle that is a Premium/Needs MARK</t>
  </si>
  <si>
    <r>
      <rPr>
        <b/>
        <i/>
        <sz val="10"/>
        <color theme="1"/>
        <rFont val="Arial"/>
      </rPr>
      <t xml:space="preserve">RE </t>
    </r>
    <r>
      <rPr>
        <b/>
        <i/>
        <sz val="10"/>
        <color theme="1"/>
        <rFont val="Arial"/>
      </rPr>
      <t>- Needs Research</t>
    </r>
  </si>
  <si>
    <t>Telescope M5A1 [d]
1-1.12x
31°</t>
  </si>
  <si>
    <t>Telescope M40 [d]
1.44x
9°</t>
  </si>
  <si>
    <t>Telescope M46 [d]
1.8x
20°</t>
  </si>
  <si>
    <t>Telescope M7 for azimuth [d]
1x
11°</t>
  </si>
  <si>
    <t>Telescope M64 for elevation [d]
1x
11°</t>
  </si>
  <si>
    <t>Telescope M5 [d]
1-1.12x
31°</t>
  </si>
  <si>
    <r>
      <t xml:space="preserve">Telescope M56, M56A1 </t>
    </r>
    <r>
      <rPr>
        <i/>
        <sz val="10"/>
        <color rgb="FF000000"/>
        <rFont val="Georgia"/>
        <family val="1"/>
      </rPr>
      <t>or</t>
    </r>
    <r>
      <rPr>
        <sz val="10"/>
        <color rgb="FF000000"/>
        <rFont val="Georgia"/>
        <family val="1"/>
      </rPr>
      <t xml:space="preserve"> M70C [d]
3x
12.316°</t>
    </r>
  </si>
  <si>
    <t>Panoramic Telescope M12A5 [d]
4x
10°</t>
  </si>
  <si>
    <t>Telescope M33 [d]
1x
11°</t>
  </si>
  <si>
    <t>Telescope M70C [d]
3x
12.316°</t>
  </si>
  <si>
    <t>Telescope M12A5 [d]
4x
10°</t>
  </si>
  <si>
    <t>Telescope M70D [d]
3x
12.3°</t>
  </si>
  <si>
    <r>
      <t xml:space="preserve">Telescope M40 </t>
    </r>
    <r>
      <rPr>
        <i/>
        <sz val="10"/>
        <color rgb="FF000000"/>
        <rFont val="Georgia"/>
        <family val="1"/>
      </rPr>
      <t>o</t>
    </r>
    <r>
      <rPr>
        <sz val="10"/>
        <color rgb="FF000000"/>
        <rFont val="Georgia"/>
        <family val="1"/>
      </rPr>
      <t>r M40A2 [d]
1.44x
9°</t>
    </r>
  </si>
  <si>
    <r>
      <t xml:space="preserve">Telescope M71K </t>
    </r>
    <r>
      <rPr>
        <u/>
        <sz val="10"/>
        <color theme="10"/>
        <rFont val="Arial"/>
        <family val="2"/>
        <scheme val="minor"/>
      </rPr>
      <t>or M71G [d]
5x
13°</t>
    </r>
  </si>
  <si>
    <r>
      <t xml:space="preserve">Periscope M14A1 </t>
    </r>
    <r>
      <rPr>
        <u/>
        <sz val="10"/>
        <color theme="10"/>
        <rFont val="Arial"/>
        <family val="2"/>
        <scheme val="minor"/>
      </rPr>
      <t>or M10C [d]
1x, 6x (M10)
8.166x42.166°, 10.333° (M10)</t>
    </r>
  </si>
  <si>
    <t>Periscope M2 w/ Telescope M19A1 [d]
1x
11°</t>
  </si>
  <si>
    <t>Periscope M4 w/ Telescope M38 [d]
1.44x
9°</t>
  </si>
  <si>
    <t>Telescope M55 [d]
3x
12.3°</t>
  </si>
  <si>
    <t>Telescope M72D [d]
3x
24°</t>
  </si>
  <si>
    <t>Periscope M4A1 w/ Telescope M77C [d]
1.44x
9°</t>
  </si>
  <si>
    <t>Telescope M70G [d]
3x
12.316°</t>
  </si>
  <si>
    <t>№ 39 Mk IIS [d]</t>
  </si>
  <si>
    <r>
      <t xml:space="preserve">PP1-2 </t>
    </r>
    <r>
      <rPr>
        <i/>
        <sz val="10"/>
        <color rgb="FF000000"/>
        <rFont val="Georgia"/>
        <family val="1"/>
      </rPr>
      <t xml:space="preserve">or </t>
    </r>
    <r>
      <rPr>
        <sz val="10"/>
        <color rgb="FF000000"/>
        <rFont val="Georgia"/>
        <family val="1"/>
      </rPr>
      <t>PP-2 [d]</t>
    </r>
  </si>
  <si>
    <t>M5A1 TD
Tank, Light, M5A1
General Stuart
(3rd Tank Battalion)
«Carol»
[Twitch Drop]
1942</t>
  </si>
  <si>
    <t>Telescope M76C [d]
3x
21.5°</t>
  </si>
  <si>
    <t>Periscope M4/A1 w/ Telescope M47/A1 [d]
1.44x
9°</t>
  </si>
  <si>
    <t>Telescope M71D [d]
5x
13°</t>
  </si>
  <si>
    <t>Telescope M71G [d]
5x
13°</t>
  </si>
  <si>
    <t>Telescope M38A2 [d]
1.44x
9°</t>
  </si>
  <si>
    <t>Telescope M93 (T153) [d]
4x
10°</t>
  </si>
  <si>
    <t>Telescope, Panoramic M12A7K [d]
4x
10°</t>
  </si>
  <si>
    <t>Telescope M71C [d]
5x
13°</t>
  </si>
  <si>
    <t>Telescope, Panoramic M12 [d]
4x
10°</t>
  </si>
  <si>
    <r>
      <t xml:space="preserve">Telescope M55 </t>
    </r>
    <r>
      <rPr>
        <i/>
        <sz val="10"/>
        <color rgb="FF000000"/>
        <rFont val="Georgia"/>
        <family val="1"/>
      </rPr>
      <t xml:space="preserve">or </t>
    </r>
    <r>
      <rPr>
        <sz val="10"/>
        <color rgb="FF000000"/>
        <rFont val="Georgia"/>
        <family val="1"/>
      </rPr>
      <t>M70F [d]
3x
12.3°</t>
    </r>
  </si>
  <si>
    <t>Cobra King
Tank, Medium, M4A3E2(75)W Assault
(37th Tank Battalion)
«Cobra King»
1944</t>
  </si>
  <si>
    <t>Periscope M4A1 w/ Telescope M38A2 [d]
1.44x
9°</t>
  </si>
  <si>
    <t>Telescope, Panoramic M12A3 [d]
4x
10°</t>
  </si>
  <si>
    <t>M18 "Black Cat"
Carriage, Motor, 76mm Gun, M18
Hellcat
(805th Tank Destroyer Battalion)
«Black Cat»
1943</t>
  </si>
  <si>
    <t>Telescope M97 (T156) [d]
8x
7.4°</t>
  </si>
  <si>
    <t>Periscope M20 (T35) [d]
6x
8°</t>
  </si>
  <si>
    <t>Periscope M16E2 [d]
1x, 6x
8.166x42.166°, 10.333°</t>
  </si>
  <si>
    <t>Periscope M8A1 w/ Telescope T121 [d]
1.8x
6°</t>
  </si>
  <si>
    <t>Periscope M10F [d]
1x, 6x
8.166x42.166°, 10.333°</t>
  </si>
  <si>
    <r>
      <t xml:space="preserve">Telescope T151E1 </t>
    </r>
    <r>
      <rPr>
        <i/>
        <sz val="10"/>
        <color rgb="FF000000"/>
        <rFont val="Georgia"/>
        <family val="1"/>
      </rPr>
      <t>or</t>
    </r>
    <r>
      <rPr>
        <sz val="10"/>
        <color rgb="FF000000"/>
        <rFont val="Georgia"/>
        <family val="1"/>
      </rPr>
      <t xml:space="preserve"> T152 [d]
4x, 8x
15°, 7.5°</t>
    </r>
  </si>
  <si>
    <t>Periscope M16C or M10F [d]
1x, 6x
8.166x42.166°, 10.333°</t>
  </si>
  <si>
    <t>Telescope M83C [d]
4x, 8x
7.666°, 4.24°</t>
  </si>
  <si>
    <t>Periscope M10E4 [d]
1x, 6x
8.166x42.166°, 10.333°</t>
  </si>
  <si>
    <t>Periscope M10E10 [d]
1x, 6x
8.166x42.166°, 10.333°</t>
  </si>
  <si>
    <t>Telescope, Elbow M118CA1 [d]
4x
10°</t>
  </si>
  <si>
    <t>Panoramic Telescope M117 [d]
4x
10°</t>
  </si>
  <si>
    <t>Telescope M104 [d]
4.1x, 8x
15.666°, 7.833°</t>
  </si>
  <si>
    <t>Periscope M20A3C [d]
6x
8°</t>
  </si>
  <si>
    <t>Telescope M76F [d]
3x
21.5°</t>
  </si>
  <si>
    <t>Telescope M71E4 [d]
5x
13°</t>
  </si>
  <si>
    <r>
      <t xml:space="preserve">Telescope T151E1 </t>
    </r>
    <r>
      <rPr>
        <i/>
        <sz val="10"/>
        <color rgb="FF000000"/>
        <rFont val="Georgia"/>
        <family val="1"/>
      </rPr>
      <t xml:space="preserve">or </t>
    </r>
    <r>
      <rPr>
        <sz val="10"/>
        <color rgb="FF000000"/>
        <rFont val="Georgia"/>
        <family val="1"/>
      </rPr>
      <t>T152 [d]
4x, 8x
15°, 7.5°</t>
    </r>
  </si>
  <si>
    <r>
      <t xml:space="preserve">Periscope M16C </t>
    </r>
    <r>
      <rPr>
        <u/>
        <sz val="10"/>
        <color theme="10"/>
        <rFont val="Arial"/>
        <family val="2"/>
        <scheme val="minor"/>
      </rPr>
      <t>or M10F [d]
1x, 6x
8.166x42.166°, 10.333°</t>
    </r>
  </si>
  <si>
    <t>Telescope T140 [d]
3x
22°</t>
  </si>
  <si>
    <t>Periscope M10E3 [d]
1x, 6x
8.166x42.166°, 10.333°</t>
  </si>
  <si>
    <t>Telescope M127 [d/n]
8x, 12x
8°, 5.338°</t>
  </si>
  <si>
    <t>Periscope M10E9 [d]
1x, 6x
8.166x42.166°, 10.333°</t>
  </si>
  <si>
    <t>Telescope M70E2 [d] 
3x 
12.3°</t>
  </si>
  <si>
    <t>Periscope M10E5 [d]
1x, 6x
8.166x42.166°, 10.333°</t>
  </si>
  <si>
    <t>Range Finder T41 (M12) [d]
7.5x
5°</t>
  </si>
  <si>
    <t>Telescope M97C (T156E1) [d]
8x
7.4°</t>
  </si>
  <si>
    <t>Telescope M105C [d]
8x
7.5°</t>
  </si>
  <si>
    <t>Periscope M31 [d]
8x
8°</t>
  </si>
  <si>
    <r>
      <t xml:space="preserve">Telescope M71E4 </t>
    </r>
    <r>
      <rPr>
        <i/>
        <sz val="10"/>
        <color rgb="FF000000"/>
        <rFont val="Georgia"/>
        <family val="1"/>
      </rPr>
      <t xml:space="preserve">or </t>
    </r>
    <r>
      <rPr>
        <sz val="10"/>
        <color rgb="FF000000"/>
        <rFont val="Georgia"/>
        <family val="1"/>
      </rPr>
      <t>M77E1 [d]
5x (M71)
13° (M71)</t>
    </r>
  </si>
  <si>
    <t>Rangefinder M14 (T42E1) [d]
10x
5°</t>
  </si>
  <si>
    <t>Telescope T139 [d]
3x
22°</t>
  </si>
  <si>
    <t>Telescope M105F [d]
8x
7.5°</t>
  </si>
  <si>
    <t>Periscope M16E1 [d]
1x, 6x
8.166x42.166°, 10.333°</t>
  </si>
  <si>
    <t>Magach 3 (ERA)
Magaḥ 3 (Baltan)
1980's</t>
  </si>
  <si>
    <t>Integrated Sight Unit (ISU) [d/n]
4x, 12x [d/n]
8°, 2.5° [d] / 3.3x6.6°, 1.1x2.2° [n]</t>
  </si>
  <si>
    <t>Auxiliary Sight Unit (ASU) [d]
5x
10.2°</t>
  </si>
  <si>
    <t>Telescope M105D [d]
8x
7.5°</t>
  </si>
  <si>
    <t>Periscope M32 [d/n]
8x
8°</t>
  </si>
  <si>
    <t>Periscope M32E1 [d/n]
8x
8°</t>
  </si>
  <si>
    <t>AN/VSG-2 (Tank Thermal Sight) [d/n]
8x [d] / 2.666x, 8x [n]
8° [d] / 7.74x15°, 2.58x5° [n]</t>
  </si>
  <si>
    <t>Periscope T50E2 [d]
8x
8°</t>
  </si>
  <si>
    <t>[d/n]
8x, 12.5x [d] / 14x [n]
8°, 5° [d] / 4° [n]</t>
  </si>
  <si>
    <t>[d/n]
7x, 8x, 11x, 14x</t>
  </si>
  <si>
    <t>Stabilized Sight Unit [d/n]
12x [d] / 16x [n]
5° [d] / 3° [n]</t>
  </si>
  <si>
    <t>FLIR [n]
18x20°, 2x2.7°</t>
  </si>
  <si>
    <t>Telescope M126 [d]
8x
8°</t>
  </si>
  <si>
    <t>Periscope M50 [d/n]
8x [d] / 10x [n]
8° [d] / 5.5° [n]</t>
  </si>
  <si>
    <t>[d/n]
2.8x, 13x [d] / 4x, 12x [n]
25°, 5.5° [d] / 3.4x6.8°, 1.1x2.2° [n]</t>
  </si>
  <si>
    <t>Gunner's Primary Sight (GPS) [d]
3x, 10x
21°, 6.3°</t>
  </si>
  <si>
    <t>Gunner's Auxiliary Sight (GAS) [d/b]
8x
8°</t>
  </si>
  <si>
    <t>Gunner's Primary Sight (GPS) [d/n]
4x, 10.2x [d] / 10x [n]
15.8°, 6.3° [d] / 6° [n]</t>
  </si>
  <si>
    <t>Gunner's Auxiliary Telescope (GAT) [d/b]
8°</t>
  </si>
  <si>
    <t>Oranit [FCS]
8x [d] / 7x [n]
8° [d] / 7.1° [n]</t>
  </si>
  <si>
    <t>Artishok [FCS]
8x [d]
8° [d] / 6.9x10.3°, 2.1x3°, 1.43x2.12° [n]</t>
  </si>
  <si>
    <t>[d/n]
3.3x, 10x [d] / 2.33x, 7x [n]
5.1x12.3°, 1.7x4.1° [n]</t>
  </si>
  <si>
    <t>IBAS (TV/FLIR) [d/n]
4x, 12x [d/n]
7.5x10°, 2x2.67° [d] / 7.5x13.33°, 2x3.56° [n]</t>
  </si>
  <si>
    <t>IBAS (DVO) [d]
4x, 12x
10°, 2.67°</t>
  </si>
  <si>
    <t>Gunner's Primary Thermal Tank Sight (GPTTS) [d/n]
8x [d] / 2.666x, 8x [n]
8° [d] / 7.74x15°, 2.58x5° [n]</t>
  </si>
  <si>
    <t>Gunner's Primary Sight (GPS) [d]
3x, 9.5x
16°, 6.2°</t>
  </si>
  <si>
    <t>Thermal Imaging System (TIS) [n]
3x, 9.8x
8x15°, 2.5x5°</t>
  </si>
  <si>
    <t xml:space="preserve">[d/n]
4x, 12x [d] / 2.67x, 8x [n]
5°, 1.7° [d] / 7.8x10.5°, 2.6x3.5° [n]
</t>
  </si>
  <si>
    <t>Compact Modular Sight [d/n]
3x, 8x [d] / 3.3x, 10x, 20x [n]
15°, 6.2° [d] / 5.7x12.3°, 1.9x4.1°, 0.927x2° [n]</t>
  </si>
  <si>
    <t>Kollmorgen Model 224 [d/b]
8x
5.6°</t>
  </si>
  <si>
    <t>M1 KVT
Tank, Combat, Full Tracked: 120mm Gun, M1
General Abrams
(VISMOD Krasnovian Variant Tank)
«Lodka»
2003</t>
  </si>
  <si>
    <t>Thermal Imaging System (TIS) [n]
3x, 12.5x
7.5x13.33°, 2x3.56°</t>
  </si>
  <si>
    <t>M1A1 Click-Bait
Tank, Combat, Full Tracked: 120mm Gun, M1A1
General Abrams
Heavy Common
«Click-Bait»
1990</t>
  </si>
  <si>
    <t>Versatile Sight 580 (VS 580) [d/n]
3.2x, 10.5x [d]
16.5°, 5° [d]</t>
  </si>
  <si>
    <t>Telescope M105D [d/b]
8x
7.5°</t>
  </si>
  <si>
    <t>Day TV/FLIR [d/n]
4.46x, 13.38x [n]
6.15x8.19°, 2.05x2.73° [n]</t>
  </si>
  <si>
    <t>Merkava Mk.3D
Merkavah Siman 3 Dor Dalet Baz Ḳasag
2000</t>
  </si>
  <si>
    <t>Day TV/FLIR [d/n]
13.5x, 60x [d]
2.4x3.2°, 0.5x0.7° [d] / 5.2x7.2°, 2x2.6° [n]</t>
  </si>
  <si>
    <t>Pz.35(t)
Panzerkampfwagen 35 (t)</t>
  </si>
  <si>
    <t>T.Z.F. 38t
2.4x
28°</t>
  </si>
  <si>
    <t>Pz.38(t) A 
Panzerkampfwagen 38 (t) Ausf. A</t>
  </si>
  <si>
    <t>Pz.38(t) F 
Panzerkampfwagen 38 (t) Ausf. F</t>
  </si>
  <si>
    <t>Pz.38(t) n.A. 
Panzerkampfwagen 38 (t) neuer Art
Panzerspähwagen II Ausf. BMM</t>
  </si>
  <si>
    <t>Pz.III E
Panzerkampfwagen III Ausf. E
Sd.Kfz. 141</t>
  </si>
  <si>
    <t>T.Z.F. 5A (Vorl) 5 cm
2.5x
25°</t>
  </si>
  <si>
    <t>Pz.III B
Panzerkampfwagen III Ausf. B
Sd.Kfz. 141</t>
  </si>
  <si>
    <t>T.Z.F. 5A
2.5x
25°</t>
  </si>
  <si>
    <t>Pz.III F
Panzerkampfwagen III Ausf. F
Z.W. 39 Umbewaffnung
Sd.Kfz. 141</t>
  </si>
  <si>
    <t>T.Z.F. 5D
2.4x
25°</t>
  </si>
  <si>
    <t>Pz.III J
Panzerkampfwagen III Ausf. J
Sd.Kfz. 141</t>
  </si>
  <si>
    <t>Pz.IV C
Panzerkampfwagen IV Ausf. C
Sd.Kfz. 161</t>
  </si>
  <si>
    <t>T.Z.F. 5B/36
2.4x
23.5°</t>
  </si>
  <si>
    <t>Pz.II C 
Panzerkampfwagen II Ausf. C 
Sd.Kfz. 121</t>
  </si>
  <si>
    <t>T.Z.F. 4
2.5x
25°</t>
  </si>
  <si>
    <t>Pz.II F 
Panzerkampfwagen II Ausf. F 
Sd.Kfz. 121</t>
  </si>
  <si>
    <r>
      <t xml:space="preserve">T.Z.F. 4/36 </t>
    </r>
    <r>
      <rPr>
        <u/>
        <sz val="10"/>
        <color theme="10"/>
        <rFont val="Arial"/>
        <family val="2"/>
        <scheme val="minor"/>
      </rPr>
      <t>or 4/38
2.5x
25°</t>
    </r>
  </si>
  <si>
    <t>Pz.IV E 
Panzerkampfwagen IV Ausf. E 
Sd.Kfz. 161</t>
  </si>
  <si>
    <t>Pz.IV F1 
Panzerkampfwagen IV Ausf. F1 
Sd.Kfz. 161</t>
  </si>
  <si>
    <t>Flakpanzer I
(Fla.Btl. 614)
Sd.Kfz. 111</t>
  </si>
  <si>
    <t>Flakpanzer 38
Selbstfahrlafette 38 Ausf. L
Sd.Kfz. 140</t>
  </si>
  <si>
    <t>Sd.Kfz.222
leichter Panzerspähwagen (2cm) Ausf. B
(5. Serie)
May 1942</t>
  </si>
  <si>
    <t>T.Z.F. 3a
2.5x
18°</t>
  </si>
  <si>
    <t>Sd.Kfz. 6/2
3,7cm Fla.K. 36
(Fahrgestell Zugkraftwagen 5t)</t>
  </si>
  <si>
    <t xml:space="preserve">Flakvisier 36
</t>
  </si>
  <si>
    <t>15cm sIG 33 B Sfl
15cm s.I.G. 33 (Sfl.)
(auf Pz.Kpfw II Ausf. B)</t>
  </si>
  <si>
    <t>Rbl. F. 36
4x
10°</t>
  </si>
  <si>
    <t>Sd.Kfz.221 (s.Pz.B.41)
leichter Panzerspähwagen
(s.Pz.B. 41)
(2. Serie)</t>
  </si>
  <si>
    <t>Z.F. 1×11°
1x
11°</t>
  </si>
  <si>
    <t>Panzerjäger I
4,7cm Pa.K. 36 (t)
(auf Fahrgestell Pz. Kpfw. I)
(II Serie)</t>
  </si>
  <si>
    <t>Z.F. 2x30°
2x
30°</t>
  </si>
  <si>
    <t>Sd.Kfz.251/9
mittlerer Schützenpanzerwagen Ausf. D
(7.5cm K.)</t>
  </si>
  <si>
    <t>Sfl.Z.F. 1B
5x
8°</t>
  </si>
  <si>
    <t>Marder III
Panzerjäger 38 (t)
(für 7,62cm Pa.K. 36 (r))
(2. Serie mit 1. Serie geschütz)
Sd.Kfz. 139</t>
  </si>
  <si>
    <r>
      <t xml:space="preserve">Z.F. 3x8° </t>
    </r>
    <r>
      <rPr>
        <i/>
        <sz val="10"/>
        <color rgb="FF000000"/>
        <rFont val="Georgia"/>
        <family val="1"/>
      </rPr>
      <t>o</t>
    </r>
    <r>
      <rPr>
        <sz val="10"/>
        <color rgb="FF000000"/>
        <rFont val="Georgia"/>
        <family val="1"/>
      </rPr>
      <t>r 3x8°/II
3x
8°</t>
    </r>
  </si>
  <si>
    <t>StuG III A
Sturmgeschütz III Ausf. A
Sd.Kfz. 142</t>
  </si>
  <si>
    <t>Sfl.Z.F.
4x
10°</t>
  </si>
  <si>
    <t>Rbl.F. 32
4x
10°</t>
  </si>
  <si>
    <t>Pz.II C TD
Panzerkampfwagen II Ausf. C
Sd.Kfz. 121
[Twitch Drop]</t>
  </si>
  <si>
    <t>Pz.II (DAK)
Panzerkampfwagen II Ausf. C
(Tropenausführung)
Sd.Kfz. 121</t>
  </si>
  <si>
    <t>Sd.Kfz. 140/1
Aufklärungspanzer 38
(2cm)</t>
  </si>
  <si>
    <t>Nb.Fz
Neubau-Panzerkampfwagen IV
(3,7cm &amp; 7,5cm)</t>
  </si>
  <si>
    <t>W.F.Z.</t>
  </si>
  <si>
    <t>Sd.Kfz.251/10
mittlerer Schützenpanzerwagen Ausf. D
(3,7cm Pa.K.)</t>
  </si>
  <si>
    <t>T.Z.F. 2
2.5x
28°</t>
  </si>
  <si>
    <t>Sd.Kfz.234/1
schwerer Panzerspähwagen
(2cm)</t>
  </si>
  <si>
    <t>Sd.Kfz.234/3
schwerer Panzerspähwagen
(7,5cm K.)</t>
  </si>
  <si>
    <t>Pz.Sp.Wg.P204(f) 
leichter Panzerspähwagen 204 (f)
(5cm K.w.K. 38 L/42)</t>
  </si>
  <si>
    <t>Sd.Kfz.234/2
schwerer Panzerspähwagen
(5cm)</t>
  </si>
  <si>
    <t>T.Z.F. 4b
2.5x
25°</t>
  </si>
  <si>
    <t>Dicker Max
10,5cm K. 18
(auf Panzerselbstfahrlafette IVa)</t>
  </si>
  <si>
    <t>Sfl.Z.F. 1
5x
8°</t>
  </si>
  <si>
    <t>Pz.III J1
Panzerkampfwagen III Ausf. L
Sd.Kfz. 141/1</t>
  </si>
  <si>
    <t>T.Z.F. 5e
2.5x
25°</t>
  </si>
  <si>
    <t>Pz.III L
Panzerkampfwagen III Ausf. L
(verstärkt)
Sd.Kfz. 141/1</t>
  </si>
  <si>
    <t>Pz.III M 
Panzerkampfwagen III Ausf. M 
Sd.Kfz. 141/1</t>
  </si>
  <si>
    <t>Pz.IV F2 
Panzerkampfwagen IV Ausf. F2 
Sd.Kfz. 161/1
Mar 1942</t>
  </si>
  <si>
    <t>T.Z.F. 5f
2.5x
25°</t>
  </si>
  <si>
    <t>Pz.IV G
Panzerkampfwagen IV Ausf. G
Sd.Kfz. 161/2
Sep 1942</t>
  </si>
  <si>
    <t>Pz.IV H
Panzerkampfwagen IV Ausf. H
Sd.Kfz. 161/2</t>
  </si>
  <si>
    <r>
      <t xml:space="preserve">T.Z.F. 5f/1 </t>
    </r>
    <r>
      <rPr>
        <i/>
        <sz val="10"/>
        <color rgb="FF000000"/>
        <rFont val="Georgia"/>
        <family val="1"/>
      </rPr>
      <t>o</t>
    </r>
    <r>
      <rPr>
        <sz val="10"/>
        <color rgb="FF000000"/>
        <rFont val="Georgia"/>
        <family val="1"/>
      </rPr>
      <t>r f/2
2.5x
25°</t>
    </r>
  </si>
  <si>
    <t>Pz.IV J 
Panzerkampfwagen IV Ausf. J 
Sd.Kfz. 161/2</t>
  </si>
  <si>
    <t>T.Z.F. 5f/2
2.5x
25°</t>
  </si>
  <si>
    <t>Sd.Kfz.251/21
mittlerer Schützenpanzerwagen Ausf. D
(1,5cm Drilling)</t>
  </si>
  <si>
    <t>Z.F. 3x8° Flak M.G. 151/20
3x
8°</t>
  </si>
  <si>
    <t>Ring sight
1x</t>
  </si>
  <si>
    <t>axis-militaria</t>
  </si>
  <si>
    <t>Marder III H
Panzerjäger 38 (t)
(für 7,5cm Pa.K. 40/3 Ausf. H)
Sd.Kfz. 138</t>
  </si>
  <si>
    <t>StuH 42 G
Sturmhaubitze Ausf. G
Sd.Kfz.142/2</t>
  </si>
  <si>
    <t>Sfl.Z.F. 1A
5x
8°</t>
  </si>
  <si>
    <t>StuG III F
Sturmgeschütz III Ausf. F
Sd.Kfz. 142/1</t>
  </si>
  <si>
    <t>StuG III G 
Sturmgeschütz III Ausf. G 
Sd.Kfz. 142/1</t>
  </si>
  <si>
    <t>Pz.III J1 TD 
Panzerkampfwagen III Ausf. L 
Sd.Kfz. 141/1
[Twitch Drop]</t>
  </si>
  <si>
    <t>T.Z.F. 5E
2.5x
25°</t>
  </si>
  <si>
    <t>Pz.III N 
Panzerkampfwagen III Ausf. N 
Sd.Kfz. 141/2</t>
  </si>
  <si>
    <t>T.Z.F. 5B
2.4x
23.5°</t>
  </si>
  <si>
    <t>15 cm Pz.W.42
15cm Panzerwerfer 42
(auf Selbstfahrlafette Gleisketten-Lastkraftwagen)
Sd.Kfz. 4/1
1943</t>
  </si>
  <si>
    <r>
      <t xml:space="preserve">N/A, but irl...
</t>
    </r>
    <r>
      <rPr>
        <sz val="10"/>
        <color rgb="FF000000"/>
        <rFont val="Georgia"/>
        <family val="1"/>
      </rPr>
      <t>RA 35
3x
12°</t>
    </r>
  </si>
  <si>
    <t>Sd.Kfz.234/2 TD 
schwerer Panzerspähwagen 
(5cm)
[Twitch Drop]</t>
  </si>
  <si>
    <t>T.Z.F. 4B
2.5x
25°</t>
  </si>
  <si>
    <t>Pz.Sfl.Ic
Panzerselbstfahrlafette Ic
(5cm Pa.K. 38)
(auf Pz.Kpfw. II Sondererfahrgestell 901)</t>
  </si>
  <si>
    <t>Sd.Kfz.251/22
mittlerer Schützenpanzerwagen Ausf. D
(7,5cm Pa.K.)</t>
  </si>
  <si>
    <t>Sturer Emil
Panzerselbstfahrlafette
(für 12,8cm K. 40)</t>
  </si>
  <si>
    <t>8,8 cm Flak 37 Sfl.
(auf schwerer Zugkraftwagen 18t)</t>
  </si>
  <si>
    <t>Z.F. 20(E)
4x
17.5°</t>
  </si>
  <si>
    <t>M44 HMC
Carriage, Motor, 155mm Howitzer, M44</t>
  </si>
  <si>
    <t>Nashorn
8,8cm Pa.K. 43/1 L/71
(auf Geschützenwagen III/IV (Sfl.)) 
«Nashorn»
Sd.Kfz. 164</t>
  </si>
  <si>
    <t>Waffenträger
8,8cm Waffenträger Krupp-Steyr</t>
  </si>
  <si>
    <t>(Page 55)</t>
  </si>
  <si>
    <t>Tiger H1
Panzerkampfwagen Tiger Ausf. E (früh)
Sd.Kfz. 181</t>
  </si>
  <si>
    <t>T.Z.F. 9B
2.5x
25°</t>
  </si>
  <si>
    <t>Tiger E
Panzerkampfwagen Tiger Ausf. E (spät)
Sd.Kfz. 181</t>
  </si>
  <si>
    <t>T.Z.F. 9C
2.5x, 5x
28°, 14°</t>
  </si>
  <si>
    <t>VK 3002 (M)
V.K. 30.02 (M)
Fgst.Nr. V2</t>
  </si>
  <si>
    <t>Panther D 
Panzerkampfwagen Panther Ausf. D 
Sd.Kfz. 181</t>
  </si>
  <si>
    <t>T.Z.F. 12
2.5x
28°</t>
  </si>
  <si>
    <t>Wirbelwind
Flakpanzerkampfwagen IV
(2cm Fla.K. 38-Vierling)
Sd.Kfz. 161/4</t>
  </si>
  <si>
    <t>Z.F. 3x8° Flak [d]
3x
8°</t>
  </si>
  <si>
    <t>1x</t>
  </si>
  <si>
    <t>Ostwind 
Flakpanzerkampfwagen IV 
(3,7cm Fla.K. 43) 
Sd.Kfz. 161/4</t>
  </si>
  <si>
    <t>Z.F. 3x8° Flak 3.7cm 37 [d]
3x
8°</t>
  </si>
  <si>
    <t>Jagdpanzer IV
Jagdpanzer IV Ausf. F
Sd.Kfz. 162</t>
  </si>
  <si>
    <t>Jagdpanzer 38(t)
Sd.Kfz. 138/2</t>
  </si>
  <si>
    <t>Panzer IV/70(V)
Sd.Kfz. 162/1</t>
  </si>
  <si>
    <t>T 34 747 (r)
Panzerkampfwagen 747 Ausf. D
T 34 D</t>
  </si>
  <si>
    <t>TMFD-7 
2.5x 
15°</t>
  </si>
  <si>
    <t>PT-4-7</t>
  </si>
  <si>
    <t>KW II 754 (r)
schwerer Panzerkampfwagen 754
15cm KW</t>
  </si>
  <si>
    <t>Pz.Bef.Wg.IV J
Panzerbefehlswagen IV Ausf. J</t>
  </si>
  <si>
    <t>Pz.Kpfw. Churchill
Infanterie-Panzerkampfwagen 750
Mk IV</t>
  </si>
  <si>
    <t>Brummbär
Sturmgeschütz IV
(für Sturmhaubitze 43 Ausf. II)
Sd.Kfz. 166</t>
  </si>
  <si>
    <t>Panzer IV/70(A)</t>
  </si>
  <si>
    <t>KW I C 756 (r)
schwerer Panzerkampfwagen 756 Ausf. C
(mit 7,5cm Kw.K. 40)
KW</t>
  </si>
  <si>
    <t>TMFD-7?
2.5x
15°</t>
  </si>
  <si>
    <t>T.Z.F. 5f?
2.5x
25°</t>
  </si>
  <si>
    <t>Sd.Kfz.234/4
schwerer Panzerspähwagen
(7,5cm Pa.K.)
"Pakwagen"
1944</t>
  </si>
  <si>
    <t>M4 748 (a)
Panzerkampfwagen 748 Ausf. C
M 4 (k.)</t>
  </si>
  <si>
    <t>Telescope M55
3x
12.3°</t>
  </si>
  <si>
    <t>Telescope M38A2
1.44x
9°</t>
  </si>
  <si>
    <t>KV-IB
panssarivaunu KV-1B
Ps. 272-1
"Klimi"</t>
  </si>
  <si>
    <t>TOD-6
2.5x
15°</t>
  </si>
  <si>
    <t>PT-6
2.5x
26°</t>
  </si>
  <si>
    <t>VFW
8,8cm Fla.K. 41
(auf Panzerselbstfahrlafette IVc)</t>
  </si>
  <si>
    <t>Tiger Ost
Panzerkampfwagen Tiger Ausf. E (früh)
(s.Pz.-Abt. 507)
Sd.Kfz. 181</t>
  </si>
  <si>
    <t>Tiger West
Panzerkampfwagen Tiger Ausf. E (früh)
(s.Pz.-Abt. 506)
Sd.Kfz. 181</t>
  </si>
  <si>
    <t>Ostwind Ost
Ostwind II
Flakpanzerkampfwagen IV
(3,7cm Fla.K.-Zwilling)
(s.Pz.-Abt. 507)
Sd.Kfz. 161/4</t>
  </si>
  <si>
    <t>Tiger
Panzerkampfwagen Tiger Ausf. E (früh)
Sd.Kfz. 181</t>
  </si>
  <si>
    <t>VK 45.01 (P)
Porsche Typ 101
V.K. 45.01 (P)</t>
  </si>
  <si>
    <t>M109G
Panzerhaubitze M 109 G</t>
  </si>
  <si>
    <t>Fernrohr, Ziel, Artillerie</t>
  </si>
  <si>
    <t>Fernrohr, Rundblick
4x</t>
  </si>
  <si>
    <t>leKPz M41
leichter Kampfpanzer M 41 G</t>
  </si>
  <si>
    <t>Tiger II (P)
Panzerkampfwagen Tiger Ausf. B
(mit frühem Turm)
(Fgst.Nr. 1 bis 50)
Sd.Kfz. 182</t>
  </si>
  <si>
    <t>T.Z.F. 9B/1
2.5x
25°</t>
  </si>
  <si>
    <t>Tiger II (H)
Panzerkampfwagen Tiger Ausf. B
(mit Serienturm)
Sd.Kfz. 182</t>
  </si>
  <si>
    <t>T.Z.F. 9D
2.5x, 5x
28°, 14°</t>
  </si>
  <si>
    <t>Panther A
Panzerkampfwagen Panther Ausf. A
Sd.Kfz. 171</t>
  </si>
  <si>
    <t>T.Z.F. 12A
2.5x, 5x
28°, 14°</t>
  </si>
  <si>
    <t>Panther G 
Panzerkampfwagen Panther Ausf. G 
Sd.Kfz. 171</t>
  </si>
  <si>
    <t>Panther F 
Panzerkampfwagen Panther Ausf. F 
Sd.Kfz. 171</t>
  </si>
  <si>
    <t>T.Z.F. 13
2.5x, 6x
28°, 12°</t>
  </si>
  <si>
    <t>Rangefinder
15x
4°</t>
  </si>
  <si>
    <t>Ostwind II
Flakpanzerkampfwagen IV
(3,7cm Fla.K.-Zwilling)</t>
  </si>
  <si>
    <t>Zerstörer 45 
Flakpanzerkampfwagen IV
(3cm Fla.K.-Vierling)</t>
  </si>
  <si>
    <t>Kugelblitz
leichter Flakpanzer IV
(mit 3cm M.K. 103 als Zwilling Waffe)</t>
  </si>
  <si>
    <t>Z.F. 4x12°
4x
12°</t>
  </si>
  <si>
    <t>Schwebekreisvisiere</t>
  </si>
  <si>
    <t>Zielfernrohr 1x40°
1x
40°</t>
  </si>
  <si>
    <t>Panzer Tracts No. 12-1</t>
  </si>
  <si>
    <t>Jagdpanther G1
Panzerjäger Panther (8,8cm) Ausf. G1
Sd.Kfz. 173</t>
  </si>
  <si>
    <t>JPz 4-5
Kanonenjagdpanzer 4-5</t>
  </si>
  <si>
    <t>T.N.Z.F. K8/6 FERO-Z16
8x [d] / 6x [n]
10°</t>
  </si>
  <si>
    <t>Jane's Armour and Artillery 1979-80</t>
  </si>
  <si>
    <t>Ferdinand
Panzerjäger Tiger (P)
Ferdinand
Sd.Kfz. 184</t>
  </si>
  <si>
    <t>Jagdtiger
Panzerjäger Tiger Ausf. B (H)
Sd.Kfz. 186</t>
  </si>
  <si>
    <t>W.Z.F.2/1
10x
7°</t>
  </si>
  <si>
    <t>Pz.Bef.Wg.VI P
Panzerbefehlswagen Tiger (P)</t>
  </si>
  <si>
    <t>Bfw. Jagdpanther G1
Panzerjäger-Befehlswagen Panther (8,8cm) Ausf. G1</t>
  </si>
  <si>
    <t>Elefant
Panzerjäger Tiger (P) 
Elefant
Sd.Kfz. 184</t>
  </si>
  <si>
    <t>38 cm Sturmmörser
Sturmmörserwagen 606/4
(mit 38cm R.W. 61)
"Sturmtiger"</t>
  </si>
  <si>
    <t>PaK-Z.F. 3x8°
3x
8°</t>
  </si>
  <si>
    <t>Kg.Z.F. 2
1.75x
18°</t>
  </si>
  <si>
    <t>Panther II
Panzerkampfwagen Panther II
(mit 8,8cm Kw.K. L/71)</t>
  </si>
  <si>
    <t>Tanks-Encyclopedia</t>
  </si>
  <si>
    <t>Ersatz M10
Panzerbefehlswagen Panther Ausf. G
(als Ersatz M10)
(Panzerbrigade 150)</t>
  </si>
  <si>
    <t>Tiger II (H) Sla.16
Panzerkampfwagen Tiger Ausf. B
(mit SGP Sla.16)</t>
  </si>
  <si>
    <t>Ru 251
Spähpanzer RU 251</t>
  </si>
  <si>
    <t>Flakpanzer 341
3,7cm Fla.K.-Zwilling
(auf Panther Fahrgestell)
Flakpanzer Gerät 554</t>
  </si>
  <si>
    <t xml:space="preserve">SPz 12-3 LGS
Schützenpanzer lang Typ 12-3
(mit 106mm Leichtgeschütz M 40 A1)
</t>
  </si>
  <si>
    <t>M92D
3x
12.2°</t>
  </si>
  <si>
    <t>4x, 15x
40°, 15°</t>
  </si>
  <si>
    <t>Tiger II (10.5 cm Kw.K)
Panzerkampfwagen Tiger Ausf. B
(mit 10,5cm Kw.K. L/68)</t>
  </si>
  <si>
    <t>War Thunder Wiki</t>
  </si>
  <si>
    <t>Marder A1-
Schützenpanzer Marder 1 A1 (-)</t>
  </si>
  <si>
    <t>PERI-Z11 [d]
2x, 6x
30.5°, 10.2°</t>
  </si>
  <si>
    <t>Marder 1A3 FCS (YouTube)
ARMA3 guide</t>
  </si>
  <si>
    <t>Spz BMP-1
Schützenpanzer BMP-1P SP-4</t>
  </si>
  <si>
    <t>1PN22M2
6x
6°</t>
  </si>
  <si>
    <t>Marder 1A3
Schützenpanzer Marder 1 A3</t>
  </si>
  <si>
    <t>PERI-Z11 A1 [d/n]
2x, 6x [d] / 4x, 12x [n]
30.5°, 10.2° [d] / 7.12x14.25°, 2.37x4.75° [n]</t>
  </si>
  <si>
    <t>DF105
Thyssen-Henschel Combat Tank DF 105</t>
  </si>
  <si>
    <t xml:space="preserve">Telescope
8x
8.5°
</t>
  </si>
  <si>
    <t>Periscope
1.6x, 7.5x
28°, 9°</t>
  </si>
  <si>
    <t>Periscope [n]
6x
7°</t>
  </si>
  <si>
    <t>Jane's AaA 1979-80</t>
  </si>
  <si>
    <t>M48A2 C
mittlerer Kampfpanzer M 48 A 2 C G</t>
  </si>
  <si>
    <t>Telescope M97F
8x
7.4°</t>
  </si>
  <si>
    <t>Periscope M20A4
6x
8°</t>
  </si>
  <si>
    <t>Tankograd - M48 German Service</t>
  </si>
  <si>
    <t>Leopard I
Kampfpanzer Leopard 1</t>
  </si>
  <si>
    <t>TEM-1A
16x
2.5°</t>
  </si>
  <si>
    <t>T.Z.F. 1A
8x
10°</t>
  </si>
  <si>
    <t>Wikipedia</t>
  </si>
  <si>
    <t>Wiesel 1A4
Waffenträger Wiesel 1 A4 MK</t>
  </si>
  <si>
    <t>PERI-Z17 [d/n]
4x, 8x [d]</t>
  </si>
  <si>
    <t>Wikipedia (German)
Marder 1A3 FCS (YouTube)
ARMA3 guide</t>
  </si>
  <si>
    <t>Luchs A2
Spähpanzer Luchs A2
1985</t>
  </si>
  <si>
    <t>PERI-Z11A1 [d/n]
2x, 6x [d] / 4x, 12x [n]
30.5°, 10.2° [d] / 7.12x14.25°, 2.37x4.75° [n]</t>
  </si>
  <si>
    <t>PzH 2000
Panzerhaubitze 2000 A1</t>
  </si>
  <si>
    <t>PzF TN 80 [d/n]
8x [d/n]
7° [d] / 4.8° [n]</t>
  </si>
  <si>
    <t>Carls Zeiss Brochure</t>
  </si>
  <si>
    <t>Raketenautomat
Erprobungs-Schützenpanzer lang Typ 12-3
(mit 8,1cm Raketenwerfer Typ 3Z 8DLA)
(TVM HS 30)</t>
  </si>
  <si>
    <t>Periscope [d]</t>
  </si>
  <si>
    <t>RakJpz 2
Raketenjagdpanzer 2</t>
  </si>
  <si>
    <t>Periscope [d]
4x, 12x
13°, 4.3°</t>
  </si>
  <si>
    <t>Jane's
YouTube 1
YouTube 2</t>
  </si>
  <si>
    <t>mKPz M47 G
mittlerer Kampfpanzer M 47 G
(Panzerbatallion 114)</t>
  </si>
  <si>
    <t>Rangefinder T41 (M12)
7.5x
5°</t>
  </si>
  <si>
    <t>Periscope M20 (T35)
6x
8°</t>
  </si>
  <si>
    <t>Turm III
Erprobungsträger
(mit dreiachsig stabilisierter Turm III F)</t>
  </si>
  <si>
    <t>E-100
Entwicklungsfahrzeug 100 Tiger-Maus
(mit Mausturm und Projekt B Antrieb)</t>
  </si>
  <si>
    <t>T.W.Z.F.1
10x
7°</t>
  </si>
  <si>
    <t>Maus
Panzerkampfwagen Maus
(Vs.-Fgst.Nr. 2)</t>
  </si>
  <si>
    <t>TAM
Carro de Combate, Tanque Argentino Mediano</t>
  </si>
  <si>
    <t>T.Z.F. LA
8x
10°</t>
  </si>
  <si>
    <t>Source</t>
  </si>
  <si>
    <t>JaPz.K A2
Cazacarros, Kürassier 4KH6FA-SK105-A2</t>
  </si>
  <si>
    <t>sight [d]
8x</t>
  </si>
  <si>
    <t>ARTIM-LR [n]
4.5x7.3°, 1.3x2.1°</t>
  </si>
  <si>
    <t>kotsch
YouTube</t>
  </si>
  <si>
    <t>Begleitpanzer 57
Thyssen-Henschel / Bofors Begleitpanzer 57</t>
  </si>
  <si>
    <t>4x, 12x</t>
  </si>
  <si>
    <t>Begleitpanzer Brochure</t>
  </si>
  <si>
    <t>M48A2 G A2
mittlerer Kampfpanzer M 48 A2 G A2</t>
  </si>
  <si>
    <t>T.Z.F. 8x40</t>
  </si>
  <si>
    <t>KPz-70
Kampfpanzer 70</t>
  </si>
  <si>
    <t>CPR 16524
7-14x
8.5-4.6°</t>
  </si>
  <si>
    <t>K.H.Z.F. 8/6-70 [d/n]
8x [d] / 6x [n]
8° [d]</t>
  </si>
  <si>
    <t>M48 Super
Krauss-Maffei Wegmann Super M 48</t>
  </si>
  <si>
    <t>MOLF 48 [d/n]
12x [d] / 4x, 12x [n]
5° [d] / 7.12x14.25°, 2.37x4.75° [n]</t>
  </si>
  <si>
    <t>FERO Z19</t>
  </si>
  <si>
    <t>Jane's Armour and Artillery 1990-91
Tankograd - M48 German Service</t>
  </si>
  <si>
    <t>T-72M1
Kampfpanzer T-72M1</t>
  </si>
  <si>
    <t>TPD-K1
8x
9°</t>
  </si>
  <si>
    <t>kotsch88 - T-72
TPD-K1 (YouTube)
Russian tank sight collection</t>
  </si>
  <si>
    <t>Leopard A1A1
Kampfpanzer Leopard 1 A1 A1</t>
  </si>
  <si>
    <t>Leopard 1A5
Kampfpanzer Leopard 1 A5</t>
  </si>
  <si>
    <t>EMES-18 [d/n]
12x [d] / 4x, 12x [n]
5° [d] / 7.12x14.25°, 2.37x4.75° [n]</t>
  </si>
  <si>
    <t>Wikipedia
EMES-18 (YouTube)
EMES-15
kotsch88 - Leo 2
X - EMES-15A1</t>
  </si>
  <si>
    <t>Gepard
Flugabwehrkanonenpanzer Gepard 1
(Typ B2)</t>
  </si>
  <si>
    <t>FLA-PERI K
1.5x, 6x
50°, 12.5°</t>
  </si>
  <si>
    <t>YouTube 1
YouTube 2
Jane's Land Based Air Defence 1992-93
Carl Zeiss Optronics Gepard Brochure</t>
  </si>
  <si>
    <t>RakJPz 2 (HOT)
Erprobungs-Raketenjagdpanzer 2
(mit Panzerabwerlenkraketensystem HOT)</t>
  </si>
  <si>
    <t>Periscope
4x, 12x
13°, 4.3°</t>
  </si>
  <si>
    <t>TAM 2IP 
Carro de Combate, Tanque Argentino Mediano
Improved Protection</t>
  </si>
  <si>
    <t>Leopard A1A1 (L/44)
Erprobungs-Kampfpanzer Leopard 1 A1 A1
(mit 120mm Rheinmetall-Glattrohrkanone und EMES-18)</t>
  </si>
  <si>
    <t>War Thunder Wiki
EMES-18 (YouTube)</t>
  </si>
  <si>
    <t>VT1-2
Versuchsträger 1-2</t>
  </si>
  <si>
    <t>PERI R12
2x, 8x [d] / 5.6x [n]
30.5°, 8.14° [d] / 6° [n]</t>
  </si>
  <si>
    <t>Class 3 (P)
New Generation Armoured Car Project
Thyssen-Henschel / Sandock Austral Class 3
"Bismark"</t>
  </si>
  <si>
    <t>C2A1
Leopard C2 Main Battle Tank
(Modular Expandable Armour System)</t>
  </si>
  <si>
    <t>Radkampfwagen 90
Experimentalfahrzeug-Rad 8x8</t>
  </si>
  <si>
    <t>Wikipedia
Wikipedia 2</t>
  </si>
  <si>
    <t>TAM 2C
Carro de Combate, Tanque Argentino Mediano 2C</t>
  </si>
  <si>
    <t>Thermal Imaging Fire Control System (TIFCS) [d/n]
20°, 4.5° [d] / 6x10.3°, 2x3° [n]</t>
  </si>
  <si>
    <t>TAM 2C (YouTube)
TIFCS Brochure</t>
  </si>
  <si>
    <t>PUMA
Schützenpanzer Puma</t>
  </si>
  <si>
    <t>Electro Optical Targeting System I (EOTS I) [d/n]
2x, 5x, 16x [d/n]
16.6x22.2°, 5.4x7.2°, 2.1x2.8° [d/n]</t>
  </si>
  <si>
    <t>YouTube
Report
Carl Zeiss Optronics PUMA Brochure
Below-the-turret-ring</t>
  </si>
  <si>
    <t>PUMA VJTF
Schützenpanzer Puma
(VJTF 2023)
2023</t>
  </si>
  <si>
    <t>Electro Optical Targeting System III (EOTS III) [d/n]
2x, 4x, 16x, 20x [d] / 2x, 5x, 16x [n]
25-1.5° [d] /16.6x22.2°, 5.4x7.2°, 2.1x2.8° [n]</t>
  </si>
  <si>
    <t>YouTube
EOTS III datasheet
Report
Tankograd - PUMA VJTF</t>
  </si>
  <si>
    <t>Leopard 2K 
Kampfpanzer Leopard 2 K 
(PT 10 mit T 11)</t>
  </si>
  <si>
    <t>EMES-12A1
8x, 16x
5°, 2.5°</t>
  </si>
  <si>
    <t>Leo 2 prototypes (Turm-Nr.11)</t>
  </si>
  <si>
    <t>Rastmust</t>
  </si>
  <si>
    <t>Leopard 2A4
Kampfpanzer Leopard 2 A4 (C)</t>
  </si>
  <si>
    <t>EMES-15A1 [d/n]
12x [d] / 4x, 12x [n]
5° [d] / 7.12x14.25°, 2.37x4.75° [n]</t>
  </si>
  <si>
    <t>FERO-Z18A2 [d]
8x
10°</t>
  </si>
  <si>
    <t>EMES-15
kotsch88 - Leo 2
X - EMES-15A1</t>
  </si>
  <si>
    <t>Ozelot
Flugabwehrraketenträger Ozelot</t>
  </si>
  <si>
    <t>sight</t>
  </si>
  <si>
    <t>YouTube 1
YouTube 2
YouTube 3 (0:25, 1:28, 1:37 and 2:31)</t>
  </si>
  <si>
    <t>Gepard 1A2
Flugabwehrkanonenpanzer Gepard 1 A2
(mit LFK Singer)</t>
  </si>
  <si>
    <t>YouTube
Carl Zeiss Optronics Gepard Brochure</t>
  </si>
  <si>
    <t>FlaRakPz 1
Flugabwehrraketenpanzer 1 Roland</t>
  </si>
  <si>
    <t>9A33BM2
Osa-AK</t>
  </si>
  <si>
    <t>9Sh38-2 [d]
3.64x4.85°, 1.09x1.45°</t>
  </si>
  <si>
    <t>9Sh38-1 Technical description
Телевизионно-оптический визир</t>
  </si>
  <si>
    <t>Strela-10M
BM 9A35M</t>
  </si>
  <si>
    <t>9Sh127 [d]
1.8x
35°</t>
  </si>
  <si>
    <t>Manual
Simulator</t>
  </si>
  <si>
    <t>Wiesel 1A2
Waffenträger Wiesel 1 A2 TOW</t>
  </si>
  <si>
    <t>Daysight Tracker
13x
5.5°</t>
  </si>
  <si>
    <r>
      <t xml:space="preserve">AN/TAS-4 </t>
    </r>
    <r>
      <rPr>
        <u/>
        <sz val="10"/>
        <color theme="10"/>
        <rFont val="Arial"/>
        <family val="2"/>
        <scheme val="minor"/>
      </rPr>
      <t>or AN/TAS-4A [n]
4x, 12x
3.3x6.6°, 1.1x2.2°</t>
    </r>
  </si>
  <si>
    <t>TOW Weapon System (Page 72)
YouTube</t>
  </si>
  <si>
    <t>Leopard 2 (PzBtl 123) 
Kampfpanzer Leopard 2 A4 (C)
(Panzerbataillon 123)</t>
  </si>
  <si>
    <t>Vilkas
Boxer Infantry Fighting Vehicle Samson</t>
  </si>
  <si>
    <t>SIGHT-25HD
1x, 26x [d] / 1x, 18x [n]
34x60°, 1.3x2.3° [d] / 20x27°, 1.1x1.5° [n]</t>
  </si>
  <si>
    <t>Brochure</t>
  </si>
  <si>
    <t>Kate87</t>
  </si>
  <si>
    <t>PT-16/T14 mod. 
Kampfpanzer Leopard 2 K
(PT 16 mit T14)</t>
  </si>
  <si>
    <t>EMES-13</t>
  </si>
  <si>
    <t>Leo 2 prototypes (PT 14 mod.)
Leo 2 thread</t>
  </si>
  <si>
    <t>Leopard 2AV 
Kampfpanzer Leopard 2 AV
(PT 19 mit T 19)</t>
  </si>
  <si>
    <t>EMES-15A1 [d]
12x
5°</t>
  </si>
  <si>
    <t>EMES-15
kotsch88 - Leo 2
X - EMES-15A1
Leo 2 prototypes (Turm-Nr.19)</t>
  </si>
  <si>
    <t>Leopard 2A4M
Leopard 2 A4M CAN Main Battle Tank</t>
  </si>
  <si>
    <t>EMES-15A1 [d/n]
12x [d] / ~4x, ~12x [n]
5° [d] / 8.5x11.3°, 2.1x2.8° [n]</t>
  </si>
  <si>
    <t>Multi Function Display (MFD) [d/n]</t>
  </si>
  <si>
    <t>Boxer MGS
2020</t>
  </si>
  <si>
    <t>PASEO [d/n]
8x [n]
15.2-1.9° [n] / ≥2.5° [d]</t>
  </si>
  <si>
    <t>Safran PASEO Brochure
Safran Land Optronics 2022</t>
  </si>
  <si>
    <t>Leopard 2A5 
Kampfpanzer Leopard 2 A5</t>
  </si>
  <si>
    <t>EMES-15A2 [d/n]
12x [d] / 4x, 12x [n]
5° [d] / 7.12x14.25°, 2.37x4.75° [n]</t>
  </si>
  <si>
    <t>Leopard 2A6 
Kampfpanzer Leopard 2 A6</t>
  </si>
  <si>
    <t>FERO-Z18A6 [d]
8x
10°</t>
  </si>
  <si>
    <t>Leopard 2 PSO
Rheinmetall Leopard 2 Peace Support Operations</t>
  </si>
  <si>
    <t>Leopard 2A7V 
Kampfpanzer Leopard 2 A7V</t>
  </si>
  <si>
    <t>EMES-15A2 [d/n]
12x [d] / ~4x, ~12x [n]
5° [d] / 8.5x11.3°, 2.1x2.8° [n]</t>
  </si>
  <si>
    <t>FERO-Z18A7 [d]
8x
10°</t>
  </si>
  <si>
    <t>FlaRakRad
Flugabwehrraketenradwagen 1 A2 Roland
(auf Lkw 15t mil gl Kat 1 A1)</t>
  </si>
  <si>
    <t>Rank VIII Premiums</t>
  </si>
  <si>
    <t>Leopard 2PL 
Kampfpanzer Leopard 2 A4 PL
(AMAP)</t>
  </si>
  <si>
    <t>EMES-15A1 [d/n]
12x [d]
5° [d] / ≤12°, ≤2.5° [n]</t>
  </si>
  <si>
    <t>EMES-15
kotsch88 - Leo 2
X - EMES-15A1
KLW-1E (Page 49)</t>
  </si>
  <si>
    <t>Leopard 2A5
Kampfpanzer Leopard 2 A5
[YouTube Cup]</t>
  </si>
  <si>
    <t>BT-5
1933</t>
  </si>
  <si>
    <t>TOP-1 (TOS)
2.5x
15°</t>
  </si>
  <si>
    <t>PT-1</t>
  </si>
  <si>
    <t>BT-7 
Ob"yekt A-7
1937</t>
  </si>
  <si>
    <t>BT-7M
Ob"yekt A-8
BT-8
1938</t>
  </si>
  <si>
    <t>T-26
T-26-1
1940</t>
  </si>
  <si>
    <t>T-28 (1938)
1936</t>
  </si>
  <si>
    <t>TOP
2.5x
15°</t>
  </si>
  <si>
    <t>T-28
1938/39</t>
  </si>
  <si>
    <t>T-26-4
1933</t>
  </si>
  <si>
    <t>T-60
Ob"yekt 0-60
(Zavod №37)
1942</t>
  </si>
  <si>
    <t>TMFP</t>
  </si>
  <si>
    <t>T-70 
Ob"yekt 0-70
1942</t>
  </si>
  <si>
    <t>SU-5-1
1934</t>
  </si>
  <si>
    <t>SU-76M
1943</t>
  </si>
  <si>
    <t>OP-2</t>
  </si>
  <si>
    <t>GAZ-AAA (4M)
GAZ-AAA (M-4)
1938</t>
  </si>
  <si>
    <t>GAZ-AAA (DShK)
1931</t>
  </si>
  <si>
    <t>T-26 (1st Gv.T.Br.)
(1-ya Gvardyejskaya Tankovaya Brigada)
1940</t>
  </si>
  <si>
    <t>T-35
1935</t>
  </si>
  <si>
    <t>SU-57
1942</t>
  </si>
  <si>
    <t>Telescope M18
1x</t>
  </si>
  <si>
    <t>T-III
Pz.Kpfw. III Ausf. J
(107-j Otdyel'nyj Tankovyj Batal'on)
1941</t>
  </si>
  <si>
    <t>T-26E
(Ekranirovannyj)
(Zavod №174)
1940</t>
  </si>
  <si>
    <t>RBT-5
1932</t>
  </si>
  <si>
    <t>BA-11
1931</t>
  </si>
  <si>
    <t>TOP</t>
  </si>
  <si>
    <t>Russian book</t>
  </si>
  <si>
    <t>BM-8-24
52-TR-392
(KS-77)
1941</t>
  </si>
  <si>
    <t>PG-1?
3.7x
10.5°</t>
  </si>
  <si>
    <t>BT-7 TD
(Twitch drop)
Ob"yekt A-7
1937</t>
  </si>
  <si>
    <t>T-50 
Ob"yekt 135
1941</t>
  </si>
  <si>
    <t>T-34 (1940)
Ob"yekt 34
(KhPZ, Zavod №183)
Dec 1940</t>
  </si>
  <si>
    <t>T-34 (1941)
Ob"yekt 34
(UTZ, Zavod №183)
May 1941</t>
  </si>
  <si>
    <t>T-34 (1942)
Ob"yekt 34
(UTZ, Zavod №183)
Sep 1942</t>
  </si>
  <si>
    <t>T-34E STZ
Ob"yekt 34 
(Ekranirovannyj)
(STZ)
Feb 1942</t>
  </si>
  <si>
    <t xml:space="preserve">T-28E
(Ekranirovannyj)
</t>
  </si>
  <si>
    <t>KV-1 (L-11)
(LKZ, Zavod №100)
Feb 1940</t>
  </si>
  <si>
    <t>KV-2 (1939)
(LKZ, Zavod №100)
Jan 1940</t>
  </si>
  <si>
    <t>T-5</t>
  </si>
  <si>
    <t>PT-5</t>
  </si>
  <si>
    <t>KV-1S
(ChKZ, Zavod №100)
Nov 1942</t>
  </si>
  <si>
    <t>PT-4-13</t>
  </si>
  <si>
    <t>T-80
Ob"yekt -80
1943</t>
  </si>
  <si>
    <t>TMF-1</t>
  </si>
  <si>
    <t>K-8T</t>
  </si>
  <si>
    <t>ZiS-30
1941</t>
  </si>
  <si>
    <t>PP1-2</t>
  </si>
  <si>
    <t>OP2-55</t>
  </si>
  <si>
    <t>Random forum
TopWar</t>
  </si>
  <si>
    <t>SU-57B
1943</t>
  </si>
  <si>
    <t>TSh-15
4x
16°</t>
  </si>
  <si>
    <t>Отечественные бронированные машины</t>
  </si>
  <si>
    <t>SU-122
1942</t>
  </si>
  <si>
    <t>PG-1
3.7x
10.5°</t>
  </si>
  <si>
    <t>GitHub</t>
  </si>
  <si>
    <t>YaG-10 (29-K)
52-P-361A
ZSU 29-K
1935</t>
  </si>
  <si>
    <t>GAZ-MM (72-K)
1941</t>
  </si>
  <si>
    <t>BTR-152A
Ob"yekt 140A
(ZPTU-2)
1951</t>
  </si>
  <si>
    <t>OP-1-14</t>
  </si>
  <si>
    <t>VK-4</t>
  </si>
  <si>
    <t>ZiS-12 (94-KM)
1944</t>
  </si>
  <si>
    <t>ZiS-43
1942</t>
  </si>
  <si>
    <t>ZUT-37
ZSU ZUT-37
1942</t>
  </si>
  <si>
    <t>OM P3</t>
  </si>
  <si>
    <t>T-126
Ob"yekt 126
(Soprovozhdeniya Pekhoty)
1940</t>
  </si>
  <si>
    <t>T-34 (Prototype)
Ob"yekt A-34 (1-j obr.)
(KhPZ, Zavod №183)
Jan 1940</t>
  </si>
  <si>
    <t>BT-7A (F-32)
Ob"yekt A-7
(Artillerijskij)
1939</t>
  </si>
  <si>
    <t>SMK
(LKZ, Zavod №100)
1938</t>
  </si>
  <si>
    <t>T-34 (1st Gv.T.Br.)
(1-ya Gvardyejskaya Tankovaya Brigada)
Ob"yekt 34
(Zavod №183)
Jul 1941</t>
  </si>
  <si>
    <t>T-34E 
(Ekranirovannyj) 
Ob"yekt 34 
(Zavod №112) 
Feb 1943</t>
  </si>
  <si>
    <t>SU-76M (5th Gv.Kav.Corps)
(5-j Gvardyejskij Kavalyerijskij Korpus)
1943</t>
  </si>
  <si>
    <t>SU-76D
Gaz-74
1943</t>
  </si>
  <si>
    <t>M3 Medium
M3s Li
1939</t>
  </si>
  <si>
    <t>Periscope M2 / M19A1
1x
11°</t>
  </si>
  <si>
    <t>Periscope M1 / M21A1</t>
  </si>
  <si>
    <t>BM-13N
52-U-9411
(KS-112)
1943</t>
  </si>
  <si>
    <t>MK-II "Matilda"
Matil'da-III (F-96)
1944</t>
  </si>
  <si>
    <t>MK-IX "Valentine"
Valentin-IX
1943</t>
  </si>
  <si>
    <t>SU-85A
1943</t>
  </si>
  <si>
    <t>T-34-57
Ob"yekt 34
(ZiS-4)
(UTZ, Zavod №183)
Jul 1943</t>
  </si>
  <si>
    <t>TMFD-14
2.5x
15°</t>
  </si>
  <si>
    <t>T-34-85
Ob"yekt 35
(Zavod №112)
Mar 1944</t>
  </si>
  <si>
    <t>KV-1 (ZiS-5) 
(ChKZ, Zavod №100)
Jul 1941</t>
  </si>
  <si>
    <t>KV-85
Ob"yekt 239
(ChKZ, Zavod №100)
1943</t>
  </si>
  <si>
    <t>10T-15
2.5x
15°</t>
  </si>
  <si>
    <t>PT-4-15</t>
  </si>
  <si>
    <t>IS-1 
Ob"yekt 237
IS-85 
(ChKZ, Zavod №100)
1943</t>
  </si>
  <si>
    <t>ASU-57
Ob"yekt 572
1954</t>
  </si>
  <si>
    <t>OP2-50</t>
  </si>
  <si>
    <t>MP-50</t>
  </si>
  <si>
    <t>PT-76B 
Ob"yekt 740B
1959</t>
  </si>
  <si>
    <t>TShK-66
4x
16°</t>
  </si>
  <si>
    <t>SU-152 
Ob"yekt 236
Mar 1943</t>
  </si>
  <si>
    <t>ST-10
2x
18°</t>
  </si>
  <si>
    <t>SU-85 
Ob"yekt 139
1944</t>
  </si>
  <si>
    <t>ISU-152 
Ob"yekt 241
(52-GPS-545)
1945</t>
  </si>
  <si>
    <t>SU-85M 
Ob"yekt 139
1944</t>
  </si>
  <si>
    <t>ISU-122 
Ob"yekt 242
1945</t>
  </si>
  <si>
    <t>ST-18</t>
  </si>
  <si>
    <t>ZSU-37
1944</t>
  </si>
  <si>
    <t>BTR-152D
ZiS-152D (ZTPU-4)
1955</t>
  </si>
  <si>
    <t>BM-31-12
(52-U-972)
1944</t>
  </si>
  <si>
    <t>T-34-57 (1943)
Ob"yekt 34
(UTZ, Zavod №183)
Jul 1943</t>
  </si>
  <si>
    <t>M4A2
M4-A2-76
Shyerman "Emcha"
1944</t>
  </si>
  <si>
    <t>Telescope M71D
5x
13°</t>
  </si>
  <si>
    <t>Telescope M47A2
1.44x
9°</t>
  </si>
  <si>
    <t>Phòng không T-34
Xe tăng phòng không 37 mm
1963/65</t>
  </si>
  <si>
    <t>Type 1957 Small caliber AA sight
4x
15°</t>
  </si>
  <si>
    <t>常规兵器产品手册 第三分册</t>
  </si>
  <si>
    <t>KV-2 (1940)
(LKZ, Zavod №100)
Late 1940</t>
  </si>
  <si>
    <t>TOD-9</t>
  </si>
  <si>
    <t>PT-9</t>
  </si>
  <si>
    <t>KV-1E
(Ekranirovannyj)
(LKZ, Zavod №100)
Jun 1941</t>
  </si>
  <si>
    <t>SU-100Y
SU-100-Y
1940</t>
  </si>
  <si>
    <t>KV-2 (ZiS-6)
(LKZ, Zavod №100)
May 1941</t>
  </si>
  <si>
    <t>TD</t>
  </si>
  <si>
    <t>Yuri Pasholok</t>
  </si>
  <si>
    <t>KV-7 (U-13)
1942</t>
  </si>
  <si>
    <t>T-34-85
Ob"yekt 35
(UTZ, Zavod №183)
Sep 1944</t>
  </si>
  <si>
    <t>T-44 
Ob"yekt 136
Dec 1945</t>
  </si>
  <si>
    <t>TSh-16
4x
16°</t>
  </si>
  <si>
    <t>IS-2 
Ob"yekt 240
IS-122
(1-j obr.) 
(ChKZ, Zavod №100)
1943</t>
  </si>
  <si>
    <t>10T-17
2.5x
15°</t>
  </si>
  <si>
    <t>PT-4-17
2.5x
26°</t>
  </si>
  <si>
    <t>IS-2 (1944)
Ob"yekt 240
(2-j obr.)
(ChKZ, Zavod №100)
1944</t>
  </si>
  <si>
    <t>TSh-17
4x
16°</t>
  </si>
  <si>
    <t>IS-2 No.321
Ob"yekt 240
(2-j obr.)
(ChKZ, Zavod №100)
(№321)
1944</t>
  </si>
  <si>
    <t>ASU-85
Ob"yekt 573
1959</t>
  </si>
  <si>
    <t>TShK-2-79</t>
  </si>
  <si>
    <t>TPN-1-79-11 [n]
5.5x
6°</t>
  </si>
  <si>
    <t>SU-100P
Ob"yekt 105
1945</t>
  </si>
  <si>
    <t>OP1-7</t>
  </si>
  <si>
    <t>ISU-122S 
Ob"yekt 249
ISU-122-2
1945</t>
  </si>
  <si>
    <t>SU-100
Ob"yekt 138
1944</t>
  </si>
  <si>
    <t>TSh-19
4x
16°</t>
  </si>
  <si>
    <t>2S1
Ob"yekt 26
SG 2S1 Gvozdika
1970</t>
  </si>
  <si>
    <t>OP5-37
5.5x
11°</t>
  </si>
  <si>
    <t>PG-2 (1OP40)
3.7x
10.5°</t>
  </si>
  <si>
    <t>2S3M
Ob"yekt 303M
SAU 2S3M Akatsiya-M
1975</t>
  </si>
  <si>
    <t>OP5-38
5.5x
11°</t>
  </si>
  <si>
    <t>PG-4 (1OP44)
3.7x
10.5°</t>
  </si>
  <si>
    <t>2S3M</t>
  </si>
  <si>
    <t>BTR-ZD
Ob"yekt 925S
Skryezhyet
1984</t>
  </si>
  <si>
    <t>T-3 (1OP8)
3.5x
4.5°</t>
  </si>
  <si>
    <t>KV-L [AA]
1x</t>
  </si>
  <si>
    <t>Manual
YouTube</t>
  </si>
  <si>
    <t>M53/59
PLDvK vz. 53/59
"Ještěrka"
1956</t>
  </si>
  <si>
    <t>vz.47</t>
  </si>
  <si>
    <t>valka.cz</t>
  </si>
  <si>
    <t>KV-122
(D-25T)
(ChZK, Zavod №100)
Spring 1944</t>
  </si>
  <si>
    <t>T-34-85E
(Ekranirovannyj)
Ob"yekt 35
(36-ya Tankovaya Brigada)
(Zavod №174)
Sep 1944</t>
  </si>
  <si>
    <t>SU-122P
1944</t>
  </si>
  <si>
    <t>T-44-122
Ob"yekt 136
1944</t>
  </si>
  <si>
    <t>T-34-100
Ob"yekt 35
(LB-1)
(UTZ, Zavod №183)
1945</t>
  </si>
  <si>
    <t>TSh-20
4x
16°</t>
  </si>
  <si>
    <t>KV-220 
Ob"yekt 220
T-220
KV-4 
(LKZ, Zavod №100)
Jan 1940</t>
  </si>
  <si>
    <t>PT-6I</t>
  </si>
  <si>
    <t>T-V
T-VA Pantera
(59-j Otdyel'nyj Tankovyj Polk)
1944</t>
  </si>
  <si>
    <t>IS-2 "Revenge"
Ob"yekt 240 (2-j obr.)
(48-j Otdyel'nyj Gvardyejskij Tyazhyolyj Tankovyj Polk)
"Myest' za Brata Gyeroya"
(ChKZ, Zavod №100)
1944</t>
  </si>
  <si>
    <t>Object 248
IS-100
IS-5 
(ChZK, Zavod №100)
1944</t>
  </si>
  <si>
    <t>Domestic Armored Vehicles</t>
  </si>
  <si>
    <t>Type 62
WZ131
ZTQ1962 Light Tank
1962</t>
  </si>
  <si>
    <t>Type 63 Tank Sight</t>
  </si>
  <si>
    <t>T-44-100
Ob"yekt 136
1944</t>
  </si>
  <si>
    <t>T-54 (1947)
Ob"yekt 137-I
T-54-1
1947</t>
  </si>
  <si>
    <t>T-54 (1949)
Ob"yekt 137-II
T-54-2
1949/50</t>
  </si>
  <si>
    <t>T-54 (1951) 
Ob"yekt 137-III
T-54-3
1951/62</t>
  </si>
  <si>
    <t>TSh-2-22
3.5x, 7x
18°, 9°</t>
  </si>
  <si>
    <t>IS-3 
Ob"yekt 703
Kirovyets-1 
(ChZK, Zavod №100)
1945</t>
  </si>
  <si>
    <t>IS-4M 
Ob"yekt 701-6 
(LKZ, Zavod №100)
1949</t>
  </si>
  <si>
    <t>TSh-45
3.5x, 7x
18°, 9°</t>
  </si>
  <si>
    <t>K8-T
1x</t>
  </si>
  <si>
    <t>BTR-80A
GAZ-59029
1993</t>
  </si>
  <si>
    <t>1PZ-9
1.2x, 4x
49°, 14°</t>
  </si>
  <si>
    <t>TPN-3-42 [n]
5.5x
7°</t>
  </si>
  <si>
    <t>1PZ-9 manual (Discord)
TPN-3 manual</t>
  </si>
  <si>
    <t>BMP-1 
Ob"yekt 765 sp.4
BMP-1P
1979</t>
  </si>
  <si>
    <t>1PN22M2
6x
15°</t>
  </si>
  <si>
    <t>Object 906
PT-85 (UTD-20)
1963</t>
  </si>
  <si>
    <t>TSh-2B-8A
3.5x, 7x
18°, 9°</t>
  </si>
  <si>
    <t>TPN-1 [n]
5.5x
6°</t>
  </si>
  <si>
    <t>SU-122-54 
Ob"yekt 600
1956</t>
  </si>
  <si>
    <t>TSh-2-24
3.5x, 7x
18°, 9°</t>
  </si>
  <si>
    <t>S-71-24</t>
  </si>
  <si>
    <t>Object 268
(SPTP)
1956</t>
  </si>
  <si>
    <t>TSh-2A "Sharik"
3.5x, 7x
18°, 9°</t>
  </si>
  <si>
    <t>ZiS-3</t>
  </si>
  <si>
    <t>ZSU-57-2
Ob"yekt 500
"Sparka"
1954</t>
  </si>
  <si>
    <t>VK-3
1x</t>
  </si>
  <si>
    <t>ZSU-23-4M2
Shilka-M2
Ob"yekt 575M2</t>
  </si>
  <si>
    <t>B-7
2x, 6x
39°, 11.5°</t>
  </si>
  <si>
    <t>Manual</t>
  </si>
  <si>
    <t>ZSU-37-2
Ob"yekt 119
(2A1)
Yenisyej
1960</t>
  </si>
  <si>
    <t>1А11 "Baikal"</t>
  </si>
  <si>
    <t>IS-6
Ob"yekt 252.5
(pozdnij)
(LKZ, Zavod №100)
1946</t>
  </si>
  <si>
    <t>TBSh</t>
  </si>
  <si>
    <t>K-8T
1x</t>
  </si>
  <si>
    <t>Object 120
SPTP SU-152 Taran
1965</t>
  </si>
  <si>
    <t>TSh-2
3.5x, 7x
18°, 9°</t>
  </si>
  <si>
    <t>TO-55
Ob"yekt 482
1958</t>
  </si>
  <si>
    <t>TSh-2B-32P
3.5x, 7x
18°, 9°</t>
  </si>
  <si>
    <t>TPN-1-22-11 [n]
5.5x
6°</t>
  </si>
  <si>
    <t>Tankograd</t>
  </si>
  <si>
    <t>T-10A 
Ob"yekt 731 
(ChZK, Zavod №100)
1956</t>
  </si>
  <si>
    <t>TPS-1
3.1x, 8x
22°, 8.5°</t>
  </si>
  <si>
    <t>TUP-21
4x
12°</t>
  </si>
  <si>
    <t>PT-76-57
PT-76B
(BM-57)
2006</t>
  </si>
  <si>
    <t>Liga-S (SOZh-M?)
5x, 14x [d] / 5x [n]
10°, 3.5° [d] / 7° [n]</t>
  </si>
  <si>
    <t>1P67
1.2x, 4.2x
49°, 14°</t>
  </si>
  <si>
    <t>warspot</t>
  </si>
  <si>
    <t>T-55A
Ob"yekt 155A
1970</t>
  </si>
  <si>
    <t>T-55AMD-1
Ob"yekt 155AMD-1
~1983</t>
  </si>
  <si>
    <t>TShSM-32PV (1OP32-1)
3.5x, 7x
18°, 9°</t>
  </si>
  <si>
    <t>1K13-22
8x [atgm] / 5.5x [n]
5° [atgm] / 6.7° [n]</t>
  </si>
  <si>
    <t>T-62
Ob"yekt 166
1964</t>
  </si>
  <si>
    <t>TSh-2B-41
3.5x, 7x
18°, 9°</t>
  </si>
  <si>
    <t>TPN-1-41-11 [n]
5.5x
6°</t>
  </si>
  <si>
    <t>T-62M-1
Ob"yekt 166M-1
1981</t>
  </si>
  <si>
    <t>TShSM-41U
3.5x, 6.9x
18°, 9°</t>
  </si>
  <si>
    <t>1K13-1
8x [d] / 5.6x [n]
5° [d] / 6.666° [n]</t>
  </si>
  <si>
    <t>T-72A 
Ob"yekt 176
1983</t>
  </si>
  <si>
    <t>1A40
8x
9°</t>
  </si>
  <si>
    <t>TPN-3-49 [n]
5.5x
7°</t>
  </si>
  <si>
    <t>T-10M
Ob"yekt 734
ChKZ, Zavod № 100
1967</t>
  </si>
  <si>
    <t>T2S-29-14
3.1x, 8x
22°, 8.5°</t>
  </si>
  <si>
    <t>TPN-1-29-14 [n]
5.5x
6°</t>
  </si>
  <si>
    <t>Object 435
Ob"yekt 435
1960/61</t>
  </si>
  <si>
    <t>TPDS-2-41</t>
  </si>
  <si>
    <t>TPN-1-87-23 [n] 
5.5x 
6°</t>
  </si>
  <si>
    <t>FirearmCentral</t>
  </si>
  <si>
    <t>T-64A (1971) 
Ob"yekt 434
Ryedut
1971</t>
  </si>
  <si>
    <t>TPD-2-49
8x
9°</t>
  </si>
  <si>
    <t>TPN-1-49-23 [n] 
5.5x 
6°</t>
  </si>
  <si>
    <t>YouTube</t>
  </si>
  <si>
    <t>T-64B
T-64BV 
Ob"yekt 447AV
1987</t>
  </si>
  <si>
    <t>1G42
3.9-9x
20-8.4°</t>
  </si>
  <si>
    <t>TPN-3-49 [n]
5.5x
6.7°</t>
  </si>
  <si>
    <t>kotsch88 - T-80B (1G42)</t>
  </si>
  <si>
    <t>BMP-2
BMP-2D 
Ob"yekt 675
1982</t>
  </si>
  <si>
    <t>BPK-2-42
6x [d] / 5.5x [n]
10° [d] / 6.666° [n]</t>
  </si>
  <si>
    <t>9Sh119M1 [atgm]
9.5x
4.75°</t>
  </si>
  <si>
    <t>Object 685
Sud'ya
1975</t>
  </si>
  <si>
    <t>BMP-3
Ob"yekt 688A
2017</t>
  </si>
  <si>
    <t>PPND B03S03 Sodema
2.5x, 12x [d]
20°, 4° [d] / 6.75x9°, 2.25x3° [n]</t>
  </si>
  <si>
    <t>PPB-2
~2.6x
~26.5°</t>
  </si>
  <si>
    <t>PPB-2</t>
  </si>
  <si>
    <t>2S25
Sprut-SD
Ob"yekt 952
2001</t>
  </si>
  <si>
    <t>1A40-1M
7.42x8.25°</t>
  </si>
  <si>
    <t>1K13-3S</t>
  </si>
  <si>
    <t>TPN-4 Buran-PA [n]
7.5x
5.4°</t>
  </si>
  <si>
    <t>ARMA_MACIRE</t>
  </si>
  <si>
    <t>IT-1
Yaguar
Ob"yekt 150
1968</t>
  </si>
  <si>
    <t>T2-PD (1OP2) [d]
8x
9°</t>
  </si>
  <si>
    <t>UPN-S (1PN12) [n]</t>
  </si>
  <si>
    <t>some website idk</t>
  </si>
  <si>
    <t>Shturm-S
BM 9P149M
Ob"yekt 49
2014</t>
  </si>
  <si>
    <t>Object-775 
Ob"yekt 775
1964</t>
  </si>
  <si>
    <t>[d]
~4.5x, 10x
~22.5°, 8°</t>
  </si>
  <si>
    <t>[n]
3x, 8x
25°, ~5°</t>
  </si>
  <si>
    <t>Domestic armored vehicles vol 3
TiV 2024 No. 6</t>
  </si>
  <si>
    <t>ZSU-23-4
Shilka
Ob"yekt 575
1962</t>
  </si>
  <si>
    <t>ZSU-23-4M4
Shilka-M4
Ob"yekt 575M4
1999</t>
  </si>
  <si>
    <t>Object 140</t>
  </si>
  <si>
    <t>TSh-2-32P
3.5x, 7x
18°, 9°</t>
  </si>
  <si>
    <t>T-55AM-1 
Ob"yekt 155AM-1
1983</t>
  </si>
  <si>
    <t>BMD-4
(BO B8Ya01 Bakhcha-U)
Ob"yekt 960
2004</t>
  </si>
  <si>
    <t>LPD-1 (B8K1)
2.5x, 12x [d]
20°, 4° [d] / 6.75x9°, 2.25x3° [n]</t>
  </si>
  <si>
    <t>PPB-2
otvaga2004
YouTube</t>
  </si>
  <si>
    <t>BMD-4M
BMD-4M Sadovnitsa (BO B8Ya01 Bakhcha-U)
Ob"yekt 960M
2008</t>
  </si>
  <si>
    <t>IS-7
(3-j obr.)
(LKZ, Zavod №100)
Ob"yekt 260
1948</t>
  </si>
  <si>
    <t>TSh-46V
3.75x, 7.5x
19°, 9.3°</t>
  </si>
  <si>
    <t>TP-47A
3.2x, 7.9x
22°, 8.5°</t>
  </si>
  <si>
    <t>Супертанки Сталина ИС-7</t>
  </si>
  <si>
    <t>Object 279
"Troyanskij Kon"
Ob"yekt 279
1957</t>
  </si>
  <si>
    <t>TPDS-36A
8x
9°</t>
  </si>
  <si>
    <t>TPN-1
5.5x
6°</t>
  </si>
  <si>
    <t>kotsch88 - TPN-1
warthunder wiki</t>
  </si>
  <si>
    <t>T-72B
T-72B (Kontakt-1) 
Ob"yekt 184
1989/85</t>
  </si>
  <si>
    <t>1K13-49
8x [d] / 5.5x [n]
5° [d] / 6.7° [n]</t>
  </si>
  <si>
    <t>T-72B (1989)
T-72B (Kontakt-5)
Ob"yekt 184
1989</t>
  </si>
  <si>
    <t>T-90A
Vladimir 
Ob"yekt 188A1
2006</t>
  </si>
  <si>
    <t>1G46
2.7-12x
20-4.5°</t>
  </si>
  <si>
    <t>Essa [n]
6.75x9°, 2.25x3°</t>
  </si>
  <si>
    <t>kotsch88 - 1G46</t>
  </si>
  <si>
    <t>T-72B3
T-72B3M 
Ob"yekt 184B
2016</t>
  </si>
  <si>
    <t>PNM Sosna-U
4x, 12x [d]
12°, 4° [d] / 6.75x9°, 2.25x3° [n]</t>
  </si>
  <si>
    <t>1A40-4 [d/b]
8x
9°</t>
  </si>
  <si>
    <t>Sosna-U (YouTube)
kotsch88 - T-72B3</t>
  </si>
  <si>
    <t>T-80B
(AGAVA)
Ob"yekt 219R
1982</t>
  </si>
  <si>
    <t>T01-P01-01 AGAVA [n]
2x, 7x</t>
  </si>
  <si>
    <t>T-80U
Shvyedskij
Ob"yekt 219AS
1993</t>
  </si>
  <si>
    <t>T01-P02 AGAVA-2 [n]
1.8x, 4.5x
7.5x12°, 2.5x4°</t>
  </si>
  <si>
    <t>kotsch88 - 1G46
kotsch88 - AGAVA-2</t>
  </si>
  <si>
    <t>2S25M
Sprut-SDM1 
Ob"yekt 952M
2017</t>
  </si>
  <si>
    <t>PDT [n/b]
2.55x4°</t>
  </si>
  <si>
    <t>ArmyRecognition
Sosna-U (YouTube)
PDT source</t>
  </si>
  <si>
    <t>Khrizantema-S
BM 9P157-2
Ob"yekt 699 sb.2
2004</t>
  </si>
  <si>
    <t>1K118P [d/n]
13.5x18°, 6.75x9° [d] / 6.75x9°, 2.25x3.05° [n]</t>
  </si>
  <si>
    <t>YouTube
Brochure</t>
  </si>
  <si>
    <t>9A33BM3
Osa-AKM</t>
  </si>
  <si>
    <t>Strela-10M2
BM 9A35M2
1976</t>
  </si>
  <si>
    <t>2S6
ZSU 2S6M1
Ob"yekt 352M1
2003</t>
  </si>
  <si>
    <t>1A29M-1
8x
8°</t>
  </si>
  <si>
    <t>YouTube 1
YouTube 2
Jane's Land-Based Air Defence 2003-04</t>
  </si>
  <si>
    <t>BMP-2M
BMP-2M (BO B05Ya01 Byeryezhok) 
Ob"yekt 675
2005</t>
  </si>
  <si>
    <t>LPD-2M
2.5x, 12x [d]
20°, 4° [d] / 6.75x9°, 2.25x3° [n]</t>
  </si>
  <si>
    <t>1PZ-13 [d]
1.2x, 4x
49°, 14°</t>
  </si>
  <si>
    <t>topwar
otvaga2004</t>
  </si>
  <si>
    <t>2S38
BM 2S38 (BO 2A91) 
Ob"yekt 688D-sb.6
2018</t>
  </si>
  <si>
    <t>OES OP [d/n]
21x26°, 9x11°, 3x3.8° [d] / 20x25°, 8.3x10°, 3.2x4° [n]</t>
  </si>
  <si>
    <t>YouTube
OES OP sales brochure</t>
  </si>
  <si>
    <t>T-72AV (TURMS-T)
T-72AVS
Ob"yekt 176V
2003-06</t>
  </si>
  <si>
    <t>ARES [d/n]
3.3x, 10x [d]
16.8°, 5.6° [d] / 6x8°, 2.4x3.2° [n]</t>
  </si>
  <si>
    <t>T-72M4cz
PDF (Page 3)</t>
  </si>
  <si>
    <t>T-72M2 Moderna
1994</t>
  </si>
  <si>
    <t>Thermal Imaging Gunner's Sight (TIGS) [n]
4.35x9.5°, 1.7x3.6°</t>
  </si>
  <si>
    <t>TPD-K1 [d/b]
8x
9°</t>
  </si>
  <si>
    <t>kotsch88 - T-72
TPD-K1 (YouTube)
Fotona TIGS (YouTube)
Manufacturers website (TIGS)</t>
  </si>
  <si>
    <t>T-80UD
Byeryoza
Ob"yekt 478B
1987</t>
  </si>
  <si>
    <t>TPN-4-49 Buran-PA [n]
7.5x
5.4°</t>
  </si>
  <si>
    <t>kotsch88 - 1G46
kotsch88 - TPN-4</t>
  </si>
  <si>
    <t>T-80UE-1
T-80UYe-1
Ob"yekt 219AS-1</t>
  </si>
  <si>
    <t>Plisa [n]
6.75x9°, 2.25x3°</t>
  </si>
  <si>
    <t>CRIB</t>
  </si>
  <si>
    <t>T-80U
Shvyedskij
Ob"yekt 219AS
[YouTube Cup]
1993</t>
  </si>
  <si>
    <t xml:space="preserve">
T-80U (KAZ Drozd)
Ob"yekt 219AS
1995</t>
  </si>
  <si>
    <t>T-80UK
Ob"yekt 630A
1992</t>
  </si>
  <si>
    <t>Object 292
1990</t>
  </si>
  <si>
    <t>TiV 2014-1</t>
  </si>
  <si>
    <t>T-90M
"Proryv 3"
Ob"yekt 188M
2019</t>
  </si>
  <si>
    <t>Sosna-U (YouTube)
PDT Source</t>
  </si>
  <si>
    <t>T-80BVM
Ob"yekt 219RVM
2017</t>
  </si>
  <si>
    <t>1P67-1</t>
  </si>
  <si>
    <t>Sosna-U (YouTube)</t>
  </si>
  <si>
    <t>Pantsir-S1
BM 72V6
2008</t>
  </si>
  <si>
    <t>10ES1
4.17x6.25°, 0.87x1.3°</t>
  </si>
  <si>
    <t>Pantsir-S1 (YouTube)
Military Knowledge
Scribd - MATIS LR
YouTube 2</t>
  </si>
  <si>
    <t>M-51
M51 Shirman Gimel
1962</t>
  </si>
  <si>
    <t>Magach 1
Magaḥ 1
Early 1960s</t>
  </si>
  <si>
    <t>Telescope M97C (T156E1)
8x
7.4°</t>
  </si>
  <si>
    <t>Periscope M20/A1/A2
6x
8°</t>
  </si>
  <si>
    <t>Magach 2
Magaḥ 2
Mid 1960s</t>
  </si>
  <si>
    <t>Periscope M20A3
6x
8°</t>
  </si>
  <si>
    <t>AMX-13
Char léger AMX 13
(tourelle FL 10 avec 75)
1955</t>
  </si>
  <si>
    <t>L. 862
7.5x</t>
  </si>
  <si>
    <t>AML-90
Automitrailleuse Légère AML 90
1966</t>
  </si>
  <si>
    <r>
      <t xml:space="preserve">M262 </t>
    </r>
    <r>
      <rPr>
        <i/>
        <sz val="10"/>
        <color rgb="FF000000"/>
        <rFont val="Georgia"/>
        <family val="1"/>
      </rPr>
      <t xml:space="preserve">or </t>
    </r>
    <r>
      <rPr>
        <sz val="10"/>
        <color rgb="FF000000"/>
        <rFont val="Georgia"/>
        <family val="1"/>
      </rPr>
      <t>M37
6x (M37)</t>
    </r>
  </si>
  <si>
    <t>Sho't
Tank, Medium Gun, Centurion, Mk. 5
"Shoṭ"
F.V. 4011
1959</t>
  </si>
  <si>
    <t>TCM-20
Zaḥali Lemeḥetsah
(TCM-20)</t>
  </si>
  <si>
    <t>ZSU-57-2
Ob"yekt 500
1967</t>
  </si>
  <si>
    <t>M109
Howitzer, Medium, Self-Propelled, 155mm, M109
~1973</t>
  </si>
  <si>
    <t>Telescope, Elbow M118C
4x
10°</t>
  </si>
  <si>
    <t>Panoramic Telescope M117
4x
10°</t>
  </si>
  <si>
    <t>Rochev
Rokhev
Early 1970s</t>
  </si>
  <si>
    <t>Telescope, Elbow M118CA1
4x
10°</t>
  </si>
  <si>
    <t>Zachlam Tager
Zaḥali Lemeḥetsah
(Tagar)
~1965-66</t>
  </si>
  <si>
    <t>LeonXD</t>
  </si>
  <si>
    <t>M-51 (W)
M51 Shirman
(M4A3 HVSS)
1962</t>
  </si>
  <si>
    <t>Sholef</t>
  </si>
  <si>
    <t>Magach 3
Magaḥ 3
1967</t>
  </si>
  <si>
    <t>Telescope M105
8x
7.5°</t>
  </si>
  <si>
    <t>Periscope M31
8x
8°</t>
  </si>
  <si>
    <t>M48A3</t>
  </si>
  <si>
    <t>Magach 6
Magaḥ 6
1971</t>
  </si>
  <si>
    <t>Telescope M105C
8x
7.5°</t>
  </si>
  <si>
    <t>Magach 6A
Magaḥ 6 Alef
1970s</t>
  </si>
  <si>
    <t>Magach 5
Magaḥ 5
1978</t>
  </si>
  <si>
    <t>Telescope M105D
8x
7.5°</t>
  </si>
  <si>
    <t>Periscope M32
8x
8°</t>
  </si>
  <si>
    <t>Tiran 4
1967</t>
  </si>
  <si>
    <t>Tiran 4S
Tiran 4 Sharir
1972</t>
  </si>
  <si>
    <t>Sho't Kal Alef
Shoṭ Ḳal Alef
1969</t>
  </si>
  <si>
    <t>Hovet
Ḥavat</t>
  </si>
  <si>
    <t>Telescope M134</t>
  </si>
  <si>
    <t>Magach 3 (ERA)
Magaḥ 3
(Baltan)
~1975</t>
  </si>
  <si>
    <t>Magach 6R
Magaḥ 6 Resh
~1977</t>
  </si>
  <si>
    <t>Magach 6B
Magaḥ 6 Bet
1980s</t>
  </si>
  <si>
    <t>Magach Hydra
Magaḥ 6 Resh
(M261)
1981</t>
  </si>
  <si>
    <t>Magach 6M
Magaḥ 6 Mem Tadaḥ
Late 1980</t>
  </si>
  <si>
    <t>Magach 6C
Magaḥ 6 Gimel
1990s</t>
  </si>
  <si>
    <t>Gal Batash
Magaḥ 6 Bet Gal Vaṭesh
1990s</t>
  </si>
  <si>
    <t>Magach 7C
Magaḥ 7 Gimel
1989</t>
  </si>
  <si>
    <t>Sho't Kal Gimel
Shoṭ Ḳal Gimel
1979</t>
  </si>
  <si>
    <t>Tiran 6
T-62 obr. 1964 g.
Ob"yekt 166</t>
  </si>
  <si>
    <t>Merkava Mk.1B
Merkavah Siman 1 Mshupar
1998</t>
  </si>
  <si>
    <t>Merkava Mk.2B
Merkavah Siman 2 Bet
~1984</t>
  </si>
  <si>
    <t>ZSU-23-4
Shilka
Ob"yekt 575
1973</t>
  </si>
  <si>
    <t>Machbet
Ḥavat Maḥbet</t>
  </si>
  <si>
    <t>Eagle Eye [FCS]</t>
  </si>
  <si>
    <t>WarThunder Forum</t>
  </si>
  <si>
    <t>Giraf
Gi'raf</t>
  </si>
  <si>
    <t>Sho't Kal Dalet
Shoṭ Ḳal Dalet
1985</t>
  </si>
  <si>
    <t>Magach 6B Gal
Magaḥ 6 Bet Gal
1990</t>
  </si>
  <si>
    <t>Gal [FCS]</t>
  </si>
  <si>
    <t>Merkava Mk.2D
Merkavah Siman 2 Dor Dalet Ḳasag</t>
  </si>
  <si>
    <t>Sabra Mk.1
2004</t>
  </si>
  <si>
    <t>Merkava Mk.3B
Merkavah Siman 3 Bet
1990</t>
  </si>
  <si>
    <t>Ramaqh [FCS]
12x [d] / 5x [n]</t>
  </si>
  <si>
    <t>Merkava3 (YouTube)
Jane's Armour and Artillery 1990-91
Gaijin Issues</t>
  </si>
  <si>
    <t>Merkava Mk.3C
Merkavah Siman 3 Bet Baz
1994</t>
  </si>
  <si>
    <t>Imp.Chaparral
Guided Missile System, Intercept-Aerial, Carrier-Mounted, M48A2
"Draḳon"</t>
  </si>
  <si>
    <t>YouTube
Scribd (Page 56)
Jane's (Page 157)
YouTube
Report</t>
  </si>
  <si>
    <t>NAMER 30
Nagmash Merkavah
(RCWS-30)</t>
  </si>
  <si>
    <t>SIGHT-25HD [d/n]
1x, 26x [d] / 1x, 18x [n]
34x60°, 1.3x2.3° [d] / 20x27°, 1.1x1.5° [n]</t>
  </si>
  <si>
    <t>Raam Segol
Merkavah Siman 3 Dor Dalet Baz Ḳasag
(Ra'am Sagol)</t>
  </si>
  <si>
    <t>Merkava Mk.4B
Merkavah Siman 4 Bet
2003</t>
  </si>
  <si>
    <t>Barak Zohar (Baz) (Modified) [FCS]
12x [d]</t>
  </si>
  <si>
    <t>Merkava Mk.4 LIC 
Merkavah Siman 4 Low Intensity Conflict</t>
  </si>
  <si>
    <t>Merkava Mk.4M
Merkavah Siman 4 M'il Ruaḥ
2010</t>
  </si>
  <si>
    <t>Barak Zohar (Baz) (Modified) [FCS]
12x [d]
7.3x9.7° [n]</t>
  </si>
  <si>
    <t>Namer Tsrikhon
Nagmash Merkavah
2017</t>
  </si>
  <si>
    <t>Strv m/31
Stridsvagn modell 1931
Landsverk L-10
1930-1933</t>
  </si>
  <si>
    <t>?</t>
  </si>
  <si>
    <t>BT-42
15 tonnin rynnäkkötykkipanssarivaunu BT-42
Ps. 511
1942-1943</t>
  </si>
  <si>
    <t>Goerz Dial Sight
(4x)
(10°)</t>
  </si>
  <si>
    <t>Goerz Dial sight
Wikipedia
76/K02</t>
  </si>
  <si>
    <t>Strv m/38
Stridsvagn modell 1938
Landsverk L-60-S I
1937-1939</t>
  </si>
  <si>
    <t>TP-41
1.75x
40°</t>
  </si>
  <si>
    <t>The Chieftain: Strv m/38
Strv m/38 manual (page 90)
Manual</t>
  </si>
  <si>
    <t>Strv m/40L
Stridsvagn modell 1940 Landsverk I
Landsverk L-60-S III
1941-1942</t>
  </si>
  <si>
    <t>Pvlvv fm/42
Pansarvärnslavettvagn försöksmodell 1942
20 mm pansarvärnsluftvärnsbandlavettage
1942</t>
  </si>
  <si>
    <t>Ikv 72
Infanterikanonvagn 72
1949-1952</t>
  </si>
  <si>
    <t>Sav m/43 (1944)
Stormartillerivagn modell 1943
1944</t>
  </si>
  <si>
    <t>Panoramic
2x
~17.2°</t>
  </si>
  <si>
    <t>Vickers Mk.E
Vickers-Armstrongs 6-Ton Tank Alternative B
Ps. 161
1929</t>
  </si>
  <si>
    <t>T-28
Ps. 241
1931-1932</t>
  </si>
  <si>
    <t>Strv m/39
Stridsvagn modell 1939
L-60-S II
1939-1940</t>
  </si>
  <si>
    <t>T-26E
T-26 Englantilainen
Ps. 161
1928-1941</t>
  </si>
  <si>
    <t>Strv m/39 TD
Stridsvagn modell 1939
L-60-S II
1939-1940</t>
  </si>
  <si>
    <t>Pbil m/40
Pansarbil modell 1940
1940-1941</t>
  </si>
  <si>
    <t>?
1.75x
40°</t>
  </si>
  <si>
    <t>WT Live
The Chieftain: Strv m/38
Strv m/38 manual (page 90)</t>
  </si>
  <si>
    <t>Strv m/41 S-II
Stridsvagn modell 1941 Scania-Vabis II
1942-1944</t>
  </si>
  <si>
    <t>Pvkv III
Pansarvärnskanonvagn III
1951</t>
  </si>
  <si>
    <t>Lago I
Landsverk Lago
1939</t>
  </si>
  <si>
    <t>Strv m/42 EH
Landsverk Lago IV
1944</t>
  </si>
  <si>
    <t>TM-42
1.7x
28°</t>
  </si>
  <si>
    <t>The Chieftain: Strv m/42
Strv m/38 manual (page 90)
The Chieftain: Strv m/38</t>
  </si>
  <si>
    <t>Pbv 301
Pansarbandvagn 301
1962</t>
  </si>
  <si>
    <t>Lvtdgb m/40
Luftvärnsterrängdragbil modell 1940
1940</t>
  </si>
  <si>
    <t>Spj fm/43-44
Stormpjäs försöksmodell 1943-1944
"Trätoffelvagnen"
Motorlavettage 10 ton
1944</t>
  </si>
  <si>
    <t>Sav m/43 (1946)
Stormartillerivagn modell 1943 (1946)
1946</t>
  </si>
  <si>
    <t>Strv m/41 S-I
Stridsvagn modell 1941
Scania-Vabis I
1941</t>
  </si>
  <si>
    <t>Ikv 73
Infanterikanonvagn 73
1958</t>
  </si>
  <si>
    <t>The Chieftain: Strv m/42
Strv m/38 manual (page 90)
The Chieftain: Strv m/38
WT Wiki</t>
  </si>
  <si>
    <t>Pvkv II
Pansarvärnskanonvagn II
1951</t>
  </si>
  <si>
    <t>Pvkv IV
Pansarvärnskanonvagn IV
"Värjan"
1952</t>
  </si>
  <si>
    <t>Strv m/42 DT
Stridsvagn modell 1942
Delat Torn
1945-1946</t>
  </si>
  <si>
    <t>L-62 ANTI II
IlmatorjuntaPanssarivaunu 41
Ps 455
1940</t>
  </si>
  <si>
    <t>2 sights
one for elevation
one for traverse
1x</t>
  </si>
  <si>
    <t>The Chieftain: ItPsv 41</t>
  </si>
  <si>
    <t>Pvkv m/43 (1946)
Pansarvärnskanonvagn modell 1943
1946</t>
  </si>
  <si>
    <t>PV75-1
6x
12°</t>
  </si>
  <si>
    <t>Ikv 103
Infanterikanonvagn 103
1956</t>
  </si>
  <si>
    <t>Panoramic
4x</t>
  </si>
  <si>
    <t>Pvkv m/43 (1963)
Pansarvärnskanonvagn modell 1943
1963</t>
  </si>
  <si>
    <t>T-34
Panssarivaunu T-34
Ps. 231
"Sotka"
1941</t>
  </si>
  <si>
    <t>Pz.IV
Panssarivaunu PzKw IVJ
Ps. 221
"Nelonen"
1944</t>
  </si>
  <si>
    <t>T.Z.F. 5F/2
2.5x
25°</t>
  </si>
  <si>
    <t>PT-76
Panssarivaunu PT-76B
Ps. 141
1964</t>
  </si>
  <si>
    <t>Comet I
Tank, Cuiser, Mk. VIII, A.34, Comet, Mk. Ia
Ps. 252
1960</t>
  </si>
  <si>
    <t>№ 57 x 3 M.L. Mk. I
3x
13°</t>
  </si>
  <si>
    <t>SAV 20.12.48
Stormartillerivagn försöksmodell 1948
1948</t>
  </si>
  <si>
    <t>Check the in-game model</t>
  </si>
  <si>
    <t>Sherman III/IV
Tank, Medium, Sherman, Mk. III
1946</t>
  </si>
  <si>
    <t>KV-1 m1942
panssarivaunu KV-1A
Ps. 271-1
"Klimi"</t>
  </si>
  <si>
    <t>Pbv 501
Pansarbandvagn 501
1996</t>
  </si>
  <si>
    <t>Strv 74
Stridsvagn 74 V
1957</t>
  </si>
  <si>
    <t>A.F.V. No. 22, Mk. 1
6x</t>
  </si>
  <si>
    <t>Lvkv 42
Luftvärnskanonvagn 42
1953</t>
  </si>
  <si>
    <t>U-SH 204 GK
Unimog SH Typ 405.110
(Oerlikon 204GK)
[Landsverk]</t>
  </si>
  <si>
    <t>Bkan 1C
Bandkanon 1C
~1990</t>
  </si>
  <si>
    <t>4x
10°</t>
  </si>
  <si>
    <t>Reddit
Some Jane's idr</t>
  </si>
  <si>
    <t>T-34-85
Panssarivaunu T-34/85
Ps. 245
"Pitkäputkinen Sotka"
1944</t>
  </si>
  <si>
    <t>Charioteer MK VII
Tank, Medium Gun, Charioteer, Mk. 7f
F.V. 4101
Ps. 251
1958</t>
  </si>
  <si>
    <t>6x</t>
  </si>
  <si>
    <t>Ikv 91
Infanterikanonvagn 91
1975</t>
  </si>
  <si>
    <t>TP-1050L
10x
6°</t>
  </si>
  <si>
    <t>kotsch88 - IKV91</t>
  </si>
  <si>
    <t>U-SH 405
Unimog SH Typ 405.110
(Typ 3Z8DLa)
[Landsverk]
1960</t>
  </si>
  <si>
    <t>Periscope</t>
  </si>
  <si>
    <t>Strv 81
Stridsvagn 81
1953</t>
  </si>
  <si>
    <t>A.F.V. № 1, Mk. 1
6x</t>
  </si>
  <si>
    <t>Strv 101
Stridsvagn 101
1959</t>
  </si>
  <si>
    <t>A.F.V. № 18 Mk 1 or 2
6x</t>
  </si>
  <si>
    <t>№ 30 Mk I
6x</t>
  </si>
  <si>
    <t>Strv 103A
Stridsvagn 103A
1967</t>
  </si>
  <si>
    <t>OPS-1
6x, 10x, 18x
10°, 6°, 3.3°</t>
  </si>
  <si>
    <t>kotsch88 - Strv 103</t>
  </si>
  <si>
    <t>ZSU-57-2
ilmatorjuntapanssarivaunu SU-57
Ps. 461
1960</t>
  </si>
  <si>
    <t>VEAK 40
Vagn Eldledning Automat-Kanon 40
1964</t>
  </si>
  <si>
    <t>8x
8.5°</t>
  </si>
  <si>
    <t>Ointres.se</t>
  </si>
  <si>
    <t>Pvrbv 551
Pansarvärnsrobotbandvagn 551
1984</t>
  </si>
  <si>
    <t>TOW Weapon System (Page 191 and 197)</t>
  </si>
  <si>
    <t>T-54
Panssarivaunu T-54
Ps. 261
1959</t>
  </si>
  <si>
    <t>Strv 81 (RB52)
Stridsvagn 81
(Robot 52)
1950s</t>
  </si>
  <si>
    <t>Strv 103-0
Stridsvagn 103-0
1963</t>
  </si>
  <si>
    <t>kotsch88 - Strv 103
BR Militaria</t>
  </si>
  <si>
    <t>VIDAR
Artillerivogn, K9 Thunder
(Versatile Indirect Firing System)
2018</t>
  </si>
  <si>
    <t>MINEO DFSS
≥3° [d] / ≥4.5° [n]</t>
  </si>
  <si>
    <t>Safran MINEO</t>
  </si>
  <si>
    <t>Ikv 91-105
Indanterikanonvagn 91 105
1983</t>
  </si>
  <si>
    <t>[n]</t>
  </si>
  <si>
    <t>kotsch88 - IKV91
IKV-91-105 (YouTube)</t>
  </si>
  <si>
    <t>CV9030FIN
Cmbat Vehicle 9030FIN
panssarivaunu CV9030FIN
Ps. 171
2002</t>
  </si>
  <si>
    <t>UTAAS [d/n]
8x [d]
8° [d] / 6.75x9°, 2.25x3° [n]</t>
  </si>
  <si>
    <t>Saab: UTAAS
YouTube (TheChieftan)
Jane's</t>
  </si>
  <si>
    <t>Strf 9040B
Stridsfordon 9040B
1999</t>
  </si>
  <si>
    <t>UTAAS [d/n]
8x [d] / 4x, 12x [n]
8° [d] / 3x6°, 1.1x2.2° [n]</t>
  </si>
  <si>
    <t>Strv 104
Stridsvagn 104
1984</t>
  </si>
  <si>
    <t>1x, 8x</t>
  </si>
  <si>
    <t>Strv 103C
Stridsvagn 103C
1986</t>
  </si>
  <si>
    <t>OPS-1L
6x, 10x, 18x
10°, 6°, 3.3°</t>
  </si>
  <si>
    <t>Strv 105
Stridsvagn 105
1994</t>
  </si>
  <si>
    <t>ItPsV 90
Ilmatorjuntapanssarivaunu m/90
Ps. 473
2015</t>
  </si>
  <si>
    <t>VS-580 Viseur Anti-Aérien (VISAA)
3.2x, 10.5x
~17°, 5°</t>
  </si>
  <si>
    <t>Fixed traverse
1x, 8x
40°, 7°</t>
  </si>
  <si>
    <t>Jane's (page 92)
Some forum</t>
  </si>
  <si>
    <t>Lvrbv 701
Luftvärnsrobotbandvagn 701
1984</t>
  </si>
  <si>
    <t>7x
9°</t>
  </si>
  <si>
    <t>Jane's (page 37)
Saab - RBS 70 (YouTube)
YouTube 2
YouTube 3</t>
  </si>
  <si>
    <t>UDES 33
Pansarvärnsrobotbandvagn 551
(Prototyp)
1978</t>
  </si>
  <si>
    <t>Pbv 302 (BILL)
Pansarbandvagn 301
(Robot 56)
1984</t>
  </si>
  <si>
    <t>Periscope
8x</t>
  </si>
  <si>
    <t>Reflex
1x
17.189°</t>
  </si>
  <si>
    <t>RB56 BILL
8x [d] / 1x [n]
4x6.3° [d]</t>
  </si>
  <si>
    <t>IBOK 10 PBV 302 (Sight Manual)
BILL (YouTube)</t>
  </si>
  <si>
    <t>T-55M
Panssarivaunu T-55M
Ps. 262
1989</t>
  </si>
  <si>
    <t>Type FV
7x [d] / 8.5x [n]
9° [d] / 5.3° [n]</t>
  </si>
  <si>
    <t>Jane's Electro-Optic Systems 1999-2000
T-55M training material</t>
  </si>
  <si>
    <t>T-72M1
Panssarivaunu T-72M1
Ps. 264
1984-90</t>
  </si>
  <si>
    <t>Leopard 1A5NO
Kampfpanzer Leopard 1 A5 NO
1992-95</t>
  </si>
  <si>
    <t>TZF 1A
8x</t>
  </si>
  <si>
    <t>Wikipedia
EMES-18 (YouTube)</t>
  </si>
  <si>
    <t>CV9035DK
Combat Vehicle 9035DK
infanterikampøretøj 9035
IKK 9035</t>
  </si>
  <si>
    <t>Saab: UTAAS
Catherine-XP Brochure
Jane's</t>
  </si>
  <si>
    <t>BMP-2MD</t>
  </si>
  <si>
    <t>BPK-2-42 [d/n]
6x [d] / 5.5x [n]
10° [d] / 6.666° [n]</t>
  </si>
  <si>
    <t>Catherine GFC [n]
6.75x9°, 2.25x3°</t>
  </si>
  <si>
    <t>Report</t>
  </si>
  <si>
    <t>Rank VII</t>
  </si>
  <si>
    <t>Strf 9040C
Stridsfordon 9040C
2002</t>
  </si>
  <si>
    <t>UTAAS [d/n]
8x [d] / 4x, 12x [n]
8° [d] / 3.3x6.6°, 1.1x2.2° [n]</t>
  </si>
  <si>
    <t>Strv 121
Stridsvagn 121
1994</t>
  </si>
  <si>
    <t>SoldF - Strv 122
EMES-15
kotsch88 - Leo 2
X - EMES-15A1</t>
  </si>
  <si>
    <t>Lvkv 9040C
Luftvärnskanonvagn 9040C
1997</t>
  </si>
  <si>
    <t>Saab: UTAAS
Lvkv 90 (YouTube)</t>
  </si>
  <si>
    <t>ASRAD-R
Carrier, Personnel, Full Tracked, Armored. M113A2
(Advanced Short Range Air Defence System - RBS)
2000</t>
  </si>
  <si>
    <t>ASRAD-R (YouTube)</t>
  </si>
  <si>
    <t>Strf 9040 BILL
Stridsfordon 9040A
(Robotsystem 56)
2001</t>
  </si>
  <si>
    <t>LEMUR [d/n]
12x16° [d] / 6.75x9°, 2.25x3° [n]</t>
  </si>
  <si>
    <t>Saab: UTAAS
Strf 9056 (YouTube)
BAE Systems (YouTube)</t>
  </si>
  <si>
    <t>Leopard 2A4
Kampfpanzer Leopard 2 A4 FIN
Ps. 273
2002</t>
  </si>
  <si>
    <t>CV 90105
Combat Vehicle 90105
(XC-8)
2014</t>
  </si>
  <si>
    <t>Christian II
Stridsvagn 121B
«Christian II»
2003</t>
  </si>
  <si>
    <t>FERO Z18 (M)
10x
8°</t>
  </si>
  <si>
    <t>SoldF - Strv 122
EMES-15
kotsch88 - Leo 2
X - EMES-15A1
Strv 121B (SoldF)</t>
  </si>
  <si>
    <t>CT-CV 105HP
Patria Advanced Modular Vehicle Heavy Weapon Platform
(Cockerill CT-CV 105HP)
2007</t>
  </si>
  <si>
    <t>SAVAN 15 [d/n]</t>
  </si>
  <si>
    <t>YouTube
CT-CV Brochure
SAVAN 15 Brochure</t>
  </si>
  <si>
    <t>CV 90120
Combat Vehicle 90120
2007</t>
  </si>
  <si>
    <t>UTAAS [d/n]
8x [d]
8° [d]</t>
  </si>
  <si>
    <t>CV 90120 (YouTube)
Jane's Armour and Artillery 2010-11</t>
  </si>
  <si>
    <t>Strv 122A
Stridsvagn 122A
1996</t>
  </si>
  <si>
    <t>EMES-15A2 (M) [d/n]
3x, 12x [d] / 4x, 12x [n]
20°, 5° [d] / 7.12x14.25°, 2.37x4.75° [n]</t>
  </si>
  <si>
    <t>FERO Z18 (M) [d]
10x
8°</t>
  </si>
  <si>
    <t>Strv 122B PLSS
Stridsvagn 122B (Panoramic Low-Signature Sight)
2002</t>
  </si>
  <si>
    <t>Strv 122B+
Stridsvagn 122B+
ÅKP + IBD MBT 122B Evolution
2010</t>
  </si>
  <si>
    <t>ItO 90M
Ilmatorjuntaohjus m/90-M
Sisu XA-181
Ps. 477
2007</t>
  </si>
  <si>
    <t>Mascot CCD [d]
1.8x2.4°</t>
  </si>
  <si>
    <t xml:space="preserve">Catherine XP [n]
6.75x9°, 2.25x3° </t>
  </si>
  <si>
    <t>Jane's (page 109)
Catherine XP evolution (page 9)</t>
  </si>
  <si>
    <t>CV 90 Mk.IV
Combat Vehicle 90 MkIV (E30)
[BAE Systems Hägglunds]</t>
  </si>
  <si>
    <t>UTAAS [d/n]
8x [d]
8° [d] / 10x13°, 3.5x4.6° [n]</t>
  </si>
  <si>
    <t>Saab: UTAAS
Milsight LIRC Brochure</t>
  </si>
  <si>
    <t>Leopard 2A6
Kampfpanzer Leopard 2 A6 NL
Ps. 274
2001</t>
  </si>
  <si>
    <t>T 80 U
Ob"yekt 219AS
Shvyedskij
1993</t>
  </si>
  <si>
    <t>AMC.34 YR
Automitrailleuse de combat AMC 34
(1)</t>
  </si>
  <si>
    <t>L. 671
4x
11.25°</t>
  </si>
  <si>
    <t>AMD.35
Automitrailleuse de découverte AMD 35</t>
  </si>
  <si>
    <t>AMC.35 (ACG.1)
Automitrailleuse de combat Renault AMC 35</t>
  </si>
  <si>
    <t>L. 724</t>
  </si>
  <si>
    <t>H.35
Char léger Hotchkiss modèle 1935 H</t>
  </si>
  <si>
    <t>L. 739</t>
  </si>
  <si>
    <t>H.39
Char léger Hotchkiss modèle 1935 H modifié 39</t>
  </si>
  <si>
    <t>L. 767
4x
11.25°</t>
  </si>
  <si>
    <t>S.35
Char de cavalerie SOMUA 1935 S</t>
  </si>
  <si>
    <t>L. 731</t>
  </si>
  <si>
    <t>FCM.36 
Char léger d'accompagnement FCM 36</t>
  </si>
  <si>
    <t>L. 713</t>
  </si>
  <si>
    <t>R.35 (SA38) 
Char léger d'accompagnement 1935 R
(SA 38)</t>
  </si>
  <si>
    <t>D2
Char moyen D2</t>
  </si>
  <si>
    <t>L. 671</t>
  </si>
  <si>
    <t>L. 762</t>
  </si>
  <si>
    <t>P.7.T AA
Citroën-Kègresse-Hinstin P.7.T.</t>
  </si>
  <si>
    <t>AMR.35 ZT3 
Automitrailleuse de Reconnaissance AMR 35 ZT 3</t>
  </si>
  <si>
    <t>L. 700</t>
  </si>
  <si>
    <t>Lorraine 37L
Chasseur de Chars Lorraine 37</t>
  </si>
  <si>
    <t>SAu 40
Canon automoteur de 75mm SAu 40</t>
  </si>
  <si>
    <t>H.39 "Cambronne"
Char léger Hotchkiss modèle 1935 H modifié 39
(14e BCC)
«Cambronne»</t>
  </si>
  <si>
    <t>2C bis
Char de bataille 2C bis de FCM</t>
  </si>
  <si>
    <t>AMD 35 (SA35) 
Automitrailleuse de découverte AMD 35
avec tourelle Renault
(SA 35)</t>
  </si>
  <si>
    <t>Crusader Mk.II
Char de cavalerie Crusader Mk. II</t>
  </si>
  <si>
    <t>№ 30
1.9x
21°</t>
  </si>
  <si>
    <t>M3A3 Stuart
Char léger M3A3 Stuart</t>
  </si>
  <si>
    <t>M4A1
Char moyen M4A1 Sherman</t>
  </si>
  <si>
    <t>B1 bis
Char de bataille Renault B1 bis</t>
  </si>
  <si>
    <t>L. 710</t>
  </si>
  <si>
    <t>2C 
Char de bataille 2C de FCM</t>
  </si>
  <si>
    <t>CCKW 353 AA 
Truck, 2½-Ton, 6x6, GMC CCKW 353
(40mm M1)</t>
  </si>
  <si>
    <t>VTT DCA
AMX Véhicule de Combat d'Infanterie
avec tourelle M45</t>
  </si>
  <si>
    <t>Reflex sight M18
1x</t>
  </si>
  <si>
    <t>M4A3 (105)
Char moyen M4A3(105) HVSS Sherman</t>
  </si>
  <si>
    <t>M10 GMC
Canon automoteur M10</t>
  </si>
  <si>
    <t>B1 ter
Char de bataille Renault B1 №101 modifié ter</t>
  </si>
  <si>
    <t>AMX-13-M24
Char léger AMX 13
(tourelle M24)</t>
  </si>
  <si>
    <t>LVT-4/40
Vehicle, Landing, Tracked, Mk. 4
LVT (4) (Bofors)</t>
  </si>
  <si>
    <t>AMX-13 (FL11)
Char léger AMX 13
(tourelle FL 11 avec 75)</t>
  </si>
  <si>
    <t>L. 852
5.8x
14°</t>
  </si>
  <si>
    <t>EBR FL 11 avec 75 manual</t>
  </si>
  <si>
    <t>E.B.R (1951)
Engin Blindé de Reconnaissance Panhard EBR modèle 1951
(tourelle FL 11 avec 75)
1951</t>
  </si>
  <si>
    <t>M4A4
Char moyen M4A4 Sherman</t>
  </si>
  <si>
    <t>M4A4 (SA50)
Char moyen M4A4T Sherman de 75 v 1000°</t>
  </si>
  <si>
    <t>ARL-44 (ACL-1)
Char de transition ARL 44
(tourelle ACL 1)</t>
  </si>
  <si>
    <t>ARL-44
Char de transition ARL 44</t>
  </si>
  <si>
    <t>L. 787 [d]
4x
11.25°</t>
  </si>
  <si>
    <t>Document</t>
  </si>
  <si>
    <t>M4A3E2
Char d'assaut M4A3E2(75)W</t>
  </si>
  <si>
    <t>Telescope M71G
5x
13°</t>
  </si>
  <si>
    <t>AMX-13 DCA 40
AMX 13 Défense Contre Avions Canon de 40mm</t>
  </si>
  <si>
    <t>TPK 6.41
ACMAT TPK 6.41 Véhicule Protection de Convoi
Véhicule Léger de Reconnaissance et dÁppui</t>
  </si>
  <si>
    <t>M44 HMC
Affût automoteur M44 pour obusier 155mm</t>
  </si>
  <si>
    <t>M36B2
Canon automoteur M36B2</t>
  </si>
  <si>
    <t>M4A1 (FL10)
Char moyen M4A1 Sherman de 75 v 1000°
(tourelle FL 10)</t>
  </si>
  <si>
    <t>Lorraine 155 Mle.50
Lorraine automoteur de 155mm modèle 1950
1950</t>
  </si>
  <si>
    <t>AMX-13
Char léger AMX 13
(tourelle FL 10 avec 75)</t>
  </si>
  <si>
    <t>M26
Char moyen M26</t>
  </si>
  <si>
    <t>Telescope M71C
5x
13°</t>
  </si>
  <si>
    <t>Periscope M10F
1x, 6x
8x42°, 10°</t>
  </si>
  <si>
    <t>AMX M4
Char M 4 de AMX
1949</t>
  </si>
  <si>
    <t>AMX-10P
Véhicule de combat d'infanterie AMX 10 P</t>
  </si>
  <si>
    <r>
      <t xml:space="preserve">M 371 </t>
    </r>
    <r>
      <rPr>
        <i/>
        <sz val="10"/>
        <color rgb="FF000000"/>
        <rFont val="Georgia"/>
        <family val="1"/>
      </rPr>
      <t>o</t>
    </r>
    <r>
      <rPr>
        <sz val="10"/>
        <color rgb="FF000000"/>
        <rFont val="Georgia"/>
        <family val="1"/>
      </rPr>
      <t>r M 406 [d/AA]
6x
10°</t>
    </r>
  </si>
  <si>
    <t>TH 20 turret description</t>
  </si>
  <si>
    <t>CA Lorraine
Canon d'assaut Lorraine de 100mm</t>
  </si>
  <si>
    <t>ELC bis
Engin Léger de Combat bis
avec tourelle-casemate de 90</t>
  </si>
  <si>
    <t>Panther "Dauphine"
Char Panther Mle. G
(Escadron Autonome de Chars Besnier)
«Dauphine»</t>
  </si>
  <si>
    <t>AMX-13 (SS.11)
Char léger AMX 13
(tourelle FL 10 avec 75 et SS.11)</t>
  </si>
  <si>
    <t>E.B.R (1954) 
Engin Blindé de Reconnaissance Panhard EBR modèle 1954 
(tourelle FL 10 avec 75)
1954</t>
  </si>
  <si>
    <t>AML-90
Automitrailleuse Légère AML 90</t>
  </si>
  <si>
    <t>M 262 [d]
6x
10.886°</t>
  </si>
  <si>
    <t>AMX-13-90 
Char léger AMX 13 
(tourelle FL 10 avec 90)</t>
  </si>
  <si>
    <t>M 308</t>
  </si>
  <si>
    <t>Lorraine 40t
Char de bataille Lorraine de 40 tonnes
(tourelle oscillante Lorraine)</t>
  </si>
  <si>
    <t>Char 25t
Batignolles-Châtillon Char de 25 tonnes</t>
  </si>
  <si>
    <t>L. 853²-1 [d]
7.9x
8.88°</t>
  </si>
  <si>
    <t>AMX-30 (1972)
Engin principal de combat AMX 30B modèle 1972
1972</t>
  </si>
  <si>
    <t>M 271
8x
9°</t>
  </si>
  <si>
    <t>kotsch88</t>
  </si>
  <si>
    <t>AMX-50 (TOA100)
Char moyen AMX 50
avec tourelle TOA 100</t>
  </si>
  <si>
    <t>AMX50 Surbaissé
Char lourd AMX 50 Surbaissé</t>
  </si>
  <si>
    <t>L. 908 [d]
8x
11.46°</t>
  </si>
  <si>
    <t>Report
Document</t>
  </si>
  <si>
    <t>AuF1
Canon de 155mm Automoteur Modèle F1
sur châssis AMX 30</t>
  </si>
  <si>
    <t>wtlive</t>
  </si>
  <si>
    <t>shangxiang</t>
  </si>
  <si>
    <t>AMX-10M
Projet de système d'Arme Anti Char Rapide</t>
  </si>
  <si>
    <t>10x</t>
  </si>
  <si>
    <t>Gaijin Issues</t>
  </si>
  <si>
    <t>AMX-50 Foch
Canon automoteur AMX 50 Foch</t>
  </si>
  <si>
    <t>Somua SM
Char lourd Somua SM</t>
  </si>
  <si>
    <t>AMX-30
Engin principal de combat AMX 30B modèle 1965
1965</t>
  </si>
  <si>
    <t>AMX-50 (TO90/930)
Char moyen AMX 50
avec tourelle TO 90/930</t>
  </si>
  <si>
    <t>E.B.R (1963)
Engin Blindé de Reconnaissance Panhard EBR modèle 1963
(tourelle FL 11 avec 90)
1963</t>
  </si>
  <si>
    <t>Sight</t>
  </si>
  <si>
    <t>AMX-50 Surblindé
Char lourd AMX 50 Surblindé</t>
  </si>
  <si>
    <t>L. 853 [d]
8x
9.454°</t>
  </si>
  <si>
    <t>Periscope [d]
6x
6.875°</t>
  </si>
  <si>
    <t>MARS-15
MARS 15
(tourelle TS 90 avec 90mm F4)
1990</t>
  </si>
  <si>
    <t>TJN2-90 [d/n]
6.8x [d] / 4x [n]
7° [d] / 10° [n]</t>
  </si>
  <si>
    <t>AMX-13 (HOT)
Char léger AMX 13
(tourelle FL 10 avec 75 et HOT)</t>
  </si>
  <si>
    <t>AMX-10RC
AMX 10 RC</t>
  </si>
  <si>
    <t>M504 [d]
10x
6.875°</t>
  </si>
  <si>
    <t>DIVT-16 CASTOR [n]
5.4x8°, 1.8x2.7°</t>
  </si>
  <si>
    <t>AMX 10 RCR sights PowerPoint
AMX 10 RC manual</t>
  </si>
  <si>
    <t>VBCI
VBCI VCI</t>
  </si>
  <si>
    <t>SK-105A2
Jagdpanzer Kürassier 4KH6FA-SK105-A2</t>
  </si>
  <si>
    <t>AMX-30B2
Engin principal de combat AMX 30B2</t>
  </si>
  <si>
    <t>M544 [d]
10x</t>
  </si>
  <si>
    <t>kotsch88
Jane's Armour and Artillery 1990-91</t>
  </si>
  <si>
    <t>AMX-30B2 BRENUS 
Engin principal de combat AMX 30B2 Brenus</t>
  </si>
  <si>
    <t>AMX-32 (105)
Engin principal de combat AMX 32 P1</t>
  </si>
  <si>
    <t>M581.03A [d]
10x
6.875°</t>
  </si>
  <si>
    <t>AMX-32 
Engin principal de combat AMX 32 P2</t>
  </si>
  <si>
    <t>AMX-30 DCA
AMX 30 Défense Contre Avions</t>
  </si>
  <si>
    <t>M 250</t>
  </si>
  <si>
    <t>[aa]
1x, 4x</t>
  </si>
  <si>
    <t>Jane's Land Based Air Defence 1992-93</t>
  </si>
  <si>
    <t>SANTAL
Véhicule de Féfense Anti-Aérienne
Systeme Anti-aerien Autonome Leger</t>
  </si>
  <si>
    <t>Sopelem M411 [d]
1x, 6x</t>
  </si>
  <si>
    <t>AMX-30 ACRA
Projet de système d'Arme Anti Char Rapide
Char AMX 30
(prototype tourelle T 142)</t>
  </si>
  <si>
    <t>M390
6x / 10x [atgm]
9.568° / 5.73° [atgm]</t>
  </si>
  <si>
    <t>Bug report</t>
  </si>
  <si>
    <t>MEPHISTO
Véhicule de Combat Anti-Char
Module Élévateur Panoramique HOT Installé sur Tourelle Orientable</t>
  </si>
  <si>
    <t>M590 [d]
3x, 12x
18°, 5°</t>
  </si>
  <si>
    <t>MEPHIRA [n]
12x
3x6°</t>
  </si>
  <si>
    <t>Jane's AFV Retrofit 1993-94
Scribd (Page 87)
wtlive</t>
  </si>
  <si>
    <t>AMX-30 Super
Engin principal de combat Super AMX 30</t>
  </si>
  <si>
    <t>MOLF 30 [d/n]
12x [d] / 4x, 12x [n]
5° [d] / 7.12x14.25°, 2.37x4.75° [n]</t>
  </si>
  <si>
    <t>Some book
Atlas MOLF Brochure</t>
  </si>
  <si>
    <t>VBCI-2 (MCT30)
Véhicule Blindé de Combat d'Infanterie 2
(MCT-30)</t>
  </si>
  <si>
    <t>Electro Optical Targeting System (EOTS) II
2x, 5x, 16x
16.6x22.2°, 5.4x7.2°, 2.1x2.8°</t>
  </si>
  <si>
    <t>Report
Carl Zeiss Optronics PUMA Brochure
Below-the-turret-ring</t>
  </si>
  <si>
    <t>Vextra 105
[GIAT Industries]
1997</t>
  </si>
  <si>
    <t>SAVAN 15
2.5x, 10x [d] / 6.5x, 13x [n]
21.2°, 5.44° [d]</t>
  </si>
  <si>
    <t>Scribd
armedconflicts
malaysiamilitarypower</t>
  </si>
  <si>
    <t>AMX-40 
Engin principal de combat AMX 40 P4</t>
  </si>
  <si>
    <t>M581 [d]
10x
6.875°</t>
  </si>
  <si>
    <t>Jane's Armour and Artillery 1990-91</t>
  </si>
  <si>
    <t>Leopard 2A4NL</t>
  </si>
  <si>
    <t>Roland 1
Engin principal de antiaérien AMX 30R</t>
  </si>
  <si>
    <t>6x, 12x</t>
  </si>
  <si>
    <t>CV9035NL
Combat Vehicle 9035NL
Infanteriegevechtsvoertuig CV9035NL</t>
  </si>
  <si>
    <t>Leclerc
Char Leclerc série 1 RTS</t>
  </si>
  <si>
    <t>HL 60
3.3x, 10x [d] / 3x [TV] / 3x, 10x [n]
17.5°, 5.5° [d] / 2x3° [TV] / 5.7x8.6°, 1.9x2.9° [n]</t>
  </si>
  <si>
    <t>Leclerc S2
Char Leclerc série 2 T9</t>
  </si>
  <si>
    <t>HL 60
3.3x, 10x [d] / 3x [TV]
17.5°, 5.5° [d] / 2x3° [TV] / 6.75x9°, 2.25x3° [n]</t>
  </si>
  <si>
    <t>Leclerc SXXI
Char Leclerc série 21 T11</t>
  </si>
  <si>
    <t>HL 130
3.3x, 10x [d] / 3x [TV]
17.5°, 5.5° [d] / 2x3° [TV] / 6.75x9°, 2.25x3° [n]</t>
  </si>
  <si>
    <t>Leclerc AZUR
Char Leclerc série 2 T9
(Action en Zone Urbaine P1)</t>
  </si>
  <si>
    <t>Leopard 2A5NL</t>
  </si>
  <si>
    <t>Leopard 2A6NL</t>
  </si>
  <si>
    <t>AB 41
Autoblinda Mod. 41
1941</t>
  </si>
  <si>
    <t>M11/39
Carro Armato Mod. 39
1939</t>
  </si>
  <si>
    <t>AS 42/47
Autocarro Sahariano Mod. 42 Tipo II
(47/32)
"Metropolitata"
1942</t>
  </si>
  <si>
    <t>L6/40
Carro Armato Leggero Mod. 40
1940</t>
  </si>
  <si>
    <t>M13/40 (I)
Carro Armato Medio Mod. 40 Serie I
1940</t>
  </si>
  <si>
    <t>M13/40 (III)
Carro Armato Medio Mod. 40 Serie III 
1940</t>
  </si>
  <si>
    <t>M14/41
Carro Armato Medio Mod. 41 
1941</t>
  </si>
  <si>
    <t>AS 42
Autocarro Sahariano Mod. 42 Tipo II
(20/65)
"Metropolitata"
1942</t>
  </si>
  <si>
    <t>L3/33 CC
Carro Armato Leggero Mod. 33 Controcarro
1941</t>
  </si>
  <si>
    <t>2.75x
6.75°</t>
  </si>
  <si>
    <t>axishistory forum</t>
  </si>
  <si>
    <t>47/32 L40
Semovente da 47/32 su Scafo L. 40
1941</t>
  </si>
  <si>
    <t>Lancia 3Ro (100/17)
Autocannone da 100/17 su Lancia 3Ro
1941</t>
  </si>
  <si>
    <t>Csaba
39 M Csaba
1939</t>
  </si>
  <si>
    <t>1.2x
40°</t>
  </si>
  <si>
    <t>L6/40 (31 Rgt.)
Carro Armato Leggero Mod. 40
(31° Reggimento Carri)
1940</t>
  </si>
  <si>
    <t>M13/40 (II)
Carro Armato Medio Mod. 40 Serie II
1940</t>
  </si>
  <si>
    <t>Toldi IIA
42 M Toldi IIa
k.hk. B40
1942</t>
  </si>
  <si>
    <t>1.75x
40°</t>
  </si>
  <si>
    <t>AB 43
Autoblinda Mod. 43
1943</t>
  </si>
  <si>
    <t>M3A3 
Carro Armato Leggero M3A3</t>
  </si>
  <si>
    <t>Telescope M54 
3x 
12.3°</t>
  </si>
  <si>
    <t>Telescope M40
1.44x
9°</t>
  </si>
  <si>
    <t>M15/42 
Carro Armato Medio Mod. 42</t>
  </si>
  <si>
    <t>Pz.III N 
Carro Armato Medio Panzerkampfwagen III Ausf. N</t>
  </si>
  <si>
    <t>P40 
Carro Armato Pesante Mod. 40</t>
  </si>
  <si>
    <t>CM52
Autocarro Medio CM 52 (4x4)
(M45C)
FIAT 639N2</t>
  </si>
  <si>
    <t>75/18 M41
Semovente da 75/18 su Scafo M. 41</t>
  </si>
  <si>
    <t>75/32 M41
Semovente da 75/32 su Scafo M. 41</t>
  </si>
  <si>
    <t>75/34 M42 
Semovente da 75/34 su Scafo M. 42 M.</t>
  </si>
  <si>
    <t>105/25 M43 
Semovente da 105/25 su Scafo M. 43
"Bassotto"</t>
  </si>
  <si>
    <t>75/34 M43 
Semovente da 75/34 su Scafo M. 43</t>
  </si>
  <si>
    <t>Turan I
40 M Turán I</t>
  </si>
  <si>
    <t>Zrinyi II
43 M Zrínyi II</t>
  </si>
  <si>
    <t>M14/41 (47/40) 
Carro Armato Medio Mod. 41
(47/40)</t>
  </si>
  <si>
    <t>Celere Sahariano 
Carro Armato Celere Sahariano</t>
  </si>
  <si>
    <t>Turan II
41 M Turán II</t>
  </si>
  <si>
    <t>P40 "G.C. Leoncello"
Carro Armato Pesante Mod. 40
(Gruppo Corazzato "Leoncello")</t>
  </si>
  <si>
    <t>M24
Carro Armato Leggero M24</t>
  </si>
  <si>
    <r>
      <t xml:space="preserve">Telescope M71K </t>
    </r>
    <r>
      <rPr>
        <u/>
        <sz val="10"/>
        <color theme="10"/>
        <rFont val="Arial"/>
        <family val="2"/>
        <scheme val="minor"/>
      </rPr>
      <t>or M71G
5x
13°</t>
    </r>
  </si>
  <si>
    <r>
      <t xml:space="preserve">Periscope M14A1 </t>
    </r>
    <r>
      <rPr>
        <i/>
        <sz val="10"/>
        <color rgb="FF000000"/>
        <rFont val="Georgia"/>
        <family val="1"/>
      </rPr>
      <t>or</t>
    </r>
    <r>
      <rPr>
        <sz val="10"/>
        <color rgb="FF000000"/>
        <rFont val="Georgia"/>
        <family val="1"/>
      </rPr>
      <t xml:space="preserve"> M10C
1x, 6x (M10) 
8.166x42.166°, 10.333° (M10)</t>
    </r>
  </si>
  <si>
    <t>Breda 501
Semovente Ruotato da 90/53 su Breda 501</t>
  </si>
  <si>
    <t>M4A4 
Carro Armato Medio Sherman Mk. V</t>
  </si>
  <si>
    <t>M4 Tipo IC 
Carro Armato Medio Sherman Mk. Ic Ibrido</t>
  </si>
  <si>
    <t>M42 Contraereo 
Carro Armato Medio Mod. 42 Controaereo</t>
  </si>
  <si>
    <t>90/53 M41M
Semovente da 90/53 su Scafo M. 41 M-</t>
  </si>
  <si>
    <t>StuG III G
Semovente da 75/48 Sturmgeschütz III Ausf. G</t>
  </si>
  <si>
    <t>75/46 M43
Semovente da 75/46 su Scafo M. 43</t>
  </si>
  <si>
    <t>Turan III
43 M Turán III</t>
  </si>
  <si>
    <t>M4 Hybrid 
Carro Armato Medio Sherman Mk. I Ibrido</t>
  </si>
  <si>
    <t>Pz.IV G
Carro Armato Medio Panzerkampfwagen IV Ausf. G
Sep 1942</t>
  </si>
  <si>
    <t>T.Z.F. 5F/1
2.5x
25°</t>
  </si>
  <si>
    <t>M43 "G.C.Leoncello"
Semovente da 105/25 su Scafo M. 43
"Bassotto"
(Gruppo Corazzato "Leoncello")</t>
  </si>
  <si>
    <t>Zrinyi I
44 M Zrínyi I (43 M Sorozatvető)</t>
  </si>
  <si>
    <t>Breda 90/53
Autocannone da 90/53 su Breda 52</t>
  </si>
  <si>
    <t>M18
Semovente da 76/52 M18</t>
  </si>
  <si>
    <t>AUBL/74
Fiat-OTO-Melara 6616
(con torretta OTO T 90 CKL)
(Cockerill Mk. 3 da 90/38)</t>
  </si>
  <si>
    <t>P204
8x
9°</t>
  </si>
  <si>
    <t>FIAT 6614
Fia-OTO-Melara 6614
(M40A1)</t>
  </si>
  <si>
    <t>Sherman Vc 
Carro Armato Medio Sherman Mk. Vc</t>
  </si>
  <si>
    <r>
      <t xml:space="preserve">No. 43, x3, M.L., mk. III
3x </t>
    </r>
    <r>
      <rPr>
        <u/>
        <sz val="10"/>
        <color theme="10"/>
        <rFont val="Arial"/>
        <family val="2"/>
        <scheme val="minor"/>
      </rPr>
      <t>or 6x
13° or 9°</t>
    </r>
  </si>
  <si>
    <t>M26A1 
Carro Armato Medio M26A1</t>
  </si>
  <si>
    <t>Periscope M10F
1x, 6x
8.166x42.166°, 10.333°</t>
  </si>
  <si>
    <t>Leopard 40/70
Semovente controaerei da 40/70
su scafo Leopard 1 Versione A2</t>
  </si>
  <si>
    <t>NIFE SRS-5
1x
30°</t>
  </si>
  <si>
    <t>TIFF (Page 30)
YouTube</t>
  </si>
  <si>
    <t>R3 T20 FA-HS
OTO R3 Capraia T 20 FA-HS</t>
  </si>
  <si>
    <t>1.5x, 5x</t>
  </si>
  <si>
    <t>M36B1
Semovente da 90/50 M36B1</t>
  </si>
  <si>
    <t>Telescope, Panoramic M12
4x
10°</t>
  </si>
  <si>
    <t>M109G
Obice semovente da 155/23 M109</t>
  </si>
  <si>
    <t>2S1
SG 2S1 Gvozdika
Oby"ekt 26</t>
  </si>
  <si>
    <t>Tigris
Panzerkampfwagen Tiger Ausf. E
(spät)
Sd.Kfz. 181</t>
  </si>
  <si>
    <t>M26 "D.C.Ariete" 
Carro Armato Medio M26
(132° Divisione Corazzata "Ariete")</t>
  </si>
  <si>
    <t>C13 T90
OTO Melara C-13
(con torretta OTO T 90 CKL)
(Cockerill Mk. 3 da 90/38)</t>
  </si>
  <si>
    <t>R3 T106
OTO R3 Capraia T 106 FA</t>
  </si>
  <si>
    <t>M47 (105/55)
Tanque M47E2</t>
  </si>
  <si>
    <t>OF-40
Carro Armato OTO-Melara OF 40 Mk. 1
1980</t>
  </si>
  <si>
    <t>C215
8x
7.5°</t>
  </si>
  <si>
    <t>Jane's Armour and Artillery 1990-91
OF 40 Manual</t>
  </si>
  <si>
    <t>ZSU-57-2
Ob"yekt 500</t>
  </si>
  <si>
    <t>BTR-80
BTR-80A
GAZ-59029</t>
  </si>
  <si>
    <t>PzH 2000HU
Panzerhaubitze 2000HU Önjáró Tarack</t>
  </si>
  <si>
    <t>PzF TN 80 [d/n]
8x</t>
  </si>
  <si>
    <t>M60A1 "D.C.Ariete" 
Carro Armato M60A1
(132° Divisione Corazzata "Ariete")</t>
  </si>
  <si>
    <t>Rangefinder M17A1
10x</t>
  </si>
  <si>
    <t>AUBL-74 HVG
Fiat-OTO-Melara 6616
(con torretta OTO-Breda T 60M da 60/70)</t>
  </si>
  <si>
    <t>VCC-80/60
Veicolo Cingolato da Combattimento 80 Dardo
(da 60/70)</t>
  </si>
  <si>
    <t>FCS Mod Mk. 2
8x [d]</t>
  </si>
  <si>
    <t>Jane's AFV Systems 1988-89</t>
  </si>
  <si>
    <t>Centauro I 105
Cacciacarri Blindato B1 Centauro
(Preserie)</t>
  </si>
  <si>
    <t>OG 14 L3 TURMS [FCS] [d/n]
10x [d] / 4x, 12x [n]
5° [d] / 3.3x6.6°, 1.1x2.2° [n]</t>
  </si>
  <si>
    <t>OG C-102
8x</t>
  </si>
  <si>
    <t>YouTube 1
YouTube 2
Jane's Armour and Artillery
Tank Encyclopedia
WT-ITA Research Group</t>
  </si>
  <si>
    <t>Centauro I 105 R
Cacciacarri Blindato B1 Centauro
(serie I ROMOR)</t>
  </si>
  <si>
    <t>OF-40 Mk.2A
Carro Armato OTO-Melara OF 40 Mk. 2</t>
  </si>
  <si>
    <t>OG 14 L2A mod.0 [FCS]
7x, 14x
5.16°, 2.58°</t>
  </si>
  <si>
    <t>Jane's Armour and Artillery 1990-91
OF 40 Mk. 2A manual</t>
  </si>
  <si>
    <t>Leopard 1A5 
Carro Armato da Combattimento Leopard 1 Versione A5</t>
  </si>
  <si>
    <t>EMES-18
12x [d] / 4x, 12x [n]
5° [d] / 7.12x14.25°, 2.37x4.75° [n]</t>
  </si>
  <si>
    <t>ZSU-23-4
Ob"yekt 575</t>
  </si>
  <si>
    <t>SIDAM 25
Sistema Italiano Difesa Aerea Mobile, 25mm</t>
  </si>
  <si>
    <t>Madis [DVO]
5x [d]
12° [d] / 4.76° [n]</t>
  </si>
  <si>
    <t>Madis [TV]</t>
  </si>
  <si>
    <t>Exterior
1x</t>
  </si>
  <si>
    <t>M113A1 (TOW)
VTC M113A1
(TOW, modifica M223)</t>
  </si>
  <si>
    <t>VBC (PT2)
Veicolo Blindato da Combattimento Centauro
(Prototipo 2)</t>
  </si>
  <si>
    <t>DNRS-288
8x [d] / 2.8x, 8.4x [n]
3.4x6.8°, 1.1x2.2° [n]</t>
  </si>
  <si>
    <t>T-72M1
T-72-M1</t>
  </si>
  <si>
    <t>OF-40 (MTCA) 
Carro Armato OTO-Melara OF 40 Mk. 2
(MTCA)</t>
  </si>
  <si>
    <t>VRCC</t>
  </si>
  <si>
    <t>Centauro I 120
Cacciacarri Blindato B1 Centauro
(da 120mm MGS)</t>
  </si>
  <si>
    <t>Ariete (P)
C1 Ariete
(Preserie)</t>
  </si>
  <si>
    <t>Ariete PSO
C1 Ariete
(Kit PSO Tipo II)</t>
  </si>
  <si>
    <t>Ariete
C1 Ariete (Kit WAR)</t>
  </si>
  <si>
    <t>SIDAM 25 (Mistral) 
Sistema Italiano Difesa Aerea Mobile, 25mm Mistral</t>
  </si>
  <si>
    <t>Madis (DVO) [d/n]
5x [d]
12° [d] / 4.76° [n]</t>
  </si>
  <si>
    <t>Madis (TV) [d]</t>
  </si>
  <si>
    <t>Strela-10M
Önjáró Légvédelmi Rakétakilövö Komplexum "Sztrela 10"
9A35M</t>
  </si>
  <si>
    <t>OTOMATIC
OTO Main Anti-aircraft Tank for Intercept and Combat
1987</t>
  </si>
  <si>
    <t>Jane's Air Defence 1992
Jane's Electro-Optic 1999-2000
article</t>
  </si>
  <si>
    <t>Dardo
Veicolo Cingolato da Combattimento 80 Dardo
(OTOBreda TC-25 HITFIST)</t>
  </si>
  <si>
    <t>VCC-80/30
Veicolo Cingolato da Combattimento 80 Dardo
(Leonardo HITFIST 30)</t>
  </si>
  <si>
    <t>Freccia
Veicolo Blindato Medio Freccia Contro Carro</t>
  </si>
  <si>
    <t>LOTHAR SD (TV/FLIR) [d/n]
6.5x8.1°, 2.1x2.7° [d] / 8x10°, 1.9x2.4° [n]</t>
  </si>
  <si>
    <t>LOTHAR SD (DVO) [d]
10x
5.6°</t>
  </si>
  <si>
    <t>Leonardo - TURMS-D
LOTHAR SD brochure</t>
  </si>
  <si>
    <t>Leopard 2A4
Kampfpanzer Leopard 2 A4 HU
2020</t>
  </si>
  <si>
    <t>KF41
Lynx KF41HU Lánctalpas Páncélozott Gyalogsági Harcjármű
"Hiúz"
[Rheinmetall]
2018</t>
  </si>
  <si>
    <t>SEOSS-2 Sector [d/n]
16.7°, 8.9°, 4.4°, 2.2° [d/n]</t>
  </si>
  <si>
    <t>YouTube
Some forum</t>
  </si>
  <si>
    <t>Centauro RGO
Centauro I 120
[Iveco OTO Melara]
2003</t>
  </si>
  <si>
    <t>Ariete AMV
Carro Armato Ariete
(Ammodernamento di Mezza Vita Prototipo 1)
2022</t>
  </si>
  <si>
    <t>Leopard 2A7HU
Leopard 2A7HU Alapharckocsi
Leopard 2 A7+
[KNDS]</t>
  </si>
  <si>
    <t>WT Forum</t>
  </si>
  <si>
    <t>M8 LAC
Car, Armored, Light, M8</t>
  </si>
  <si>
    <t>Telescope M70D
3x
12.3°</t>
  </si>
  <si>
    <t>T-26
1940</t>
  </si>
  <si>
    <t>Chi-Ha
Type 97 Medium Tank</t>
  </si>
  <si>
    <t>Sd.Kfz.222 
leichter Panzerspähwagen (2cm) Ausf. A 
(1. Serie)</t>
  </si>
  <si>
    <t>T.Z.F. 3A
2.5x
18°</t>
  </si>
  <si>
    <t>M8 HMC
Carriage, Motor, 75mm howitzer, M8</t>
  </si>
  <si>
    <t>Telescope M56, M56A1 or M70C
3x
12.316°</t>
  </si>
  <si>
    <t>Telescope M12A5
4x
10°</t>
  </si>
  <si>
    <t>T-26 No.531
(200th Div.)</t>
  </si>
  <si>
    <t>M3A3 Stuart
Tank, Light, M3A3</t>
  </si>
  <si>
    <t>M5A1
Tank, Light, M5A1</t>
  </si>
  <si>
    <t>M24
Tank, Light, M24</t>
  </si>
  <si>
    <t>Chi-Ha Kai
Type 97 Medium Tank Gai</t>
  </si>
  <si>
    <t>M4A4
Tank, Medium, M4A4</t>
  </si>
  <si>
    <t>CCKW 353 (M45)
Truck, 2½-Ton, 6x6, GMC CCKW 353
(Multiple Caliber .50 Machine Gun Mount, M45C)</t>
  </si>
  <si>
    <t>LVT(A)(4) (ZiS-2)
Vehicle, Landing, Tracked, Armored, Mk. 4
(ZiS-2)</t>
  </si>
  <si>
    <t>M10 GMC
Carriage, Motor, 3-inch Gun, M10</t>
  </si>
  <si>
    <t>Telescope M70G
3x
12.316°</t>
  </si>
  <si>
    <t>M3A3 (1st PTG)
Tank, Light, M3A3
(1st PTG)</t>
  </si>
  <si>
    <t>M4A4 (1st PTG)
Tank, Medium, M4A4
(1st PTG)
«T'u Chi»</t>
  </si>
  <si>
    <t>Object 211
211 Amphibious Tank
(Prototype No. 4 Hull, 211A Turret)</t>
  </si>
  <si>
    <t>PT-76
Ob"yekt 740</t>
  </si>
  <si>
    <t>T-34 (1943)
(UTZ, Zavod №183)
Ob"yekt 34</t>
  </si>
  <si>
    <t>M4A1 (75) W
Tank, Medium, M4A1(75)W</t>
  </si>
  <si>
    <t>M42
Gun, Self-Propelled, Full-Tracked: Twin 40mm, M42
"Duster"</t>
  </si>
  <si>
    <t>ZSD63/PG87
ZSD1963 Armored Personnel Carrier
(PG87)
WZ531</t>
  </si>
  <si>
    <t>ISU-152
52-GPS-545
Ob"yekt 241</t>
  </si>
  <si>
    <t>M41A3
Tank, Combat, Full Tracked: 76mm Gun, M41A3
Walker Bulldog</t>
  </si>
  <si>
    <t>M18 GMC
Carriage, Motor, 76mm Gun, M18</t>
  </si>
  <si>
    <t>Telescope M76C
3x
21.5°</t>
  </si>
  <si>
    <t>Type 63
ZTS1963 Amphibious Tank
WZ211
1964</t>
  </si>
  <si>
    <t>Type 62
ZTQ1952 Light Tank
WZ131</t>
  </si>
  <si>
    <t>Т-34-85 (S-53)
(UTZ, Zavod №100)
Ob"yekt 35</t>
  </si>
  <si>
    <t>Т-34-85 Gai
(1960s Modernization)
(674th Factory)
1960s</t>
  </si>
  <si>
    <t>IS-2
Ob"yekt 240
IS-122
(1-j obr.)
(ChKZ, Zavod №100)
1943</t>
  </si>
  <si>
    <t>IS-2 (1944)
Ob"yekt 240
(2-j obr.)
(ChKZ, Zavod №100)</t>
  </si>
  <si>
    <t>Phòng không T-34
Xe tăng phòng không
(Kiêu 65)</t>
  </si>
  <si>
    <t>ZSL92
ZSL1992 Wheeled Armoured Personnel Carrier
WZ551A</t>
  </si>
  <si>
    <t>M36 GMC
Carriage, Motor, 90mm Gun, M36</t>
  </si>
  <si>
    <t>ISU-122
Ob"yekt 242</t>
  </si>
  <si>
    <t>SU-100
Ob"yekt 138</t>
  </si>
  <si>
    <t>PLZ83
PLZ1983 152mm Self-Propelled Howitzer
WZ321</t>
  </si>
  <si>
    <t>152mm Type 1 Telescope
5.5x
11°</t>
  </si>
  <si>
    <t>M64
Type 64 Light Tank</t>
  </si>
  <si>
    <t>T-34-85 No.215
(2nd Tank Div.)</t>
  </si>
  <si>
    <t>IS-2 No.402
Ob"yekt 240
IS-122
(1-j obr.)
(ChKZ, Zavod №100)
(3rd Tank Div.)
1943</t>
  </si>
  <si>
    <t>PT4-17
2.5x
26°</t>
  </si>
  <si>
    <t>ZTS63
ZTS1963 Amphibious Tank
1979</t>
  </si>
  <si>
    <t>ZBD86
ZBD1986 Infantry Fighting Vehicle
WZ501
2020</t>
  </si>
  <si>
    <t>6x
15°</t>
  </si>
  <si>
    <t>M48A1
Tank, Combat, Full Tracked: 90mm Gun, M48A1</t>
  </si>
  <si>
    <t>Type 59
ZTZ1959 Main Battle Tank
WZ120</t>
  </si>
  <si>
    <t>Type 69
ZTZ1969 Main Battle Tank
WZ121</t>
  </si>
  <si>
    <t>Type 69 [d]
3.5x, 7x
19°, 9°</t>
  </si>
  <si>
    <t>Type 70 [n]
7x
6°</t>
  </si>
  <si>
    <t>reddit</t>
  </si>
  <si>
    <t>PGZ80
PGZ1980 57mm Self-Propelled Anti-Aircraft Gun</t>
  </si>
  <si>
    <t>PLZ05</t>
  </si>
  <si>
    <t>M113A1
Carrier, Personnel, Full Tracked, Armored, M113A1
(M223 TOW Modification Kit)</t>
  </si>
  <si>
    <t>ZTZ59A
ZTZ1959A Main Battle Tank
WZ120A</t>
  </si>
  <si>
    <t>Type 69-IIa
Type 69-IIA Main Battle Tank
BW121A</t>
  </si>
  <si>
    <t>PLZ83-130
130mm Self-Propelled Gun-Howitzer
(Norinco)
1980s</t>
  </si>
  <si>
    <t>130mm Type 1 Telescope
5.5x
11°</t>
  </si>
  <si>
    <t>M41D
Tank, Combat, Full Tracked: 76mm Gun, M41D</t>
  </si>
  <si>
    <t>CVTTS</t>
  </si>
  <si>
    <t>M60A3 TTS
Tank, Combat, Full Tracked: 105mm Gun, M60A3 
(Tank, Thermal Sight)</t>
  </si>
  <si>
    <t>AN/VSG-2 (Tank Thermal Sight)
8x [d] / 2.666x, 8x [n]
8° [d] / 7.74x15°, 2.58x5° [n]</t>
  </si>
  <si>
    <t>CM11
Main Battle Tank, M48H, CM11 Yung Hu</t>
  </si>
  <si>
    <t>Gaijin Issues
FCS (YouTube, 10:00, 19:22, 21:18 and 22:24)
M60A3 TTS
LR/TTS Integration Study</t>
  </si>
  <si>
    <t>ZTZ59D1
ZTZ1959D1 Main Battle Tank
WZ120C</t>
  </si>
  <si>
    <t>ZTZ88B
ZTZ1988B Main Battle Tank
WZ122E</t>
  </si>
  <si>
    <t>ZTZ88A
ZTZ1988A Main Battle Tank
WZ122G</t>
  </si>
  <si>
    <t>ZTZ96
ZTZ1996 Main Battle Tank
WZ122H</t>
  </si>
  <si>
    <t>WV010-01
6x [d] / 7x [n]
~7.8° [d] / 6° [n]</t>
  </si>
  <si>
    <t>Tank Encyclopedia</t>
  </si>
  <si>
    <t>PGZ09
PGZ2009 35mm Self-Propelled Anti-Aircraft Gun</t>
  </si>
  <si>
    <t>YouTube
YouTube</t>
  </si>
  <si>
    <t>CM25
Missile Armored Vehicle, CM25 TOW</t>
  </si>
  <si>
    <t>PTZ89
PTZ1989 120mm Self-Propelled Gun
WZ371</t>
  </si>
  <si>
    <t>BiliBili</t>
  </si>
  <si>
    <t>steeltrioxide</t>
  </si>
  <si>
    <t>PTL02
PTL2002 100mm Wheeled Assault Gun
WMA301</t>
  </si>
  <si>
    <t>WG0006-00</t>
  </si>
  <si>
    <t>ZTZ-96A
Simulator</t>
  </si>
  <si>
    <t>AFT09
AFT09 Anti-Tank Missile Launch Vehicle</t>
  </si>
  <si>
    <t>TV
2.21x2.88°, 0.28x0.36°</t>
  </si>
  <si>
    <t>Object 122MT "MC"
1221 Medium Tank
(Triple-Mechanical Prototype)
1971</t>
  </si>
  <si>
    <t>WMA301
WMA301 Wheeled Assault Vehicle</t>
  </si>
  <si>
    <t>T-69 II G
Medium Tank Type-69 II G</t>
  </si>
  <si>
    <t>Scribd - T-69 II G Manual (deleted)</t>
  </si>
  <si>
    <t>T-62 №545
(57-go Pogranotryada)
Ob"yekt 166
1964</t>
  </si>
  <si>
    <t>MBT2000
(Norinco)
BW123A</t>
  </si>
  <si>
    <t>YV0010-0101 [d] 
6x, 10x / 6x [backup] 
10°, 6° / 10° [backup]</t>
  </si>
  <si>
    <t>[n]
6.75x9°, 2.25x3°</t>
  </si>
  <si>
    <t>MBT2000 FCS</t>
  </si>
  <si>
    <t>ZTZ96A
ZTZ1996A Main Battle Tank
WZ122R
2005</t>
  </si>
  <si>
    <t>ZTZ99-II
ZTZ1999 Main Battle Tank
(Phase 1 Modified)
(Company Command Tank)
WZ123</t>
  </si>
  <si>
    <t>8x [d] / 5x, 11.4x [n]
8x12°, 3.8x5.6° [n]</t>
  </si>
  <si>
    <t>Weibo</t>
  </si>
  <si>
    <t>ZTZ-99III 
ZTZ1999 Main Battle Tank 
(Phase 2) 
(Company Command Tank) 
WZ123B</t>
  </si>
  <si>
    <t>8x [d] / 6.67x, 20x [n]</t>
  </si>
  <si>
    <t>PGZ04A
PGZ2004A 25mm Self-propelled Anti-Aircraft Gun
"Tiān Ji"
WA717A</t>
  </si>
  <si>
    <t>Antelope ADS
Vehicle-Mounted Chien 1 Air-Defense Missile</t>
  </si>
  <si>
    <t>ZBD04A
ZBD2004A Infantry Fighting Vehicle
WZ502G</t>
  </si>
  <si>
    <t>[d]</t>
  </si>
  <si>
    <t>Video
Training simulator
Bilibili</t>
  </si>
  <si>
    <t>ZLT11
ZLT2011 Wheeled Armoured Assault Vehicle</t>
  </si>
  <si>
    <t>ZTZ96A (P)
ZTZ1996A Main Battle Tank
(Prototype)</t>
  </si>
  <si>
    <t>QN506
QN506 Multi-Weapon Combat Vehicle
(Guide Infrared)
2018</t>
  </si>
  <si>
    <t>T-80UD/BE
Tank T-80UD
Ob'ekt 478BE
2011</t>
  </si>
  <si>
    <t>1G46M
2.7-12x
20-4.5°</t>
  </si>
  <si>
    <t>Buran-Catherine [n]
6.75x9°, 2.25x3°</t>
  </si>
  <si>
    <t>Ukranian tanks
Manufacturer</t>
  </si>
  <si>
    <t>Al-Khalid-I
Tank Al-Khalid 1
2022</t>
  </si>
  <si>
    <t>WZ1001(E) LCT
WZ123A(Y) Experimental Main Battle Tank</t>
  </si>
  <si>
    <t>VT-4A1
VT4A1 Main Battle Tank
(Norinco)</t>
  </si>
  <si>
    <t>YV0012A-01 [d]
6x, 10x / 6x [b]
10°, 6° / 10° [b]</t>
  </si>
  <si>
    <t>Training simulator
Eyepiece</t>
  </si>
  <si>
    <t>ZTZ99A
ZTZ1999A Main Battle Tank
(Company Command Tank)
WZ1001
2015</t>
  </si>
  <si>
    <t>Tor-M1
BM 9A331-1
1997</t>
  </si>
  <si>
    <t>9Sh311 [d]
3.64x4.85°, 1.09x1.45°</t>
  </si>
  <si>
    <t>HQ-17
HQ-17 Tracked Missile Launch Vehicle
WXZ217
2013</t>
  </si>
  <si>
    <t>Ha-Go
Ha-Gō
Type 95 Light tank
(Early/Mid)</t>
  </si>
  <si>
    <t>Telescope [d]
2x
20°</t>
  </si>
  <si>
    <t>[d/mg]</t>
  </si>
  <si>
    <t>Japanese blog</t>
  </si>
  <si>
    <t>Ke-Ni
Experimental Type 98 Light tank Kō</t>
  </si>
  <si>
    <t>Ka-Mi
Special Type 2 launch</t>
  </si>
  <si>
    <t>I-Go Ko
I-Gō
Type 89 Medium Tank Kō
(Late)</t>
  </si>
  <si>
    <t>Ho-I
Type 2 Gun Tank</t>
  </si>
  <si>
    <t>Ho-Ro
Type 4 15cm Self-Propelled Gun</t>
  </si>
  <si>
    <t>Ro-Go Exp.
Experimental 12cm Self-Propelled Gun</t>
  </si>
  <si>
    <t>Type 94
Isuzu Type 94 6-Wheeled Truck
(Type 98)</t>
  </si>
  <si>
    <t>Ta-Se
Experimental Anti-Aircraft Tank Ta-Se</t>
  </si>
  <si>
    <t>Ha-Go commander
Ha-Gō
Type 95 Light Tank
(Command model)</t>
  </si>
  <si>
    <t>Ro-Go
Ro-Gō
Type 95 Heavy Tank</t>
  </si>
  <si>
    <t>Ka-Chi
Special Type 3 Launch</t>
  </si>
  <si>
    <t>Chi-Ha Kai
Type 97 Medium Tank Kai</t>
  </si>
  <si>
    <t>Chi-He
Type 1 Medium Tank</t>
  </si>
  <si>
    <t>Ho-Ni I
Type 1 7,5cm Self-Propelled Gun</t>
  </si>
  <si>
    <t>Ho-Ni III
Type 3 7,5cm Self-Propelled Gun</t>
  </si>
  <si>
    <t>Chi-Ha LG
Long 12cm Self-Propelled Gun</t>
  </si>
  <si>
    <t>M16 MGMC
M16 Self-Propelled Anti-Aircraft Gun</t>
  </si>
  <si>
    <t>So-Ki
Experimental Anti-Aircraft Tank So-Ki</t>
  </si>
  <si>
    <t>Chi-Ha Short Gun
Short 12cm Self-Propelled Gun</t>
  </si>
  <si>
    <t>Chi-He (5th Regiment)
Type 1 Medium Tank
(No. 5 Sensha Rentai)</t>
  </si>
  <si>
    <t>Chi-Ha Kai TD
Type 97 Medium Tank Kai
[Twitch Drop]</t>
  </si>
  <si>
    <t>M24
M24 Tank
"Chāfī"
1951</t>
  </si>
  <si>
    <t>Chi-Nu
Type 3 Medium Tank</t>
  </si>
  <si>
    <t>4x
14°</t>
  </si>
  <si>
    <t>Chi-To
Experimental Type 4 Medium Tank
(Prototype No. 2)</t>
  </si>
  <si>
    <t>Shi-H Mk.1
6x
8°</t>
  </si>
  <si>
    <t>Chi-To Late
Type 4 Medium Tank</t>
  </si>
  <si>
    <t>Chi-Ri II
Experimental Type 5 Medium Tank
(Prototype No. 2)</t>
  </si>
  <si>
    <t>Na-To
Experimental 7,5cm Anti-Tank Self-Propelled Gun</t>
  </si>
  <si>
    <t>M44 HMC
M44A1 155mm Self-Propelled Howitzer</t>
  </si>
  <si>
    <t>M19A1
M19A1 Self-Propelled Anti-Aircraft Gun</t>
  </si>
  <si>
    <t>M42
M42 Self-Propelled Anti-Aircraft Gun</t>
  </si>
  <si>
    <t>Chi-Nu II
Type 3 Medium Tank
(Experimental Type 5 7,5cm Tank Gun (Long) Mo. II)</t>
  </si>
  <si>
    <t>M4A3 (76) W
M4A3(76)W HVSS Tank
"Shāman"</t>
  </si>
  <si>
    <t>M41A1
M41A1 Tank
"Wōkā Burudoggu"</t>
  </si>
  <si>
    <t>Type 60 SPRG (C)
Type 60 Self-Propelled 106mm Recoilless Gun Mod. C</t>
  </si>
  <si>
    <t>Type 60 ATM
Type 60 Armored Personnel Carrier
(Type 64 MAT Launcher)</t>
  </si>
  <si>
    <t>ST-A1
STA-1</t>
  </si>
  <si>
    <t>ST-A2
STA-2</t>
  </si>
  <si>
    <t>Type 61
Type 61 Tank Mod. B</t>
  </si>
  <si>
    <t>Telescope
6x</t>
  </si>
  <si>
    <t>Periscope
4x</t>
  </si>
  <si>
    <t>Jane's Armour and Artillery 1979-80
Jane's Armour and Artillery 1990-91
ameblo.jp</t>
  </si>
  <si>
    <t>ST-A3
STA-3</t>
  </si>
  <si>
    <t>M36
M36 Self-Propelled Gun
(GM 6046)</t>
  </si>
  <si>
    <t>Type 75 SPH
Type 75 155mm Self-Propelled Howitzer</t>
  </si>
  <si>
    <t>J2
4x
10°</t>
  </si>
  <si>
    <t>J3
4x
10°</t>
  </si>
  <si>
    <t>Jane's Armour and Artillery 1982-83
report</t>
  </si>
  <si>
    <t>SUB-I-II
SUB-I-2
(MK 20)</t>
  </si>
  <si>
    <t>Heavy Tank No.6
Panzerkampfwagen Tiger Ausf. E
Tiger I
(mitte)</t>
  </si>
  <si>
    <t>Ho-Ri Prototype
Experimental New Gun Tank Kō</t>
  </si>
  <si>
    <r>
      <t xml:space="preserve">N/A, but in-game...
</t>
    </r>
    <r>
      <rPr>
        <sz val="10"/>
        <color rgb="FF000000"/>
        <rFont val="Georgia"/>
        <family val="1"/>
      </rPr>
      <t>Shi-H Mk.1
6x
8°</t>
    </r>
  </si>
  <si>
    <t>Type 87 RCV (P)
Reconnaissance Combat Vehicle
(No. 1 Prototype)</t>
  </si>
  <si>
    <t>M47
M47 tank</t>
  </si>
  <si>
    <t>STB-2
STB-0002</t>
  </si>
  <si>
    <t>J1 Telescope [d/n]
8x [d] / 9.6x [n]
5.3° [d] / 4° [n]</t>
  </si>
  <si>
    <t>J2 Periscope [d]
8x
8°</t>
  </si>
  <si>
    <t>a guess based on the exterior</t>
  </si>
  <si>
    <t>Type 74 (C)
Type 74 Tank Mod. C</t>
  </si>
  <si>
    <t>Official Specification</t>
  </si>
  <si>
    <t>Type 99
Type 99 155mm Self-Propelled Howitzer
"Rongunōzu"</t>
  </si>
  <si>
    <t>Type 75 MLRS
Type 75 130mm Self-Propelled Multiple Rocket Launcher</t>
  </si>
  <si>
    <t>Type 87 RCType 87 RVC
Type 87 Reconnaissance Combat Vehicle
"Burakkuai"</t>
  </si>
  <si>
    <t>Night exercise, 2002</t>
  </si>
  <si>
    <t>Type 89
Type 89 Armored Combat Vehicle
"Raitotaigā"</t>
  </si>
  <si>
    <t>Type 74 (E)
Type 74 Tank mod. E</t>
  </si>
  <si>
    <t>Official Specification
Night exercise, 2002</t>
  </si>
  <si>
    <t>Type 74 (F)
Type 74 Tank Mod. F</t>
  </si>
  <si>
    <t>Type 16 (P)
Mobile Combat vehicle
(No. 3 Prototype)</t>
  </si>
  <si>
    <t>Type 87
Type 87 Self-Propelled Anti-Aircraft Gun
"Sukaishūtā"</t>
  </si>
  <si>
    <t>1.5x, 6x
49°, 12.5°</t>
  </si>
  <si>
    <t>Official specification</t>
  </si>
  <si>
    <t>Type 16 (FPS)
Type 16 Mobile Combat Vehicle
(15th Rapid Deployment Regiment)</t>
  </si>
  <si>
    <t>Telescope</t>
  </si>
  <si>
    <t>Type 74 (G)
Type 74 Tank kai Mod. G</t>
  </si>
  <si>
    <t>[n]
7.6x10.1°, 2.7x3.6°</t>
  </si>
  <si>
    <t>CTWV ICV
Common Tactical Wheeled Vehicle
(Infantry Combat Vehicle)
Type 24 Wheeled Armoured Fighting Vehicle
2024</t>
  </si>
  <si>
    <t>TKX (P)
New Tank
(No. 3 Prototype)
2006</t>
  </si>
  <si>
    <t>4x, 13.3x</t>
  </si>
  <si>
    <t>防衛生産員会特報 285 「10式戦車と今後の戦車製造の態勢」
GV-Y120001E</t>
  </si>
  <si>
    <t>Type 90
Type 90 Tank</t>
  </si>
  <si>
    <t>Periscope [d/n]
10x [d]
6.5° [d] / 7.6x10.1°, 2.7x3.6° [n]</t>
  </si>
  <si>
    <t>[d]
12x
4°</t>
  </si>
  <si>
    <t>Official specification
Night exercise, 2002
YouTube</t>
  </si>
  <si>
    <t>Type 90 (B)
Type 90 Tank Mod. B</t>
  </si>
  <si>
    <t>Type 16
Type 16 Mobile Combat Vehicle</t>
  </si>
  <si>
    <t>Type 93
High Mobility Vehicle "Kōki"
(Type 93 Kin-SAM Launcher "Kurōzudoarō")</t>
  </si>
  <si>
    <t>Type 81 (C)
3½t Truck"Oogata"
(Type 81 Tan-SAM Launcher "Shōtoarō")</t>
  </si>
  <si>
    <t>CTWV RCV
Common Tactical Wheeled Vehicle
(Reconnaissance Combat Vehicle)
2024</t>
  </si>
  <si>
    <t>Type 90B "Fuji"
Type 90 Tank Mod. B
(Fuji School Armored Instruction Regiment)</t>
  </si>
  <si>
    <t>Type 10
Type 10 Tank</t>
  </si>
  <si>
    <t>TKX
New Tank (No. 3 prototype)
2009</t>
  </si>
  <si>
    <t xml:space="preserve">4x, 13.3x
</t>
  </si>
  <si>
    <t>A13 Mk I
Tank, Cruiser, Mk. III, A.13, Mk. I</t>
  </si>
  <si>
    <t>No. 30
1.9x
21°</t>
  </si>
  <si>
    <t>A13 Mk II
Tank, Cruiser, Mk. IV, A.13, Mk. II</t>
  </si>
  <si>
    <t>Stuart I 
Tank, Light, Stuart, Mk. I</t>
  </si>
  <si>
    <t>Stuart III 
Tank, Light, Stuart, Mk. III</t>
  </si>
  <si>
    <t>Tetrarch I
Tank, Light, Mk. VII, A.17, Tetrarch, Mk. I</t>
  </si>
  <si>
    <t>Daimler Mk II
Car, Armoured, Daimler, Mk. II</t>
  </si>
  <si>
    <t>No. 33 Mk. 4S
1.9x
21°</t>
  </si>
  <si>
    <t>Episcope No. 1 Mk. 1</t>
  </si>
  <si>
    <t>Light AA Mk I
Tank, Light, Mk. VIa, A.5, Mk. I, A.A., Mk. I</t>
  </si>
  <si>
    <t>Staghound AA
Car, Armoured, Staghound, A.A., Mk. I
T17E2</t>
  </si>
  <si>
    <t>T17E2</t>
  </si>
  <si>
    <t>SARC MkIVa
Car, Reconnaissance, SARC, Mk. IVa</t>
  </si>
  <si>
    <t>A13 Mk I (3rd R.T.R.)
Tank, Cruiser, Mk. III, A.13, Mk. I
(3rd Royal Tank Regiment)</t>
  </si>
  <si>
    <t>Independent
Tank, Heavy, A.1E1
[Vickers]</t>
  </si>
  <si>
    <t>Alecto I
Q.F. 95mm, S.P.3, A.25, Alecto, Mk. I</t>
  </si>
  <si>
    <t>No. 22D Mk. I
4x
10°</t>
  </si>
  <si>
    <t xml:space="preserve">No. 9 Mk. I
</t>
  </si>
  <si>
    <t>A13 Mk II 1939 
Tank, Cruiser, Mk. IVa, A.13, Mk. IIa</t>
  </si>
  <si>
    <t>Crusader II
Tank, Cruiser, Mk. VI, A.15, Crusader, Mk. II</t>
  </si>
  <si>
    <t>Crusader III
Tank, Cruiser, Mk. VI, A.15, Crusader, Mk. III</t>
  </si>
  <si>
    <t>No. 39 Mk IIS
1.9x
21°</t>
  </si>
  <si>
    <t>Cromwell V 
Tank, Cruiser, Mk. VIII, A.27M, Cromwell, Mk. Vc</t>
  </si>
  <si>
    <t>No. 50, M.L., mk. II.
3x, 6x
13°, 9°</t>
  </si>
  <si>
    <t>Cromwell I 
Tank, Cruiser, Mk. VIII, A.27M, Cromwell, Mk. Ic</t>
  </si>
  <si>
    <t>No. 39 Mk II.S
1.9x
21°</t>
  </si>
  <si>
    <t>Sherman II 
Tank, Medium, Sherman, Mk. II</t>
  </si>
  <si>
    <t>Valentine I 
Tank, Infantry, Mk. III, Valentine, Mk. I</t>
  </si>
  <si>
    <t>Valentine XI 
Tank, Infantry, Mk. III, Valentine, Mk. XI</t>
  </si>
  <si>
    <t>Valentine IX 
Tank, Infantry, Mk. III, Valentine, Mk. IX</t>
  </si>
  <si>
    <t>No. 39 Mk IS
1.9x
21°</t>
  </si>
  <si>
    <t>Matilda III 
Tank, Infantry, Mk. IIa*, A.12, Matilda, Mk. III</t>
  </si>
  <si>
    <t>Churchill I 
Tank, Infantry, Mk. IV, A.22A, Churchill, Mk. I</t>
  </si>
  <si>
    <t>Archer
Q.F. 17-pdr, S.P.1, Valentine, Mk. I, Archer, Mk. I</t>
  </si>
  <si>
    <t>No. 9 Mk. I</t>
  </si>
  <si>
    <t>Gun Carrier (3-in)
Carrier, Churchill, A.22D, 3-in Gun, Mk. I</t>
  </si>
  <si>
    <t>Achilles
Q.F. 17-pdr, S.P., M10, Achilles, Mk. Ic
"Firefly"</t>
  </si>
  <si>
    <t>Crusader AA Mk I
Tank, Cruiser, Mk. VI, A.15, Crusader, Mk. III, A.A., Mk. I</t>
  </si>
  <si>
    <t>AEC AA
Car, Armoured, A.E.C., Mk. II, A.A.</t>
  </si>
  <si>
    <t>SARC MkVI (2pdr)
Car, Reconnaissance, Heavy, SARC, Mk. VI
(1st Prototype)</t>
  </si>
  <si>
    <t>SARC MkVI (6pdr) 
Car, Reconnaissance, Heavy, SARC, Mk. VI 
(2nd Prototype)</t>
  </si>
  <si>
    <t>Crusader "The Saint"
Tank, Cruiser, Mk. VI, A.15, Crusader, Mk. II
(1st Aurmored Division)
«The Saint»</t>
  </si>
  <si>
    <t>Cromwell V (RP-3)
Tank, Cruiser, Mk. VIII, A.27M, Cromwell, Mk. Vc
(Tulip)</t>
  </si>
  <si>
    <t>A.C.I
Australian Cruiser Tank Mk. I
"Sentinel"</t>
  </si>
  <si>
    <t>No. 24B Mk. V</t>
  </si>
  <si>
    <t>Matilda Hedgehog
Infantry Tank Mk. II, A.12, Matilda Mk. IV
(Projector, Hedgehog, (Aust), No. 1, Mk. 1)</t>
  </si>
  <si>
    <t>Churchill AVRE Petard
Tank, Infantry, Mk. IV, A.22B, Churchill, Mk. III, A.V.R.E
«Petard»
1943</t>
  </si>
  <si>
    <t>Grant I
Tank, Medium, Grant, Mk. I</t>
  </si>
  <si>
    <t>Periscope M2 / M40</t>
  </si>
  <si>
    <t>Periscope M1 / M45</t>
  </si>
  <si>
    <t>AEC Mk II
Car, Armoured, A.E.C., Mk. II</t>
  </si>
  <si>
    <t>No. 39 Mk IV
3x
13°</t>
  </si>
  <si>
    <t>Sherman Firefly
Tank, Medium, Sherman, Mk. Vc
"Firefly"</t>
  </si>
  <si>
    <t>Challenger
Tank, Cruiser, A.30, Challenger, Mk. I</t>
  </si>
  <si>
    <t>Comet I 
Tank, Cruiser, A.34, Comet, Mk. Ia</t>
  </si>
  <si>
    <t>No. 57 x 3 M.L. Mk. I
3x
13°</t>
  </si>
  <si>
    <t>Churchill III 
Tank, Infantry, Mk. IV, A.22B, Churchill, Mk. III</t>
  </si>
  <si>
    <t>Churchill NA75 
Tank, Infantry, Mk. IV, A.22, Churchill, Mk. IV, N.A.75</t>
  </si>
  <si>
    <t>Churchill VII 
Tank, Infantry, Mk. IV, A.22F, Churchill, Mk. VII</t>
  </si>
  <si>
    <t>Avenger
Q.F. 17-pdr, S.P.2, A.30, Avenger Mk. I</t>
  </si>
  <si>
    <t>Central laying sight, No. 2 Mk. 1</t>
  </si>
  <si>
    <t>Ystervark
Self-Propelled Anti-Aircraft Gun System, Ystervark</t>
  </si>
  <si>
    <t>3.7x</t>
  </si>
  <si>
    <t>Delta IV [AA]
1x</t>
  </si>
  <si>
    <t>Ystervark</t>
  </si>
  <si>
    <t>Crusader AA Mk II
Tank, Cruiser, Mk. VI, A.15, Crusader, Mk. III, A.A., Mk. II</t>
  </si>
  <si>
    <t>Bosvark 
Self-Propelled Anti-Aircraft Gun System, Bosvark</t>
  </si>
  <si>
    <t>Concept 3
New Generation Armoured Car Project
[Armscor]</t>
  </si>
  <si>
    <t>Achilles (65 Rg.)
Q.F. 17-pdr, S.P., M10, Achilles, Mk. Ic
"Firefly"
(65th Anti-Tank Regiment)</t>
  </si>
  <si>
    <t>Sherman IC "Trzyniec"
Tank, Medium, Sherman, Mk. Ic
"Firefly"
(2. Dywizja Pancerna)
«Tryniec»</t>
  </si>
  <si>
    <t>A.C.IV
Australian Cruiser Tank, Mk. IV</t>
  </si>
  <si>
    <t>Comet I "Iron Duke IV"
Tank, Cruiser, Mk. VIII, Comet, Mk. Ia
(7th Armoured Division)
«Iron Duke IV»</t>
  </si>
  <si>
    <t>No. 57 Mk I
3x
13°</t>
  </si>
  <si>
    <t>Excelsior
Tank, Heavy Assault, A.33/B, Commodore</t>
  </si>
  <si>
    <t>Churchill Crocodile
Tank, Infantry, Mk. IV, A.22F, Churchill, Mk. VII, Crocodile</t>
  </si>
  <si>
    <t>TOG II
SVDC T.O.G. 2* Heavily Armoured Assault Tank</t>
  </si>
  <si>
    <t>No. 43, x3, M.L., mk. III 
3x or 6x 
13° or 9°</t>
  </si>
  <si>
    <t>QF 3.7 Ram
Tank, Cruiser, Ram, Mk. II
(3.7-inch)</t>
  </si>
  <si>
    <t>Centurion Mk 1
Tank, Cruiser, A.41, Centurion, Mk. I*</t>
  </si>
  <si>
    <r>
      <t xml:space="preserve">No. 43 x 3 ML Mk. 2 </t>
    </r>
    <r>
      <rPr>
        <i/>
        <sz val="10"/>
        <color rgb="FF000000"/>
        <rFont val="Georgia"/>
        <family val="1"/>
      </rPr>
      <t xml:space="preserve">or </t>
    </r>
    <r>
      <rPr>
        <sz val="10"/>
        <color rgb="FF000000"/>
        <rFont val="Georgia"/>
        <family val="1"/>
      </rPr>
      <t>3
3x, 6x
13°, 9°</t>
    </r>
  </si>
  <si>
    <t>A.F.V. Sight gear No. 2</t>
  </si>
  <si>
    <t>Centurion Mk 3
Tank, Medium Gun, Centurion, Mk. 3
F.V. 4007</t>
  </si>
  <si>
    <t>A.F.V. No. 1, Mk. 1
6x</t>
  </si>
  <si>
    <t>Charioteer Mk VII
Tank, Medium Gun, Charioteer, Mk. 7f
F.V. 4101</t>
  </si>
  <si>
    <t>A.F.V No. 1 Mks. 3 or 4
6x
11°</t>
  </si>
  <si>
    <t>FV4202
Tank, Medium Gun, No. 2
40-Ton Centurion
F.V. 4202</t>
  </si>
  <si>
    <t>FV4005
Tank, Heavy Gun, Stage II, Centaur
F.V. 4005</t>
  </si>
  <si>
    <t>TheTankMuseum (YouTube)
Tank Encyclopedia</t>
  </si>
  <si>
    <t>M109A1
Howitzer, Medium, Self-Propelled, 155mm, M109A1</t>
  </si>
  <si>
    <t>Tortoise 
Tank, Heavy Assault, A.39E1, Tortoise</t>
  </si>
  <si>
    <t>No. 66 x 3 M.L. Mk. 1
3x, 6x
13°, 9°</t>
  </si>
  <si>
    <t>Conway
Tank, Heavy Gun, Conway
F.V. 4004</t>
  </si>
  <si>
    <t>A.F.V. No. 9 Mk.1</t>
  </si>
  <si>
    <t>Skink
Tank, AA, 20mm Quad, Skink
(Polsten)</t>
  </si>
  <si>
    <t>Ratel 90
Fire Support Vehicle, Ratel 90 Mk. 3</t>
  </si>
  <si>
    <t>M37
6x</t>
  </si>
  <si>
    <t>Ratel 20
Infantry Combat Vehicle, Ratel 20 Mk. 3</t>
  </si>
  <si>
    <t>G6
G6-45 Renoster Self-Propelled Howitzer
[Armscor / OMC]</t>
  </si>
  <si>
    <t>Eland 90 Mk.7
Armoured Car, Eland 90 Mk. 7</t>
  </si>
  <si>
    <t>Scimitar
1971</t>
  </si>
  <si>
    <t>Sight, Periscopic, AV, No. 54, Mk. 1 [d]
10x
6.926°</t>
  </si>
  <si>
    <t>Cougar User Manual</t>
  </si>
  <si>
    <t>Fox
Combat Vehicle, Reconnaissance, Wheeled, 30mm Gun, Fox
F.V. 721</t>
  </si>
  <si>
    <t>No. 52 Mk. 1
10x
6.618°</t>
  </si>
  <si>
    <t>SPAV L2A1
1.6x, 5.8x
28°, 8°</t>
  </si>
  <si>
    <t>Strv 81 (RB52)
Stridsvagn 81 (rbs 52)</t>
  </si>
  <si>
    <t>Centurion Action X
Tank, Medium Gun, Centurion, Mk. 7
(Centurion Mantletless Turret with 20-pdr gun)
F.V. 4007 / F.V. 267252</t>
  </si>
  <si>
    <t>Black Prince
Tank, Infantry, A.43E1, Black Prince</t>
  </si>
  <si>
    <t>No. 41
1.9x
21°</t>
  </si>
  <si>
    <t>Centurion Mk.2
Tank, Cruiser, A.41A, Centurion, Mk. II</t>
  </si>
  <si>
    <t>Caernarvon
Tank, Medium Gun, Caernarvon, Mk. 2
F.V. 221</t>
  </si>
  <si>
    <t>Conqueror
Tank, Heavy Gun, Conqueror, Mk. 2
F.V. 214</t>
  </si>
  <si>
    <t>A.F.V. No. 10 Mk. 1
6x
11°</t>
  </si>
  <si>
    <t>Centurion Mk 10
Tank, Medium Gun, Centurion, Mk. 10</t>
  </si>
  <si>
    <t>A.F.V. No. 18 Mk. 1 or 2
6x</t>
  </si>
  <si>
    <t>No. 30 Mk I
6x</t>
  </si>
  <si>
    <t>Vickers Mk.1
Mk. 1 Main Battle Tank 
[Vickers]</t>
  </si>
  <si>
    <t>L23
10x
6.875°</t>
  </si>
  <si>
    <t>Jane's Armour and Artillery 1990-91
Report</t>
  </si>
  <si>
    <t>Swingfire
Launcher, Guided Missile, Carrier Mounted, Full Tracked, Swingfire
F.V. 438</t>
  </si>
  <si>
    <t>1x, 10x
60°, 6°</t>
  </si>
  <si>
    <t>The Tank Museum</t>
  </si>
  <si>
    <t>Falcon
Falcon Anti-Aircraft Gun System
[Vickers]</t>
  </si>
  <si>
    <t>Periscope [d, aa/g]
1x {aa] / 6x [g]
50° [aa] / 10° [g]</t>
  </si>
  <si>
    <t>Centurion Mk.5 AVRE
Tank, Assault Vehicle, Royal Engineers, 165mm Gun, Centurion, Mk. 5
F.V. 4003</t>
  </si>
  <si>
    <t>Centurion Mk.5/1 
Tank, Medium Gun, Centurion, Mk. 5 
F.V. 4011 
1968</t>
  </si>
  <si>
    <t>Blog</t>
  </si>
  <si>
    <t>Chieftain Mk 3
Tank, Combat, 120mm Gun, Chieftain, Mk. 3
F.V. 4201</t>
  </si>
  <si>
    <r>
      <t xml:space="preserve">No. 38 Mk. 1 </t>
    </r>
    <r>
      <rPr>
        <i/>
        <sz val="10"/>
        <color rgb="FF000000"/>
        <rFont val="Georgia"/>
        <family val="1"/>
      </rPr>
      <t xml:space="preserve">or </t>
    </r>
    <r>
      <rPr>
        <sz val="10"/>
        <color rgb="FF000000"/>
        <rFont val="Georgia"/>
        <family val="1"/>
      </rPr>
      <t>No. 56 Mk. 1
8x
11.173°</t>
    </r>
  </si>
  <si>
    <r>
      <t xml:space="preserve">A.V. No. 26, 60, 70 </t>
    </r>
    <r>
      <rPr>
        <i/>
        <sz val="10"/>
        <color rgb="FF000000"/>
        <rFont val="Georgia"/>
        <family val="1"/>
      </rPr>
      <t xml:space="preserve">or </t>
    </r>
    <r>
      <rPr>
        <sz val="10"/>
        <color rgb="FF000000"/>
        <rFont val="Georgia"/>
        <family val="1"/>
      </rPr>
      <t>80
7x
7.162°</t>
    </r>
  </si>
  <si>
    <t>A.V. L1A1 [n]
3x
14.324°</t>
  </si>
  <si>
    <t>Chieftain Mk 5
Tank, Combat, 120mm Gun, Chieftain, Mk. 5
F.V. 4201</t>
  </si>
  <si>
    <t>Chieftain Mk 10 
Tank, Combat, 120mm Gun, Chieftain, Mk. 10
F.V. 4201</t>
  </si>
  <si>
    <t>Tank Laser Sight / No. 6, Mk. 1
10x
8.652°</t>
  </si>
  <si>
    <t>Vickers Mk.3
Mk. 3 Main Battle Tank
[Vickers]</t>
  </si>
  <si>
    <t>GS10
1x</t>
  </si>
  <si>
    <t>Jane's Armour and Artillery 1979-80
Report</t>
  </si>
  <si>
    <t>Vickers Mk.11
Mk. 11 Long Range Patrol Vehicle
[Vickers]</t>
  </si>
  <si>
    <t>VFM5
Mk. 5 Battle Tank
[Vickers/FMC]</t>
  </si>
  <si>
    <t>Warrior
Combat Vehicle, Personnel, Tracked, 30mm Gun, Warrior
2005</t>
  </si>
  <si>
    <t>Battlegroup Thermal Imaging (BTGI)
1x, 8x [d]
25x30°, 5.5x7.5° [d] / 6.25x9°, 2.25x3° [n]</t>
  </si>
  <si>
    <t>Jane's AaA Upgrades 2003-04</t>
  </si>
  <si>
    <t>ZT3A2
Fire Support vehicle, Ratel ZT3 Mk. 3</t>
  </si>
  <si>
    <t>Striker
F.V. 102
1988</t>
  </si>
  <si>
    <t>Combined Sight (CS) [d/n]
2x, 10x [d] / 2x, 6x [n]</t>
  </si>
  <si>
    <t>Army Guide</t>
  </si>
  <si>
    <t>Chieftain Marksman
Chieftain Mk. 10
Marksman Low Level Air Defence Gun Turret Demonstrator
[GEC-Marconi]</t>
  </si>
  <si>
    <t>VS-580 Viseur Anti-Aérien (VISAA)
3.2x, 10.5x
16.75°, 5°</t>
  </si>
  <si>
    <t>ZA-35
ZA-35 Self-Propelled Anti-Aircraft Gun System
Project Prima
[Kentron / LEW]</t>
  </si>
  <si>
    <t>AntiAircraft-Electric Optical Tracker (AA-EOT)</t>
  </si>
  <si>
    <t>AA-CS-300D
3x, 10x
16°, 5°</t>
  </si>
  <si>
    <t>Rooikat Mk.1D
Armoured Car, Rooikat Mk. 1D</t>
  </si>
  <si>
    <t>8x
8°</t>
  </si>
  <si>
    <t>Olifant Mk.1A
Main Battle Tank, Olifant Mk. 1A</t>
  </si>
  <si>
    <t>MSZ-2
8x [d] / 7.2x [n]
8° [d] / 7.5° [n]</t>
  </si>
  <si>
    <t>Jane's Electro-Optic Systems 1999-00</t>
  </si>
  <si>
    <t>Rooikat MTTD
Medium Turret Technology Demonstrator
[Mechanology / IST Dynamics]</t>
  </si>
  <si>
    <t>Olifant Mk.2
Main Battle Tank, Olifant Mk. 2</t>
  </si>
  <si>
    <t>Target Detection and Engagement System (TDES)</t>
  </si>
  <si>
    <t>Vijayanta
Vijayanta Mk. 1</t>
  </si>
  <si>
    <t>No. 30 Mk. 1 [d]
6x</t>
  </si>
  <si>
    <t>IR 102C [n]</t>
  </si>
  <si>
    <t>Khalid</t>
  </si>
  <si>
    <t>Sight, Periscopic, Laser Rangefinder, No. 7, Mk. 1
10x
8.652°</t>
  </si>
  <si>
    <t>Sight Unit, No. 80, Mk. 1 [d/b]</t>
  </si>
  <si>
    <t>Rooikat 105
Rooikat 105 Armoured Fighting Vehicle
[Vickers OMC / Denel]</t>
  </si>
  <si>
    <t>Sho't Kal Dalet
Shoṭ Ḳal Dalet</t>
  </si>
  <si>
    <t>Challenger Mk.2
Tank, Combat, 120mm Gun, Challenger 1, Mk. 2
F.V. 4030/4</t>
  </si>
  <si>
    <t>Sight, Laser Rangefinder, Periscopic, AV, No. 10, Mk I [d]
10x
8.5°</t>
  </si>
  <si>
    <t>Thermal Observation Gunnery System (TOGS) [n]
4x, 11.5x
10.2x15.5°, 3.9x5.5°</t>
  </si>
  <si>
    <t>Sight unit, AV, No. 87, Mk. 1 [d/b]
7x</t>
  </si>
  <si>
    <t>Challenger Manual</t>
  </si>
  <si>
    <t>Challenger Mk.3 
Tank, Combat, 120mm Gun, Challenger 1, Mk. 3 
F.V. 4030/4
1991</t>
  </si>
  <si>
    <t>Challenger 2 
Tank, Combat, 120mm Gun, Challenger 2
(Dorchester Level 2E) 
F.V. 4034
2003</t>
  </si>
  <si>
    <t>3x, 10x</t>
  </si>
  <si>
    <t>Thermal Observation Gunnery System 2 (TOGS 2) [n]
4x, 11.5x
10.2x15.5°, 3.9x5.5°</t>
  </si>
  <si>
    <t>NANOQUEST L30
10x
6.875°</t>
  </si>
  <si>
    <t>Army Technology
Jane's Armour and Artillery 1990-91</t>
  </si>
  <si>
    <t>Challenger 2 (2F) 
Tank, Combat, 120mm Gun, Challenger 2 
(Dorchester Level 2F) 
F.V. 4034
2004</t>
  </si>
  <si>
    <t>Challenger 2 TES 
Tank, Combat, 120mm Gun, Challenger 2
Theatry Entry Standard 
(Dorchester Level 2H) 
F.V. 4034
2008</t>
  </si>
  <si>
    <t>Vickers Mk.7
Mk. 7 Main Battle Tank
[Vickers]
1985</t>
  </si>
  <si>
    <t>L30
10x
6.875°</t>
  </si>
  <si>
    <t>Tanks Encyclopedia
Report</t>
  </si>
  <si>
    <t>Desert Warrior
Faris
[GKN Defence]</t>
  </si>
  <si>
    <t>Gunner's Integrated TOW Sight II (GITS II)
3.3x, 10x [n]</t>
  </si>
  <si>
    <t>Report - Gaijin confirmed upgrade</t>
  </si>
  <si>
    <t>Stormer AD
Alvis Stormer Air Defence</t>
  </si>
  <si>
    <t>Infographics</t>
  </si>
  <si>
    <t>Stormer HVM
Combat Vehicle, Carrier, Full Tracked, High Velocity Missile System
F.V. 4333</t>
  </si>
  <si>
    <t>1.5x, 6x [d]
40°, 10° [d] / 10.5x17.5°, 3x5° [n]</t>
  </si>
  <si>
    <t>MILITARNYI
Thales brochure
Jane's AaA Upgrades 2011-12</t>
  </si>
  <si>
    <t>9A33BM2
Osa-AK
2016</t>
  </si>
  <si>
    <t>TTD
Tank Technology Demonstrator
Project Loggim
[Reumech OMC]
1992</t>
  </si>
  <si>
    <t>GS-60
3x, 8x [d]
14.4x21.33°, 5.4x8° [d] / 6.75x9°, 2.25x3° [n]</t>
  </si>
  <si>
    <t>Auxiliary Telescope</t>
  </si>
  <si>
    <t>Challenger DS
Tank, Combat, 120mm Gun, Challenger 1, Mk. 3
(Royal Scots Dragoon Guards)
F.V. 4030/4
1991</t>
  </si>
  <si>
    <t>Challenger 2
Tank, Combat, 120mm Gun, Challenger 2
(Dorchester Level 2E)
[YouTube Cup]
F.V. 4034
2003</t>
  </si>
  <si>
    <t>Challenger 2 OES
Tank, Combat, 120mm Gun, Challenger 2
Theatre Entry Standard
(Dorchester Level 2H)
F.V. 4034
2012</t>
  </si>
  <si>
    <t>Bhishma TWMP
T-90S Bhishma
Ob"yekt 188S
2001</t>
  </si>
  <si>
    <t>Essa [n]
6.25x9°, 2.25x3°</t>
  </si>
  <si>
    <t>kotsch88 - 1G46
ESSA (Imgur)</t>
  </si>
  <si>
    <t>Black Night
Challenger 2, Mk. 2 Demonstrator
"Black Night"
[BAE Systems]
2018</t>
  </si>
  <si>
    <t>8x</t>
  </si>
  <si>
    <t>Challenger 2E
[Vickers]
2003</t>
  </si>
  <si>
    <t>SAVAN 15 [d/n]
2.5x, 10x [d] / 8x [n]
21.2°, 5.44° [d] / 15.2-1.9° [n]</t>
  </si>
  <si>
    <t>Army Technology
Scribd
armedconflicts
malaysiamilitarypower
SATIS GS
Jane's LWP A.F.V. Tracked 2021-22</t>
  </si>
  <si>
    <t>Challenger 3 TD
Challenger 2 Advanced technology Demonstrator
[Rheinmetall BAE Systems Land]
2019</t>
  </si>
  <si>
    <t>DNGS T3
1.5x, 6x [d]
28°, 7° [d] / 12x15°, 4x5° [n]</t>
  </si>
  <si>
    <t>Catalogue (Page 28)</t>
  </si>
  <si>
    <t>ADATS (M113)
Carrier, Personnel, Full Tracked, Armored, M113A3
(Air Defence Anti-Tank System)
1989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</si>
</sst>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US$]#,##0.00"/>
    <numFmt numFmtId="165" formatCode="&quot;S$&quot;#,##0.00;\(&quot;S$&quot;#,##0.00\)"/>
    <numFmt numFmtId="166" formatCode="#,##0.0"/>
    <numFmt numFmtId="167" formatCode="_(* #,##0_);_(* \(#,##0\);_(* &quot;-&quot;??_);_(@_)"/>
    <numFmt numFmtId="168" formatCode="0.0"/>
  </numFmts>
  <fonts count="135">
    <font>
      <sz val="10"/>
      <color rgb="FF000000"/>
      <name val="Arial"/>
      <scheme val="minor"/>
    </font>
    <font>
      <sz val="16"/>
      <color theme="1"/>
      <name val="Arial"/>
      <family val="2"/>
      <scheme val="minor"/>
    </font>
    <font>
      <sz val="10"/>
      <color theme="0"/>
      <name val="Arial"/>
      <scheme val="minor"/>
    </font>
    <font>
      <sz val="10"/>
      <color rgb="FFFFFFFF"/>
      <name val="Arial"/>
      <scheme val="minor"/>
    </font>
    <font>
      <sz val="10"/>
      <name val="Arial"/>
    </font>
    <font>
      <sz val="10"/>
      <color theme="1"/>
      <name val="Arial"/>
      <scheme val="minor"/>
    </font>
    <font>
      <u/>
      <sz val="10"/>
      <color rgb="FF0000FF"/>
      <name val="Arial"/>
    </font>
    <font>
      <u/>
      <sz val="10"/>
      <color rgb="FF0000FF"/>
      <name val="Arial"/>
    </font>
    <font>
      <sz val="10"/>
      <color rgb="FF3366CC"/>
      <name val="Arial"/>
      <scheme val="minor"/>
    </font>
    <font>
      <u/>
      <sz val="10"/>
      <color rgb="FF3366CC"/>
      <name val="Arial"/>
      <scheme val="minor"/>
    </font>
    <font>
      <sz val="10"/>
      <color rgb="FF202122"/>
      <name val="Arial"/>
      <scheme val="minor"/>
    </font>
    <font>
      <u/>
      <sz val="10"/>
      <color rgb="FF0000FF"/>
      <name val="Arial"/>
    </font>
    <font>
      <u/>
      <sz val="10"/>
      <color rgb="FF0000FF"/>
      <name val="Arial"/>
    </font>
    <font>
      <u/>
      <sz val="10"/>
      <color rgb="FF0000FF"/>
      <name val="Arial"/>
    </font>
    <font>
      <u/>
      <sz val="10"/>
      <color rgb="FF202122"/>
      <name val="Arial"/>
    </font>
    <font>
      <u/>
      <sz val="10"/>
      <color rgb="FF202122"/>
      <name val="Arial"/>
    </font>
    <font>
      <u/>
      <sz val="10"/>
      <color rgb="FF202122"/>
      <name val="Arial"/>
    </font>
    <font>
      <sz val="10"/>
      <color rgb="FF000000"/>
      <name val="Arial"/>
    </font>
    <font>
      <u/>
      <sz val="10"/>
      <color rgb="FF3366CC"/>
      <name val="Arial"/>
      <scheme val="minor"/>
    </font>
    <font>
      <u/>
      <sz val="10"/>
      <color rgb="FF0000FF"/>
      <name val="Arial"/>
    </font>
    <font>
      <u/>
      <sz val="10"/>
      <color rgb="FF0000FF"/>
      <name val="Arial"/>
    </font>
    <font>
      <u/>
      <sz val="10"/>
      <color rgb="FF0000FF"/>
      <name val="Arial"/>
    </font>
    <font>
      <u/>
      <sz val="10"/>
      <color rgb="FF0000FF"/>
      <name val="Arial"/>
    </font>
    <font>
      <u/>
      <sz val="10"/>
      <color rgb="FF3366CC"/>
      <name val="Arial"/>
      <scheme val="minor"/>
    </font>
    <font>
      <u/>
      <sz val="10"/>
      <color rgb="FF3366CC"/>
      <name val="Arial"/>
      <scheme val="minor"/>
    </font>
    <font>
      <u/>
      <sz val="10"/>
      <color rgb="FF3366CC"/>
      <name val="Arial"/>
      <scheme val="minor"/>
    </font>
    <font>
      <u/>
      <sz val="10"/>
      <color rgb="FF3366CC"/>
      <name val="Arial"/>
    </font>
    <font>
      <u/>
      <sz val="10"/>
      <color rgb="FF3366CC"/>
      <name val="Arial"/>
    </font>
    <font>
      <u/>
      <sz val="10"/>
      <color rgb="FF3366CC"/>
      <name val="Arial"/>
    </font>
    <font>
      <u/>
      <sz val="10"/>
      <color rgb="FF3366CC"/>
      <name val="Arial"/>
    </font>
    <font>
      <u/>
      <sz val="10"/>
      <color rgb="FF3366CC"/>
      <name val="Arial"/>
    </font>
    <font>
      <u/>
      <sz val="10"/>
      <color rgb="FF0000FF"/>
      <name val="Arial"/>
    </font>
    <font>
      <u/>
      <sz val="10"/>
      <color rgb="FF0000FF"/>
      <name val="Arial"/>
    </font>
    <font>
      <u/>
      <sz val="10"/>
      <color rgb="FF0000FF"/>
      <name val="Arial"/>
    </font>
    <font>
      <sz val="10"/>
      <color rgb="FF1F1F1F"/>
      <name val="Arial"/>
      <scheme val="minor"/>
    </font>
    <font>
      <sz val="11"/>
      <color rgb="FF202122"/>
      <name val="Arial"/>
      <scheme val="minor"/>
    </font>
    <font>
      <sz val="11"/>
      <color rgb="FF202122"/>
      <name val="Arial"/>
    </font>
    <font>
      <u/>
      <sz val="10"/>
      <color rgb="FF0000FF"/>
      <name val="Arial"/>
    </font>
    <font>
      <u/>
      <sz val="10"/>
      <color rgb="FF0000FF"/>
      <name val="Arial"/>
    </font>
    <font>
      <sz val="10"/>
      <color theme="1"/>
      <name val="Arial"/>
    </font>
    <font>
      <sz val="10"/>
      <color theme="1"/>
      <name val="Arial"/>
      <scheme val="minor"/>
    </font>
    <font>
      <u/>
      <sz val="11"/>
      <color rgb="FF0000FF"/>
      <name val="Arial"/>
    </font>
    <font>
      <sz val="11"/>
      <color theme="1"/>
      <name val="Arial"/>
      <scheme val="minor"/>
    </font>
    <font>
      <u/>
      <sz val="11"/>
      <color rgb="FF0000FF"/>
      <name val="Arial"/>
    </font>
    <font>
      <u/>
      <sz val="10"/>
      <color rgb="FF0000FF"/>
      <name val="Arial"/>
    </font>
    <font>
      <u/>
      <sz val="10"/>
      <color rgb="FF0000FF"/>
      <name val="Arial"/>
    </font>
    <font>
      <u/>
      <sz val="10"/>
      <color rgb="FF3366CC"/>
      <name val="Arial"/>
    </font>
    <font>
      <sz val="11"/>
      <color rgb="FFFFFFFF"/>
      <name val="Arial"/>
      <scheme val="minor"/>
    </font>
    <font>
      <sz val="10"/>
      <color theme="1"/>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theme="1"/>
      <name val="Arial"/>
    </font>
    <font>
      <u/>
      <sz val="10"/>
      <color rgb="FF1155CC"/>
      <name val="Arial"/>
    </font>
    <font>
      <sz val="10"/>
      <color rgb="FF1F1F1F"/>
      <name val="Arial"/>
    </font>
    <font>
      <u/>
      <sz val="10"/>
      <color rgb="FF0000FF"/>
      <name val="Arial"/>
    </font>
    <font>
      <u/>
      <sz val="10"/>
      <color rgb="FF1155CC"/>
      <name val="Arial"/>
    </font>
    <font>
      <u/>
      <sz val="10"/>
      <color rgb="FF1155CC"/>
      <name val="Arial"/>
    </font>
    <font>
      <u/>
      <sz val="10"/>
      <color rgb="FF1155CC"/>
      <name val="Arial"/>
    </font>
    <font>
      <u/>
      <sz val="10"/>
      <color rgb="FF1155CC"/>
      <name val="Arial"/>
    </font>
    <font>
      <u/>
      <sz val="11"/>
      <color rgb="FF0000FF"/>
      <name val="Arial"/>
    </font>
    <font>
      <u/>
      <sz val="11"/>
      <color rgb="FF0000FF"/>
      <name val="Arial"/>
    </font>
    <font>
      <sz val="10"/>
      <color rgb="FF202122"/>
      <name val="Arial"/>
    </font>
    <font>
      <u/>
      <sz val="10"/>
      <color rgb="FF000000"/>
      <name val="Arial"/>
    </font>
    <font>
      <u/>
      <sz val="11"/>
      <color rgb="FF3366CC"/>
      <name val="Arial"/>
    </font>
    <font>
      <u/>
      <sz val="11"/>
      <color rgb="FF000000"/>
      <name val="Arial"/>
    </font>
    <font>
      <u/>
      <sz val="2"/>
      <color rgb="FF1155CC"/>
      <name val="Arial"/>
    </font>
    <font>
      <u/>
      <sz val="11"/>
      <color rgb="FF1155CC"/>
      <name val="Arial"/>
    </font>
    <font>
      <sz val="11"/>
      <name val="Arial"/>
    </font>
    <font>
      <sz val="3"/>
      <color rgb="FF1155CC"/>
      <name val="Arial"/>
    </font>
    <font>
      <sz val="11"/>
      <color rgb="FF000000"/>
      <name val="Arial"/>
    </font>
    <font>
      <sz val="11"/>
      <color theme="1"/>
      <name val="Arial"/>
      <family val="2"/>
      <scheme val="minor"/>
    </font>
    <font>
      <sz val="10"/>
      <color rgb="FF000000"/>
      <name val="Arial"/>
      <family val="2"/>
    </font>
    <font>
      <sz val="10"/>
      <name val="Arial"/>
      <family val="2"/>
    </font>
    <font>
      <b/>
      <sz val="10"/>
      <name val="Arial"/>
      <family val="2"/>
    </font>
    <font>
      <b/>
      <sz val="12"/>
      <name val="Arial"/>
      <family val="2"/>
    </font>
    <font>
      <sz val="8"/>
      <color theme="4" tint="-0.249977111117893"/>
      <name val="Arial"/>
      <family val="2"/>
    </font>
    <font>
      <b/>
      <sz val="10"/>
      <color rgb="FF000000"/>
      <name val="Arial"/>
      <family val="2"/>
    </font>
    <font>
      <b/>
      <sz val="14"/>
      <name val="Arial"/>
      <family val="2"/>
    </font>
    <font>
      <b/>
      <sz val="10"/>
      <color rgb="FFFF0000"/>
      <name val="Arial"/>
      <family val="2"/>
    </font>
    <font>
      <sz val="12"/>
      <name val="Arial"/>
      <family val="2"/>
    </font>
    <font>
      <sz val="10"/>
      <color theme="1"/>
      <name val="Gill Sans MT"/>
      <family val="2"/>
    </font>
    <font>
      <b/>
      <i/>
      <sz val="10"/>
      <color theme="1"/>
      <name val="Gill Sans MT"/>
      <family val="2"/>
    </font>
    <font>
      <b/>
      <sz val="10"/>
      <color theme="1"/>
      <name val="Gill Sans MT"/>
      <family val="2"/>
    </font>
    <font>
      <i/>
      <sz val="10"/>
      <color theme="1"/>
      <name val="Gill Sans MT"/>
      <family val="2"/>
    </font>
    <font>
      <sz val="15"/>
      <color theme="1"/>
      <name val="Gill Sans MT"/>
      <family val="2"/>
    </font>
    <font>
      <sz val="10"/>
      <color theme="1"/>
      <name val="Calibri"/>
      <family val="2"/>
    </font>
    <font>
      <sz val="10"/>
      <color theme="9" tint="-0.249977111117893"/>
      <name val="Gill Sans MT"/>
      <family val="2"/>
    </font>
    <font>
      <b/>
      <sz val="10"/>
      <color theme="1"/>
      <name val="Arial"/>
      <scheme val="minor"/>
    </font>
    <font>
      <b/>
      <sz val="10"/>
      <color theme="1"/>
      <name val="Arial"/>
    </font>
    <font>
      <sz val="11"/>
      <color rgb="FF000000"/>
      <name val="Calibri"/>
    </font>
    <font>
      <sz val="8"/>
      <color rgb="FF000000"/>
      <name val="Calibri"/>
    </font>
    <font>
      <b/>
      <sz val="8"/>
      <color rgb="FF000000"/>
      <name val="Calibri"/>
    </font>
    <font>
      <b/>
      <sz val="8"/>
      <color rgb="FFFFFFFF"/>
      <name val="Calibri"/>
    </font>
    <font>
      <sz val="11"/>
      <name val="Calibri"/>
    </font>
    <font>
      <b/>
      <sz val="12"/>
      <color rgb="FFFFFFFF"/>
      <name val="Calibri"/>
    </font>
    <font>
      <b/>
      <sz val="10"/>
      <name val="Arial"/>
    </font>
    <font>
      <b/>
      <sz val="10"/>
      <color rgb="FF000000"/>
      <name val="Arial"/>
      <scheme val="minor"/>
    </font>
    <font>
      <u/>
      <sz val="11"/>
      <color rgb="FF1155CC"/>
      <name val="Roboto"/>
    </font>
    <font>
      <sz val="11"/>
      <color rgb="FF000000"/>
      <name val="Roboto"/>
    </font>
    <font>
      <sz val="8"/>
      <color rgb="FF5F6368"/>
      <name val="Roboto"/>
    </font>
    <font>
      <b/>
      <sz val="11"/>
      <color rgb="FF000000"/>
      <name val="Roboto"/>
    </font>
    <font>
      <sz val="8"/>
      <color rgb="FF222222"/>
      <name val="Roboto"/>
    </font>
    <font>
      <sz val="8"/>
      <color rgb="FF333333"/>
      <name val="Roboto"/>
    </font>
    <font>
      <sz val="11"/>
      <color theme="1"/>
      <name val="Calibri"/>
    </font>
    <font>
      <b/>
      <sz val="11"/>
      <color rgb="FF44546A"/>
      <name val="Calibri"/>
    </font>
    <font>
      <b/>
      <sz val="15"/>
      <color rgb="FF44546A"/>
      <name val="Calibri"/>
    </font>
    <font>
      <sz val="18"/>
      <color rgb="FF44546A"/>
      <name val="Calibri"/>
    </font>
    <font>
      <b/>
      <sz val="13"/>
      <color rgb="FF44546A"/>
      <name val="Calibri"/>
    </font>
    <font>
      <sz val="8"/>
      <color theme="1"/>
      <name val="Arial"/>
      <scheme val="minor"/>
    </font>
    <font>
      <b/>
      <i/>
      <sz val="10"/>
      <color theme="1"/>
      <name val="Arial"/>
      <scheme val="minor"/>
    </font>
    <font>
      <sz val="10"/>
      <color theme="1"/>
      <name val="Rubik Mono One"/>
    </font>
    <font>
      <b/>
      <i/>
      <sz val="10"/>
      <color theme="1"/>
      <name val="Arial"/>
    </font>
    <font>
      <sz val="8"/>
      <color rgb="FFFF0000"/>
      <name val="Rubik Mono One"/>
    </font>
    <font>
      <sz val="8"/>
      <color theme="1"/>
      <name val="Arial"/>
    </font>
    <font>
      <sz val="8"/>
      <color theme="1"/>
      <name val="Rubik Mono One"/>
    </font>
    <font>
      <b/>
      <sz val="8"/>
      <color theme="1"/>
      <name val="Arial"/>
    </font>
    <font>
      <sz val="8"/>
      <color rgb="FFFF0000"/>
      <name val="Arial"/>
      <scheme val="minor"/>
    </font>
    <font>
      <sz val="8"/>
      <color rgb="FFFF0000"/>
      <name val="Arial"/>
    </font>
    <font>
      <sz val="8"/>
      <color rgb="FF000000"/>
      <name val="Arial"/>
    </font>
    <font>
      <u/>
      <sz val="8"/>
      <color rgb="FF0000FF"/>
      <name val="Arial"/>
    </font>
    <font>
      <sz val="8"/>
      <name val="Rubik Mono One"/>
    </font>
    <font>
      <sz val="8"/>
      <name val="Arial"/>
    </font>
    <font>
      <u/>
      <sz val="8"/>
      <color rgb="FF1155CC"/>
      <name val="Arial"/>
    </font>
    <font>
      <u/>
      <sz val="8"/>
      <color rgb="FF000000"/>
      <name val="Arial"/>
    </font>
    <font>
      <b/>
      <sz val="8"/>
      <name val="Arial"/>
    </font>
    <font>
      <b/>
      <i/>
      <sz val="10"/>
      <color rgb="FF9900FF"/>
      <name val="Arial"/>
    </font>
    <font>
      <u/>
      <sz val="10"/>
      <color theme="10"/>
      <name val="Arial"/>
      <scheme val="minor"/>
    </font>
    <font>
      <sz val="10"/>
      <color rgb="FF000000"/>
      <name val="Georgia"/>
      <family val="1"/>
    </font>
    <font>
      <sz val="15"/>
      <color rgb="FF000000"/>
      <name val="Georgia"/>
      <family val="1"/>
    </font>
    <font>
      <i/>
      <sz val="10"/>
      <color rgb="FF000000"/>
      <name val="Georgia"/>
      <family val="1"/>
    </font>
    <font>
      <u/>
      <sz val="10"/>
      <color theme="10"/>
      <name val="Arial"/>
      <family val="2"/>
      <scheme val="minor"/>
    </font>
  </fonts>
  <fills count="53">
    <fill>
      <patternFill patternType="none"/>
    </fill>
    <fill>
      <patternFill patternType="gray125"/>
    </fill>
    <fill>
      <patternFill patternType="solid">
        <fgColor theme="1"/>
        <bgColor theme="1"/>
      </patternFill>
    </fill>
    <fill>
      <patternFill patternType="solid">
        <fgColor rgb="FF000000"/>
        <bgColor rgb="FF000000"/>
      </patternFill>
    </fill>
    <fill>
      <patternFill patternType="solid">
        <fgColor rgb="FFCCCCCC"/>
        <bgColor rgb="FFCCCCCC"/>
      </patternFill>
    </fill>
    <fill>
      <patternFill patternType="solid">
        <fgColor theme="0"/>
        <bgColor theme="0"/>
      </patternFill>
    </fill>
    <fill>
      <patternFill patternType="solid">
        <fgColor rgb="FF666666"/>
        <bgColor rgb="FF666666"/>
      </patternFill>
    </fill>
    <fill>
      <patternFill patternType="solid">
        <fgColor rgb="FFFFFFFF"/>
        <bgColor rgb="FFFFFFFF"/>
      </patternFill>
    </fill>
    <fill>
      <patternFill patternType="solid">
        <fgColor rgb="FFFFFFCC"/>
      </patternFill>
    </fill>
    <fill>
      <patternFill patternType="solid">
        <fgColor theme="4" tint="0.79998168889431442"/>
        <bgColor indexed="65"/>
      </patternFill>
    </fill>
    <fill>
      <patternFill patternType="solid">
        <fgColor theme="7" tint="0.59999389629810485"/>
        <bgColor indexed="65"/>
      </patternFill>
    </fill>
    <fill>
      <patternFill patternType="solid">
        <fgColor theme="9" tint="0.59999389629810485"/>
        <bgColor indexed="65"/>
      </patternFill>
    </fill>
    <fill>
      <patternFill patternType="solid">
        <fgColor rgb="FFFFE599"/>
        <bgColor rgb="FFFFE599"/>
      </patternFill>
    </fill>
    <fill>
      <patternFill patternType="solid">
        <fgColor rgb="FFFFF2CC"/>
        <bgColor rgb="FFFFF2CC"/>
      </patternFill>
    </fill>
    <fill>
      <patternFill patternType="solid">
        <fgColor rgb="FFF1C232"/>
        <bgColor rgb="FFF1C232"/>
      </patternFill>
    </fill>
    <fill>
      <patternFill patternType="solid">
        <fgColor rgb="FF6D9EEB"/>
        <bgColor rgb="FF6D9EEB"/>
      </patternFill>
    </fill>
    <fill>
      <patternFill patternType="solid">
        <fgColor rgb="FFFF9900"/>
        <bgColor rgb="FFFF9900"/>
      </patternFill>
    </fill>
    <fill>
      <patternFill patternType="solid">
        <fgColor rgb="FFB2FF00"/>
        <bgColor rgb="FFB2FF00"/>
      </patternFill>
    </fill>
    <fill>
      <patternFill patternType="solid">
        <fgColor rgb="FF4A86E8"/>
        <bgColor rgb="FF4A86E8"/>
      </patternFill>
    </fill>
    <fill>
      <patternFill patternType="solid">
        <fgColor rgb="FFFF00FF"/>
        <bgColor rgb="FFFF00FF"/>
      </patternFill>
    </fill>
    <fill>
      <patternFill patternType="solid">
        <fgColor rgb="FF6AA84F"/>
        <bgColor rgb="FF6AA84F"/>
      </patternFill>
    </fill>
    <fill>
      <patternFill patternType="solid">
        <fgColor rgb="FFDBE5F1"/>
        <bgColor rgb="FFDBE5F1"/>
      </patternFill>
    </fill>
    <fill>
      <patternFill patternType="solid">
        <fgColor rgb="FF6893C6"/>
        <bgColor rgb="FF6893C6"/>
      </patternFill>
    </fill>
    <fill>
      <patternFill patternType="solid">
        <fgColor rgb="FF467AB8"/>
        <bgColor rgb="FF467AB8"/>
      </patternFill>
    </fill>
    <fill>
      <patternFill patternType="solid">
        <fgColor rgb="FF366092"/>
        <bgColor rgb="FF366092"/>
      </patternFill>
    </fill>
    <fill>
      <patternFill patternType="solid">
        <fgColor rgb="FF244061"/>
        <bgColor rgb="FF244061"/>
      </patternFill>
    </fill>
    <fill>
      <patternFill patternType="solid">
        <fgColor rgb="FF6F9ED5"/>
        <bgColor rgb="FF6F9ED5"/>
      </patternFill>
    </fill>
    <fill>
      <patternFill patternType="solid">
        <fgColor rgb="FF999999"/>
        <bgColor rgb="FF999999"/>
      </patternFill>
    </fill>
    <fill>
      <patternFill patternType="solid">
        <fgColor rgb="FFFFFF00"/>
        <bgColor rgb="FFFFFF00"/>
      </patternFill>
    </fill>
    <fill>
      <patternFill patternType="solid">
        <fgColor rgb="FFF0F0F0"/>
        <bgColor rgb="FFF0F0F0"/>
      </patternFill>
    </fill>
    <fill>
      <patternFill patternType="solid">
        <fgColor rgb="FF93C47D"/>
        <bgColor rgb="FF93C47D"/>
      </patternFill>
    </fill>
    <fill>
      <patternFill patternType="solid">
        <fgColor rgb="FFDD7E6B"/>
        <bgColor rgb="FFDD7E6B"/>
      </patternFill>
    </fill>
    <fill>
      <patternFill patternType="solid">
        <fgColor rgb="FFF8F9FA"/>
        <bgColor rgb="FFF8F9FA"/>
      </patternFill>
    </fill>
    <fill>
      <patternFill patternType="solid">
        <fgColor rgb="FFD9D9D9"/>
        <bgColor rgb="FFD9D9D9"/>
      </patternFill>
    </fill>
    <fill>
      <patternFill patternType="solid">
        <fgColor rgb="FFEEEEEE"/>
        <bgColor rgb="FFEEEEEE"/>
      </patternFill>
    </fill>
    <fill>
      <patternFill patternType="solid">
        <fgColor rgb="FF8EAADB"/>
        <bgColor rgb="FF8EAADB"/>
      </patternFill>
    </fill>
    <fill>
      <patternFill patternType="solid">
        <fgColor rgb="FFFFFFCC"/>
        <bgColor rgb="FFFFFFCC"/>
      </patternFill>
    </fill>
    <fill>
      <patternFill patternType="solid">
        <fgColor rgb="FFA8D08D"/>
        <bgColor rgb="FFA8D08D"/>
      </patternFill>
    </fill>
    <fill>
      <patternFill patternType="solid">
        <fgColor rgb="FF9CC2E5"/>
        <bgColor rgb="FF9CC2E5"/>
      </patternFill>
    </fill>
    <fill>
      <patternFill patternType="solid">
        <fgColor rgb="FFFFD965"/>
        <bgColor rgb="FFFFD965"/>
      </patternFill>
    </fill>
    <fill>
      <patternFill patternType="solid">
        <fgColor rgb="FFC8C8C8"/>
        <bgColor rgb="FFC8C8C8"/>
      </patternFill>
    </fill>
    <fill>
      <patternFill patternType="solid">
        <fgColor rgb="FFF4B083"/>
        <bgColor rgb="FFF4B083"/>
      </patternFill>
    </fill>
    <fill>
      <patternFill patternType="solid">
        <fgColor rgb="FF00FF00"/>
        <bgColor rgb="FF00FF00"/>
      </patternFill>
    </fill>
    <fill>
      <patternFill patternType="solid">
        <fgColor rgb="FFEA9999"/>
        <bgColor rgb="FFEA9999"/>
      </patternFill>
    </fill>
    <fill>
      <patternFill patternType="solid">
        <fgColor rgb="FFE8FF93"/>
        <bgColor rgb="FFE8FF93"/>
      </patternFill>
    </fill>
    <fill>
      <patternFill patternType="solid">
        <fgColor rgb="FFB1CBF6"/>
        <bgColor rgb="FFB1CBF6"/>
      </patternFill>
    </fill>
    <fill>
      <patternFill patternType="solid">
        <fgColor rgb="FF00FFFF"/>
        <bgColor rgb="FF00FFFF"/>
      </patternFill>
    </fill>
    <fill>
      <patternFill patternType="solid">
        <fgColor theme="6"/>
        <bgColor theme="6"/>
      </patternFill>
    </fill>
    <fill>
      <patternFill patternType="solid">
        <fgColor rgb="FF434343"/>
        <bgColor indexed="64"/>
      </patternFill>
    </fill>
    <fill>
      <patternFill patternType="solid">
        <fgColor rgb="FF5A5A5A"/>
        <bgColor indexed="64"/>
      </patternFill>
    </fill>
    <fill>
      <patternFill patternType="solid">
        <fgColor rgb="FF999999"/>
        <bgColor indexed="64"/>
      </patternFill>
    </fill>
    <fill>
      <patternFill patternType="solid">
        <fgColor rgb="FFB7B7B7"/>
        <bgColor indexed="64"/>
      </patternFill>
    </fill>
    <fill>
      <patternFill patternType="solid">
        <fgColor rgb="FF666666"/>
        <bgColor indexed="64"/>
      </patternFill>
    </fill>
  </fills>
  <borders count="63">
    <border>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style="thin">
        <color auto="1"/>
      </right>
      <top/>
      <bottom style="thin">
        <color auto="1"/>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style="thin">
        <color auto="1"/>
      </left>
      <right style="thin">
        <color auto="1"/>
      </right>
      <top/>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diagonal/>
    </border>
    <border>
      <left style="thin">
        <color auto="1"/>
      </left>
      <right/>
      <top style="thin">
        <color auto="1"/>
      </top>
      <bottom/>
      <diagonal/>
    </border>
    <border diagonalUp="1" diagonalDown="1">
      <left style="thin">
        <color rgb="FFB2B2B2"/>
      </left>
      <right style="thin">
        <color rgb="FFB2B2B2"/>
      </right>
      <top style="thin">
        <color rgb="FFB2B2B2"/>
      </top>
      <bottom style="thin">
        <color rgb="FFB2B2B2"/>
      </bottom>
      <diagonal style="thin">
        <color rgb="FFB2B2B2"/>
      </diagonal>
    </border>
    <border>
      <left style="thin">
        <color auto="1"/>
      </left>
      <right/>
      <top/>
      <bottom/>
      <diagonal/>
    </border>
    <border diagonalUp="1" diagonalDown="1">
      <left style="thin">
        <color auto="1"/>
      </left>
      <right style="thin">
        <color auto="1"/>
      </right>
      <top style="thin">
        <color auto="1"/>
      </top>
      <bottom style="thin">
        <color auto="1"/>
      </bottom>
      <diagonal style="thin">
        <color auto="1"/>
      </diagonal>
    </border>
    <border>
      <left style="thin">
        <color rgb="FF000000"/>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n">
        <color rgb="FF000000"/>
      </right>
      <top style="thick">
        <color rgb="FF000000"/>
      </top>
      <bottom/>
      <diagonal/>
    </border>
    <border>
      <left style="thin">
        <color rgb="FF000000"/>
      </left>
      <right style="thin">
        <color rgb="FF000000"/>
      </right>
      <top style="thick">
        <color rgb="FF000000"/>
      </top>
      <bottom style="thin">
        <color rgb="FF000000"/>
      </bottom>
      <diagonal/>
    </border>
    <border>
      <left/>
      <right style="thin">
        <color rgb="FF5587BE"/>
      </right>
      <top/>
      <bottom/>
      <diagonal/>
    </border>
    <border>
      <left style="thin">
        <color rgb="FF5587BE"/>
      </left>
      <right/>
      <top/>
      <bottom/>
      <diagonal/>
    </border>
    <border>
      <left style="thin">
        <color rgb="FF5587BE"/>
      </left>
      <right style="thin">
        <color rgb="FF5587BE"/>
      </right>
      <top/>
      <bottom/>
      <diagonal/>
    </border>
    <border>
      <left/>
      <right/>
      <top/>
      <bottom style="thin">
        <color rgb="FF5587BE"/>
      </bottom>
      <diagonal/>
    </border>
    <border>
      <left/>
      <right style="dotted">
        <color rgb="FF000000"/>
      </right>
      <top/>
      <bottom style="thin">
        <color rgb="FF000000"/>
      </bottom>
      <diagonal/>
    </border>
    <border>
      <left/>
      <right/>
      <top/>
      <bottom style="medium">
        <color rgb="FF8EAADB"/>
      </bottom>
      <diagonal/>
    </border>
    <border>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style="thick">
        <color theme="4"/>
      </bottom>
      <diagonal/>
    </border>
    <border>
      <left style="medium">
        <color rgb="FF000000"/>
      </left>
      <right/>
      <top style="medium">
        <color rgb="FF000000"/>
      </top>
      <bottom style="thick">
        <color theme="4"/>
      </bottom>
      <diagonal/>
    </border>
    <border>
      <left/>
      <right/>
      <top/>
      <bottom style="thick">
        <color rgb="FFA1B8E1"/>
      </bottom>
      <diagonal/>
    </border>
    <border>
      <left style="medium">
        <color rgb="FF000000"/>
      </left>
      <right style="medium">
        <color rgb="FFCCCCCC"/>
      </right>
      <top style="medium">
        <color rgb="FF000000"/>
      </top>
      <bottom style="medium">
        <color rgb="FF000000"/>
      </bottom>
      <diagonal/>
    </border>
    <border>
      <left style="medium">
        <color rgb="FFCCCCCC"/>
      </left>
      <right style="medium">
        <color rgb="FFCCCCCC"/>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CCCCCC"/>
      </bottom>
      <diagonal/>
    </border>
    <border>
      <left style="medium">
        <color rgb="FFCCCCCC"/>
      </left>
      <right style="medium">
        <color rgb="FF000000"/>
      </right>
      <top style="medium">
        <color rgb="FF000000"/>
      </top>
      <bottom style="medium">
        <color rgb="FFCCCCCC"/>
      </bottom>
      <diagonal/>
    </border>
    <border>
      <left style="medium">
        <color rgb="FF000000"/>
      </left>
      <right style="medium">
        <color rgb="FF000000"/>
      </right>
      <top style="medium">
        <color rgb="FFCCCCCC"/>
      </top>
      <bottom style="medium">
        <color rgb="FF000000"/>
      </bottom>
      <diagonal/>
    </border>
    <border>
      <left/>
      <right/>
      <top/>
      <bottom style="medium">
        <color rgb="FF000000"/>
      </bottom>
      <diagonal/>
    </border>
  </borders>
  <cellStyleXfs count="13">
    <xf numFmtId="0" fontId="0" fillId="0" borderId="0"/>
    <xf numFmtId="0" fontId="74" fillId="0" borderId="0"/>
    <xf numFmtId="0" fontId="75" fillId="0" borderId="0"/>
    <xf numFmtId="0" fontId="84" fillId="0" borderId="0"/>
    <xf numFmtId="0" fontId="84" fillId="9" borderId="0" applyNumberFormat="0" applyBorder="0" applyAlignment="0" applyProtection="0"/>
    <xf numFmtId="0" fontId="84" fillId="8" borderId="16" applyNumberFormat="0" applyFont="0" applyAlignment="0" applyProtection="0"/>
    <xf numFmtId="0" fontId="84" fillId="11" borderId="0" applyNumberFormat="0" applyBorder="0" applyAlignment="0" applyProtection="0"/>
    <xf numFmtId="0" fontId="84" fillId="10" borderId="0" applyNumberFormat="0" applyBorder="0" applyAlignment="0" applyProtection="0"/>
    <xf numFmtId="0" fontId="93" fillId="0" borderId="0"/>
    <xf numFmtId="0" fontId="17" fillId="0" borderId="0"/>
    <xf numFmtId="0" fontId="42" fillId="0" borderId="0"/>
    <xf numFmtId="0" fontId="1" fillId="0" borderId="0"/>
    <xf numFmtId="0" fontId="130" fillId="0" borderId="0" applyNumberFormat="0" applyFill="0" applyBorder="0" applyAlignment="0" applyProtection="0"/>
  </cellStyleXfs>
  <cellXfs count="528">
    <xf numFmtId="0" fontId="0" fillId="0" borderId="0" xfId="0"/>
    <xf numFmtId="0" fontId="2"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5"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5" fillId="5" borderId="7" xfId="0" applyFont="1" applyFill="1" applyBorder="1" applyAlignment="1">
      <alignment horizontal="center" vertical="center" wrapText="1"/>
    </xf>
    <xf numFmtId="0" fontId="5" fillId="5" borderId="8" xfId="0" applyFont="1" applyFill="1" applyBorder="1" applyAlignment="1">
      <alignment horizontal="center" vertical="center" wrapText="1"/>
    </xf>
    <xf numFmtId="0" fontId="7" fillId="5" borderId="7" xfId="0" applyFont="1" applyFill="1" applyBorder="1" applyAlignment="1">
      <alignment horizontal="center" vertical="center" wrapText="1"/>
    </xf>
    <xf numFmtId="0" fontId="5" fillId="5" borderId="9" xfId="0" applyFont="1" applyFill="1" applyBorder="1" applyAlignment="1">
      <alignment horizontal="center" vertical="center" wrapText="1"/>
    </xf>
    <xf numFmtId="0" fontId="5" fillId="5" borderId="10" xfId="0" applyFont="1" applyFill="1" applyBorder="1" applyAlignment="1">
      <alignment horizontal="center" vertical="center" wrapText="1"/>
    </xf>
    <xf numFmtId="0" fontId="8" fillId="5" borderId="7" xfId="0" applyFont="1" applyFill="1" applyBorder="1" applyAlignment="1">
      <alignment horizontal="center" vertical="center" wrapText="1"/>
    </xf>
    <xf numFmtId="0" fontId="9" fillId="5" borderId="7" xfId="0" applyFont="1" applyFill="1" applyBorder="1" applyAlignment="1">
      <alignment horizontal="center" vertical="center" wrapText="1"/>
    </xf>
    <xf numFmtId="0" fontId="10" fillId="5" borderId="7" xfId="0" applyFont="1" applyFill="1" applyBorder="1" applyAlignment="1">
      <alignment horizontal="center" vertical="center" wrapText="1"/>
    </xf>
    <xf numFmtId="0" fontId="10" fillId="5" borderId="9" xfId="0" applyFont="1" applyFill="1" applyBorder="1" applyAlignment="1">
      <alignment horizontal="center" vertical="center" wrapText="1"/>
    </xf>
    <xf numFmtId="0" fontId="10" fillId="5" borderId="8" xfId="0" applyFont="1" applyFill="1" applyBorder="1" applyAlignment="1">
      <alignment horizontal="center" vertical="center" wrapText="1"/>
    </xf>
    <xf numFmtId="0" fontId="10" fillId="5" borderId="10" xfId="0" applyFont="1" applyFill="1" applyBorder="1" applyAlignment="1">
      <alignment horizontal="center" vertical="center" wrapText="1"/>
    </xf>
    <xf numFmtId="0" fontId="11" fillId="5" borderId="8" xfId="0" applyFont="1" applyFill="1" applyBorder="1" applyAlignment="1">
      <alignment horizontal="center" vertical="center" wrapText="1"/>
    </xf>
    <xf numFmtId="0" fontId="5" fillId="5" borderId="0" xfId="0" applyFont="1" applyFill="1" applyAlignment="1">
      <alignment horizontal="center" vertical="center" wrapText="1"/>
    </xf>
    <xf numFmtId="0" fontId="5" fillId="5" borderId="5"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12" fillId="5" borderId="4" xfId="0" applyFont="1" applyFill="1" applyBorder="1" applyAlignment="1">
      <alignment horizontal="center" vertical="center" wrapText="1"/>
    </xf>
    <xf numFmtId="0" fontId="10" fillId="5" borderId="4" xfId="0" applyFont="1" applyFill="1" applyBorder="1" applyAlignment="1">
      <alignment horizontal="center" vertical="center" wrapText="1"/>
    </xf>
    <xf numFmtId="0" fontId="10" fillId="5" borderId="0" xfId="0" applyFont="1" applyFill="1" applyAlignment="1">
      <alignment horizontal="center" vertical="center" wrapText="1"/>
    </xf>
    <xf numFmtId="0" fontId="10" fillId="5" borderId="1" xfId="0" applyFont="1" applyFill="1" applyBorder="1" applyAlignment="1">
      <alignment horizontal="center" vertical="center" wrapText="1"/>
    </xf>
    <xf numFmtId="0" fontId="5" fillId="0" borderId="0" xfId="0" applyFont="1" applyAlignment="1">
      <alignment horizontal="center" vertical="center" wrapText="1"/>
    </xf>
    <xf numFmtId="0" fontId="10" fillId="5" borderId="5" xfId="0" applyFont="1" applyFill="1" applyBorder="1" applyAlignment="1">
      <alignment horizontal="center" vertical="center" wrapText="1"/>
    </xf>
    <xf numFmtId="0" fontId="13" fillId="5" borderId="0" xfId="0" applyFont="1" applyFill="1" applyAlignment="1">
      <alignment horizontal="center" vertical="center" wrapText="1"/>
    </xf>
    <xf numFmtId="0" fontId="14" fillId="5" borderId="3"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6" fillId="5" borderId="0" xfId="0" applyFont="1" applyFill="1" applyAlignment="1">
      <alignment horizontal="center" vertical="center" wrapText="1"/>
    </xf>
    <xf numFmtId="0" fontId="8" fillId="5" borderId="4" xfId="0" applyFont="1" applyFill="1" applyBorder="1" applyAlignment="1">
      <alignment horizontal="center" vertical="center" wrapText="1"/>
    </xf>
    <xf numFmtId="0" fontId="18" fillId="5" borderId="4" xfId="0" applyFont="1" applyFill="1" applyBorder="1" applyAlignment="1">
      <alignment horizontal="center" vertical="center" wrapText="1"/>
    </xf>
    <xf numFmtId="0" fontId="19" fillId="5" borderId="5" xfId="0" applyFont="1" applyFill="1" applyBorder="1" applyAlignment="1">
      <alignment horizontal="center" vertical="center" wrapText="1"/>
    </xf>
    <xf numFmtId="0" fontId="20" fillId="5" borderId="12" xfId="0" applyFont="1" applyFill="1" applyBorder="1" applyAlignment="1">
      <alignment horizontal="center" vertical="center" wrapText="1"/>
    </xf>
    <xf numFmtId="0" fontId="5" fillId="5" borderId="13" xfId="0" applyFont="1" applyFill="1" applyBorder="1" applyAlignment="1">
      <alignment horizontal="center" vertical="center" wrapText="1"/>
    </xf>
    <xf numFmtId="0" fontId="5" fillId="5" borderId="12" xfId="0" applyFont="1" applyFill="1" applyBorder="1" applyAlignment="1">
      <alignment horizontal="center" vertical="center" wrapText="1"/>
    </xf>
    <xf numFmtId="0" fontId="5" fillId="5" borderId="14" xfId="0" applyFont="1" applyFill="1" applyBorder="1" applyAlignment="1">
      <alignment horizontal="center" vertical="center" wrapText="1"/>
    </xf>
    <xf numFmtId="0" fontId="5" fillId="5" borderId="11" xfId="0" applyFont="1" applyFill="1" applyBorder="1" applyAlignment="1">
      <alignment horizontal="center" vertical="center" wrapText="1"/>
    </xf>
    <xf numFmtId="0" fontId="10" fillId="5" borderId="12" xfId="0" applyFont="1" applyFill="1" applyBorder="1" applyAlignment="1">
      <alignment horizontal="center" vertical="center" wrapText="1"/>
    </xf>
    <xf numFmtId="0" fontId="10" fillId="5" borderId="14" xfId="0" applyFont="1" applyFill="1" applyBorder="1" applyAlignment="1">
      <alignment horizontal="center" vertical="center" wrapText="1"/>
    </xf>
    <xf numFmtId="0" fontId="10" fillId="5" borderId="13" xfId="0" applyFont="1" applyFill="1" applyBorder="1" applyAlignment="1">
      <alignment horizontal="center" vertical="center" wrapText="1"/>
    </xf>
    <xf numFmtId="0" fontId="10" fillId="5" borderId="11" xfId="0" applyFont="1" applyFill="1" applyBorder="1" applyAlignment="1">
      <alignment horizontal="center" vertical="center" wrapText="1"/>
    </xf>
    <xf numFmtId="0" fontId="21" fillId="5" borderId="13" xfId="0" applyFont="1" applyFill="1" applyBorder="1" applyAlignment="1">
      <alignment horizontal="center" vertical="center" wrapText="1"/>
    </xf>
    <xf numFmtId="0" fontId="22" fillId="5" borderId="14" xfId="0" applyFont="1" applyFill="1" applyBorder="1" applyAlignment="1">
      <alignment horizontal="center" vertical="center" wrapText="1"/>
    </xf>
    <xf numFmtId="0" fontId="8" fillId="5" borderId="12" xfId="0" applyFont="1" applyFill="1" applyBorder="1" applyAlignment="1">
      <alignment horizontal="center" vertical="center" wrapText="1"/>
    </xf>
    <xf numFmtId="0" fontId="23" fillId="5" borderId="12" xfId="0" applyFont="1" applyFill="1" applyBorder="1" applyAlignment="1">
      <alignment horizontal="center" vertical="center" wrapText="1"/>
    </xf>
    <xf numFmtId="0" fontId="24" fillId="5" borderId="4" xfId="0" applyFont="1" applyFill="1" applyBorder="1" applyAlignment="1">
      <alignment horizontal="center" vertical="center" wrapText="1"/>
    </xf>
    <xf numFmtId="0" fontId="0" fillId="4" borderId="2" xfId="0" applyFill="1" applyBorder="1" applyAlignment="1">
      <alignment horizontal="center" vertical="center" wrapText="1"/>
    </xf>
    <xf numFmtId="0" fontId="25" fillId="5" borderId="0" xfId="0" applyFont="1" applyFill="1" applyAlignment="1">
      <alignment horizontal="center" vertical="center" wrapText="1"/>
    </xf>
    <xf numFmtId="0" fontId="26" fillId="5" borderId="3" xfId="0" applyFont="1" applyFill="1" applyBorder="1" applyAlignment="1">
      <alignment horizontal="center" vertical="center" wrapText="1"/>
    </xf>
    <xf numFmtId="0" fontId="27" fillId="5" borderId="13" xfId="0" applyFont="1" applyFill="1" applyBorder="1" applyAlignment="1">
      <alignment horizontal="center" vertical="center" wrapText="1"/>
    </xf>
    <xf numFmtId="0" fontId="28" fillId="5" borderId="12" xfId="0" applyFont="1" applyFill="1" applyBorder="1" applyAlignment="1">
      <alignment horizontal="center" vertical="center" wrapText="1"/>
    </xf>
    <xf numFmtId="0" fontId="29" fillId="5" borderId="4" xfId="0" applyFont="1" applyFill="1" applyBorder="1" applyAlignment="1">
      <alignment horizontal="center" vertical="center" wrapText="1"/>
    </xf>
    <xf numFmtId="0" fontId="30" fillId="5" borderId="0" xfId="0" applyFont="1" applyFill="1" applyAlignment="1">
      <alignment horizontal="center" vertical="center" wrapText="1"/>
    </xf>
    <xf numFmtId="0" fontId="5" fillId="6" borderId="6"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5" borderId="15"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31" fillId="5" borderId="6" xfId="0" applyFont="1" applyFill="1" applyBorder="1" applyAlignment="1">
      <alignment horizontal="center" vertical="center" wrapText="1"/>
    </xf>
    <xf numFmtId="0" fontId="0" fillId="5" borderId="0" xfId="0" applyFill="1" applyAlignment="1">
      <alignment horizontal="center" vertical="center" wrapText="1"/>
    </xf>
    <xf numFmtId="0" fontId="0" fillId="5" borderId="5" xfId="0" applyFill="1" applyBorder="1" applyAlignment="1">
      <alignment horizontal="center" vertical="center" wrapText="1"/>
    </xf>
    <xf numFmtId="0" fontId="32" fillId="5" borderId="11" xfId="0" applyFont="1" applyFill="1" applyBorder="1" applyAlignment="1">
      <alignment horizontal="center" vertical="center" wrapText="1"/>
    </xf>
    <xf numFmtId="0" fontId="33" fillId="5" borderId="11" xfId="0" applyFont="1" applyFill="1" applyBorder="1" applyAlignment="1">
      <alignment horizontal="center" vertical="center" wrapText="1"/>
    </xf>
    <xf numFmtId="0" fontId="35" fillId="7" borderId="6" xfId="0" applyFont="1" applyFill="1" applyBorder="1" applyAlignment="1">
      <alignment horizontal="center" vertical="center" wrapText="1"/>
    </xf>
    <xf numFmtId="0" fontId="36" fillId="7" borderId="15" xfId="0" applyFont="1" applyFill="1" applyBorder="1" applyAlignment="1">
      <alignment horizontal="center" vertical="center" wrapText="1"/>
    </xf>
    <xf numFmtId="0" fontId="36" fillId="7" borderId="13"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37" fillId="0" borderId="1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3" xfId="0" applyFont="1" applyBorder="1" applyAlignment="1">
      <alignment horizontal="center" vertical="center" wrapText="1"/>
    </xf>
    <xf numFmtId="0" fontId="5" fillId="0" borderId="6" xfId="0" applyFont="1" applyBorder="1" applyAlignment="1">
      <alignment horizontal="center" vertical="center" wrapText="1"/>
    </xf>
    <xf numFmtId="0" fontId="10" fillId="0" borderId="2" xfId="0" applyFont="1" applyBorder="1" applyAlignment="1">
      <alignment horizontal="center" vertical="center" wrapText="1"/>
    </xf>
    <xf numFmtId="0" fontId="38" fillId="0" borderId="2" xfId="0" applyFont="1" applyBorder="1" applyAlignment="1">
      <alignment horizontal="center" vertical="center" wrapText="1"/>
    </xf>
    <xf numFmtId="0" fontId="39" fillId="4" borderId="14" xfId="0" applyFont="1" applyFill="1" applyBorder="1" applyAlignment="1">
      <alignment horizontal="center"/>
    </xf>
    <xf numFmtId="0" fontId="39" fillId="4" borderId="13" xfId="0" applyFont="1" applyFill="1" applyBorder="1" applyAlignment="1">
      <alignment horizontal="center"/>
    </xf>
    <xf numFmtId="0" fontId="40" fillId="0" borderId="5" xfId="0" applyFont="1" applyBorder="1" applyAlignment="1">
      <alignment horizontal="center"/>
    </xf>
    <xf numFmtId="0" fontId="42" fillId="0" borderId="0" xfId="0" applyFont="1" applyAlignment="1">
      <alignment horizontal="center" vertical="center" wrapText="1"/>
    </xf>
    <xf numFmtId="0" fontId="40" fillId="7" borderId="0" xfId="0" applyFont="1" applyFill="1"/>
    <xf numFmtId="0" fontId="42" fillId="0" borderId="5" xfId="0" applyFont="1" applyBorder="1" applyAlignment="1">
      <alignment horizontal="center"/>
    </xf>
    <xf numFmtId="0" fontId="2" fillId="2" borderId="6"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47" fillId="2" borderId="0" xfId="0" applyFont="1" applyFill="1" applyAlignment="1">
      <alignment horizontal="center" vertical="center" wrapText="1"/>
    </xf>
    <xf numFmtId="0" fontId="47" fillId="2" borderId="6" xfId="0" applyFont="1" applyFill="1" applyBorder="1" applyAlignment="1">
      <alignment horizontal="center" vertical="center" wrapText="1"/>
    </xf>
    <xf numFmtId="0" fontId="48" fillId="4" borderId="6" xfId="0" applyFont="1" applyFill="1" applyBorder="1" applyAlignment="1">
      <alignment horizontal="center" vertical="center" wrapText="1"/>
    </xf>
    <xf numFmtId="0" fontId="49" fillId="7" borderId="12" xfId="0" applyFont="1" applyFill="1" applyBorder="1" applyAlignment="1">
      <alignment horizontal="center" vertical="center" wrapText="1"/>
    </xf>
    <xf numFmtId="0" fontId="48" fillId="7" borderId="12" xfId="0" applyFont="1" applyFill="1" applyBorder="1" applyAlignment="1">
      <alignment horizontal="center" vertical="center" wrapText="1"/>
    </xf>
    <xf numFmtId="0" fontId="48" fillId="7" borderId="14" xfId="0" applyFont="1" applyFill="1" applyBorder="1" applyAlignment="1">
      <alignment horizontal="center" vertical="center" wrapText="1"/>
    </xf>
    <xf numFmtId="0" fontId="48" fillId="7" borderId="13" xfId="0" applyFont="1" applyFill="1" applyBorder="1" applyAlignment="1">
      <alignment horizontal="center" vertical="center" wrapText="1"/>
    </xf>
    <xf numFmtId="0" fontId="48" fillId="7" borderId="11" xfId="0" applyFont="1" applyFill="1" applyBorder="1" applyAlignment="1">
      <alignment horizontal="center" vertical="center" wrapText="1"/>
    </xf>
    <xf numFmtId="0" fontId="48" fillId="0" borderId="6" xfId="0" applyFont="1" applyBorder="1" applyAlignment="1">
      <alignment horizontal="center" vertical="center" wrapText="1"/>
    </xf>
    <xf numFmtId="0" fontId="48" fillId="7" borderId="6" xfId="0" applyFont="1" applyFill="1" applyBorder="1" applyAlignment="1">
      <alignment horizontal="center" vertical="center" wrapText="1"/>
    </xf>
    <xf numFmtId="0" fontId="48" fillId="0" borderId="14" xfId="0" applyFont="1" applyBorder="1" applyAlignment="1">
      <alignment horizontal="center" vertical="center" wrapText="1"/>
    </xf>
    <xf numFmtId="0" fontId="50" fillId="7" borderId="4" xfId="0" applyFont="1" applyFill="1" applyBorder="1" applyAlignment="1">
      <alignment horizontal="center" vertical="center" wrapText="1"/>
    </xf>
    <xf numFmtId="0" fontId="51" fillId="7" borderId="5" xfId="0" applyFont="1" applyFill="1" applyBorder="1" applyAlignment="1">
      <alignment horizontal="center" vertical="center" wrapText="1"/>
    </xf>
    <xf numFmtId="0" fontId="48" fillId="7" borderId="4" xfId="0" applyFont="1" applyFill="1" applyBorder="1" applyAlignment="1">
      <alignment horizontal="center" vertical="center" wrapText="1"/>
    </xf>
    <xf numFmtId="0" fontId="48" fillId="7" borderId="5" xfId="0" applyFont="1" applyFill="1" applyBorder="1" applyAlignment="1">
      <alignment horizontal="center" vertical="center" wrapText="1"/>
    </xf>
    <xf numFmtId="0" fontId="48" fillId="7" borderId="0" xfId="0" applyFont="1" applyFill="1" applyAlignment="1">
      <alignment horizontal="center" vertical="center" wrapText="1"/>
    </xf>
    <xf numFmtId="0" fontId="48" fillId="7" borderId="1" xfId="0" applyFont="1" applyFill="1" applyBorder="1" applyAlignment="1">
      <alignment horizontal="center" vertical="center" wrapText="1"/>
    </xf>
    <xf numFmtId="0" fontId="52" fillId="7" borderId="15" xfId="0" applyFont="1" applyFill="1" applyBorder="1" applyAlignment="1">
      <alignment horizontal="center" vertical="center" wrapText="1"/>
    </xf>
    <xf numFmtId="0" fontId="48" fillId="7" borderId="2" xfId="0" applyFont="1" applyFill="1" applyBorder="1" applyAlignment="1">
      <alignment horizontal="center" vertical="center" wrapText="1"/>
    </xf>
    <xf numFmtId="0" fontId="48" fillId="7" borderId="3" xfId="0" applyFont="1" applyFill="1" applyBorder="1" applyAlignment="1">
      <alignment horizontal="center" vertical="center" wrapText="1"/>
    </xf>
    <xf numFmtId="0" fontId="48" fillId="7" borderId="15" xfId="0" applyFont="1" applyFill="1" applyBorder="1" applyAlignment="1">
      <alignment horizontal="center" vertical="center" wrapText="1"/>
    </xf>
    <xf numFmtId="0" fontId="53" fillId="7" borderId="6" xfId="0" applyFont="1" applyFill="1" applyBorder="1" applyAlignment="1">
      <alignment horizontal="center" vertical="center" wrapText="1"/>
    </xf>
    <xf numFmtId="0" fontId="54" fillId="7" borderId="3" xfId="0" applyFont="1" applyFill="1" applyBorder="1" applyAlignment="1">
      <alignment horizontal="center" vertical="center" wrapText="1"/>
    </xf>
    <xf numFmtId="0" fontId="48" fillId="0" borderId="2" xfId="0" applyFont="1" applyBorder="1" applyAlignment="1">
      <alignment horizontal="center" vertical="center" wrapText="1"/>
    </xf>
    <xf numFmtId="0" fontId="55" fillId="4" borderId="6" xfId="0" applyFont="1" applyFill="1" applyBorder="1" applyAlignment="1">
      <alignment horizontal="center" vertical="center" wrapText="1"/>
    </xf>
    <xf numFmtId="0" fontId="48" fillId="0" borderId="0" xfId="0" applyFont="1" applyAlignment="1">
      <alignment horizontal="center" vertical="center" wrapText="1"/>
    </xf>
    <xf numFmtId="0" fontId="48" fillId="0" borderId="5" xfId="0" applyFont="1" applyBorder="1" applyAlignment="1">
      <alignment horizontal="center" vertical="center" wrapText="1"/>
    </xf>
    <xf numFmtId="0" fontId="48" fillId="0" borderId="3" xfId="0" applyFont="1" applyBorder="1" applyAlignment="1">
      <alignment horizontal="center" vertical="center" wrapText="1"/>
    </xf>
    <xf numFmtId="0" fontId="56" fillId="7" borderId="15" xfId="0" applyFont="1" applyFill="1" applyBorder="1" applyAlignment="1">
      <alignment horizontal="center" vertical="center" wrapText="1"/>
    </xf>
    <xf numFmtId="0" fontId="48" fillId="0" borderId="15" xfId="0" applyFont="1" applyBorder="1" applyAlignment="1">
      <alignment horizontal="center" vertical="center" wrapText="1"/>
    </xf>
    <xf numFmtId="0" fontId="48" fillId="0" borderId="4" xfId="0" applyFont="1" applyBorder="1" applyAlignment="1">
      <alignment horizontal="center" vertical="center" wrapText="1"/>
    </xf>
    <xf numFmtId="0" fontId="58" fillId="0" borderId="2" xfId="0" applyFont="1" applyBorder="1" applyAlignment="1">
      <alignment horizontal="center" vertical="center" wrapText="1"/>
    </xf>
    <xf numFmtId="0" fontId="59" fillId="7" borderId="0" xfId="0" applyFont="1" applyFill="1" applyAlignment="1">
      <alignment horizontal="center" vertical="center" wrapText="1"/>
    </xf>
    <xf numFmtId="0" fontId="60" fillId="7" borderId="1" xfId="0" applyFont="1" applyFill="1" applyBorder="1" applyAlignment="1">
      <alignment horizontal="center" vertical="center" wrapText="1"/>
    </xf>
    <xf numFmtId="0" fontId="61" fillId="0" borderId="6" xfId="0" applyFont="1" applyBorder="1" applyAlignment="1">
      <alignment horizontal="center" vertical="center" wrapText="1"/>
    </xf>
    <xf numFmtId="0" fontId="48" fillId="0" borderId="1" xfId="0" applyFont="1" applyBorder="1" applyAlignment="1">
      <alignment horizontal="center" vertical="center" wrapText="1"/>
    </xf>
    <xf numFmtId="0" fontId="40" fillId="0" borderId="6" xfId="0" applyFont="1" applyBorder="1"/>
    <xf numFmtId="0" fontId="62" fillId="4" borderId="6" xfId="0" applyFont="1" applyFill="1" applyBorder="1" applyAlignment="1">
      <alignment horizontal="center" vertical="center" wrapText="1"/>
    </xf>
    <xf numFmtId="0" fontId="63" fillId="0" borderId="2" xfId="0" applyFont="1" applyBorder="1" applyAlignment="1">
      <alignment horizontal="center" vertical="center" wrapText="1"/>
    </xf>
    <xf numFmtId="0" fontId="64" fillId="0" borderId="6" xfId="0" applyFont="1" applyBorder="1" applyAlignment="1">
      <alignment horizontal="center" vertical="center" wrapText="1"/>
    </xf>
    <xf numFmtId="0" fontId="40" fillId="0" borderId="2" xfId="0" applyFont="1" applyBorder="1"/>
    <xf numFmtId="0" fontId="48" fillId="0" borderId="12" xfId="0" applyFont="1" applyBorder="1" applyAlignment="1">
      <alignment horizontal="center" vertical="center" wrapText="1"/>
    </xf>
    <xf numFmtId="0" fontId="74" fillId="0" borderId="0" xfId="1"/>
    <xf numFmtId="0" fontId="76" fillId="0" borderId="0" xfId="2" applyFont="1" applyAlignment="1">
      <alignment vertical="center"/>
    </xf>
    <xf numFmtId="0" fontId="76" fillId="0" borderId="0" xfId="2" applyFont="1" applyAlignment="1">
      <alignment horizontal="center" vertical="center"/>
    </xf>
    <xf numFmtId="164" fontId="76" fillId="0" borderId="0" xfId="2" applyNumberFormat="1" applyFont="1" applyAlignment="1">
      <alignment horizontal="center" vertical="center"/>
    </xf>
    <xf numFmtId="0" fontId="77" fillId="12" borderId="6" xfId="2" applyFont="1" applyFill="1" applyBorder="1" applyAlignment="1">
      <alignment horizontal="center" vertical="center"/>
    </xf>
    <xf numFmtId="165" fontId="77" fillId="12" borderId="6" xfId="2" applyNumberFormat="1" applyFont="1" applyFill="1" applyBorder="1" applyAlignment="1">
      <alignment horizontal="center" vertical="center"/>
    </xf>
    <xf numFmtId="0" fontId="78" fillId="0" borderId="0" xfId="2" applyFont="1" applyAlignment="1">
      <alignment horizontal="right" vertical="center"/>
    </xf>
    <xf numFmtId="165" fontId="76" fillId="0" borderId="0" xfId="2" applyNumberFormat="1" applyFont="1" applyAlignment="1">
      <alignment horizontal="center" vertical="center"/>
    </xf>
    <xf numFmtId="0" fontId="76" fillId="13" borderId="6" xfId="2" applyFont="1" applyFill="1" applyBorder="1" applyAlignment="1">
      <alignment horizontal="center" vertical="center"/>
    </xf>
    <xf numFmtId="164" fontId="76" fillId="13" borderId="6" xfId="2" applyNumberFormat="1" applyFont="1" applyFill="1" applyBorder="1" applyAlignment="1">
      <alignment horizontal="center" vertical="center"/>
    </xf>
    <xf numFmtId="0" fontId="77" fillId="0" borderId="0" xfId="2" applyFont="1" applyAlignment="1">
      <alignment horizontal="right" vertical="center"/>
    </xf>
    <xf numFmtId="0" fontId="75" fillId="0" borderId="0" xfId="2"/>
    <xf numFmtId="0" fontId="78" fillId="0" borderId="0" xfId="2" applyFont="1" applyAlignment="1">
      <alignment vertical="center"/>
    </xf>
    <xf numFmtId="0" fontId="79" fillId="0" borderId="0" xfId="2" applyFont="1" applyAlignment="1">
      <alignment horizontal="left" vertical="center"/>
    </xf>
    <xf numFmtId="164" fontId="78" fillId="0" borderId="0" xfId="2" applyNumberFormat="1" applyFont="1" applyAlignment="1">
      <alignment horizontal="center" vertical="center"/>
    </xf>
    <xf numFmtId="0" fontId="78" fillId="0" borderId="0" xfId="2" applyFont="1" applyAlignment="1">
      <alignment horizontal="center" vertical="center"/>
    </xf>
    <xf numFmtId="165" fontId="76" fillId="13" borderId="6" xfId="2" applyNumberFormat="1" applyFont="1" applyFill="1" applyBorder="1" applyAlignment="1">
      <alignment horizontal="center" vertical="center"/>
    </xf>
    <xf numFmtId="164" fontId="79" fillId="0" borderId="8" xfId="2" applyNumberFormat="1" applyFont="1" applyBorder="1" applyAlignment="1">
      <alignment horizontal="left" vertical="center"/>
    </xf>
    <xf numFmtId="0" fontId="77" fillId="0" borderId="0" xfId="2" applyFont="1" applyAlignment="1">
      <alignment horizontal="center" vertical="center"/>
    </xf>
    <xf numFmtId="0" fontId="80" fillId="0" borderId="0" xfId="2" applyFont="1" applyAlignment="1">
      <alignment horizontal="center" vertical="center"/>
    </xf>
    <xf numFmtId="0" fontId="78" fillId="0" borderId="0" xfId="2" applyFont="1" applyAlignment="1">
      <alignment horizontal="left" vertical="center"/>
    </xf>
    <xf numFmtId="0" fontId="77" fillId="14" borderId="6" xfId="2" applyFont="1" applyFill="1" applyBorder="1" applyAlignment="1">
      <alignment horizontal="center" vertical="center"/>
    </xf>
    <xf numFmtId="164" fontId="77" fillId="14" borderId="6" xfId="2" applyNumberFormat="1" applyFont="1" applyFill="1" applyBorder="1" applyAlignment="1">
      <alignment horizontal="center" vertical="center"/>
    </xf>
    <xf numFmtId="0" fontId="80" fillId="14" borderId="6" xfId="2" applyFont="1" applyFill="1" applyBorder="1" applyAlignment="1">
      <alignment horizontal="center" vertical="center"/>
    </xf>
    <xf numFmtId="0" fontId="79" fillId="0" borderId="13" xfId="2" applyFont="1" applyBorder="1" applyAlignment="1">
      <alignment horizontal="left" vertical="center"/>
    </xf>
    <xf numFmtId="0" fontId="75" fillId="0" borderId="0" xfId="2" applyAlignment="1">
      <alignment horizontal="center" vertical="center"/>
    </xf>
    <xf numFmtId="0" fontId="81" fillId="0" borderId="0" xfId="2" applyFont="1" applyAlignment="1">
      <alignment vertical="center"/>
    </xf>
    <xf numFmtId="165" fontId="77" fillId="0" borderId="0" xfId="2" applyNumberFormat="1" applyFont="1" applyAlignment="1">
      <alignment horizontal="center" vertical="center"/>
    </xf>
    <xf numFmtId="164" fontId="77" fillId="12" borderId="6" xfId="2" applyNumberFormat="1" applyFont="1" applyFill="1" applyBorder="1" applyAlignment="1">
      <alignment horizontal="center" vertical="center"/>
    </xf>
    <xf numFmtId="164" fontId="77" fillId="0" borderId="0" xfId="2" applyNumberFormat="1" applyFont="1" applyAlignment="1">
      <alignment horizontal="center" vertical="center"/>
    </xf>
    <xf numFmtId="165" fontId="82" fillId="0" borderId="0" xfId="2" applyNumberFormat="1" applyFont="1" applyAlignment="1">
      <alignment horizontal="center" vertical="center"/>
    </xf>
    <xf numFmtId="0" fontId="83" fillId="0" borderId="0" xfId="2" applyFont="1" applyAlignment="1">
      <alignment vertical="center"/>
    </xf>
    <xf numFmtId="0" fontId="77" fillId="0" borderId="6" xfId="2" applyFont="1" applyBorder="1" applyAlignment="1">
      <alignment horizontal="center" vertical="center"/>
    </xf>
    <xf numFmtId="165" fontId="82" fillId="0" borderId="6" xfId="2" applyNumberFormat="1" applyFont="1" applyBorder="1" applyAlignment="1">
      <alignment horizontal="center" vertical="center"/>
    </xf>
    <xf numFmtId="0" fontId="80" fillId="7" borderId="6" xfId="2" applyFont="1" applyFill="1" applyBorder="1" applyAlignment="1">
      <alignment horizontal="center" vertical="center"/>
    </xf>
    <xf numFmtId="0" fontId="76" fillId="0" borderId="6" xfId="2" applyFont="1" applyBorder="1" applyAlignment="1">
      <alignment horizontal="center" vertical="center"/>
    </xf>
    <xf numFmtId="165" fontId="76" fillId="0" borderId="6" xfId="2" applyNumberFormat="1" applyFont="1" applyBorder="1" applyAlignment="1">
      <alignment horizontal="center" vertical="center"/>
    </xf>
    <xf numFmtId="0" fontId="75" fillId="7" borderId="6" xfId="2" applyFill="1" applyBorder="1" applyAlignment="1">
      <alignment horizontal="center" vertical="center"/>
    </xf>
    <xf numFmtId="0" fontId="77" fillId="15" borderId="6" xfId="2" applyFont="1" applyFill="1" applyBorder="1" applyAlignment="1">
      <alignment horizontal="center" vertical="center"/>
    </xf>
    <xf numFmtId="164" fontId="77" fillId="15" borderId="6" xfId="2" applyNumberFormat="1" applyFont="1" applyFill="1" applyBorder="1" applyAlignment="1">
      <alignment horizontal="center" vertical="center"/>
    </xf>
    <xf numFmtId="0" fontId="80" fillId="15" borderId="6" xfId="2" applyFont="1" applyFill="1" applyBorder="1" applyAlignment="1">
      <alignment horizontal="center" vertical="center"/>
    </xf>
    <xf numFmtId="0" fontId="79" fillId="0" borderId="0" xfId="2" applyFont="1"/>
    <xf numFmtId="164" fontId="79" fillId="0" borderId="0" xfId="2" applyNumberFormat="1" applyFont="1" applyAlignment="1">
      <alignment horizontal="left" vertical="center"/>
    </xf>
    <xf numFmtId="0" fontId="84" fillId="0" borderId="0" xfId="3"/>
    <xf numFmtId="3" fontId="85" fillId="0" borderId="0" xfId="3" applyNumberFormat="1" applyFont="1"/>
    <xf numFmtId="0" fontId="86" fillId="0" borderId="0" xfId="3" applyFont="1"/>
    <xf numFmtId="3" fontId="85" fillId="9" borderId="17" xfId="4" applyNumberFormat="1" applyFont="1" applyBorder="1"/>
    <xf numFmtId="0" fontId="84" fillId="9" borderId="18" xfId="4" applyBorder="1" applyAlignment="1">
      <alignment horizontal="left" vertical="center"/>
    </xf>
    <xf numFmtId="3" fontId="84" fillId="0" borderId="19" xfId="3" applyNumberFormat="1" applyBorder="1"/>
    <xf numFmtId="0" fontId="84" fillId="0" borderId="19" xfId="3" applyBorder="1"/>
    <xf numFmtId="1" fontId="86" fillId="0" borderId="20" xfId="3" applyNumberFormat="1" applyFont="1" applyBorder="1"/>
    <xf numFmtId="1" fontId="85" fillId="0" borderId="17" xfId="3" applyNumberFormat="1" applyFont="1" applyBorder="1"/>
    <xf numFmtId="3" fontId="85" fillId="0" borderId="21" xfId="3" applyNumberFormat="1" applyFont="1" applyBorder="1"/>
    <xf numFmtId="0" fontId="87" fillId="0" borderId="17" xfId="3" applyFont="1" applyBorder="1"/>
    <xf numFmtId="0" fontId="85" fillId="0" borderId="22" xfId="3" applyFont="1" applyBorder="1"/>
    <xf numFmtId="0" fontId="84" fillId="0" borderId="23" xfId="3" applyBorder="1"/>
    <xf numFmtId="3" fontId="85" fillId="0" borderId="19" xfId="3" applyNumberFormat="1" applyFont="1" applyBorder="1"/>
    <xf numFmtId="3" fontId="85" fillId="0" borderId="24" xfId="3" applyNumberFormat="1" applyFont="1" applyBorder="1"/>
    <xf numFmtId="0" fontId="85" fillId="0" borderId="19" xfId="3" applyFont="1" applyBorder="1"/>
    <xf numFmtId="0" fontId="85" fillId="0" borderId="25" xfId="3" applyFont="1" applyBorder="1"/>
    <xf numFmtId="0" fontId="85" fillId="0" borderId="18" xfId="3" applyFont="1" applyBorder="1"/>
    <xf numFmtId="3" fontId="86" fillId="0" borderId="0" xfId="3" applyNumberFormat="1" applyFont="1"/>
    <xf numFmtId="0" fontId="84" fillId="0" borderId="26" xfId="3" applyBorder="1"/>
    <xf numFmtId="0" fontId="84" fillId="0" borderId="20" xfId="3" applyBorder="1"/>
    <xf numFmtId="0" fontId="87" fillId="0" borderId="19" xfId="3" applyFont="1" applyBorder="1"/>
    <xf numFmtId="0" fontId="87" fillId="0" borderId="0" xfId="3" applyFont="1"/>
    <xf numFmtId="0" fontId="85" fillId="0" borderId="27" xfId="3" applyFont="1" applyBorder="1"/>
    <xf numFmtId="0" fontId="87" fillId="0" borderId="25" xfId="3" applyFont="1" applyBorder="1"/>
    <xf numFmtId="0" fontId="84" fillId="0" borderId="28" xfId="3" applyBorder="1"/>
    <xf numFmtId="0" fontId="84" fillId="0" borderId="29" xfId="3" applyBorder="1"/>
    <xf numFmtId="166" fontId="85" fillId="0" borderId="0" xfId="3" applyNumberFormat="1" applyFont="1"/>
    <xf numFmtId="0" fontId="85" fillId="0" borderId="0" xfId="3" applyFont="1"/>
    <xf numFmtId="0" fontId="87" fillId="9" borderId="24" xfId="4" applyFont="1" applyBorder="1" applyAlignment="1">
      <alignment horizontal="center" vertical="center"/>
    </xf>
    <xf numFmtId="0" fontId="85" fillId="9" borderId="18" xfId="4" applyFont="1" applyBorder="1" applyAlignment="1">
      <alignment horizontal="center" vertical="center"/>
    </xf>
    <xf numFmtId="0" fontId="87" fillId="0" borderId="30" xfId="3" applyFont="1" applyBorder="1" applyAlignment="1">
      <alignment horizontal="center" vertical="center"/>
    </xf>
    <xf numFmtId="0" fontId="88" fillId="8" borderId="16" xfId="5" applyFont="1" applyAlignment="1">
      <alignment horizontal="center" vertical="center"/>
    </xf>
    <xf numFmtId="0" fontId="88" fillId="11" borderId="0" xfId="6" applyFont="1" applyAlignment="1">
      <alignment horizontal="center" vertical="center"/>
    </xf>
    <xf numFmtId="0" fontId="88" fillId="10" borderId="0" xfId="7" applyFont="1" applyAlignment="1">
      <alignment horizontal="center" vertical="center"/>
    </xf>
    <xf numFmtId="0" fontId="88" fillId="9" borderId="0" xfId="4" applyFont="1" applyAlignment="1">
      <alignment horizontal="left" vertical="center"/>
    </xf>
    <xf numFmtId="3" fontId="85" fillId="9" borderId="17" xfId="4" applyNumberFormat="1" applyFont="1" applyBorder="1" applyAlignment="1"/>
    <xf numFmtId="0" fontId="84" fillId="0" borderId="17" xfId="3" applyBorder="1"/>
    <xf numFmtId="0" fontId="84" fillId="0" borderId="22" xfId="3" applyBorder="1"/>
    <xf numFmtId="0" fontId="84" fillId="0" borderId="31" xfId="3" applyBorder="1"/>
    <xf numFmtId="3" fontId="86" fillId="0" borderId="31" xfId="3" applyNumberFormat="1" applyFont="1" applyBorder="1"/>
    <xf numFmtId="166" fontId="86" fillId="0" borderId="0" xfId="3" applyNumberFormat="1" applyFont="1"/>
    <xf numFmtId="0" fontId="87" fillId="0" borderId="32" xfId="3" applyFont="1" applyBorder="1" applyAlignment="1">
      <alignment horizontal="center" vertical="center"/>
    </xf>
    <xf numFmtId="0" fontId="84" fillId="0" borderId="26" xfId="3" applyBorder="1" applyAlignment="1">
      <alignment horizontal="center" vertical="center"/>
    </xf>
    <xf numFmtId="0" fontId="87" fillId="0" borderId="31" xfId="3" applyFont="1" applyBorder="1" applyAlignment="1">
      <alignment horizontal="center" vertical="center"/>
    </xf>
    <xf numFmtId="0" fontId="84" fillId="0" borderId="21" xfId="3" applyBorder="1" applyAlignment="1">
      <alignment horizontal="center" vertical="center"/>
    </xf>
    <xf numFmtId="0" fontId="84" fillId="0" borderId="17" xfId="3" applyBorder="1" applyAlignment="1">
      <alignment horizontal="center" vertical="center"/>
    </xf>
    <xf numFmtId="0" fontId="84" fillId="0" borderId="24" xfId="3" applyBorder="1" applyAlignment="1">
      <alignment horizontal="center" vertical="center"/>
    </xf>
    <xf numFmtId="0" fontId="84" fillId="0" borderId="19" xfId="3" applyBorder="1" applyAlignment="1">
      <alignment horizontal="center" vertical="center"/>
    </xf>
    <xf numFmtId="0" fontId="90" fillId="0" borderId="24" xfId="3" applyFont="1" applyBorder="1" applyAlignment="1">
      <alignment horizontal="center" vertical="center"/>
    </xf>
    <xf numFmtId="0" fontId="84" fillId="0" borderId="20" xfId="3" applyBorder="1" applyAlignment="1">
      <alignment horizontal="center" vertical="center"/>
    </xf>
    <xf numFmtId="0" fontId="84" fillId="9" borderId="26" xfId="4" applyBorder="1" applyAlignment="1">
      <alignment horizontal="left" vertical="center"/>
    </xf>
    <xf numFmtId="0" fontId="84" fillId="0" borderId="0" xfId="3" applyAlignment="1">
      <alignment horizontal="center" vertical="center"/>
    </xf>
    <xf numFmtId="0" fontId="84" fillId="9" borderId="17" xfId="4" applyBorder="1" applyAlignment="1">
      <alignment horizontal="left" vertical="center"/>
    </xf>
    <xf numFmtId="0" fontId="5" fillId="0" borderId="0" xfId="0" applyFont="1" applyAlignment="1">
      <alignment vertical="center"/>
    </xf>
    <xf numFmtId="0" fontId="39" fillId="0" borderId="0" xfId="0" applyFont="1" applyAlignment="1">
      <alignment vertical="center"/>
    </xf>
    <xf numFmtId="0" fontId="5" fillId="0" borderId="0" xfId="0" applyFont="1" applyAlignment="1">
      <alignment vertical="center" wrapText="1"/>
    </xf>
    <xf numFmtId="0" fontId="5" fillId="0" borderId="6" xfId="0" applyFont="1" applyBorder="1" applyAlignment="1">
      <alignment horizontal="left" vertical="center"/>
    </xf>
    <xf numFmtId="0" fontId="5" fillId="0" borderId="6" xfId="0" applyFont="1" applyBorder="1" applyAlignment="1">
      <alignment vertical="center"/>
    </xf>
    <xf numFmtId="0" fontId="42" fillId="0" borderId="0" xfId="0" applyFont="1" applyAlignment="1">
      <alignment horizontal="left" vertical="center" wrapText="1"/>
    </xf>
    <xf numFmtId="0" fontId="91" fillId="16" borderId="6" xfId="0" applyFont="1" applyFill="1" applyBorder="1" applyAlignment="1">
      <alignment horizontal="center" vertical="center"/>
    </xf>
    <xf numFmtId="0" fontId="91" fillId="16" borderId="6" xfId="0" applyFont="1" applyFill="1" applyBorder="1" applyAlignment="1">
      <alignment vertical="center"/>
    </xf>
    <xf numFmtId="0" fontId="5" fillId="3" borderId="33" xfId="0" applyFont="1" applyFill="1" applyBorder="1" applyAlignment="1">
      <alignment vertical="center"/>
    </xf>
    <xf numFmtId="0" fontId="5" fillId="0" borderId="33" xfId="0" applyFont="1" applyBorder="1" applyAlignment="1">
      <alignment vertical="center"/>
    </xf>
    <xf numFmtId="0" fontId="5" fillId="17" borderId="33" xfId="0" applyFont="1" applyFill="1" applyBorder="1" applyAlignment="1">
      <alignment horizontal="right" vertical="center"/>
    </xf>
    <xf numFmtId="0" fontId="91" fillId="18" borderId="33" xfId="0" applyFont="1" applyFill="1" applyBorder="1" applyAlignment="1">
      <alignment horizontal="center" vertical="center"/>
    </xf>
    <xf numFmtId="0" fontId="5" fillId="3" borderId="34" xfId="0" applyFont="1" applyFill="1" applyBorder="1" applyAlignment="1">
      <alignment vertical="center"/>
    </xf>
    <xf numFmtId="0" fontId="5" fillId="0" borderId="34" xfId="0" applyFont="1" applyBorder="1" applyAlignment="1">
      <alignment vertical="center"/>
    </xf>
    <xf numFmtId="0" fontId="5" fillId="17" borderId="34" xfId="0" applyFont="1" applyFill="1" applyBorder="1" applyAlignment="1">
      <alignment horizontal="right" vertical="center"/>
    </xf>
    <xf numFmtId="0" fontId="5" fillId="3" borderId="10" xfId="0" applyFont="1" applyFill="1" applyBorder="1" applyAlignment="1">
      <alignment vertical="center"/>
    </xf>
    <xf numFmtId="0" fontId="5" fillId="0" borderId="10" xfId="0" applyFont="1" applyBorder="1" applyAlignment="1">
      <alignment vertical="center"/>
    </xf>
    <xf numFmtId="0" fontId="5" fillId="19" borderId="10" xfId="0" applyFont="1" applyFill="1" applyBorder="1" applyAlignment="1">
      <alignment horizontal="right" vertical="center"/>
    </xf>
    <xf numFmtId="0" fontId="5" fillId="20" borderId="10" xfId="0" applyFont="1" applyFill="1" applyBorder="1" applyAlignment="1">
      <alignment horizontal="right" vertical="center"/>
    </xf>
    <xf numFmtId="0" fontId="5" fillId="3" borderId="6" xfId="0" applyFont="1" applyFill="1" applyBorder="1" applyAlignment="1">
      <alignment vertical="center"/>
    </xf>
    <xf numFmtId="0" fontId="5" fillId="20" borderId="6" xfId="0" applyFont="1" applyFill="1" applyBorder="1" applyAlignment="1">
      <alignment horizontal="right" vertical="center"/>
    </xf>
    <xf numFmtId="0" fontId="5" fillId="3" borderId="11" xfId="0" applyFont="1" applyFill="1" applyBorder="1" applyAlignment="1">
      <alignment vertical="center"/>
    </xf>
    <xf numFmtId="0" fontId="5" fillId="0" borderId="11" xfId="0" applyFont="1" applyBorder="1" applyAlignment="1">
      <alignment vertical="center"/>
    </xf>
    <xf numFmtId="0" fontId="5" fillId="20" borderId="11" xfId="0" applyFont="1" applyFill="1" applyBorder="1" applyAlignment="1">
      <alignment horizontal="right" vertical="center"/>
    </xf>
    <xf numFmtId="9" fontId="5" fillId="20" borderId="6" xfId="0" applyNumberFormat="1" applyFont="1" applyFill="1" applyBorder="1" applyAlignment="1">
      <alignment vertical="center"/>
    </xf>
    <xf numFmtId="0" fontId="5" fillId="3" borderId="36" xfId="0" applyFont="1" applyFill="1" applyBorder="1" applyAlignment="1">
      <alignment vertical="center"/>
    </xf>
    <xf numFmtId="0" fontId="5" fillId="0" borderId="36" xfId="0" applyFont="1" applyBorder="1" applyAlignment="1">
      <alignment vertical="center"/>
    </xf>
    <xf numFmtId="9" fontId="5" fillId="20" borderId="36" xfId="0" applyNumberFormat="1" applyFont="1" applyFill="1" applyBorder="1" applyAlignment="1">
      <alignment vertical="center"/>
    </xf>
    <xf numFmtId="0" fontId="5" fillId="17" borderId="10" xfId="0" applyFont="1" applyFill="1" applyBorder="1" applyAlignment="1">
      <alignment horizontal="right" vertical="center"/>
    </xf>
    <xf numFmtId="3" fontId="5" fillId="20" borderId="6" xfId="0" applyNumberFormat="1" applyFont="1" applyFill="1" applyBorder="1" applyAlignment="1">
      <alignment vertical="center"/>
    </xf>
    <xf numFmtId="0" fontId="92" fillId="16" borderId="6" xfId="0" applyFont="1" applyFill="1" applyBorder="1" applyAlignment="1">
      <alignment horizontal="center" vertical="center"/>
    </xf>
    <xf numFmtId="0" fontId="91" fillId="0" borderId="6" xfId="0" applyFont="1" applyBorder="1" applyAlignment="1">
      <alignment horizontal="center" vertical="center"/>
    </xf>
    <xf numFmtId="0" fontId="39" fillId="0" borderId="6" xfId="0" applyFont="1" applyBorder="1" applyAlignment="1">
      <alignment vertical="center"/>
    </xf>
    <xf numFmtId="0" fontId="5" fillId="0" borderId="6" xfId="0" applyFont="1" applyBorder="1" applyAlignment="1">
      <alignment vertical="center" wrapText="1"/>
    </xf>
    <xf numFmtId="0" fontId="39" fillId="0" borderId="6" xfId="0" applyFont="1" applyBorder="1"/>
    <xf numFmtId="0" fontId="5" fillId="0" borderId="6" xfId="0" applyFont="1" applyBorder="1" applyAlignment="1">
      <alignment wrapText="1"/>
    </xf>
    <xf numFmtId="0" fontId="5" fillId="0" borderId="6" xfId="0" applyFont="1" applyBorder="1"/>
    <xf numFmtId="0" fontId="5" fillId="0" borderId="0" xfId="0" applyFont="1"/>
    <xf numFmtId="0" fontId="5" fillId="0" borderId="3" xfId="0" applyFont="1" applyBorder="1" applyAlignment="1">
      <alignment vertical="center"/>
    </xf>
    <xf numFmtId="0" fontId="42" fillId="0" borderId="6" xfId="0" applyFont="1" applyBorder="1" applyAlignment="1">
      <alignment horizontal="left" wrapText="1"/>
    </xf>
    <xf numFmtId="0" fontId="5" fillId="3" borderId="33" xfId="0" applyFont="1" applyFill="1" applyBorder="1"/>
    <xf numFmtId="0" fontId="5" fillId="0" borderId="33" xfId="0" applyFont="1" applyBorder="1"/>
    <xf numFmtId="0" fontId="5" fillId="17" borderId="33" xfId="0" applyFont="1" applyFill="1" applyBorder="1" applyAlignment="1">
      <alignment horizontal="right"/>
    </xf>
    <xf numFmtId="0" fontId="5" fillId="3" borderId="34" xfId="0" applyFont="1" applyFill="1" applyBorder="1"/>
    <xf numFmtId="0" fontId="5" fillId="0" borderId="34" xfId="0" applyFont="1" applyBorder="1"/>
    <xf numFmtId="0" fontId="5" fillId="17" borderId="34" xfId="0" applyFont="1" applyFill="1" applyBorder="1" applyAlignment="1">
      <alignment horizontal="right"/>
    </xf>
    <xf numFmtId="0" fontId="5" fillId="3" borderId="6" xfId="0" applyFont="1" applyFill="1" applyBorder="1"/>
    <xf numFmtId="0" fontId="5" fillId="20" borderId="6" xfId="0" applyFont="1" applyFill="1" applyBorder="1" applyAlignment="1">
      <alignment horizontal="right"/>
    </xf>
    <xf numFmtId="0" fontId="5" fillId="3" borderId="11" xfId="0" applyFont="1" applyFill="1" applyBorder="1"/>
    <xf numFmtId="0" fontId="5" fillId="0" borderId="11" xfId="0" applyFont="1" applyBorder="1"/>
    <xf numFmtId="0" fontId="5" fillId="20" borderId="11" xfId="0" applyFont="1" applyFill="1" applyBorder="1" applyAlignment="1">
      <alignment horizontal="right"/>
    </xf>
    <xf numFmtId="9" fontId="5" fillId="20" borderId="6" xfId="0" applyNumberFormat="1" applyFont="1" applyFill="1" applyBorder="1"/>
    <xf numFmtId="0" fontId="5" fillId="3" borderId="36" xfId="0" applyFont="1" applyFill="1" applyBorder="1"/>
    <xf numFmtId="0" fontId="5" fillId="0" borderId="36" xfId="0" applyFont="1" applyBorder="1"/>
    <xf numFmtId="9" fontId="5" fillId="20" borderId="36" xfId="0" applyNumberFormat="1" applyFont="1" applyFill="1" applyBorder="1"/>
    <xf numFmtId="0" fontId="5" fillId="0" borderId="10" xfId="0" applyFont="1" applyBorder="1"/>
    <xf numFmtId="0" fontId="5" fillId="3" borderId="10" xfId="0" applyFont="1" applyFill="1" applyBorder="1"/>
    <xf numFmtId="0" fontId="5" fillId="17" borderId="10" xfId="0" applyFont="1" applyFill="1" applyBorder="1" applyAlignment="1">
      <alignment horizontal="right"/>
    </xf>
    <xf numFmtId="3" fontId="5" fillId="20" borderId="6" xfId="0" applyNumberFormat="1" applyFont="1" applyFill="1" applyBorder="1"/>
    <xf numFmtId="0" fontId="92" fillId="16" borderId="6" xfId="0" applyFont="1" applyFill="1" applyBorder="1" applyAlignment="1">
      <alignment horizontal="center"/>
    </xf>
    <xf numFmtId="0" fontId="91" fillId="0" borderId="6" xfId="0" applyFont="1" applyBorder="1" applyAlignment="1">
      <alignment horizontal="center"/>
    </xf>
    <xf numFmtId="0" fontId="5" fillId="20" borderId="33" xfId="0" applyFont="1" applyFill="1" applyBorder="1" applyAlignment="1">
      <alignment horizontal="right"/>
    </xf>
    <xf numFmtId="0" fontId="5" fillId="20" borderId="34" xfId="0" applyFont="1" applyFill="1" applyBorder="1" applyAlignment="1">
      <alignment horizontal="right"/>
    </xf>
    <xf numFmtId="0" fontId="5" fillId="20" borderId="10" xfId="0" applyFont="1" applyFill="1" applyBorder="1" applyAlignment="1">
      <alignment horizontal="right"/>
    </xf>
    <xf numFmtId="0" fontId="93" fillId="0" borderId="0" xfId="8"/>
    <xf numFmtId="0" fontId="94" fillId="0" borderId="0" xfId="8" applyFont="1" applyAlignment="1">
      <alignment vertical="center"/>
    </xf>
    <xf numFmtId="0" fontId="94" fillId="0" borderId="0" xfId="8" applyFont="1" applyAlignment="1">
      <alignment horizontal="center" vertical="center"/>
    </xf>
    <xf numFmtId="0" fontId="94" fillId="0" borderId="0" xfId="8" applyFont="1" applyAlignment="1">
      <alignment horizontal="center" vertical="center" wrapText="1"/>
    </xf>
    <xf numFmtId="0" fontId="94" fillId="21" borderId="37" xfId="8" applyFont="1" applyFill="1" applyBorder="1" applyAlignment="1">
      <alignment horizontal="center" vertical="center"/>
    </xf>
    <xf numFmtId="0" fontId="94" fillId="21" borderId="38" xfId="8" applyFont="1" applyFill="1" applyBorder="1" applyAlignment="1">
      <alignment horizontal="center" vertical="center"/>
    </xf>
    <xf numFmtId="0" fontId="94" fillId="21" borderId="39" xfId="8" applyFont="1" applyFill="1" applyBorder="1" applyAlignment="1">
      <alignment horizontal="center" vertical="center"/>
    </xf>
    <xf numFmtId="0" fontId="94" fillId="21" borderId="0" xfId="8" applyFont="1" applyFill="1" applyAlignment="1">
      <alignment horizontal="center" vertical="center" wrapText="1"/>
    </xf>
    <xf numFmtId="9" fontId="94" fillId="21" borderId="0" xfId="8" applyNumberFormat="1" applyFont="1" applyFill="1" applyAlignment="1">
      <alignment horizontal="center" vertical="center"/>
    </xf>
    <xf numFmtId="0" fontId="94" fillId="21" borderId="0" xfId="8" applyFont="1" applyFill="1" applyAlignment="1">
      <alignment horizontal="center" vertical="center"/>
    </xf>
    <xf numFmtId="0" fontId="94" fillId="21" borderId="38" xfId="8" applyFont="1" applyFill="1" applyBorder="1" applyAlignment="1">
      <alignment horizontal="center" vertical="center" wrapText="1"/>
    </xf>
    <xf numFmtId="0" fontId="95" fillId="21" borderId="38" xfId="8" applyFont="1" applyFill="1" applyBorder="1" applyAlignment="1">
      <alignment vertical="center"/>
    </xf>
    <xf numFmtId="0" fontId="94" fillId="7" borderId="37" xfId="8" applyFont="1" applyFill="1" applyBorder="1" applyAlignment="1">
      <alignment horizontal="center" vertical="center"/>
    </xf>
    <xf numFmtId="0" fontId="94" fillId="7" borderId="38" xfId="8" applyFont="1" applyFill="1" applyBorder="1" applyAlignment="1">
      <alignment horizontal="center" vertical="center"/>
    </xf>
    <xf numFmtId="0" fontId="94" fillId="7" borderId="39" xfId="8" applyFont="1" applyFill="1" applyBorder="1" applyAlignment="1">
      <alignment horizontal="center" vertical="center"/>
    </xf>
    <xf numFmtId="9" fontId="94" fillId="7" borderId="0" xfId="8" applyNumberFormat="1" applyFont="1" applyFill="1" applyAlignment="1">
      <alignment horizontal="center" vertical="center" wrapText="1"/>
    </xf>
    <xf numFmtId="9" fontId="94" fillId="7" borderId="0" xfId="8" applyNumberFormat="1" applyFont="1" applyFill="1" applyAlignment="1">
      <alignment horizontal="center" vertical="center"/>
    </xf>
    <xf numFmtId="0" fontId="94" fillId="7" borderId="0" xfId="8" applyFont="1" applyFill="1" applyAlignment="1">
      <alignment horizontal="center" vertical="center"/>
    </xf>
    <xf numFmtId="9" fontId="94" fillId="7" borderId="38" xfId="8" applyNumberFormat="1" applyFont="1" applyFill="1" applyBorder="1" applyAlignment="1">
      <alignment horizontal="center" vertical="center" wrapText="1"/>
    </xf>
    <xf numFmtId="0" fontId="94" fillId="7" borderId="0" xfId="8" applyFont="1" applyFill="1" applyAlignment="1">
      <alignment horizontal="center" vertical="center" wrapText="1"/>
    </xf>
    <xf numFmtId="0" fontId="95" fillId="7" borderId="38" xfId="8" applyFont="1" applyFill="1" applyBorder="1" applyAlignment="1">
      <alignment vertical="center"/>
    </xf>
    <xf numFmtId="0" fontId="94" fillId="7" borderId="39" xfId="8" applyFont="1" applyFill="1" applyBorder="1" applyAlignment="1">
      <alignment horizontal="center" vertical="center" wrapText="1"/>
    </xf>
    <xf numFmtId="9" fontId="94" fillId="21" borderId="0" xfId="8" applyNumberFormat="1" applyFont="1" applyFill="1" applyAlignment="1">
      <alignment horizontal="center" vertical="center" wrapText="1"/>
    </xf>
    <xf numFmtId="9" fontId="94" fillId="21" borderId="38" xfId="8" applyNumberFormat="1" applyFont="1" applyFill="1" applyBorder="1" applyAlignment="1">
      <alignment horizontal="center" vertical="center" wrapText="1"/>
    </xf>
    <xf numFmtId="0" fontId="94" fillId="21" borderId="39" xfId="8" applyFont="1" applyFill="1" applyBorder="1" applyAlignment="1">
      <alignment horizontal="center" vertical="center" wrapText="1"/>
    </xf>
    <xf numFmtId="0" fontId="94" fillId="7" borderId="38" xfId="8" applyFont="1" applyFill="1" applyBorder="1" applyAlignment="1">
      <alignment horizontal="center" vertical="center" wrapText="1"/>
    </xf>
    <xf numFmtId="0" fontId="94" fillId="21" borderId="37" xfId="8" applyFont="1" applyFill="1" applyBorder="1" applyAlignment="1">
      <alignment horizontal="center" vertical="center" wrapText="1"/>
    </xf>
    <xf numFmtId="0" fontId="94" fillId="0" borderId="0" xfId="8" applyFont="1" applyAlignment="1">
      <alignment vertical="center" wrapText="1"/>
    </xf>
    <xf numFmtId="0" fontId="96" fillId="22" borderId="40" xfId="8" applyFont="1" applyFill="1" applyBorder="1" applyAlignment="1">
      <alignment horizontal="center" vertical="center" wrapText="1"/>
    </xf>
    <xf numFmtId="0" fontId="96" fillId="23" borderId="40" xfId="8" applyFont="1" applyFill="1" applyBorder="1" applyAlignment="1">
      <alignment horizontal="center" vertical="center" wrapText="1"/>
    </xf>
    <xf numFmtId="0" fontId="96" fillId="24" borderId="40" xfId="8" applyFont="1" applyFill="1" applyBorder="1" applyAlignment="1">
      <alignment horizontal="center" vertical="center" wrapText="1"/>
    </xf>
    <xf numFmtId="0" fontId="96" fillId="25" borderId="40" xfId="8" applyFont="1" applyFill="1" applyBorder="1" applyAlignment="1">
      <alignment horizontal="center" vertical="center" wrapText="1"/>
    </xf>
    <xf numFmtId="0" fontId="98" fillId="22" borderId="0" xfId="8" applyFont="1" applyFill="1" applyAlignment="1">
      <alignment horizontal="center" vertical="center"/>
    </xf>
    <xf numFmtId="0" fontId="17" fillId="0" borderId="0" xfId="9"/>
    <xf numFmtId="0" fontId="4" fillId="0" borderId="0" xfId="9" applyFont="1" applyAlignment="1">
      <alignment horizontal="center"/>
    </xf>
    <xf numFmtId="0" fontId="4" fillId="6" borderId="0" xfId="9" applyFont="1" applyFill="1"/>
    <xf numFmtId="0" fontId="4" fillId="6" borderId="0" xfId="9" applyFont="1" applyFill="1" applyAlignment="1">
      <alignment horizontal="center"/>
    </xf>
    <xf numFmtId="0" fontId="4" fillId="27" borderId="0" xfId="9" applyFont="1" applyFill="1"/>
    <xf numFmtId="0" fontId="99" fillId="27" borderId="0" xfId="9" applyFont="1" applyFill="1"/>
    <xf numFmtId="0" fontId="99" fillId="27" borderId="0" xfId="9" applyFont="1" applyFill="1" applyAlignment="1">
      <alignment horizontal="center"/>
    </xf>
    <xf numFmtId="0" fontId="99" fillId="0" borderId="0" xfId="9" applyFont="1"/>
    <xf numFmtId="0" fontId="99" fillId="0" borderId="0" xfId="9" applyFont="1" applyAlignment="1">
      <alignment horizontal="center"/>
    </xf>
    <xf numFmtId="0" fontId="99" fillId="0" borderId="0" xfId="9" applyFont="1" applyAlignment="1">
      <alignment horizontal="left"/>
    </xf>
    <xf numFmtId="0" fontId="5" fillId="0" borderId="0" xfId="0" applyFont="1" applyAlignment="1">
      <alignment horizontal="center"/>
    </xf>
    <xf numFmtId="0" fontId="5" fillId="0" borderId="6" xfId="0" applyFont="1" applyBorder="1" applyAlignment="1">
      <alignment horizontal="center"/>
    </xf>
    <xf numFmtId="3" fontId="5" fillId="0" borderId="6" xfId="0" applyNumberFormat="1" applyFont="1" applyBorder="1" applyAlignment="1">
      <alignment horizontal="center"/>
    </xf>
    <xf numFmtId="0" fontId="5" fillId="20" borderId="6" xfId="0" applyFont="1" applyFill="1" applyBorder="1" applyAlignment="1">
      <alignment horizontal="center"/>
    </xf>
    <xf numFmtId="0" fontId="91" fillId="20" borderId="6" xfId="0" applyFont="1" applyFill="1" applyBorder="1" applyAlignment="1">
      <alignment horizontal="center"/>
    </xf>
    <xf numFmtId="4" fontId="5" fillId="0" borderId="0" xfId="0" applyNumberFormat="1" applyFont="1" applyAlignment="1">
      <alignment horizontal="center"/>
    </xf>
    <xf numFmtId="0" fontId="17" fillId="7" borderId="6" xfId="0" applyFont="1" applyFill="1" applyBorder="1" applyAlignment="1">
      <alignment horizontal="center"/>
    </xf>
    <xf numFmtId="0" fontId="101" fillId="29" borderId="0" xfId="0" applyFont="1" applyFill="1"/>
    <xf numFmtId="0" fontId="102" fillId="30" borderId="14" xfId="0" applyFont="1" applyFill="1" applyBorder="1" applyAlignment="1">
      <alignment horizontal="right"/>
    </xf>
    <xf numFmtId="0" fontId="102" fillId="7" borderId="41" xfId="0" applyFont="1" applyFill="1" applyBorder="1" applyAlignment="1">
      <alignment horizontal="right"/>
    </xf>
    <xf numFmtId="0" fontId="102" fillId="31" borderId="14" xfId="0" applyFont="1" applyFill="1" applyBorder="1" applyAlignment="1">
      <alignment horizontal="right"/>
    </xf>
    <xf numFmtId="0" fontId="102" fillId="7" borderId="14" xfId="0" applyFont="1" applyFill="1" applyBorder="1" applyAlignment="1">
      <alignment horizontal="left"/>
    </xf>
    <xf numFmtId="0" fontId="103" fillId="32" borderId="0" xfId="0" applyFont="1" applyFill="1" applyAlignment="1">
      <alignment horizontal="center"/>
    </xf>
    <xf numFmtId="0" fontId="102" fillId="28" borderId="14" xfId="0" applyFont="1" applyFill="1" applyBorder="1" applyAlignment="1">
      <alignment horizontal="right"/>
    </xf>
    <xf numFmtId="0" fontId="102" fillId="28" borderId="41" xfId="0" applyFont="1" applyFill="1" applyBorder="1" applyAlignment="1">
      <alignment horizontal="right"/>
    </xf>
    <xf numFmtId="0" fontId="102" fillId="28" borderId="14" xfId="0" applyFont="1" applyFill="1" applyBorder="1" applyAlignment="1">
      <alignment horizontal="left"/>
    </xf>
    <xf numFmtId="0" fontId="103" fillId="28" borderId="0" xfId="0" applyFont="1" applyFill="1" applyAlignment="1">
      <alignment horizontal="center"/>
    </xf>
    <xf numFmtId="0" fontId="102" fillId="7" borderId="41" xfId="0" applyFont="1" applyFill="1" applyBorder="1" applyAlignment="1">
      <alignment horizontal="left"/>
    </xf>
    <xf numFmtId="0" fontId="102" fillId="7" borderId="14" xfId="0" applyFont="1" applyFill="1" applyBorder="1" applyAlignment="1">
      <alignment horizontal="right"/>
    </xf>
    <xf numFmtId="0" fontId="102" fillId="7" borderId="14" xfId="0" applyFont="1" applyFill="1" applyBorder="1" applyAlignment="1">
      <alignment horizontal="center"/>
    </xf>
    <xf numFmtId="0" fontId="102" fillId="7" borderId="41" xfId="0" applyFont="1" applyFill="1" applyBorder="1" applyAlignment="1">
      <alignment horizontal="center"/>
    </xf>
    <xf numFmtId="0" fontId="105" fillId="0" borderId="0" xfId="0" applyFont="1" applyAlignment="1">
      <alignment horizontal="center"/>
    </xf>
    <xf numFmtId="0" fontId="106" fillId="34" borderId="0" xfId="0" applyFont="1" applyFill="1" applyAlignment="1">
      <alignment horizontal="center"/>
    </xf>
    <xf numFmtId="0" fontId="102" fillId="0" borderId="0" xfId="0" applyFont="1"/>
    <xf numFmtId="0" fontId="42" fillId="0" borderId="0" xfId="10"/>
    <xf numFmtId="0" fontId="107" fillId="0" borderId="0" xfId="10" applyFont="1"/>
    <xf numFmtId="167" fontId="107" fillId="0" borderId="0" xfId="10" applyNumberFormat="1" applyFont="1"/>
    <xf numFmtId="168" fontId="107" fillId="0" borderId="0" xfId="10" applyNumberFormat="1" applyFont="1"/>
    <xf numFmtId="167" fontId="107" fillId="35" borderId="0" xfId="10" applyNumberFormat="1" applyFont="1" applyFill="1"/>
    <xf numFmtId="167" fontId="107" fillId="36" borderId="16" xfId="10" applyNumberFormat="1" applyFont="1" applyFill="1" applyBorder="1"/>
    <xf numFmtId="168" fontId="107" fillId="35" borderId="0" xfId="10" applyNumberFormat="1" applyFont="1" applyFill="1"/>
    <xf numFmtId="0" fontId="107" fillId="35" borderId="0" xfId="10" applyFont="1" applyFill="1"/>
    <xf numFmtId="0" fontId="108" fillId="0" borderId="42" xfId="10" applyFont="1" applyBorder="1"/>
    <xf numFmtId="167" fontId="107" fillId="37" borderId="0" xfId="10" applyNumberFormat="1" applyFont="1" applyFill="1"/>
    <xf numFmtId="168" fontId="107" fillId="37" borderId="0" xfId="10" applyNumberFormat="1" applyFont="1" applyFill="1"/>
    <xf numFmtId="0" fontId="107" fillId="37" borderId="0" xfId="10" applyFont="1" applyFill="1"/>
    <xf numFmtId="167" fontId="107" fillId="38" borderId="0" xfId="10" applyNumberFormat="1" applyFont="1" applyFill="1"/>
    <xf numFmtId="168" fontId="107" fillId="38" borderId="0" xfId="10" applyNumberFormat="1" applyFont="1" applyFill="1"/>
    <xf numFmtId="0" fontId="107" fillId="38" borderId="0" xfId="10" applyFont="1" applyFill="1"/>
    <xf numFmtId="167" fontId="107" fillId="39" borderId="0" xfId="10" applyNumberFormat="1" applyFont="1" applyFill="1"/>
    <xf numFmtId="168" fontId="107" fillId="39" borderId="0" xfId="10" applyNumberFormat="1" applyFont="1" applyFill="1"/>
    <xf numFmtId="0" fontId="107" fillId="39" borderId="0" xfId="10" applyFont="1" applyFill="1"/>
    <xf numFmtId="167" fontId="107" fillId="40" borderId="0" xfId="10" applyNumberFormat="1" applyFont="1" applyFill="1"/>
    <xf numFmtId="168" fontId="107" fillId="40" borderId="0" xfId="10" applyNumberFormat="1" applyFont="1" applyFill="1"/>
    <xf numFmtId="0" fontId="107" fillId="40" borderId="0" xfId="10" applyFont="1" applyFill="1"/>
    <xf numFmtId="167" fontId="107" fillId="41" borderId="0" xfId="10" applyNumberFormat="1" applyFont="1" applyFill="1"/>
    <xf numFmtId="168" fontId="107" fillId="41" borderId="0" xfId="10" applyNumberFormat="1" applyFont="1" applyFill="1"/>
    <xf numFmtId="0" fontId="107" fillId="41" borderId="0" xfId="10" applyFont="1" applyFill="1"/>
    <xf numFmtId="167" fontId="107" fillId="0" borderId="43" xfId="10" applyNumberFormat="1" applyFont="1" applyBorder="1"/>
    <xf numFmtId="167" fontId="107" fillId="0" borderId="44" xfId="10" applyNumberFormat="1" applyFont="1" applyBorder="1"/>
    <xf numFmtId="0" fontId="109" fillId="0" borderId="45" xfId="10" applyFont="1" applyBorder="1"/>
    <xf numFmtId="0" fontId="109" fillId="0" borderId="46" xfId="10" applyFont="1" applyBorder="1"/>
    <xf numFmtId="0" fontId="110" fillId="0" borderId="0" xfId="10" applyFont="1"/>
    <xf numFmtId="167" fontId="111" fillId="0" borderId="47" xfId="10" applyNumberFormat="1" applyFont="1" applyBorder="1"/>
    <xf numFmtId="168" fontId="111" fillId="0" borderId="47" xfId="10" applyNumberFormat="1" applyFont="1" applyBorder="1"/>
    <xf numFmtId="0" fontId="111" fillId="0" borderId="47" xfId="10" applyFont="1" applyBorder="1"/>
    <xf numFmtId="0" fontId="1" fillId="0" borderId="0" xfId="11"/>
    <xf numFmtId="0" fontId="1" fillId="0" borderId="0" xfId="11" applyAlignment="1">
      <alignment wrapText="1"/>
    </xf>
    <xf numFmtId="0" fontId="112" fillId="0" borderId="0" xfId="0" applyFont="1"/>
    <xf numFmtId="0" fontId="113" fillId="0" borderId="0" xfId="0" applyFont="1" applyAlignment="1">
      <alignment horizontal="right"/>
    </xf>
    <xf numFmtId="0" fontId="113" fillId="0" borderId="0" xfId="0" applyFont="1"/>
    <xf numFmtId="0" fontId="112" fillId="42" borderId="0" xfId="0" applyFont="1" applyFill="1"/>
    <xf numFmtId="0" fontId="112" fillId="43" borderId="0" xfId="0" applyFont="1" applyFill="1"/>
    <xf numFmtId="0" fontId="112" fillId="44" borderId="0" xfId="0" applyFont="1" applyFill="1"/>
    <xf numFmtId="0" fontId="112" fillId="45" borderId="0" xfId="0" applyFont="1" applyFill="1"/>
    <xf numFmtId="0" fontId="120" fillId="42" borderId="0" xfId="0" applyFont="1" applyFill="1"/>
    <xf numFmtId="0" fontId="112" fillId="28" borderId="0" xfId="0" applyFont="1" applyFill="1"/>
    <xf numFmtId="0" fontId="112" fillId="14" borderId="0" xfId="0" applyFont="1" applyFill="1"/>
    <xf numFmtId="0" fontId="115" fillId="0" borderId="0" xfId="0" applyFont="1"/>
    <xf numFmtId="0" fontId="117" fillId="0" borderId="0" xfId="0" applyFont="1"/>
    <xf numFmtId="0" fontId="123" fillId="43" borderId="0" xfId="0" applyFont="1" applyFill="1"/>
    <xf numFmtId="0" fontId="117" fillId="42" borderId="0" xfId="0" applyFont="1" applyFill="1"/>
    <xf numFmtId="0" fontId="117" fillId="43" borderId="0" xfId="0" applyFont="1" applyFill="1"/>
    <xf numFmtId="0" fontId="117" fillId="45" borderId="0" xfId="0" applyFont="1" applyFill="1"/>
    <xf numFmtId="0" fontId="122" fillId="7" borderId="0" xfId="0" applyFont="1" applyFill="1" applyAlignment="1">
      <alignment horizontal="left"/>
    </xf>
    <xf numFmtId="0" fontId="123" fillId="42" borderId="0" xfId="0" applyFont="1" applyFill="1"/>
    <xf numFmtId="0" fontId="123" fillId="44" borderId="0" xfId="0" applyFont="1" applyFill="1"/>
    <xf numFmtId="0" fontId="5" fillId="44" borderId="0" xfId="0" applyFont="1" applyFill="1"/>
    <xf numFmtId="0" fontId="113" fillId="45" borderId="0" xfId="0" applyFont="1" applyFill="1"/>
    <xf numFmtId="0" fontId="113" fillId="42" borderId="0" xfId="0" applyFont="1" applyFill="1"/>
    <xf numFmtId="0" fontId="113" fillId="46" borderId="0" xfId="0" applyFont="1" applyFill="1"/>
    <xf numFmtId="0" fontId="113" fillId="43" borderId="0" xfId="0" applyFont="1" applyFill="1"/>
    <xf numFmtId="0" fontId="113" fillId="47" borderId="0" xfId="0" applyFont="1" applyFill="1"/>
    <xf numFmtId="0" fontId="113" fillId="44" borderId="0" xfId="0" applyFont="1" applyFill="1"/>
    <xf numFmtId="0" fontId="3" fillId="2" borderId="4" xfId="0" applyFont="1" applyFill="1" applyBorder="1" applyAlignment="1">
      <alignment horizontal="center" vertical="center" wrapText="1"/>
    </xf>
    <xf numFmtId="0" fontId="0" fillId="0" borderId="0" xfId="0"/>
    <xf numFmtId="0" fontId="4" fillId="0" borderId="5" xfId="0" applyFont="1" applyBorder="1"/>
    <xf numFmtId="0" fontId="3" fillId="2" borderId="0" xfId="0" applyFont="1" applyFill="1" applyAlignment="1">
      <alignment horizontal="center" vertical="center" wrapText="1"/>
    </xf>
    <xf numFmtId="0" fontId="5" fillId="4" borderId="10" xfId="0" applyFont="1" applyFill="1" applyBorder="1" applyAlignment="1">
      <alignment horizontal="center" vertical="center" wrapText="1"/>
    </xf>
    <xf numFmtId="0" fontId="4" fillId="0" borderId="11" xfId="0" applyFont="1" applyBorder="1"/>
    <xf numFmtId="0" fontId="4" fillId="0" borderId="1" xfId="0" applyFont="1" applyBorder="1"/>
    <xf numFmtId="0" fontId="17" fillId="4" borderId="5" xfId="0" applyFont="1" applyFill="1" applyBorder="1" applyAlignment="1">
      <alignment horizontal="center" vertical="center"/>
    </xf>
    <xf numFmtId="0" fontId="5" fillId="4" borderId="7" xfId="0" applyFont="1" applyFill="1" applyBorder="1" applyAlignment="1">
      <alignment horizontal="center" vertical="center" wrapText="1"/>
    </xf>
    <xf numFmtId="0" fontId="4" fillId="0" borderId="12" xfId="0" applyFont="1" applyBorder="1"/>
    <xf numFmtId="0" fontId="34" fillId="4" borderId="10" xfId="0" applyFont="1" applyFill="1" applyBorder="1" applyAlignment="1">
      <alignment horizontal="center" vertical="center" wrapText="1"/>
    </xf>
    <xf numFmtId="0" fontId="44" fillId="4" borderId="2" xfId="0" applyFont="1" applyFill="1" applyBorder="1" applyAlignment="1">
      <alignment horizontal="center" vertical="center" wrapText="1"/>
    </xf>
    <xf numFmtId="0" fontId="4" fillId="0" borderId="15" xfId="0" applyFont="1" applyBorder="1"/>
    <xf numFmtId="0" fontId="4" fillId="0" borderId="3" xfId="0" applyFont="1" applyBorder="1"/>
    <xf numFmtId="0" fontId="41" fillId="4" borderId="12" xfId="0" applyFont="1" applyFill="1" applyBorder="1" applyAlignment="1">
      <alignment horizontal="center" vertical="center" wrapText="1"/>
    </xf>
    <xf numFmtId="0" fontId="4" fillId="0" borderId="13" xfId="0" applyFont="1" applyBorder="1"/>
    <xf numFmtId="0" fontId="4" fillId="0" borderId="14" xfId="0" applyFont="1" applyBorder="1"/>
    <xf numFmtId="0" fontId="43" fillId="4" borderId="2" xfId="0" applyFont="1" applyFill="1" applyBorder="1" applyAlignment="1">
      <alignment horizontal="center" vertical="center" wrapText="1"/>
    </xf>
    <xf numFmtId="0" fontId="45" fillId="4" borderId="2" xfId="0" applyFont="1" applyFill="1" applyBorder="1" applyAlignment="1">
      <alignment horizontal="center" vertical="center" wrapText="1"/>
    </xf>
    <xf numFmtId="0" fontId="46" fillId="4" borderId="2" xfId="0" applyFont="1" applyFill="1" applyBorder="1" applyAlignment="1">
      <alignment horizontal="center" vertical="center" wrapText="1"/>
    </xf>
    <xf numFmtId="0" fontId="48" fillId="4" borderId="10" xfId="0" applyFont="1" applyFill="1" applyBorder="1" applyAlignment="1">
      <alignment horizontal="center" vertical="center" wrapText="1"/>
    </xf>
    <xf numFmtId="0" fontId="57" fillId="4" borderId="10" xfId="0" applyFont="1" applyFill="1" applyBorder="1" applyAlignment="1">
      <alignment horizontal="center" vertical="center" wrapText="1"/>
    </xf>
    <xf numFmtId="0" fontId="91" fillId="18" borderId="1" xfId="0" applyFont="1" applyFill="1" applyBorder="1" applyAlignment="1">
      <alignment horizontal="center" vertical="center"/>
    </xf>
    <xf numFmtId="0" fontId="4" fillId="0" borderId="33" xfId="0" applyFont="1" applyBorder="1"/>
    <xf numFmtId="0" fontId="91" fillId="18" borderId="10" xfId="0" applyFont="1" applyFill="1" applyBorder="1" applyAlignment="1">
      <alignment horizontal="center" vertical="center"/>
    </xf>
    <xf numFmtId="0" fontId="91" fillId="18" borderId="35" xfId="0" applyFont="1" applyFill="1" applyBorder="1" applyAlignment="1">
      <alignment horizontal="center" vertical="center"/>
    </xf>
    <xf numFmtId="0" fontId="91" fillId="20" borderId="2" xfId="0" applyFont="1" applyFill="1" applyBorder="1" applyAlignment="1">
      <alignment horizontal="center"/>
    </xf>
    <xf numFmtId="0" fontId="100" fillId="28" borderId="2" xfId="0" applyFont="1" applyFill="1" applyBorder="1" applyAlignment="1">
      <alignment horizontal="center"/>
    </xf>
    <xf numFmtId="0" fontId="91" fillId="28" borderId="2" xfId="0" applyFont="1" applyFill="1" applyBorder="1" applyAlignment="1">
      <alignment horizontal="center"/>
    </xf>
    <xf numFmtId="0" fontId="5" fillId="28" borderId="2" xfId="0" applyFont="1" applyFill="1" applyBorder="1" applyAlignment="1">
      <alignment horizontal="center"/>
    </xf>
    <xf numFmtId="0" fontId="104" fillId="33" borderId="13" xfId="0" applyFont="1" applyFill="1" applyBorder="1" applyAlignment="1">
      <alignment horizontal="center"/>
    </xf>
    <xf numFmtId="0" fontId="104" fillId="7" borderId="5" xfId="0" applyFont="1" applyFill="1" applyBorder="1" applyAlignment="1">
      <alignment horizontal="center"/>
    </xf>
    <xf numFmtId="0" fontId="104" fillId="7" borderId="13" xfId="0" applyFont="1" applyFill="1" applyBorder="1" applyAlignment="1">
      <alignment horizontal="center"/>
    </xf>
    <xf numFmtId="0" fontId="98" fillId="24" borderId="0" xfId="8" applyFont="1" applyFill="1" applyAlignment="1">
      <alignment horizontal="center" vertical="center" wrapText="1"/>
    </xf>
    <xf numFmtId="0" fontId="97" fillId="0" borderId="0" xfId="8" applyFont="1"/>
    <xf numFmtId="0" fontId="98" fillId="23" borderId="0" xfId="8" applyFont="1" applyFill="1" applyAlignment="1">
      <alignment horizontal="center" vertical="center"/>
    </xf>
    <xf numFmtId="0" fontId="96" fillId="26" borderId="0" xfId="8" applyFont="1" applyFill="1" applyAlignment="1">
      <alignment horizontal="center" vertical="center" wrapText="1"/>
    </xf>
    <xf numFmtId="0" fontId="131" fillId="48" borderId="49" xfId="0" applyFont="1" applyFill="1" applyBorder="1" applyAlignment="1">
      <alignment vertical="center" wrapText="1"/>
    </xf>
    <xf numFmtId="0" fontId="131" fillId="48" borderId="50" xfId="0" applyFont="1" applyFill="1" applyBorder="1" applyAlignment="1">
      <alignment vertical="center" wrapText="1"/>
    </xf>
    <xf numFmtId="0" fontId="131" fillId="48" borderId="51" xfId="0" applyFont="1" applyFill="1" applyBorder="1" applyAlignment="1">
      <alignment vertical="center" wrapText="1"/>
    </xf>
    <xf numFmtId="0" fontId="131" fillId="49" borderId="52" xfId="0" applyFont="1" applyFill="1" applyBorder="1" applyAlignment="1">
      <alignment horizontal="center" vertical="center" wrapText="1"/>
    </xf>
    <xf numFmtId="0" fontId="131" fillId="50" borderId="54" xfId="0" applyFont="1" applyFill="1" applyBorder="1" applyAlignment="1">
      <alignment vertical="center" wrapText="1"/>
    </xf>
    <xf numFmtId="0" fontId="131" fillId="51" borderId="54" xfId="0" applyFont="1" applyFill="1" applyBorder="1" applyAlignment="1">
      <alignment horizontal="center" vertical="center" wrapText="1"/>
    </xf>
    <xf numFmtId="0" fontId="130" fillId="51" borderId="54" xfId="12" applyFill="1" applyBorder="1" applyAlignment="1">
      <alignment horizontal="center" vertical="center" wrapText="1"/>
    </xf>
    <xf numFmtId="0" fontId="131" fillId="50" borderId="54" xfId="0" applyFont="1" applyFill="1" applyBorder="1" applyAlignment="1">
      <alignment horizontal="center" vertical="center" wrapText="1"/>
    </xf>
    <xf numFmtId="0" fontId="130" fillId="50" borderId="54" xfId="12" applyFill="1" applyBorder="1" applyAlignment="1">
      <alignment horizontal="center" vertical="center" wrapText="1"/>
    </xf>
    <xf numFmtId="0" fontId="131" fillId="52" borderId="54" xfId="0" applyFont="1" applyFill="1" applyBorder="1" applyAlignment="1">
      <alignment vertical="center" wrapText="1"/>
    </xf>
    <xf numFmtId="0" fontId="131" fillId="52" borderId="53" xfId="0" applyFont="1" applyFill="1" applyBorder="1" applyAlignment="1">
      <alignment vertical="center" wrapText="1"/>
    </xf>
    <xf numFmtId="0" fontId="131" fillId="50" borderId="55" xfId="0" applyFont="1" applyFill="1" applyBorder="1" applyAlignment="1">
      <alignment vertical="center" wrapText="1"/>
    </xf>
    <xf numFmtId="0" fontId="131" fillId="51" borderId="55" xfId="0" applyFont="1" applyFill="1" applyBorder="1" applyAlignment="1">
      <alignment horizontal="center" vertical="center" wrapText="1"/>
    </xf>
    <xf numFmtId="0" fontId="130" fillId="51" borderId="55" xfId="12" applyFill="1" applyBorder="1" applyAlignment="1">
      <alignment horizontal="center" vertical="center" wrapText="1"/>
    </xf>
    <xf numFmtId="0" fontId="131" fillId="50" borderId="55" xfId="0" applyFont="1" applyFill="1" applyBorder="1" applyAlignment="1">
      <alignment horizontal="center" vertical="center" wrapText="1"/>
    </xf>
    <xf numFmtId="0" fontId="130" fillId="50" borderId="55" xfId="12" applyFill="1" applyBorder="1" applyAlignment="1">
      <alignment horizontal="center" vertical="center" wrapText="1"/>
    </xf>
    <xf numFmtId="0" fontId="131" fillId="52" borderId="55" xfId="0" applyFont="1" applyFill="1" applyBorder="1" applyAlignment="1">
      <alignment vertical="center" wrapText="1"/>
    </xf>
    <xf numFmtId="0" fontId="131" fillId="52" borderId="52" xfId="0" applyFont="1" applyFill="1" applyBorder="1" applyAlignment="1">
      <alignment vertical="center" wrapText="1"/>
    </xf>
    <xf numFmtId="0" fontId="131" fillId="51" borderId="54" xfId="0" applyFont="1" applyFill="1" applyBorder="1" applyAlignment="1">
      <alignment vertical="center" wrapText="1"/>
    </xf>
    <xf numFmtId="0" fontId="131" fillId="51" borderId="55" xfId="0" applyFont="1" applyFill="1" applyBorder="1" applyAlignment="1">
      <alignment vertical="center" wrapText="1"/>
    </xf>
    <xf numFmtId="0" fontId="130" fillId="52" borderId="53" xfId="12" applyFill="1" applyBorder="1" applyAlignment="1">
      <alignment horizontal="center" vertical="center" wrapText="1"/>
    </xf>
    <xf numFmtId="0" fontId="131" fillId="48" borderId="53" xfId="0" applyFont="1" applyFill="1" applyBorder="1" applyAlignment="1">
      <alignment vertical="center" wrapText="1"/>
    </xf>
    <xf numFmtId="0" fontId="130" fillId="49" borderId="56" xfId="12" applyFill="1" applyBorder="1" applyAlignment="1">
      <alignment horizontal="center" vertical="center" wrapText="1"/>
    </xf>
    <xf numFmtId="0" fontId="130" fillId="49" borderId="57" xfId="12" applyFill="1" applyBorder="1" applyAlignment="1">
      <alignment horizontal="center" vertical="center" wrapText="1"/>
    </xf>
    <xf numFmtId="0" fontId="130" fillId="49" borderId="58" xfId="12" applyFill="1" applyBorder="1" applyAlignment="1">
      <alignment horizontal="center" vertical="center" wrapText="1"/>
    </xf>
    <xf numFmtId="0" fontId="131" fillId="0" borderId="54" xfId="0" applyFont="1" applyFill="1" applyBorder="1" applyAlignment="1">
      <alignment vertical="center" wrapText="1"/>
    </xf>
    <xf numFmtId="0" fontId="131" fillId="0" borderId="48" xfId="0" applyFont="1" applyFill="1" applyBorder="1" applyAlignment="1">
      <alignment vertical="center" wrapText="1"/>
    </xf>
    <xf numFmtId="0" fontId="131" fillId="0" borderId="49" xfId="0" applyFont="1" applyFill="1" applyBorder="1" applyAlignment="1">
      <alignment vertical="center" wrapText="1"/>
    </xf>
    <xf numFmtId="0" fontId="131" fillId="0" borderId="50" xfId="0" applyFont="1" applyFill="1" applyBorder="1" applyAlignment="1">
      <alignment vertical="center" wrapText="1"/>
    </xf>
    <xf numFmtId="0" fontId="0" fillId="0" borderId="0" xfId="0" applyFill="1" applyAlignment="1">
      <alignment wrapText="1"/>
    </xf>
    <xf numFmtId="0" fontId="131" fillId="0" borderId="51" xfId="0" applyFont="1" applyFill="1" applyBorder="1" applyAlignment="1">
      <alignment vertical="center" wrapText="1"/>
    </xf>
    <xf numFmtId="0" fontId="131" fillId="0" borderId="52" xfId="0" applyFont="1" applyFill="1" applyBorder="1" applyAlignment="1">
      <alignment horizontal="center" vertical="center" wrapText="1"/>
    </xf>
    <xf numFmtId="0" fontId="131" fillId="0" borderId="53" xfId="0" applyFont="1" applyFill="1" applyBorder="1" applyAlignment="1">
      <alignment vertical="center" wrapText="1"/>
    </xf>
    <xf numFmtId="0" fontId="130" fillId="0" borderId="56" xfId="12" applyFill="1" applyBorder="1" applyAlignment="1">
      <alignment horizontal="center" vertical="center" wrapText="1"/>
    </xf>
    <xf numFmtId="0" fontId="130" fillId="0" borderId="57" xfId="12" applyFill="1" applyBorder="1" applyAlignment="1">
      <alignment horizontal="center" vertical="center" wrapText="1"/>
    </xf>
    <xf numFmtId="0" fontId="130" fillId="0" borderId="58" xfId="12" applyFill="1" applyBorder="1" applyAlignment="1">
      <alignment horizontal="center" vertical="center" wrapText="1"/>
    </xf>
    <xf numFmtId="0" fontId="130" fillId="0" borderId="54" xfId="12" applyFill="1" applyBorder="1" applyAlignment="1">
      <alignment horizontal="center" vertical="center" wrapText="1"/>
    </xf>
    <xf numFmtId="0" fontId="131" fillId="0" borderId="54" xfId="0" applyFont="1" applyFill="1" applyBorder="1" applyAlignment="1">
      <alignment horizontal="center" vertical="center" wrapText="1"/>
    </xf>
    <xf numFmtId="0" fontId="131" fillId="0" borderId="55" xfId="0" applyFont="1" applyFill="1" applyBorder="1" applyAlignment="1">
      <alignment vertical="center" wrapText="1"/>
    </xf>
    <xf numFmtId="0" fontId="130" fillId="0" borderId="55" xfId="12" applyFill="1" applyBorder="1" applyAlignment="1">
      <alignment horizontal="center" vertical="center" wrapText="1"/>
    </xf>
    <xf numFmtId="0" fontId="131" fillId="0" borderId="52" xfId="0" applyFont="1" applyFill="1" applyBorder="1" applyAlignment="1">
      <alignment vertical="center" wrapText="1"/>
    </xf>
    <xf numFmtId="0" fontId="131" fillId="0" borderId="55" xfId="0" applyFont="1" applyFill="1" applyBorder="1" applyAlignment="1">
      <alignment horizontal="center" vertical="center" wrapText="1"/>
    </xf>
    <xf numFmtId="0" fontId="130" fillId="0" borderId="53" xfId="12" applyFill="1" applyBorder="1" applyAlignment="1">
      <alignment horizontal="center" vertical="center" wrapText="1"/>
    </xf>
    <xf numFmtId="0" fontId="131" fillId="50" borderId="54" xfId="0" applyFont="1" applyFill="1" applyBorder="1" applyAlignment="1">
      <alignment wrapText="1"/>
    </xf>
    <xf numFmtId="0" fontId="131" fillId="52" borderId="54" xfId="0" applyFont="1" applyFill="1" applyBorder="1" applyAlignment="1">
      <alignment wrapText="1"/>
    </xf>
    <xf numFmtId="0" fontId="131" fillId="48" borderId="54" xfId="0" applyFont="1" applyFill="1" applyBorder="1" applyAlignment="1">
      <alignment vertical="center" wrapText="1"/>
    </xf>
    <xf numFmtId="0" fontId="130" fillId="52" borderId="52" xfId="12" applyFill="1" applyBorder="1" applyAlignment="1">
      <alignment horizontal="center" vertical="center" wrapText="1"/>
    </xf>
    <xf numFmtId="0" fontId="131" fillId="0" borderId="48" xfId="0" applyFont="1" applyFill="1" applyBorder="1" applyAlignment="1">
      <alignment horizontal="center" vertical="center" wrapText="1"/>
    </xf>
    <xf numFmtId="0" fontId="0" fillId="0" borderId="0" xfId="0" applyFill="1"/>
    <xf numFmtId="0" fontId="131" fillId="0" borderId="51" xfId="0" applyFont="1" applyFill="1" applyBorder="1" applyAlignment="1">
      <alignment wrapText="1"/>
    </xf>
    <xf numFmtId="0" fontId="131" fillId="0" borderId="53" xfId="0" applyFont="1" applyFill="1" applyBorder="1" applyAlignment="1">
      <alignment wrapText="1"/>
    </xf>
    <xf numFmtId="0" fontId="133" fillId="0" borderId="54" xfId="0" applyFont="1" applyFill="1" applyBorder="1" applyAlignment="1">
      <alignment horizontal="center" vertical="center" wrapText="1"/>
    </xf>
    <xf numFmtId="0" fontId="131" fillId="0" borderId="54" xfId="0" applyFont="1" applyFill="1" applyBorder="1" applyAlignment="1">
      <alignment wrapText="1"/>
    </xf>
    <xf numFmtId="0" fontId="130" fillId="0" borderId="52" xfId="12" applyFill="1" applyBorder="1" applyAlignment="1">
      <alignment horizontal="center" vertical="center" wrapText="1"/>
    </xf>
    <xf numFmtId="0" fontId="131" fillId="0" borderId="55" xfId="0" applyFont="1" applyFill="1" applyBorder="1" applyAlignment="1">
      <alignment wrapText="1"/>
    </xf>
    <xf numFmtId="0" fontId="131" fillId="48" borderId="54" xfId="0" applyFont="1" applyFill="1" applyBorder="1" applyAlignment="1">
      <alignment horizontal="center" vertical="center" wrapText="1"/>
    </xf>
    <xf numFmtId="0" fontId="132" fillId="49" borderId="56" xfId="0" applyFont="1" applyFill="1" applyBorder="1" applyAlignment="1">
      <alignment horizontal="center" vertical="center" wrapText="1"/>
    </xf>
    <xf numFmtId="0" fontId="132" fillId="49" borderId="57" xfId="0" applyFont="1" applyFill="1" applyBorder="1" applyAlignment="1">
      <alignment horizontal="center" vertical="center" wrapText="1"/>
    </xf>
    <xf numFmtId="0" fontId="132" fillId="49" borderId="58" xfId="0" applyFont="1" applyFill="1" applyBorder="1" applyAlignment="1">
      <alignment horizontal="center" vertical="center" wrapText="1"/>
    </xf>
    <xf numFmtId="0" fontId="131" fillId="48" borderId="59" xfId="0" applyFont="1" applyFill="1" applyBorder="1" applyAlignment="1">
      <alignment vertical="center" wrapText="1"/>
    </xf>
    <xf numFmtId="0" fontId="131" fillId="48" borderId="60" xfId="0" applyFont="1" applyFill="1" applyBorder="1" applyAlignment="1">
      <alignment vertical="center" wrapText="1"/>
    </xf>
    <xf numFmtId="0" fontId="131" fillId="48" borderId="61" xfId="0" applyFont="1" applyFill="1" applyBorder="1" applyAlignment="1">
      <alignment vertical="center" wrapText="1"/>
    </xf>
    <xf numFmtId="0" fontId="131" fillId="48" borderId="52" xfId="0" applyFont="1" applyFill="1" applyBorder="1" applyAlignment="1">
      <alignment vertical="center" wrapText="1"/>
    </xf>
    <xf numFmtId="0" fontId="132" fillId="49" borderId="44" xfId="0" applyFont="1" applyFill="1" applyBorder="1" applyAlignment="1">
      <alignment horizontal="center" vertical="center" wrapText="1"/>
    </xf>
    <xf numFmtId="0" fontId="132" fillId="49" borderId="62" xfId="0" applyFont="1" applyFill="1" applyBorder="1" applyAlignment="1">
      <alignment horizontal="center" vertical="center" wrapText="1"/>
    </xf>
    <xf numFmtId="0" fontId="132" fillId="49" borderId="43" xfId="0" applyFont="1" applyFill="1" applyBorder="1" applyAlignment="1">
      <alignment horizontal="center" vertical="center" wrapText="1"/>
    </xf>
    <xf numFmtId="0" fontId="133" fillId="50" borderId="55" xfId="0" applyFont="1" applyFill="1" applyBorder="1" applyAlignment="1">
      <alignment horizontal="center" vertical="center" wrapText="1"/>
    </xf>
    <xf numFmtId="0" fontId="132" fillId="52" borderId="56" xfId="0" applyFont="1" applyFill="1" applyBorder="1" applyAlignment="1">
      <alignment horizontal="center" vertical="center" wrapText="1"/>
    </xf>
    <xf numFmtId="0" fontId="132" fillId="52" borderId="57" xfId="0" applyFont="1" applyFill="1" applyBorder="1" applyAlignment="1">
      <alignment horizontal="center" vertical="center" wrapText="1"/>
    </xf>
    <xf numFmtId="0" fontId="132" fillId="52" borderId="58" xfId="0" applyFont="1" applyFill="1" applyBorder="1" applyAlignment="1">
      <alignment horizontal="center" vertical="center" wrapText="1"/>
    </xf>
  </cellXfs>
  <cellStyles count="13">
    <cellStyle name="20% - Accent1 2" xfId="4" xr:uid="{7732E6D7-173F-4DFB-8F5F-1710F4003F00}"/>
    <cellStyle name="40% - Accent4 2" xfId="7" xr:uid="{C5AD7E3C-652F-452D-BA7B-DD18EDCECADD}"/>
    <cellStyle name="40% - Accent6 2" xfId="6" xr:uid="{6B3860D2-FC23-41E7-822F-ACDD468710F5}"/>
    <cellStyle name="Hyperlink" xfId="12" builtinId="8"/>
    <cellStyle name="Normal" xfId="0" builtinId="0"/>
    <cellStyle name="Normal 2" xfId="1" xr:uid="{B0DA1972-6FF0-4C7E-ACDB-8B2320857A75}"/>
    <cellStyle name="Normal 2 2" xfId="2" xr:uid="{792FB3AF-9078-42F3-90F2-5C2A151C0AB0}"/>
    <cellStyle name="Normal 3" xfId="3" xr:uid="{69FAF94E-9B0C-4BE1-89B7-171282902F66}"/>
    <cellStyle name="Normal 4" xfId="8" xr:uid="{02C5E424-36DF-4083-9498-E1BEE678745F}"/>
    <cellStyle name="Normal 5" xfId="9" xr:uid="{B8F93E77-9696-4CCA-A193-98F30F5B9D51}"/>
    <cellStyle name="Normal 6" xfId="10" xr:uid="{1D7F2B2B-9F55-46CB-B34E-AE6C32ABB0B9}"/>
    <cellStyle name="Normal 7" xfId="11" xr:uid="{E88FE67B-868A-4AF3-BB28-3C9FD627E826}"/>
    <cellStyle name="Note 2" xfId="5" xr:uid="{9AEC3B56-5D79-4568-AB1D-A8F686F8FBEE}"/>
  </cellStyles>
  <dxfs count="13">
    <dxf>
      <font>
        <color rgb="FFBFBFBF"/>
      </font>
      <fill>
        <patternFill patternType="none"/>
      </fill>
      <alignment wrapText="0" shrinkToFit="0"/>
    </dxf>
    <dxf>
      <font>
        <color rgb="FF9C0006"/>
      </font>
      <fill>
        <patternFill patternType="none"/>
      </fill>
    </dxf>
    <dxf>
      <font>
        <color rgb="FF00B050"/>
      </font>
      <fill>
        <patternFill patternType="none"/>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CCCCCC"/>
          <bgColor rgb="FFCCCCCC"/>
        </patternFill>
      </fill>
    </dxf>
    <dxf>
      <fill>
        <patternFill patternType="solid">
          <fgColor rgb="FFB7B7B7"/>
          <bgColor rgb="FFB7B7B7"/>
        </patternFill>
      </fill>
    </dxf>
  </dxfs>
  <tableStyles count="5">
    <tableStyle name="(WIP) AirfieldAB Base Health-style" pivot="0" count="2" xr9:uid="{D09450B6-0873-49D7-BA0C-D2B3590B71CD}">
      <tableStyleElement type="firstRowStripe" dxfId="12"/>
      <tableStyleElement type="secondRowStripe" dxfId="11"/>
    </tableStyle>
    <tableStyle name="Pakistan-style" pivot="0" count="2" xr9:uid="{00000000-0011-0000-FFFF-FFFF00000000}">
      <tableStyleElement type="firstRowStripe" dxfId="10"/>
      <tableStyleElement type="secondRowStripe" dxfId="9"/>
    </tableStyle>
    <tableStyle name="Pakistan-style 2" pivot="0" count="2" xr9:uid="{00000000-0011-0000-FFFF-FFFF01000000}">
      <tableStyleElement type="firstRowStripe" dxfId="8"/>
      <tableStyleElement type="secondRowStripe" dxfId="7"/>
    </tableStyle>
    <tableStyle name="Pak Navy Division by year-style" pivot="0" count="2" xr9:uid="{00000000-0011-0000-FFFF-FFFF02000000}">
      <tableStyleElement type="firstRowStripe" dxfId="6"/>
      <tableStyleElement type="secondRowStripe" dxfId="5"/>
    </tableStyle>
    <tableStyle name="Bangladesh-style" pivot="0" count="2" xr9:uid="{00000000-0011-0000-FFFF-FFFF03000000}">
      <tableStyleElement type="firstRowStripe" dxfId="4"/>
      <tableStyleElement type="secondRow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06/relationships/rdRichValueTypes" Target="richData/rdRichValueTypes.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microsoft.com/office/2017/06/relationships/rdRichValue" Target="richData/rdrichvalue.xml"/><Relationship Id="rId40"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fr-FR" sz="1500" i="1">
                <a:effectLst/>
                <a:latin typeface="Gill Sans MT" panose="020B0502020104020203" pitchFamily="34" charset="0"/>
              </a:rPr>
              <a:t>Homogeneity </a:t>
            </a:r>
            <a:r>
              <a:rPr lang="fr-FR" sz="1500" b="0" i="1" u="none" strike="noStrike" baseline="0">
                <a:effectLst/>
                <a:latin typeface="Gill Sans MT" panose="020B0502020104020203" pitchFamily="34" charset="0"/>
              </a:rPr>
              <a:t>in the RP Gain among 10 Missions</a:t>
            </a:r>
            <a:endParaRPr lang="fr-FR" sz="1500" i="1">
              <a:effectLst/>
              <a:latin typeface="Gill Sans MT" panose="020B0502020104020203" pitchFamily="34" charset="0"/>
            </a:endParaRPr>
          </a:p>
        </c:rich>
      </c:tx>
      <c:layout>
        <c:manualLayout>
          <c:xMode val="edge"/>
          <c:yMode val="edge"/>
          <c:x val="0.51256729471019713"/>
          <c:y val="2.680066530365470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fr-FR"/>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('[1]RP - Game Progression'!$A$6,'[1]RP - Game Progression'!$A$8,'[1]RP - Game Progression'!$A$10,'[1]RP - Game Progression'!$A$12,'[1]RP - Game Progression'!$A$14,'[1]RP - Game Progression'!$A$16,'[1]RP - Game Progression'!$A$18,'[1]RP - Game Progression'!$A$20,'[1]RP - Game Progression'!$A$22,'[1]RP - Game Progression'!$A$24)</c:f>
              <c:numCache>
                <c:formatCode>General</c:formatCode>
                <c:ptCount val="10"/>
                <c:pt idx="0">
                  <c:v>0</c:v>
                </c:pt>
                <c:pt idx="1">
                  <c:v>0</c:v>
                </c:pt>
                <c:pt idx="2">
                  <c:v>0</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0-4271-417A-8F15-EFD9AE58AA57}"/>
            </c:ext>
          </c:extLst>
        </c:ser>
        <c:dLbls>
          <c:showLegendKey val="0"/>
          <c:showVal val="0"/>
          <c:showCatName val="0"/>
          <c:showSerName val="0"/>
          <c:showPercent val="0"/>
          <c:showBubbleSize val="0"/>
        </c:dLbls>
        <c:marker val="1"/>
        <c:smooth val="0"/>
        <c:axId val="1321819183"/>
        <c:axId val="1321801295"/>
      </c:lineChart>
      <c:catAx>
        <c:axId val="13218191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sz="1000" b="0" i="0" baseline="0">
                    <a:effectLst/>
                    <a:latin typeface="Gill Sans MT" panose="020B0502020104020203" pitchFamily="34" charset="0"/>
                  </a:rPr>
                  <a:t>(x ; 0) - Missions</a:t>
                </a:r>
                <a:endParaRPr lang="fr-FR" sz="1000">
                  <a:effectLst/>
                  <a:latin typeface="Gill Sans MT" panose="020B0502020104020203" pitchFamily="34" charset="0"/>
                </a:endParaRPr>
              </a:p>
            </c:rich>
          </c:tx>
          <c:layout>
            <c:manualLayout>
              <c:xMode val="edge"/>
              <c:yMode val="edge"/>
              <c:x val="0.8698581693143399"/>
              <c:y val="0.916940095589039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21801295"/>
        <c:crosses val="autoZero"/>
        <c:auto val="1"/>
        <c:lblAlgn val="ctr"/>
        <c:lblOffset val="100"/>
        <c:noMultiLvlLbl val="0"/>
      </c:catAx>
      <c:valAx>
        <c:axId val="1321801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sz="1000">
                    <a:latin typeface="Gill Sans MT" panose="020B0502020104020203" pitchFamily="34" charset="0"/>
                  </a:rPr>
                  <a:t>(0</a:t>
                </a:r>
                <a:r>
                  <a:rPr lang="fr-FR" sz="1000" baseline="0">
                    <a:latin typeface="Gill Sans MT" panose="020B0502020104020203" pitchFamily="34" charset="0"/>
                  </a:rPr>
                  <a:t> ; y) - RP Gain</a:t>
                </a:r>
                <a:endParaRPr lang="fr-FR" sz="1000">
                  <a:latin typeface="Gill Sans MT" panose="020B0502020104020203" pitchFamily="34" charset="0"/>
                </a:endParaRPr>
              </a:p>
            </c:rich>
          </c:tx>
          <c:layout>
            <c:manualLayout>
              <c:xMode val="edge"/>
              <c:yMode val="edge"/>
              <c:x val="5.1347888820095595E-3"/>
              <c:y val="0.6615670370105933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21819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500" b="0" i="1" u="none" strike="noStrike" baseline="0">
                <a:latin typeface="Gill Sans MT" panose="020B0502020104020203" pitchFamily="34" charset="0"/>
              </a:rPr>
              <a:t>Homogeneity in the SL Gain among 10 Missions</a:t>
            </a:r>
          </a:p>
        </c:rich>
      </c:tx>
      <c:layout>
        <c:manualLayout>
          <c:xMode val="edge"/>
          <c:yMode val="edge"/>
          <c:x val="0.51042779934269311"/>
          <c:y val="2.68456470417470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('[1]SL - Game Economy'!$A$6,'[1]SL - Game Economy'!$A$8,'[1]SL - Game Economy'!$A$10,'[1]SL - Game Economy'!$A$12,'[1]SL - Game Economy'!$A$14,'[1]SL - Game Economy'!$A$16,'[1]SL - Game Economy'!$A$18,'[1]SL - Game Economy'!$A$20,'[1]SL - Game Economy'!$A$22,'[1]SL - Game Economy'!$A$24)</c:f>
              <c:numCache>
                <c:formatCode>General</c:formatCode>
                <c:ptCount val="10"/>
                <c:pt idx="0">
                  <c:v>0</c:v>
                </c:pt>
                <c:pt idx="1">
                  <c:v>0</c:v>
                </c:pt>
                <c:pt idx="2">
                  <c:v>0</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0-15CD-4733-A2D5-055DC3D78CBA}"/>
            </c:ext>
          </c:extLst>
        </c:ser>
        <c:dLbls>
          <c:showLegendKey val="0"/>
          <c:showVal val="0"/>
          <c:showCatName val="0"/>
          <c:showSerName val="0"/>
          <c:showPercent val="0"/>
          <c:showBubbleSize val="0"/>
        </c:dLbls>
        <c:marker val="1"/>
        <c:smooth val="0"/>
        <c:axId val="1329656175"/>
        <c:axId val="1329650767"/>
      </c:lineChart>
      <c:catAx>
        <c:axId val="13296561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sz="1000">
                    <a:latin typeface="Gill Sans MT" panose="020B0502020104020203" pitchFamily="34" charset="0"/>
                  </a:rPr>
                  <a:t>(x ; 0) -</a:t>
                </a:r>
                <a:r>
                  <a:rPr lang="fr-FR" sz="1000" baseline="0">
                    <a:latin typeface="Gill Sans MT" panose="020B0502020104020203" pitchFamily="34" charset="0"/>
                  </a:rPr>
                  <a:t> </a:t>
                </a:r>
                <a:r>
                  <a:rPr lang="fr-FR" sz="1000">
                    <a:latin typeface="Gill Sans MT" panose="020B0502020104020203" pitchFamily="34" charset="0"/>
                  </a:rPr>
                  <a:t>Missions</a:t>
                </a:r>
              </a:p>
            </c:rich>
          </c:tx>
          <c:layout>
            <c:manualLayout>
              <c:xMode val="edge"/>
              <c:yMode val="edge"/>
              <c:x val="0.87101410328391982"/>
              <c:y val="0.9230199309552505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29650767"/>
        <c:crosses val="autoZero"/>
        <c:auto val="1"/>
        <c:lblAlgn val="ctr"/>
        <c:lblOffset val="100"/>
        <c:noMultiLvlLbl val="0"/>
      </c:catAx>
      <c:valAx>
        <c:axId val="1329650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sz="1000">
                    <a:latin typeface="Gill Sans MT" panose="020B0502020104020203" pitchFamily="34" charset="0"/>
                  </a:rPr>
                  <a:t>(0 ; y) - SL Gain</a:t>
                </a:r>
              </a:p>
            </c:rich>
          </c:tx>
          <c:layout>
            <c:manualLayout>
              <c:xMode val="edge"/>
              <c:yMode val="edge"/>
              <c:x val="6.846385176012746E-3"/>
              <c:y val="0.6722072512136029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29656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500" b="0" i="1" u="none" strike="noStrike" baseline="0">
                <a:effectLst/>
                <a:latin typeface="Gill Sans MT" panose="020B0502020104020203" pitchFamily="34" charset="0"/>
              </a:rPr>
              <a:t>Homogeneity in Mission Score </a:t>
            </a:r>
          </a:p>
          <a:p>
            <a:pPr>
              <a:defRPr/>
            </a:pPr>
            <a:r>
              <a:rPr lang="fr-FR" sz="1000" b="0" i="1" u="none" strike="noStrike" baseline="0">
                <a:effectLst/>
                <a:latin typeface="Gill Sans MT" panose="020B0502020104020203" pitchFamily="34" charset="0"/>
              </a:rPr>
              <a:t>from a 10 Missions Sample</a:t>
            </a:r>
            <a:endParaRPr lang="fr-FR" sz="1000">
              <a:latin typeface="Gill Sans MT" panose="020B0502020104020203" pitchFamily="34" charset="0"/>
            </a:endParaRPr>
          </a:p>
        </c:rich>
      </c:tx>
      <c:layout>
        <c:manualLayout>
          <c:xMode val="edge"/>
          <c:yMode val="edge"/>
          <c:x val="0.6845014551263926"/>
          <c:y val="3.12674428542638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('[1]Score Event Progression'!$A$6,'[1]Score Event Progression'!$A$8,'[1]Score Event Progression'!$A$10,'[1]Score Event Progression'!$A$12,'[1]Score Event Progression'!$A$14,'[1]Score Event Progression'!$A$16,'[1]Score Event Progression'!$A$18,'[1]Score Event Progression'!$A$20,'[1]Score Event Progression'!$A$22,'[1]Score Event Progression'!$A$24)</c:f>
              <c:numCache>
                <c:formatCode>General</c:formatCode>
                <c:ptCount val="10"/>
                <c:pt idx="0">
                  <c:v>0</c:v>
                </c:pt>
                <c:pt idx="1">
                  <c:v>0</c:v>
                </c:pt>
                <c:pt idx="2">
                  <c:v>0</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0-4618-4A08-BA52-491CD1EB26FC}"/>
            </c:ext>
          </c:extLst>
        </c:ser>
        <c:dLbls>
          <c:showLegendKey val="0"/>
          <c:showVal val="0"/>
          <c:showCatName val="0"/>
          <c:showSerName val="0"/>
          <c:showPercent val="0"/>
          <c:showBubbleSize val="0"/>
        </c:dLbls>
        <c:marker val="1"/>
        <c:smooth val="0"/>
        <c:axId val="1819826159"/>
        <c:axId val="1885529023"/>
      </c:lineChart>
      <c:catAx>
        <c:axId val="1819826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sz="1000">
                    <a:latin typeface="Gill Sans MT" panose="020B0502020104020203" pitchFamily="34" charset="0"/>
                  </a:rPr>
                  <a:t>(x ; 0) - Missions</a:t>
                </a:r>
              </a:p>
            </c:rich>
          </c:tx>
          <c:layout>
            <c:manualLayout>
              <c:xMode val="edge"/>
              <c:yMode val="edge"/>
              <c:x val="0.86791112745138999"/>
              <c:y val="0.9186821388337771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85529023"/>
        <c:crosses val="autoZero"/>
        <c:auto val="1"/>
        <c:lblAlgn val="ctr"/>
        <c:lblOffset val="100"/>
        <c:noMultiLvlLbl val="0"/>
      </c:catAx>
      <c:valAx>
        <c:axId val="1885529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sz="1000">
                    <a:latin typeface="Gill Sans MT" panose="020B0502020104020203" pitchFamily="34" charset="0"/>
                  </a:rPr>
                  <a:t>(0 ; y) - Mission Score</a:t>
                </a:r>
              </a:p>
            </c:rich>
          </c:tx>
          <c:layout>
            <c:manualLayout>
              <c:xMode val="edge"/>
              <c:yMode val="edge"/>
              <c:x val="6.846385176012746E-3"/>
              <c:y val="0.5587305629230029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19826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image" Target="../media/image495.png"/><Relationship Id="rId3" Type="http://schemas.openxmlformats.org/officeDocument/2006/relationships/image" Target="../media/image490.png"/><Relationship Id="rId7" Type="http://schemas.openxmlformats.org/officeDocument/2006/relationships/image" Target="../media/image494.png"/><Relationship Id="rId2" Type="http://schemas.openxmlformats.org/officeDocument/2006/relationships/image" Target="../media/image489.png"/><Relationship Id="rId1" Type="http://schemas.openxmlformats.org/officeDocument/2006/relationships/image" Target="../media/image488.png"/><Relationship Id="rId6" Type="http://schemas.openxmlformats.org/officeDocument/2006/relationships/image" Target="../media/image493.png"/><Relationship Id="rId5" Type="http://schemas.openxmlformats.org/officeDocument/2006/relationships/image" Target="../media/image492.png"/><Relationship Id="rId10" Type="http://schemas.openxmlformats.org/officeDocument/2006/relationships/image" Target="../media/image497.png"/><Relationship Id="rId4" Type="http://schemas.openxmlformats.org/officeDocument/2006/relationships/image" Target="../media/image491.png"/><Relationship Id="rId9" Type="http://schemas.openxmlformats.org/officeDocument/2006/relationships/image" Target="../media/image496.png"/></Relationships>
</file>

<file path=xl/drawings/drawing1.xml><?xml version="1.0" encoding="utf-8"?>
<xdr:wsDr xmlns:xdr="http://schemas.openxmlformats.org/drawingml/2006/spreadsheetDrawing" xmlns:a="http://schemas.openxmlformats.org/drawingml/2006/main">
  <xdr:twoCellAnchor>
    <xdr:from>
      <xdr:col>0</xdr:col>
      <xdr:colOff>0</xdr:colOff>
      <xdr:row>28</xdr:row>
      <xdr:rowOff>0</xdr:rowOff>
    </xdr:from>
    <xdr:to>
      <xdr:col>3</xdr:col>
      <xdr:colOff>38100</xdr:colOff>
      <xdr:row>42</xdr:row>
      <xdr:rowOff>176213</xdr:rowOff>
    </xdr:to>
    <xdr:graphicFrame macro="">
      <xdr:nvGraphicFramePr>
        <xdr:cNvPr id="2" name="Graphique 1">
          <a:extLst>
            <a:ext uri="{FF2B5EF4-FFF2-40B4-BE49-F238E27FC236}">
              <a16:creationId xmlns:a16="http://schemas.microsoft.com/office/drawing/2014/main" id="{618BB226-F6D9-4DAA-9AAB-1DA36573C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28</xdr:row>
      <xdr:rowOff>0</xdr:rowOff>
    </xdr:from>
    <xdr:to>
      <xdr:col>6</xdr:col>
      <xdr:colOff>0</xdr:colOff>
      <xdr:row>42</xdr:row>
      <xdr:rowOff>171449</xdr:rowOff>
    </xdr:to>
    <xdr:graphicFrame macro="">
      <xdr:nvGraphicFramePr>
        <xdr:cNvPr id="2" name="Graphique 1">
          <a:extLst>
            <a:ext uri="{FF2B5EF4-FFF2-40B4-BE49-F238E27FC236}">
              <a16:creationId xmlns:a16="http://schemas.microsoft.com/office/drawing/2014/main" id="{A466B5A8-9F1B-45DD-B4A7-DE592D9FF6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28</xdr:row>
      <xdr:rowOff>0</xdr:rowOff>
    </xdr:from>
    <xdr:to>
      <xdr:col>4</xdr:col>
      <xdr:colOff>419100</xdr:colOff>
      <xdr:row>42</xdr:row>
      <xdr:rowOff>176213</xdr:rowOff>
    </xdr:to>
    <xdr:graphicFrame macro="">
      <xdr:nvGraphicFramePr>
        <xdr:cNvPr id="2" name="Graphique 1">
          <a:extLst>
            <a:ext uri="{FF2B5EF4-FFF2-40B4-BE49-F238E27FC236}">
              <a16:creationId xmlns:a16="http://schemas.microsoft.com/office/drawing/2014/main" id="{94811479-52E0-4DC3-9AB4-66F491C708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028700" cy="1028700"/>
    <xdr:pic>
      <xdr:nvPicPr>
        <xdr:cNvPr id="2" name="image5.png" title="Image">
          <a:extLst>
            <a:ext uri="{FF2B5EF4-FFF2-40B4-BE49-F238E27FC236}">
              <a16:creationId xmlns:a16="http://schemas.microsoft.com/office/drawing/2014/main" id="{B70B849A-02C5-40DA-84F6-4D10391AC799}"/>
            </a:ext>
          </a:extLst>
        </xdr:cNvPr>
        <xdr:cNvPicPr preferRelativeResize="0"/>
      </xdr:nvPicPr>
      <xdr:blipFill>
        <a:blip xmlns:r="http://schemas.openxmlformats.org/officeDocument/2006/relationships" r:embed="rId1" cstate="print"/>
        <a:stretch>
          <a:fillRect/>
        </a:stretch>
      </xdr:blipFill>
      <xdr:spPr>
        <a:xfrm>
          <a:off x="0" y="0"/>
          <a:ext cx="1028700" cy="1028700"/>
        </a:xfrm>
        <a:prstGeom prst="rect">
          <a:avLst/>
        </a:prstGeom>
        <a:noFill/>
      </xdr:spPr>
    </xdr:pic>
    <xdr:clientData fLocksWithSheet="0"/>
  </xdr:oneCellAnchor>
  <xdr:oneCellAnchor>
    <xdr:from>
      <xdr:col>11</xdr:col>
      <xdr:colOff>9525</xdr:colOff>
      <xdr:row>0</xdr:row>
      <xdr:rowOff>0</xdr:rowOff>
    </xdr:from>
    <xdr:ext cx="1028700" cy="1028700"/>
    <xdr:pic>
      <xdr:nvPicPr>
        <xdr:cNvPr id="3" name="image5.png" title="Image">
          <a:extLst>
            <a:ext uri="{FF2B5EF4-FFF2-40B4-BE49-F238E27FC236}">
              <a16:creationId xmlns:a16="http://schemas.microsoft.com/office/drawing/2014/main" id="{A3ABF41C-40AF-40F1-B8B8-108EA6B71287}"/>
            </a:ext>
          </a:extLst>
        </xdr:cNvPr>
        <xdr:cNvPicPr preferRelativeResize="0"/>
      </xdr:nvPicPr>
      <xdr:blipFill>
        <a:blip xmlns:r="http://schemas.openxmlformats.org/officeDocument/2006/relationships" r:embed="rId1" cstate="print"/>
        <a:stretch>
          <a:fillRect/>
        </a:stretch>
      </xdr:blipFill>
      <xdr:spPr>
        <a:xfrm>
          <a:off x="9229725" y="0"/>
          <a:ext cx="1028700" cy="1028700"/>
        </a:xfrm>
        <a:prstGeom prst="rect">
          <a:avLst/>
        </a:prstGeom>
        <a:noFill/>
      </xdr:spPr>
    </xdr:pic>
    <xdr:clientData fLocksWithSheet="0"/>
  </xdr:oneCellAnchor>
  <xdr:oneCellAnchor>
    <xdr:from>
      <xdr:col>11</xdr:col>
      <xdr:colOff>9525</xdr:colOff>
      <xdr:row>41</xdr:row>
      <xdr:rowOff>180975</xdr:rowOff>
    </xdr:from>
    <xdr:ext cx="1028700" cy="600075"/>
    <xdr:pic>
      <xdr:nvPicPr>
        <xdr:cNvPr id="4" name="image2.png" title="Image">
          <a:extLst>
            <a:ext uri="{FF2B5EF4-FFF2-40B4-BE49-F238E27FC236}">
              <a16:creationId xmlns:a16="http://schemas.microsoft.com/office/drawing/2014/main" id="{FF88F674-C157-466C-987F-1A37A5A780A5}"/>
            </a:ext>
          </a:extLst>
        </xdr:cNvPr>
        <xdr:cNvPicPr preferRelativeResize="0"/>
      </xdr:nvPicPr>
      <xdr:blipFill>
        <a:blip xmlns:r="http://schemas.openxmlformats.org/officeDocument/2006/relationships" r:embed="rId2" cstate="print"/>
        <a:stretch>
          <a:fillRect/>
        </a:stretch>
      </xdr:blipFill>
      <xdr:spPr>
        <a:xfrm>
          <a:off x="9229725" y="6800850"/>
          <a:ext cx="1028700" cy="600075"/>
        </a:xfrm>
        <a:prstGeom prst="rect">
          <a:avLst/>
        </a:prstGeom>
        <a:noFill/>
      </xdr:spPr>
    </xdr:pic>
    <xdr:clientData fLocksWithSheet="0"/>
  </xdr:oneCellAnchor>
  <xdr:oneCellAnchor>
    <xdr:from>
      <xdr:col>0</xdr:col>
      <xdr:colOff>0</xdr:colOff>
      <xdr:row>41</xdr:row>
      <xdr:rowOff>180975</xdr:rowOff>
    </xdr:from>
    <xdr:ext cx="1028700" cy="600075"/>
    <xdr:pic>
      <xdr:nvPicPr>
        <xdr:cNvPr id="5" name="image2.png" title="Image">
          <a:extLst>
            <a:ext uri="{FF2B5EF4-FFF2-40B4-BE49-F238E27FC236}">
              <a16:creationId xmlns:a16="http://schemas.microsoft.com/office/drawing/2014/main" id="{ACE92CB1-B337-4250-BB80-4C2D9B6D8C88}"/>
            </a:ext>
          </a:extLst>
        </xdr:cNvPr>
        <xdr:cNvPicPr preferRelativeResize="0"/>
      </xdr:nvPicPr>
      <xdr:blipFill>
        <a:blip xmlns:r="http://schemas.openxmlformats.org/officeDocument/2006/relationships" r:embed="rId2" cstate="print"/>
        <a:stretch>
          <a:fillRect/>
        </a:stretch>
      </xdr:blipFill>
      <xdr:spPr>
        <a:xfrm>
          <a:off x="0" y="6800850"/>
          <a:ext cx="1028700" cy="600075"/>
        </a:xfrm>
        <a:prstGeom prst="rect">
          <a:avLst/>
        </a:prstGeom>
        <a:noFill/>
      </xdr:spPr>
    </xdr:pic>
    <xdr:clientData fLocksWithSheet="0"/>
  </xdr:oneCellAnchor>
  <xdr:oneCellAnchor>
    <xdr:from>
      <xdr:col>0</xdr:col>
      <xdr:colOff>0</xdr:colOff>
      <xdr:row>81</xdr:row>
      <xdr:rowOff>190500</xdr:rowOff>
    </xdr:from>
    <xdr:ext cx="1190625" cy="600075"/>
    <xdr:pic>
      <xdr:nvPicPr>
        <xdr:cNvPr id="6" name="image1.png" title="Image">
          <a:extLst>
            <a:ext uri="{FF2B5EF4-FFF2-40B4-BE49-F238E27FC236}">
              <a16:creationId xmlns:a16="http://schemas.microsoft.com/office/drawing/2014/main" id="{2D57411D-2D65-4419-AB59-03A70D7852C0}"/>
            </a:ext>
          </a:extLst>
        </xdr:cNvPr>
        <xdr:cNvPicPr preferRelativeResize="0"/>
      </xdr:nvPicPr>
      <xdr:blipFill>
        <a:blip xmlns:r="http://schemas.openxmlformats.org/officeDocument/2006/relationships" r:embed="rId3" cstate="print"/>
        <a:stretch>
          <a:fillRect/>
        </a:stretch>
      </xdr:blipFill>
      <xdr:spPr>
        <a:xfrm>
          <a:off x="0" y="13277850"/>
          <a:ext cx="1190625" cy="600075"/>
        </a:xfrm>
        <a:prstGeom prst="rect">
          <a:avLst/>
        </a:prstGeom>
        <a:noFill/>
      </xdr:spPr>
    </xdr:pic>
    <xdr:clientData fLocksWithSheet="0"/>
  </xdr:oneCellAnchor>
  <xdr:oneCellAnchor>
    <xdr:from>
      <xdr:col>11</xdr:col>
      <xdr:colOff>9525</xdr:colOff>
      <xdr:row>81</xdr:row>
      <xdr:rowOff>190500</xdr:rowOff>
    </xdr:from>
    <xdr:ext cx="1190625" cy="600075"/>
    <xdr:pic>
      <xdr:nvPicPr>
        <xdr:cNvPr id="7" name="image1.png" title="Image">
          <a:extLst>
            <a:ext uri="{FF2B5EF4-FFF2-40B4-BE49-F238E27FC236}">
              <a16:creationId xmlns:a16="http://schemas.microsoft.com/office/drawing/2014/main" id="{F9798AB9-7126-4D7F-BA0B-B00858E8C3C6}"/>
            </a:ext>
          </a:extLst>
        </xdr:cNvPr>
        <xdr:cNvPicPr preferRelativeResize="0"/>
      </xdr:nvPicPr>
      <xdr:blipFill>
        <a:blip xmlns:r="http://schemas.openxmlformats.org/officeDocument/2006/relationships" r:embed="rId3" cstate="print"/>
        <a:stretch>
          <a:fillRect/>
        </a:stretch>
      </xdr:blipFill>
      <xdr:spPr>
        <a:xfrm>
          <a:off x="9229725" y="13277850"/>
          <a:ext cx="1190625" cy="600075"/>
        </a:xfrm>
        <a:prstGeom prst="rect">
          <a:avLst/>
        </a:prstGeom>
        <a:noFill/>
      </xdr:spPr>
    </xdr:pic>
    <xdr:clientData fLocksWithSheet="0"/>
  </xdr:oneCellAnchor>
  <xdr:oneCellAnchor>
    <xdr:from>
      <xdr:col>11</xdr:col>
      <xdr:colOff>9525</xdr:colOff>
      <xdr:row>121</xdr:row>
      <xdr:rowOff>200025</xdr:rowOff>
    </xdr:from>
    <xdr:ext cx="1190625" cy="600075"/>
    <xdr:pic>
      <xdr:nvPicPr>
        <xdr:cNvPr id="8" name="image4.png" title="Image">
          <a:extLst>
            <a:ext uri="{FF2B5EF4-FFF2-40B4-BE49-F238E27FC236}">
              <a16:creationId xmlns:a16="http://schemas.microsoft.com/office/drawing/2014/main" id="{4A16BEF2-7B16-4151-A100-D7D5BD70AC0F}"/>
            </a:ext>
          </a:extLst>
        </xdr:cNvPr>
        <xdr:cNvPicPr preferRelativeResize="0"/>
      </xdr:nvPicPr>
      <xdr:blipFill>
        <a:blip xmlns:r="http://schemas.openxmlformats.org/officeDocument/2006/relationships" r:embed="rId4" cstate="print"/>
        <a:stretch>
          <a:fillRect/>
        </a:stretch>
      </xdr:blipFill>
      <xdr:spPr>
        <a:xfrm>
          <a:off x="9229725" y="19754850"/>
          <a:ext cx="1190625" cy="600075"/>
        </a:xfrm>
        <a:prstGeom prst="rect">
          <a:avLst/>
        </a:prstGeom>
        <a:noFill/>
      </xdr:spPr>
    </xdr:pic>
    <xdr:clientData fLocksWithSheet="0"/>
  </xdr:oneCellAnchor>
  <xdr:oneCellAnchor>
    <xdr:from>
      <xdr:col>0</xdr:col>
      <xdr:colOff>0</xdr:colOff>
      <xdr:row>121</xdr:row>
      <xdr:rowOff>200025</xdr:rowOff>
    </xdr:from>
    <xdr:ext cx="1190625" cy="600075"/>
    <xdr:pic>
      <xdr:nvPicPr>
        <xdr:cNvPr id="9" name="image4.png" title="Image">
          <a:extLst>
            <a:ext uri="{FF2B5EF4-FFF2-40B4-BE49-F238E27FC236}">
              <a16:creationId xmlns:a16="http://schemas.microsoft.com/office/drawing/2014/main" id="{F7796796-D1AB-4B1D-8BED-87B09375F6CB}"/>
            </a:ext>
          </a:extLst>
        </xdr:cNvPr>
        <xdr:cNvPicPr preferRelativeResize="0"/>
      </xdr:nvPicPr>
      <xdr:blipFill>
        <a:blip xmlns:r="http://schemas.openxmlformats.org/officeDocument/2006/relationships" r:embed="rId4" cstate="print"/>
        <a:stretch>
          <a:fillRect/>
        </a:stretch>
      </xdr:blipFill>
      <xdr:spPr>
        <a:xfrm>
          <a:off x="0" y="19754850"/>
          <a:ext cx="1190625" cy="600075"/>
        </a:xfrm>
        <a:prstGeom prst="rect">
          <a:avLst/>
        </a:prstGeom>
        <a:noFill/>
      </xdr:spPr>
    </xdr:pic>
    <xdr:clientData fLocksWithSheet="0"/>
  </xdr:oneCellAnchor>
  <xdr:oneCellAnchor>
    <xdr:from>
      <xdr:col>0</xdr:col>
      <xdr:colOff>0</xdr:colOff>
      <xdr:row>161</xdr:row>
      <xdr:rowOff>200025</xdr:rowOff>
    </xdr:from>
    <xdr:ext cx="914400" cy="600075"/>
    <xdr:pic>
      <xdr:nvPicPr>
        <xdr:cNvPr id="10" name="image6.png" title="Image">
          <a:extLst>
            <a:ext uri="{FF2B5EF4-FFF2-40B4-BE49-F238E27FC236}">
              <a16:creationId xmlns:a16="http://schemas.microsoft.com/office/drawing/2014/main" id="{63FE980C-8D1C-4081-A2A7-B446B9A54B9B}"/>
            </a:ext>
          </a:extLst>
        </xdr:cNvPr>
        <xdr:cNvPicPr preferRelativeResize="0"/>
      </xdr:nvPicPr>
      <xdr:blipFill>
        <a:blip xmlns:r="http://schemas.openxmlformats.org/officeDocument/2006/relationships" r:embed="rId5" cstate="print"/>
        <a:stretch>
          <a:fillRect/>
        </a:stretch>
      </xdr:blipFill>
      <xdr:spPr>
        <a:xfrm>
          <a:off x="0" y="26231850"/>
          <a:ext cx="914400" cy="600075"/>
        </a:xfrm>
        <a:prstGeom prst="rect">
          <a:avLst/>
        </a:prstGeom>
        <a:noFill/>
      </xdr:spPr>
    </xdr:pic>
    <xdr:clientData fLocksWithSheet="0"/>
  </xdr:oneCellAnchor>
  <xdr:oneCellAnchor>
    <xdr:from>
      <xdr:col>11</xdr:col>
      <xdr:colOff>9525</xdr:colOff>
      <xdr:row>161</xdr:row>
      <xdr:rowOff>200025</xdr:rowOff>
    </xdr:from>
    <xdr:ext cx="914400" cy="600075"/>
    <xdr:pic>
      <xdr:nvPicPr>
        <xdr:cNvPr id="11" name="image6.png" title="Image">
          <a:extLst>
            <a:ext uri="{FF2B5EF4-FFF2-40B4-BE49-F238E27FC236}">
              <a16:creationId xmlns:a16="http://schemas.microsoft.com/office/drawing/2014/main" id="{F8F625AF-B84B-44C9-9F9C-B55E43A2CEC3}"/>
            </a:ext>
          </a:extLst>
        </xdr:cNvPr>
        <xdr:cNvPicPr preferRelativeResize="0"/>
      </xdr:nvPicPr>
      <xdr:blipFill>
        <a:blip xmlns:r="http://schemas.openxmlformats.org/officeDocument/2006/relationships" r:embed="rId5" cstate="print"/>
        <a:stretch>
          <a:fillRect/>
        </a:stretch>
      </xdr:blipFill>
      <xdr:spPr>
        <a:xfrm>
          <a:off x="9229725" y="26231850"/>
          <a:ext cx="914400" cy="600075"/>
        </a:xfrm>
        <a:prstGeom prst="rect">
          <a:avLst/>
        </a:prstGeom>
        <a:noFill/>
      </xdr:spPr>
    </xdr:pic>
    <xdr:clientData fLocksWithSheet="0"/>
  </xdr:oneCellAnchor>
  <xdr:oneCellAnchor>
    <xdr:from>
      <xdr:col>11</xdr:col>
      <xdr:colOff>66675</xdr:colOff>
      <xdr:row>201</xdr:row>
      <xdr:rowOff>200025</xdr:rowOff>
    </xdr:from>
    <xdr:ext cx="914400" cy="600075"/>
    <xdr:pic>
      <xdr:nvPicPr>
        <xdr:cNvPr id="12" name="image10.png" title="Image">
          <a:extLst>
            <a:ext uri="{FF2B5EF4-FFF2-40B4-BE49-F238E27FC236}">
              <a16:creationId xmlns:a16="http://schemas.microsoft.com/office/drawing/2014/main" id="{3D67E073-8FF4-41F5-9DFD-0599B9118E2C}"/>
            </a:ext>
          </a:extLst>
        </xdr:cNvPr>
        <xdr:cNvPicPr preferRelativeResize="0"/>
      </xdr:nvPicPr>
      <xdr:blipFill>
        <a:blip xmlns:r="http://schemas.openxmlformats.org/officeDocument/2006/relationships" r:embed="rId6" cstate="print"/>
        <a:stretch>
          <a:fillRect/>
        </a:stretch>
      </xdr:blipFill>
      <xdr:spPr>
        <a:xfrm>
          <a:off x="9286875" y="32708850"/>
          <a:ext cx="914400" cy="600075"/>
        </a:xfrm>
        <a:prstGeom prst="rect">
          <a:avLst/>
        </a:prstGeom>
        <a:noFill/>
      </xdr:spPr>
    </xdr:pic>
    <xdr:clientData fLocksWithSheet="0"/>
  </xdr:oneCellAnchor>
  <xdr:oneCellAnchor>
    <xdr:from>
      <xdr:col>0</xdr:col>
      <xdr:colOff>0</xdr:colOff>
      <xdr:row>201</xdr:row>
      <xdr:rowOff>200025</xdr:rowOff>
    </xdr:from>
    <xdr:ext cx="914400" cy="600075"/>
    <xdr:pic>
      <xdr:nvPicPr>
        <xdr:cNvPr id="13" name="image10.png" title="Image">
          <a:extLst>
            <a:ext uri="{FF2B5EF4-FFF2-40B4-BE49-F238E27FC236}">
              <a16:creationId xmlns:a16="http://schemas.microsoft.com/office/drawing/2014/main" id="{67B8E8CC-E947-4DAF-8A5A-FF53244247D1}"/>
            </a:ext>
          </a:extLst>
        </xdr:cNvPr>
        <xdr:cNvPicPr preferRelativeResize="0"/>
      </xdr:nvPicPr>
      <xdr:blipFill>
        <a:blip xmlns:r="http://schemas.openxmlformats.org/officeDocument/2006/relationships" r:embed="rId6" cstate="print"/>
        <a:stretch>
          <a:fillRect/>
        </a:stretch>
      </xdr:blipFill>
      <xdr:spPr>
        <a:xfrm>
          <a:off x="0" y="32708850"/>
          <a:ext cx="914400" cy="600075"/>
        </a:xfrm>
        <a:prstGeom prst="rect">
          <a:avLst/>
        </a:prstGeom>
        <a:noFill/>
      </xdr:spPr>
    </xdr:pic>
    <xdr:clientData fLocksWithSheet="0"/>
  </xdr:oneCellAnchor>
  <xdr:oneCellAnchor>
    <xdr:from>
      <xdr:col>0</xdr:col>
      <xdr:colOff>0</xdr:colOff>
      <xdr:row>241</xdr:row>
      <xdr:rowOff>200025</xdr:rowOff>
    </xdr:from>
    <xdr:ext cx="866775" cy="600075"/>
    <xdr:pic>
      <xdr:nvPicPr>
        <xdr:cNvPr id="14" name="image8.png" title="Image">
          <a:extLst>
            <a:ext uri="{FF2B5EF4-FFF2-40B4-BE49-F238E27FC236}">
              <a16:creationId xmlns:a16="http://schemas.microsoft.com/office/drawing/2014/main" id="{1C6A8E51-6D48-43CD-8E6E-7D404648A56E}"/>
            </a:ext>
          </a:extLst>
        </xdr:cNvPr>
        <xdr:cNvPicPr preferRelativeResize="0"/>
      </xdr:nvPicPr>
      <xdr:blipFill>
        <a:blip xmlns:r="http://schemas.openxmlformats.org/officeDocument/2006/relationships" r:embed="rId7" cstate="print"/>
        <a:stretch>
          <a:fillRect/>
        </a:stretch>
      </xdr:blipFill>
      <xdr:spPr>
        <a:xfrm>
          <a:off x="0" y="39185850"/>
          <a:ext cx="866775" cy="600075"/>
        </a:xfrm>
        <a:prstGeom prst="rect">
          <a:avLst/>
        </a:prstGeom>
        <a:noFill/>
      </xdr:spPr>
    </xdr:pic>
    <xdr:clientData fLocksWithSheet="0"/>
  </xdr:oneCellAnchor>
  <xdr:oneCellAnchor>
    <xdr:from>
      <xdr:col>11</xdr:col>
      <xdr:colOff>9525</xdr:colOff>
      <xdr:row>241</xdr:row>
      <xdr:rowOff>200025</xdr:rowOff>
    </xdr:from>
    <xdr:ext cx="866775" cy="600075"/>
    <xdr:pic>
      <xdr:nvPicPr>
        <xdr:cNvPr id="15" name="image8.png" title="Image">
          <a:extLst>
            <a:ext uri="{FF2B5EF4-FFF2-40B4-BE49-F238E27FC236}">
              <a16:creationId xmlns:a16="http://schemas.microsoft.com/office/drawing/2014/main" id="{DD5F3B9C-70FE-4F02-8FC1-8BFCA655AABF}"/>
            </a:ext>
          </a:extLst>
        </xdr:cNvPr>
        <xdr:cNvPicPr preferRelativeResize="0"/>
      </xdr:nvPicPr>
      <xdr:blipFill>
        <a:blip xmlns:r="http://schemas.openxmlformats.org/officeDocument/2006/relationships" r:embed="rId7" cstate="print"/>
        <a:stretch>
          <a:fillRect/>
        </a:stretch>
      </xdr:blipFill>
      <xdr:spPr>
        <a:xfrm>
          <a:off x="9229725" y="39185850"/>
          <a:ext cx="866775" cy="600075"/>
        </a:xfrm>
        <a:prstGeom prst="rect">
          <a:avLst/>
        </a:prstGeom>
        <a:noFill/>
      </xdr:spPr>
    </xdr:pic>
    <xdr:clientData fLocksWithSheet="0"/>
  </xdr:oneCellAnchor>
  <xdr:oneCellAnchor>
    <xdr:from>
      <xdr:col>11</xdr:col>
      <xdr:colOff>19050</xdr:colOff>
      <xdr:row>281</xdr:row>
      <xdr:rowOff>200025</xdr:rowOff>
    </xdr:from>
    <xdr:ext cx="914400" cy="600075"/>
    <xdr:pic>
      <xdr:nvPicPr>
        <xdr:cNvPr id="16" name="image7.png" title="Image">
          <a:extLst>
            <a:ext uri="{FF2B5EF4-FFF2-40B4-BE49-F238E27FC236}">
              <a16:creationId xmlns:a16="http://schemas.microsoft.com/office/drawing/2014/main" id="{EFFEEE73-25E5-4CC4-8610-697998F5F13A}"/>
            </a:ext>
          </a:extLst>
        </xdr:cNvPr>
        <xdr:cNvPicPr preferRelativeResize="0"/>
      </xdr:nvPicPr>
      <xdr:blipFill>
        <a:blip xmlns:r="http://schemas.openxmlformats.org/officeDocument/2006/relationships" r:embed="rId8" cstate="print"/>
        <a:stretch>
          <a:fillRect/>
        </a:stretch>
      </xdr:blipFill>
      <xdr:spPr>
        <a:xfrm>
          <a:off x="9239250" y="45662850"/>
          <a:ext cx="914400" cy="600075"/>
        </a:xfrm>
        <a:prstGeom prst="rect">
          <a:avLst/>
        </a:prstGeom>
        <a:noFill/>
      </xdr:spPr>
    </xdr:pic>
    <xdr:clientData fLocksWithSheet="0"/>
  </xdr:oneCellAnchor>
  <xdr:oneCellAnchor>
    <xdr:from>
      <xdr:col>0</xdr:col>
      <xdr:colOff>0</xdr:colOff>
      <xdr:row>281</xdr:row>
      <xdr:rowOff>200025</xdr:rowOff>
    </xdr:from>
    <xdr:ext cx="914400" cy="600075"/>
    <xdr:pic>
      <xdr:nvPicPr>
        <xdr:cNvPr id="17" name="image7.png" title="Image">
          <a:extLst>
            <a:ext uri="{FF2B5EF4-FFF2-40B4-BE49-F238E27FC236}">
              <a16:creationId xmlns:a16="http://schemas.microsoft.com/office/drawing/2014/main" id="{DF0633F0-012A-4383-A57D-35469B040D5E}"/>
            </a:ext>
          </a:extLst>
        </xdr:cNvPr>
        <xdr:cNvPicPr preferRelativeResize="0"/>
      </xdr:nvPicPr>
      <xdr:blipFill>
        <a:blip xmlns:r="http://schemas.openxmlformats.org/officeDocument/2006/relationships" r:embed="rId8" cstate="print"/>
        <a:stretch>
          <a:fillRect/>
        </a:stretch>
      </xdr:blipFill>
      <xdr:spPr>
        <a:xfrm>
          <a:off x="0" y="45662850"/>
          <a:ext cx="914400" cy="600075"/>
        </a:xfrm>
        <a:prstGeom prst="rect">
          <a:avLst/>
        </a:prstGeom>
        <a:noFill/>
      </xdr:spPr>
    </xdr:pic>
    <xdr:clientData fLocksWithSheet="0"/>
  </xdr:oneCellAnchor>
  <xdr:oneCellAnchor>
    <xdr:from>
      <xdr:col>0</xdr:col>
      <xdr:colOff>0</xdr:colOff>
      <xdr:row>321</xdr:row>
      <xdr:rowOff>171450</xdr:rowOff>
    </xdr:from>
    <xdr:ext cx="1028700" cy="600075"/>
    <xdr:pic>
      <xdr:nvPicPr>
        <xdr:cNvPr id="18" name="image9.png" title="Image">
          <a:extLst>
            <a:ext uri="{FF2B5EF4-FFF2-40B4-BE49-F238E27FC236}">
              <a16:creationId xmlns:a16="http://schemas.microsoft.com/office/drawing/2014/main" id="{7A39841A-48EB-4044-B6C5-9E0FD93D73F3}"/>
            </a:ext>
          </a:extLst>
        </xdr:cNvPr>
        <xdr:cNvPicPr preferRelativeResize="0"/>
      </xdr:nvPicPr>
      <xdr:blipFill>
        <a:blip xmlns:r="http://schemas.openxmlformats.org/officeDocument/2006/relationships" r:embed="rId9" cstate="print"/>
        <a:stretch>
          <a:fillRect/>
        </a:stretch>
      </xdr:blipFill>
      <xdr:spPr>
        <a:xfrm>
          <a:off x="0" y="52139850"/>
          <a:ext cx="1028700" cy="600075"/>
        </a:xfrm>
        <a:prstGeom prst="rect">
          <a:avLst/>
        </a:prstGeom>
        <a:noFill/>
      </xdr:spPr>
    </xdr:pic>
    <xdr:clientData fLocksWithSheet="0"/>
  </xdr:oneCellAnchor>
  <xdr:oneCellAnchor>
    <xdr:from>
      <xdr:col>11</xdr:col>
      <xdr:colOff>9525</xdr:colOff>
      <xdr:row>321</xdr:row>
      <xdr:rowOff>171450</xdr:rowOff>
    </xdr:from>
    <xdr:ext cx="1028700" cy="600075"/>
    <xdr:pic>
      <xdr:nvPicPr>
        <xdr:cNvPr id="19" name="image9.png" title="Image">
          <a:extLst>
            <a:ext uri="{FF2B5EF4-FFF2-40B4-BE49-F238E27FC236}">
              <a16:creationId xmlns:a16="http://schemas.microsoft.com/office/drawing/2014/main" id="{8553CB8A-704D-4830-8C98-AEB28E4E5F87}"/>
            </a:ext>
          </a:extLst>
        </xdr:cNvPr>
        <xdr:cNvPicPr preferRelativeResize="0"/>
      </xdr:nvPicPr>
      <xdr:blipFill>
        <a:blip xmlns:r="http://schemas.openxmlformats.org/officeDocument/2006/relationships" r:embed="rId9" cstate="print"/>
        <a:stretch>
          <a:fillRect/>
        </a:stretch>
      </xdr:blipFill>
      <xdr:spPr>
        <a:xfrm>
          <a:off x="9229725" y="52139850"/>
          <a:ext cx="1028700" cy="600075"/>
        </a:xfrm>
        <a:prstGeom prst="rect">
          <a:avLst/>
        </a:prstGeom>
        <a:noFill/>
      </xdr:spPr>
    </xdr:pic>
    <xdr:clientData fLocksWithSheet="0"/>
  </xdr:oneCellAnchor>
  <xdr:oneCellAnchor>
    <xdr:from>
      <xdr:col>11</xdr:col>
      <xdr:colOff>9525</xdr:colOff>
      <xdr:row>361</xdr:row>
      <xdr:rowOff>200025</xdr:rowOff>
    </xdr:from>
    <xdr:ext cx="866775" cy="600075"/>
    <xdr:pic>
      <xdr:nvPicPr>
        <xdr:cNvPr id="20" name="image3.png" title="Image">
          <a:extLst>
            <a:ext uri="{FF2B5EF4-FFF2-40B4-BE49-F238E27FC236}">
              <a16:creationId xmlns:a16="http://schemas.microsoft.com/office/drawing/2014/main" id="{16C95E03-0424-4EAF-BD96-69AD3DB8F792}"/>
            </a:ext>
          </a:extLst>
        </xdr:cNvPr>
        <xdr:cNvPicPr preferRelativeResize="0"/>
      </xdr:nvPicPr>
      <xdr:blipFill>
        <a:blip xmlns:r="http://schemas.openxmlformats.org/officeDocument/2006/relationships" r:embed="rId10" cstate="print"/>
        <a:stretch>
          <a:fillRect/>
        </a:stretch>
      </xdr:blipFill>
      <xdr:spPr>
        <a:xfrm>
          <a:off x="9229725" y="58616850"/>
          <a:ext cx="866775" cy="600075"/>
        </a:xfrm>
        <a:prstGeom prst="rect">
          <a:avLst/>
        </a:prstGeom>
        <a:noFill/>
      </xdr:spPr>
    </xdr:pic>
    <xdr:clientData fLocksWithSheet="0"/>
  </xdr:oneCellAnchor>
  <xdr:oneCellAnchor>
    <xdr:from>
      <xdr:col>0</xdr:col>
      <xdr:colOff>0</xdr:colOff>
      <xdr:row>361</xdr:row>
      <xdr:rowOff>200025</xdr:rowOff>
    </xdr:from>
    <xdr:ext cx="866775" cy="600075"/>
    <xdr:pic>
      <xdr:nvPicPr>
        <xdr:cNvPr id="21" name="image3.png" title="Image">
          <a:extLst>
            <a:ext uri="{FF2B5EF4-FFF2-40B4-BE49-F238E27FC236}">
              <a16:creationId xmlns:a16="http://schemas.microsoft.com/office/drawing/2014/main" id="{3A16DBE4-C31E-4EFB-95C8-70EC559E4829}"/>
            </a:ext>
          </a:extLst>
        </xdr:cNvPr>
        <xdr:cNvPicPr preferRelativeResize="0"/>
      </xdr:nvPicPr>
      <xdr:blipFill>
        <a:blip xmlns:r="http://schemas.openxmlformats.org/officeDocument/2006/relationships" r:embed="rId10" cstate="print"/>
        <a:stretch>
          <a:fillRect/>
        </a:stretch>
      </xdr:blipFill>
      <xdr:spPr>
        <a:xfrm>
          <a:off x="0" y="58616850"/>
          <a:ext cx="866775" cy="600075"/>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TGSD-WT_Planification-v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P - Game Progression"/>
      <sheetName val="SL - Game Economy"/>
      <sheetName val="Score Event Progression"/>
    </sheetNames>
    <sheetDataSet>
      <sheetData sheetId="0" refreshError="1"/>
      <sheetData sheetId="1" refreshError="1"/>
      <sheetData sheetId="2" refreshError="1"/>
    </sheetDataSet>
  </externalBook>
</externalLink>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117" Type="http://schemas.openxmlformats.org/officeDocument/2006/relationships/image" Target="../media/image117.png"/><Relationship Id="rId299" Type="http://schemas.openxmlformats.org/officeDocument/2006/relationships/image" Target="../media/image299.png"/><Relationship Id="rId21" Type="http://schemas.openxmlformats.org/officeDocument/2006/relationships/image" Target="../media/image21.png"/><Relationship Id="rId63" Type="http://schemas.openxmlformats.org/officeDocument/2006/relationships/image" Target="../media/image63.png"/><Relationship Id="rId159" Type="http://schemas.openxmlformats.org/officeDocument/2006/relationships/image" Target="../media/image159.png"/><Relationship Id="rId324" Type="http://schemas.openxmlformats.org/officeDocument/2006/relationships/image" Target="../media/image324.png"/><Relationship Id="rId366" Type="http://schemas.openxmlformats.org/officeDocument/2006/relationships/image" Target="../media/image366.png"/><Relationship Id="rId170" Type="http://schemas.openxmlformats.org/officeDocument/2006/relationships/image" Target="../media/image170.png"/><Relationship Id="rId226" Type="http://schemas.openxmlformats.org/officeDocument/2006/relationships/image" Target="../media/image226.png"/><Relationship Id="rId433" Type="http://schemas.openxmlformats.org/officeDocument/2006/relationships/image" Target="../media/image433.png"/><Relationship Id="rId268" Type="http://schemas.openxmlformats.org/officeDocument/2006/relationships/image" Target="../media/image268.png"/><Relationship Id="rId475" Type="http://schemas.openxmlformats.org/officeDocument/2006/relationships/image" Target="../media/image475.png"/><Relationship Id="rId32" Type="http://schemas.openxmlformats.org/officeDocument/2006/relationships/image" Target="../media/image32.png"/><Relationship Id="rId74" Type="http://schemas.openxmlformats.org/officeDocument/2006/relationships/image" Target="../media/image74.png"/><Relationship Id="rId128" Type="http://schemas.openxmlformats.org/officeDocument/2006/relationships/image" Target="../media/image128.png"/><Relationship Id="rId335" Type="http://schemas.openxmlformats.org/officeDocument/2006/relationships/image" Target="../media/image335.png"/><Relationship Id="rId377" Type="http://schemas.openxmlformats.org/officeDocument/2006/relationships/image" Target="../media/image377.png"/><Relationship Id="rId5" Type="http://schemas.openxmlformats.org/officeDocument/2006/relationships/image" Target="../media/image5.png"/><Relationship Id="rId181" Type="http://schemas.openxmlformats.org/officeDocument/2006/relationships/image" Target="../media/image181.png"/><Relationship Id="rId237" Type="http://schemas.openxmlformats.org/officeDocument/2006/relationships/image" Target="../media/image237.png"/><Relationship Id="rId402" Type="http://schemas.openxmlformats.org/officeDocument/2006/relationships/image" Target="../media/image402.png"/><Relationship Id="rId279" Type="http://schemas.openxmlformats.org/officeDocument/2006/relationships/image" Target="../media/image279.png"/><Relationship Id="rId444" Type="http://schemas.openxmlformats.org/officeDocument/2006/relationships/image" Target="../media/image444.png"/><Relationship Id="rId486" Type="http://schemas.openxmlformats.org/officeDocument/2006/relationships/image" Target="../media/image486.png"/><Relationship Id="rId43" Type="http://schemas.openxmlformats.org/officeDocument/2006/relationships/image" Target="../media/image43.png"/><Relationship Id="rId139" Type="http://schemas.openxmlformats.org/officeDocument/2006/relationships/image" Target="../media/image139.png"/><Relationship Id="rId290" Type="http://schemas.openxmlformats.org/officeDocument/2006/relationships/image" Target="../media/image290.png"/><Relationship Id="rId304" Type="http://schemas.openxmlformats.org/officeDocument/2006/relationships/image" Target="../media/image304.png"/><Relationship Id="rId346" Type="http://schemas.openxmlformats.org/officeDocument/2006/relationships/image" Target="../media/image346.png"/><Relationship Id="rId388" Type="http://schemas.openxmlformats.org/officeDocument/2006/relationships/image" Target="../media/image388.png"/><Relationship Id="rId85" Type="http://schemas.openxmlformats.org/officeDocument/2006/relationships/image" Target="../media/image85.png"/><Relationship Id="rId150" Type="http://schemas.openxmlformats.org/officeDocument/2006/relationships/image" Target="../media/image150.png"/><Relationship Id="rId192" Type="http://schemas.openxmlformats.org/officeDocument/2006/relationships/image" Target="../media/image192.png"/><Relationship Id="rId206" Type="http://schemas.openxmlformats.org/officeDocument/2006/relationships/image" Target="../media/image206.png"/><Relationship Id="rId413" Type="http://schemas.openxmlformats.org/officeDocument/2006/relationships/image" Target="../media/image413.png"/><Relationship Id="rId248" Type="http://schemas.openxmlformats.org/officeDocument/2006/relationships/image" Target="../media/image248.png"/><Relationship Id="rId455" Type="http://schemas.openxmlformats.org/officeDocument/2006/relationships/image" Target="../media/image455.png"/><Relationship Id="rId12" Type="http://schemas.openxmlformats.org/officeDocument/2006/relationships/image" Target="../media/image12.png"/><Relationship Id="rId108" Type="http://schemas.openxmlformats.org/officeDocument/2006/relationships/image" Target="../media/image108.png"/><Relationship Id="rId315" Type="http://schemas.openxmlformats.org/officeDocument/2006/relationships/image" Target="../media/image315.png"/><Relationship Id="rId357" Type="http://schemas.openxmlformats.org/officeDocument/2006/relationships/image" Target="../media/image357.png"/><Relationship Id="rId54" Type="http://schemas.openxmlformats.org/officeDocument/2006/relationships/image" Target="../media/image54.png"/><Relationship Id="rId96" Type="http://schemas.openxmlformats.org/officeDocument/2006/relationships/image" Target="../media/image96.png"/><Relationship Id="rId161" Type="http://schemas.openxmlformats.org/officeDocument/2006/relationships/image" Target="../media/image161.png"/><Relationship Id="rId217" Type="http://schemas.openxmlformats.org/officeDocument/2006/relationships/image" Target="../media/image217.png"/><Relationship Id="rId399" Type="http://schemas.openxmlformats.org/officeDocument/2006/relationships/image" Target="../media/image399.png"/><Relationship Id="rId259" Type="http://schemas.openxmlformats.org/officeDocument/2006/relationships/image" Target="../media/image259.png"/><Relationship Id="rId424" Type="http://schemas.openxmlformats.org/officeDocument/2006/relationships/image" Target="../media/image424.png"/><Relationship Id="rId466" Type="http://schemas.openxmlformats.org/officeDocument/2006/relationships/image" Target="../media/image466.png"/><Relationship Id="rId23" Type="http://schemas.openxmlformats.org/officeDocument/2006/relationships/image" Target="../media/image23.png"/><Relationship Id="rId119" Type="http://schemas.openxmlformats.org/officeDocument/2006/relationships/image" Target="../media/image119.png"/><Relationship Id="rId270" Type="http://schemas.openxmlformats.org/officeDocument/2006/relationships/image" Target="../media/image270.png"/><Relationship Id="rId326" Type="http://schemas.openxmlformats.org/officeDocument/2006/relationships/image" Target="../media/image326.png"/><Relationship Id="rId65" Type="http://schemas.openxmlformats.org/officeDocument/2006/relationships/image" Target="../media/image65.png"/><Relationship Id="rId130" Type="http://schemas.openxmlformats.org/officeDocument/2006/relationships/image" Target="../media/image130.png"/><Relationship Id="rId368" Type="http://schemas.openxmlformats.org/officeDocument/2006/relationships/image" Target="../media/image368.png"/><Relationship Id="rId172" Type="http://schemas.openxmlformats.org/officeDocument/2006/relationships/image" Target="../media/image172.png"/><Relationship Id="rId228" Type="http://schemas.openxmlformats.org/officeDocument/2006/relationships/image" Target="../media/image228.png"/><Relationship Id="rId435" Type="http://schemas.openxmlformats.org/officeDocument/2006/relationships/image" Target="../media/image435.png"/><Relationship Id="rId477" Type="http://schemas.openxmlformats.org/officeDocument/2006/relationships/image" Target="../media/image477.png"/><Relationship Id="rId281" Type="http://schemas.openxmlformats.org/officeDocument/2006/relationships/image" Target="../media/image281.png"/><Relationship Id="rId337" Type="http://schemas.openxmlformats.org/officeDocument/2006/relationships/image" Target="../media/image337.png"/><Relationship Id="rId34" Type="http://schemas.openxmlformats.org/officeDocument/2006/relationships/image" Target="../media/image34.png"/><Relationship Id="rId76" Type="http://schemas.openxmlformats.org/officeDocument/2006/relationships/image" Target="../media/image76.png"/><Relationship Id="rId141" Type="http://schemas.openxmlformats.org/officeDocument/2006/relationships/image" Target="../media/image141.png"/><Relationship Id="rId379" Type="http://schemas.openxmlformats.org/officeDocument/2006/relationships/image" Target="../media/image379.png"/><Relationship Id="rId7" Type="http://schemas.openxmlformats.org/officeDocument/2006/relationships/image" Target="../media/image7.png"/><Relationship Id="rId183" Type="http://schemas.openxmlformats.org/officeDocument/2006/relationships/image" Target="../media/image183.png"/><Relationship Id="rId239" Type="http://schemas.openxmlformats.org/officeDocument/2006/relationships/image" Target="../media/image239.png"/><Relationship Id="rId390" Type="http://schemas.openxmlformats.org/officeDocument/2006/relationships/image" Target="../media/image390.png"/><Relationship Id="rId404" Type="http://schemas.openxmlformats.org/officeDocument/2006/relationships/image" Target="../media/image404.png"/><Relationship Id="rId446" Type="http://schemas.openxmlformats.org/officeDocument/2006/relationships/image" Target="../media/image446.png"/><Relationship Id="rId250" Type="http://schemas.openxmlformats.org/officeDocument/2006/relationships/image" Target="../media/image250.png"/><Relationship Id="rId292" Type="http://schemas.openxmlformats.org/officeDocument/2006/relationships/image" Target="../media/image292.png"/><Relationship Id="rId306" Type="http://schemas.openxmlformats.org/officeDocument/2006/relationships/image" Target="../media/image306.png"/><Relationship Id="rId45" Type="http://schemas.openxmlformats.org/officeDocument/2006/relationships/image" Target="../media/image45.png"/><Relationship Id="rId87" Type="http://schemas.openxmlformats.org/officeDocument/2006/relationships/image" Target="../media/image87.png"/><Relationship Id="rId110" Type="http://schemas.openxmlformats.org/officeDocument/2006/relationships/image" Target="../media/image110.png"/><Relationship Id="rId348" Type="http://schemas.openxmlformats.org/officeDocument/2006/relationships/image" Target="../media/image348.png"/><Relationship Id="rId152" Type="http://schemas.openxmlformats.org/officeDocument/2006/relationships/image" Target="../media/image152.png"/><Relationship Id="rId194" Type="http://schemas.openxmlformats.org/officeDocument/2006/relationships/image" Target="../media/image194.png"/><Relationship Id="rId208" Type="http://schemas.openxmlformats.org/officeDocument/2006/relationships/image" Target="../media/image208.png"/><Relationship Id="rId415" Type="http://schemas.openxmlformats.org/officeDocument/2006/relationships/image" Target="../media/image415.png"/><Relationship Id="rId457" Type="http://schemas.openxmlformats.org/officeDocument/2006/relationships/image" Target="../media/image457.png"/><Relationship Id="rId261" Type="http://schemas.openxmlformats.org/officeDocument/2006/relationships/image" Target="../media/image261.png"/><Relationship Id="rId14" Type="http://schemas.openxmlformats.org/officeDocument/2006/relationships/image" Target="../media/image14.png"/><Relationship Id="rId56" Type="http://schemas.openxmlformats.org/officeDocument/2006/relationships/image" Target="../media/image56.png"/><Relationship Id="rId317" Type="http://schemas.openxmlformats.org/officeDocument/2006/relationships/image" Target="../media/image317.png"/><Relationship Id="rId359" Type="http://schemas.openxmlformats.org/officeDocument/2006/relationships/image" Target="../media/image359.png"/><Relationship Id="rId98" Type="http://schemas.openxmlformats.org/officeDocument/2006/relationships/image" Target="../media/image98.png"/><Relationship Id="rId121" Type="http://schemas.openxmlformats.org/officeDocument/2006/relationships/image" Target="../media/image121.png"/><Relationship Id="rId163" Type="http://schemas.openxmlformats.org/officeDocument/2006/relationships/image" Target="../media/image163.png"/><Relationship Id="rId219" Type="http://schemas.openxmlformats.org/officeDocument/2006/relationships/image" Target="../media/image219.png"/><Relationship Id="rId370" Type="http://schemas.openxmlformats.org/officeDocument/2006/relationships/image" Target="../media/image370.png"/><Relationship Id="rId426" Type="http://schemas.openxmlformats.org/officeDocument/2006/relationships/image" Target="../media/image426.png"/><Relationship Id="rId230" Type="http://schemas.openxmlformats.org/officeDocument/2006/relationships/image" Target="../media/image230.png"/><Relationship Id="rId468" Type="http://schemas.openxmlformats.org/officeDocument/2006/relationships/image" Target="../media/image468.png"/><Relationship Id="rId25" Type="http://schemas.openxmlformats.org/officeDocument/2006/relationships/image" Target="../media/image25.png"/><Relationship Id="rId67" Type="http://schemas.openxmlformats.org/officeDocument/2006/relationships/image" Target="../media/image67.png"/><Relationship Id="rId272" Type="http://schemas.openxmlformats.org/officeDocument/2006/relationships/image" Target="../media/image272.png"/><Relationship Id="rId328" Type="http://schemas.openxmlformats.org/officeDocument/2006/relationships/image" Target="../media/image328.png"/><Relationship Id="rId132" Type="http://schemas.openxmlformats.org/officeDocument/2006/relationships/image" Target="../media/image132.png"/><Relationship Id="rId174" Type="http://schemas.openxmlformats.org/officeDocument/2006/relationships/image" Target="../media/image174.png"/><Relationship Id="rId381" Type="http://schemas.openxmlformats.org/officeDocument/2006/relationships/image" Target="../media/image381.png"/><Relationship Id="rId241" Type="http://schemas.openxmlformats.org/officeDocument/2006/relationships/image" Target="../media/image241.png"/><Relationship Id="rId437" Type="http://schemas.openxmlformats.org/officeDocument/2006/relationships/image" Target="../media/image437.png"/><Relationship Id="rId479" Type="http://schemas.openxmlformats.org/officeDocument/2006/relationships/image" Target="../media/image479.png"/><Relationship Id="rId36" Type="http://schemas.openxmlformats.org/officeDocument/2006/relationships/image" Target="../media/image36.png"/><Relationship Id="rId283" Type="http://schemas.openxmlformats.org/officeDocument/2006/relationships/image" Target="../media/image283.png"/><Relationship Id="rId339" Type="http://schemas.openxmlformats.org/officeDocument/2006/relationships/image" Target="../media/image339.png"/><Relationship Id="rId78" Type="http://schemas.openxmlformats.org/officeDocument/2006/relationships/image" Target="../media/image78.png"/><Relationship Id="rId101" Type="http://schemas.openxmlformats.org/officeDocument/2006/relationships/image" Target="../media/image101.png"/><Relationship Id="rId143" Type="http://schemas.openxmlformats.org/officeDocument/2006/relationships/image" Target="../media/image143.png"/><Relationship Id="rId185" Type="http://schemas.openxmlformats.org/officeDocument/2006/relationships/image" Target="../media/image185.png"/><Relationship Id="rId350" Type="http://schemas.openxmlformats.org/officeDocument/2006/relationships/image" Target="../media/image350.png"/><Relationship Id="rId406" Type="http://schemas.openxmlformats.org/officeDocument/2006/relationships/image" Target="../media/image406.png"/><Relationship Id="rId9" Type="http://schemas.openxmlformats.org/officeDocument/2006/relationships/image" Target="../media/image9.png"/><Relationship Id="rId210" Type="http://schemas.openxmlformats.org/officeDocument/2006/relationships/image" Target="../media/image210.png"/><Relationship Id="rId392" Type="http://schemas.openxmlformats.org/officeDocument/2006/relationships/image" Target="../media/image392.png"/><Relationship Id="rId448" Type="http://schemas.openxmlformats.org/officeDocument/2006/relationships/image" Target="../media/image448.png"/><Relationship Id="rId252" Type="http://schemas.openxmlformats.org/officeDocument/2006/relationships/image" Target="../media/image252.png"/><Relationship Id="rId294" Type="http://schemas.openxmlformats.org/officeDocument/2006/relationships/image" Target="../media/image294.png"/><Relationship Id="rId308" Type="http://schemas.openxmlformats.org/officeDocument/2006/relationships/image" Target="../media/image308.png"/><Relationship Id="rId47" Type="http://schemas.openxmlformats.org/officeDocument/2006/relationships/image" Target="../media/image47.png"/><Relationship Id="rId89" Type="http://schemas.openxmlformats.org/officeDocument/2006/relationships/image" Target="../media/image89.png"/><Relationship Id="rId112" Type="http://schemas.openxmlformats.org/officeDocument/2006/relationships/image" Target="../media/image112.png"/><Relationship Id="rId154" Type="http://schemas.openxmlformats.org/officeDocument/2006/relationships/image" Target="../media/image154.png"/><Relationship Id="rId361" Type="http://schemas.openxmlformats.org/officeDocument/2006/relationships/image" Target="../media/image361.png"/><Relationship Id="rId196" Type="http://schemas.openxmlformats.org/officeDocument/2006/relationships/image" Target="../media/image196.png"/><Relationship Id="rId417" Type="http://schemas.openxmlformats.org/officeDocument/2006/relationships/image" Target="../media/image417.png"/><Relationship Id="rId459" Type="http://schemas.openxmlformats.org/officeDocument/2006/relationships/image" Target="../media/image459.png"/><Relationship Id="rId16" Type="http://schemas.openxmlformats.org/officeDocument/2006/relationships/image" Target="../media/image16.png"/><Relationship Id="rId221" Type="http://schemas.openxmlformats.org/officeDocument/2006/relationships/image" Target="../media/image221.png"/><Relationship Id="rId263" Type="http://schemas.openxmlformats.org/officeDocument/2006/relationships/image" Target="../media/image263.png"/><Relationship Id="rId319" Type="http://schemas.openxmlformats.org/officeDocument/2006/relationships/image" Target="../media/image319.png"/><Relationship Id="rId470" Type="http://schemas.openxmlformats.org/officeDocument/2006/relationships/image" Target="../media/image470.png"/><Relationship Id="rId58" Type="http://schemas.openxmlformats.org/officeDocument/2006/relationships/image" Target="../media/image58.png"/><Relationship Id="rId123" Type="http://schemas.openxmlformats.org/officeDocument/2006/relationships/image" Target="../media/image123.png"/><Relationship Id="rId330" Type="http://schemas.openxmlformats.org/officeDocument/2006/relationships/image" Target="../media/image330.png"/><Relationship Id="rId165" Type="http://schemas.openxmlformats.org/officeDocument/2006/relationships/image" Target="../media/image165.png"/><Relationship Id="rId372" Type="http://schemas.openxmlformats.org/officeDocument/2006/relationships/image" Target="../media/image372.png"/><Relationship Id="rId428" Type="http://schemas.openxmlformats.org/officeDocument/2006/relationships/image" Target="../media/image428.png"/><Relationship Id="rId232" Type="http://schemas.openxmlformats.org/officeDocument/2006/relationships/image" Target="../media/image232.png"/><Relationship Id="rId274" Type="http://schemas.openxmlformats.org/officeDocument/2006/relationships/image" Target="../media/image274.png"/><Relationship Id="rId481" Type="http://schemas.openxmlformats.org/officeDocument/2006/relationships/image" Target="../media/image481.png"/><Relationship Id="rId27" Type="http://schemas.openxmlformats.org/officeDocument/2006/relationships/image" Target="../media/image27.png"/><Relationship Id="rId69" Type="http://schemas.openxmlformats.org/officeDocument/2006/relationships/image" Target="../media/image69.png"/><Relationship Id="rId134" Type="http://schemas.openxmlformats.org/officeDocument/2006/relationships/image" Target="../media/image134.png"/><Relationship Id="rId80" Type="http://schemas.openxmlformats.org/officeDocument/2006/relationships/image" Target="../media/image80.png"/><Relationship Id="rId176" Type="http://schemas.openxmlformats.org/officeDocument/2006/relationships/image" Target="../media/image176.png"/><Relationship Id="rId341" Type="http://schemas.openxmlformats.org/officeDocument/2006/relationships/image" Target="../media/image341.png"/><Relationship Id="rId383" Type="http://schemas.openxmlformats.org/officeDocument/2006/relationships/image" Target="../media/image383.png"/><Relationship Id="rId439" Type="http://schemas.openxmlformats.org/officeDocument/2006/relationships/image" Target="../media/image439.png"/><Relationship Id="rId201" Type="http://schemas.openxmlformats.org/officeDocument/2006/relationships/image" Target="../media/image201.png"/><Relationship Id="rId243" Type="http://schemas.openxmlformats.org/officeDocument/2006/relationships/image" Target="../media/image243.png"/><Relationship Id="rId285" Type="http://schemas.openxmlformats.org/officeDocument/2006/relationships/image" Target="../media/image285.png"/><Relationship Id="rId450" Type="http://schemas.openxmlformats.org/officeDocument/2006/relationships/image" Target="../media/image450.png"/><Relationship Id="rId38" Type="http://schemas.openxmlformats.org/officeDocument/2006/relationships/image" Target="../media/image38.png"/><Relationship Id="rId103" Type="http://schemas.openxmlformats.org/officeDocument/2006/relationships/image" Target="../media/image103.png"/><Relationship Id="rId310" Type="http://schemas.openxmlformats.org/officeDocument/2006/relationships/image" Target="../media/image310.png"/><Relationship Id="rId91" Type="http://schemas.openxmlformats.org/officeDocument/2006/relationships/image" Target="../media/image91.png"/><Relationship Id="rId145" Type="http://schemas.openxmlformats.org/officeDocument/2006/relationships/image" Target="../media/image145.png"/><Relationship Id="rId187" Type="http://schemas.openxmlformats.org/officeDocument/2006/relationships/image" Target="../media/image187.png"/><Relationship Id="rId352" Type="http://schemas.openxmlformats.org/officeDocument/2006/relationships/image" Target="../media/image352.png"/><Relationship Id="rId394" Type="http://schemas.openxmlformats.org/officeDocument/2006/relationships/image" Target="../media/image394.png"/><Relationship Id="rId408" Type="http://schemas.openxmlformats.org/officeDocument/2006/relationships/image" Target="../media/image408.png"/><Relationship Id="rId212" Type="http://schemas.openxmlformats.org/officeDocument/2006/relationships/image" Target="../media/image212.png"/><Relationship Id="rId254" Type="http://schemas.openxmlformats.org/officeDocument/2006/relationships/image" Target="../media/image254.png"/><Relationship Id="rId49" Type="http://schemas.openxmlformats.org/officeDocument/2006/relationships/image" Target="../media/image49.png"/><Relationship Id="rId114" Type="http://schemas.openxmlformats.org/officeDocument/2006/relationships/image" Target="../media/image114.png"/><Relationship Id="rId296" Type="http://schemas.openxmlformats.org/officeDocument/2006/relationships/image" Target="../media/image296.png"/><Relationship Id="rId461" Type="http://schemas.openxmlformats.org/officeDocument/2006/relationships/image" Target="../media/image461.png"/><Relationship Id="rId60" Type="http://schemas.openxmlformats.org/officeDocument/2006/relationships/image" Target="../media/image60.png"/><Relationship Id="rId156" Type="http://schemas.openxmlformats.org/officeDocument/2006/relationships/image" Target="../media/image156.png"/><Relationship Id="rId198" Type="http://schemas.openxmlformats.org/officeDocument/2006/relationships/image" Target="../media/image198.png"/><Relationship Id="rId321" Type="http://schemas.openxmlformats.org/officeDocument/2006/relationships/image" Target="../media/image321.png"/><Relationship Id="rId363" Type="http://schemas.openxmlformats.org/officeDocument/2006/relationships/image" Target="../media/image363.png"/><Relationship Id="rId419" Type="http://schemas.openxmlformats.org/officeDocument/2006/relationships/image" Target="../media/image419.png"/><Relationship Id="rId223" Type="http://schemas.openxmlformats.org/officeDocument/2006/relationships/image" Target="../media/image223.png"/><Relationship Id="rId430" Type="http://schemas.openxmlformats.org/officeDocument/2006/relationships/image" Target="../media/image430.png"/><Relationship Id="rId18" Type="http://schemas.openxmlformats.org/officeDocument/2006/relationships/image" Target="../media/image18.png"/><Relationship Id="rId265" Type="http://schemas.openxmlformats.org/officeDocument/2006/relationships/image" Target="../media/image265.png"/><Relationship Id="rId472" Type="http://schemas.openxmlformats.org/officeDocument/2006/relationships/image" Target="../media/image472.png"/><Relationship Id="rId125" Type="http://schemas.openxmlformats.org/officeDocument/2006/relationships/image" Target="../media/image125.png"/><Relationship Id="rId167" Type="http://schemas.openxmlformats.org/officeDocument/2006/relationships/image" Target="../media/image167.png"/><Relationship Id="rId332" Type="http://schemas.openxmlformats.org/officeDocument/2006/relationships/image" Target="../media/image332.png"/><Relationship Id="rId374" Type="http://schemas.openxmlformats.org/officeDocument/2006/relationships/image" Target="../media/image374.png"/><Relationship Id="rId71" Type="http://schemas.openxmlformats.org/officeDocument/2006/relationships/image" Target="../media/image71.png"/><Relationship Id="rId234" Type="http://schemas.openxmlformats.org/officeDocument/2006/relationships/image" Target="../media/image234.png"/><Relationship Id="rId2" Type="http://schemas.openxmlformats.org/officeDocument/2006/relationships/image" Target="../media/image2.png"/><Relationship Id="rId29" Type="http://schemas.openxmlformats.org/officeDocument/2006/relationships/image" Target="../media/image29.png"/><Relationship Id="rId276" Type="http://schemas.openxmlformats.org/officeDocument/2006/relationships/image" Target="../media/image276.png"/><Relationship Id="rId441" Type="http://schemas.openxmlformats.org/officeDocument/2006/relationships/image" Target="../media/image441.png"/><Relationship Id="rId483" Type="http://schemas.openxmlformats.org/officeDocument/2006/relationships/image" Target="../media/image483.png"/><Relationship Id="rId40" Type="http://schemas.openxmlformats.org/officeDocument/2006/relationships/image" Target="../media/image40.png"/><Relationship Id="rId136" Type="http://schemas.openxmlformats.org/officeDocument/2006/relationships/image" Target="../media/image136.png"/><Relationship Id="rId178" Type="http://schemas.openxmlformats.org/officeDocument/2006/relationships/image" Target="../media/image178.png"/><Relationship Id="rId301" Type="http://schemas.openxmlformats.org/officeDocument/2006/relationships/image" Target="../media/image301.png"/><Relationship Id="rId343" Type="http://schemas.openxmlformats.org/officeDocument/2006/relationships/image" Target="../media/image343.png"/><Relationship Id="rId82" Type="http://schemas.openxmlformats.org/officeDocument/2006/relationships/image" Target="../media/image82.png"/><Relationship Id="rId203" Type="http://schemas.openxmlformats.org/officeDocument/2006/relationships/image" Target="../media/image203.png"/><Relationship Id="rId385" Type="http://schemas.openxmlformats.org/officeDocument/2006/relationships/image" Target="../media/image385.png"/><Relationship Id="rId245" Type="http://schemas.openxmlformats.org/officeDocument/2006/relationships/image" Target="../media/image245.png"/><Relationship Id="rId287" Type="http://schemas.openxmlformats.org/officeDocument/2006/relationships/image" Target="../media/image287.png"/><Relationship Id="rId410" Type="http://schemas.openxmlformats.org/officeDocument/2006/relationships/image" Target="../media/image410.png"/><Relationship Id="rId452" Type="http://schemas.openxmlformats.org/officeDocument/2006/relationships/image" Target="../media/image452.png"/><Relationship Id="rId105" Type="http://schemas.openxmlformats.org/officeDocument/2006/relationships/image" Target="../media/image105.png"/><Relationship Id="rId147" Type="http://schemas.openxmlformats.org/officeDocument/2006/relationships/image" Target="../media/image147.png"/><Relationship Id="rId312" Type="http://schemas.openxmlformats.org/officeDocument/2006/relationships/image" Target="../media/image312.png"/><Relationship Id="rId354" Type="http://schemas.openxmlformats.org/officeDocument/2006/relationships/image" Target="../media/image354.png"/><Relationship Id="rId51" Type="http://schemas.openxmlformats.org/officeDocument/2006/relationships/image" Target="../media/image51.png"/><Relationship Id="rId93" Type="http://schemas.openxmlformats.org/officeDocument/2006/relationships/image" Target="../media/image93.png"/><Relationship Id="rId189" Type="http://schemas.openxmlformats.org/officeDocument/2006/relationships/image" Target="../media/image189.png"/><Relationship Id="rId396" Type="http://schemas.openxmlformats.org/officeDocument/2006/relationships/image" Target="../media/image396.png"/><Relationship Id="rId214" Type="http://schemas.openxmlformats.org/officeDocument/2006/relationships/image" Target="../media/image214.png"/><Relationship Id="rId256" Type="http://schemas.openxmlformats.org/officeDocument/2006/relationships/image" Target="../media/image256.png"/><Relationship Id="rId298" Type="http://schemas.openxmlformats.org/officeDocument/2006/relationships/image" Target="../media/image298.png"/><Relationship Id="rId421" Type="http://schemas.openxmlformats.org/officeDocument/2006/relationships/image" Target="../media/image421.png"/><Relationship Id="rId463" Type="http://schemas.openxmlformats.org/officeDocument/2006/relationships/image" Target="../media/image463.png"/><Relationship Id="rId116" Type="http://schemas.openxmlformats.org/officeDocument/2006/relationships/image" Target="../media/image116.png"/><Relationship Id="rId137" Type="http://schemas.openxmlformats.org/officeDocument/2006/relationships/image" Target="../media/image137.png"/><Relationship Id="rId158" Type="http://schemas.openxmlformats.org/officeDocument/2006/relationships/image" Target="../media/image158.png"/><Relationship Id="rId302" Type="http://schemas.openxmlformats.org/officeDocument/2006/relationships/image" Target="../media/image302.png"/><Relationship Id="rId323" Type="http://schemas.openxmlformats.org/officeDocument/2006/relationships/image" Target="../media/image323.png"/><Relationship Id="rId344" Type="http://schemas.openxmlformats.org/officeDocument/2006/relationships/image" Target="../media/image344.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179" Type="http://schemas.openxmlformats.org/officeDocument/2006/relationships/image" Target="../media/image179.png"/><Relationship Id="rId365" Type="http://schemas.openxmlformats.org/officeDocument/2006/relationships/image" Target="../media/image365.png"/><Relationship Id="rId386" Type="http://schemas.openxmlformats.org/officeDocument/2006/relationships/image" Target="../media/image386.png"/><Relationship Id="rId190" Type="http://schemas.openxmlformats.org/officeDocument/2006/relationships/image" Target="../media/image190.png"/><Relationship Id="rId204" Type="http://schemas.openxmlformats.org/officeDocument/2006/relationships/image" Target="../media/image204.png"/><Relationship Id="rId225" Type="http://schemas.openxmlformats.org/officeDocument/2006/relationships/image" Target="../media/image225.png"/><Relationship Id="rId246" Type="http://schemas.openxmlformats.org/officeDocument/2006/relationships/image" Target="../media/image246.png"/><Relationship Id="rId267" Type="http://schemas.openxmlformats.org/officeDocument/2006/relationships/image" Target="../media/image267.png"/><Relationship Id="rId288" Type="http://schemas.openxmlformats.org/officeDocument/2006/relationships/image" Target="../media/image288.png"/><Relationship Id="rId411" Type="http://schemas.openxmlformats.org/officeDocument/2006/relationships/image" Target="../media/image411.png"/><Relationship Id="rId432" Type="http://schemas.openxmlformats.org/officeDocument/2006/relationships/image" Target="../media/image432.png"/><Relationship Id="rId453" Type="http://schemas.openxmlformats.org/officeDocument/2006/relationships/image" Target="../media/image453.png"/><Relationship Id="rId474" Type="http://schemas.openxmlformats.org/officeDocument/2006/relationships/image" Target="../media/image474.png"/><Relationship Id="rId106" Type="http://schemas.openxmlformats.org/officeDocument/2006/relationships/image" Target="../media/image106.png"/><Relationship Id="rId127" Type="http://schemas.openxmlformats.org/officeDocument/2006/relationships/image" Target="../media/image127.png"/><Relationship Id="rId313" Type="http://schemas.openxmlformats.org/officeDocument/2006/relationships/image" Target="../media/image313.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94" Type="http://schemas.openxmlformats.org/officeDocument/2006/relationships/image" Target="../media/image94.png"/><Relationship Id="rId148" Type="http://schemas.openxmlformats.org/officeDocument/2006/relationships/image" Target="../media/image148.png"/><Relationship Id="rId169" Type="http://schemas.openxmlformats.org/officeDocument/2006/relationships/image" Target="../media/image169.png"/><Relationship Id="rId334" Type="http://schemas.openxmlformats.org/officeDocument/2006/relationships/image" Target="../media/image334.png"/><Relationship Id="rId355" Type="http://schemas.openxmlformats.org/officeDocument/2006/relationships/image" Target="../media/image355.png"/><Relationship Id="rId376" Type="http://schemas.openxmlformats.org/officeDocument/2006/relationships/image" Target="../media/image376.png"/><Relationship Id="rId397" Type="http://schemas.openxmlformats.org/officeDocument/2006/relationships/image" Target="../media/image397.png"/><Relationship Id="rId4" Type="http://schemas.openxmlformats.org/officeDocument/2006/relationships/image" Target="../media/image4.png"/><Relationship Id="rId180" Type="http://schemas.openxmlformats.org/officeDocument/2006/relationships/image" Target="../media/image180.png"/><Relationship Id="rId215" Type="http://schemas.openxmlformats.org/officeDocument/2006/relationships/image" Target="../media/image215.png"/><Relationship Id="rId236" Type="http://schemas.openxmlformats.org/officeDocument/2006/relationships/image" Target="../media/image236.png"/><Relationship Id="rId257" Type="http://schemas.openxmlformats.org/officeDocument/2006/relationships/image" Target="../media/image257.png"/><Relationship Id="rId278" Type="http://schemas.openxmlformats.org/officeDocument/2006/relationships/image" Target="../media/image278.png"/><Relationship Id="rId401" Type="http://schemas.openxmlformats.org/officeDocument/2006/relationships/image" Target="../media/image401.png"/><Relationship Id="rId422" Type="http://schemas.openxmlformats.org/officeDocument/2006/relationships/image" Target="../media/image422.png"/><Relationship Id="rId443" Type="http://schemas.openxmlformats.org/officeDocument/2006/relationships/image" Target="../media/image443.png"/><Relationship Id="rId464" Type="http://schemas.openxmlformats.org/officeDocument/2006/relationships/image" Target="../media/image464.png"/><Relationship Id="rId303" Type="http://schemas.openxmlformats.org/officeDocument/2006/relationships/image" Target="../media/image303.png"/><Relationship Id="rId485" Type="http://schemas.openxmlformats.org/officeDocument/2006/relationships/image" Target="../media/image485.png"/><Relationship Id="rId42" Type="http://schemas.openxmlformats.org/officeDocument/2006/relationships/image" Target="../media/image42.png"/><Relationship Id="rId84" Type="http://schemas.openxmlformats.org/officeDocument/2006/relationships/image" Target="../media/image84.png"/><Relationship Id="rId138" Type="http://schemas.openxmlformats.org/officeDocument/2006/relationships/image" Target="../media/image138.png"/><Relationship Id="rId345" Type="http://schemas.openxmlformats.org/officeDocument/2006/relationships/image" Target="../media/image345.png"/><Relationship Id="rId387" Type="http://schemas.openxmlformats.org/officeDocument/2006/relationships/image" Target="../media/image387.png"/><Relationship Id="rId191" Type="http://schemas.openxmlformats.org/officeDocument/2006/relationships/image" Target="../media/image191.png"/><Relationship Id="rId205" Type="http://schemas.openxmlformats.org/officeDocument/2006/relationships/image" Target="../media/image205.png"/><Relationship Id="rId247" Type="http://schemas.openxmlformats.org/officeDocument/2006/relationships/image" Target="../media/image247.png"/><Relationship Id="rId412" Type="http://schemas.openxmlformats.org/officeDocument/2006/relationships/image" Target="../media/image412.png"/><Relationship Id="rId107" Type="http://schemas.openxmlformats.org/officeDocument/2006/relationships/image" Target="../media/image107.png"/><Relationship Id="rId289" Type="http://schemas.openxmlformats.org/officeDocument/2006/relationships/image" Target="../media/image289.png"/><Relationship Id="rId454" Type="http://schemas.openxmlformats.org/officeDocument/2006/relationships/image" Target="../media/image454.png"/><Relationship Id="rId11" Type="http://schemas.openxmlformats.org/officeDocument/2006/relationships/image" Target="../media/image11.png"/><Relationship Id="rId53" Type="http://schemas.openxmlformats.org/officeDocument/2006/relationships/image" Target="../media/image53.png"/><Relationship Id="rId149" Type="http://schemas.openxmlformats.org/officeDocument/2006/relationships/image" Target="../media/image149.png"/><Relationship Id="rId314" Type="http://schemas.openxmlformats.org/officeDocument/2006/relationships/image" Target="../media/image314.png"/><Relationship Id="rId356" Type="http://schemas.openxmlformats.org/officeDocument/2006/relationships/image" Target="../media/image356.png"/><Relationship Id="rId398" Type="http://schemas.openxmlformats.org/officeDocument/2006/relationships/image" Target="../media/image398.png"/><Relationship Id="rId95" Type="http://schemas.openxmlformats.org/officeDocument/2006/relationships/image" Target="../media/image95.png"/><Relationship Id="rId160" Type="http://schemas.openxmlformats.org/officeDocument/2006/relationships/image" Target="../media/image160.png"/><Relationship Id="rId216" Type="http://schemas.openxmlformats.org/officeDocument/2006/relationships/image" Target="../media/image216.png"/><Relationship Id="rId423" Type="http://schemas.openxmlformats.org/officeDocument/2006/relationships/image" Target="../media/image423.png"/><Relationship Id="rId258" Type="http://schemas.openxmlformats.org/officeDocument/2006/relationships/image" Target="../media/image258.png"/><Relationship Id="rId465" Type="http://schemas.openxmlformats.org/officeDocument/2006/relationships/image" Target="../media/image465.png"/><Relationship Id="rId22" Type="http://schemas.openxmlformats.org/officeDocument/2006/relationships/image" Target="../media/image22.png"/><Relationship Id="rId64" Type="http://schemas.openxmlformats.org/officeDocument/2006/relationships/image" Target="../media/image64.png"/><Relationship Id="rId118" Type="http://schemas.openxmlformats.org/officeDocument/2006/relationships/image" Target="../media/image118.png"/><Relationship Id="rId325" Type="http://schemas.openxmlformats.org/officeDocument/2006/relationships/image" Target="../media/image325.png"/><Relationship Id="rId367" Type="http://schemas.openxmlformats.org/officeDocument/2006/relationships/image" Target="../media/image367.png"/><Relationship Id="rId171" Type="http://schemas.openxmlformats.org/officeDocument/2006/relationships/image" Target="../media/image171.png"/><Relationship Id="rId227" Type="http://schemas.openxmlformats.org/officeDocument/2006/relationships/image" Target="../media/image227.png"/><Relationship Id="rId269" Type="http://schemas.openxmlformats.org/officeDocument/2006/relationships/image" Target="../media/image269.png"/><Relationship Id="rId434" Type="http://schemas.openxmlformats.org/officeDocument/2006/relationships/image" Target="../media/image434.png"/><Relationship Id="rId476" Type="http://schemas.openxmlformats.org/officeDocument/2006/relationships/image" Target="../media/image476.png"/><Relationship Id="rId33" Type="http://schemas.openxmlformats.org/officeDocument/2006/relationships/image" Target="../media/image33.png"/><Relationship Id="rId129" Type="http://schemas.openxmlformats.org/officeDocument/2006/relationships/image" Target="../media/image129.png"/><Relationship Id="rId280" Type="http://schemas.openxmlformats.org/officeDocument/2006/relationships/image" Target="../media/image280.png"/><Relationship Id="rId336" Type="http://schemas.openxmlformats.org/officeDocument/2006/relationships/image" Target="../media/image336.png"/><Relationship Id="rId75" Type="http://schemas.openxmlformats.org/officeDocument/2006/relationships/image" Target="../media/image75.png"/><Relationship Id="rId140" Type="http://schemas.openxmlformats.org/officeDocument/2006/relationships/image" Target="../media/image140.png"/><Relationship Id="rId182" Type="http://schemas.openxmlformats.org/officeDocument/2006/relationships/image" Target="../media/image182.png"/><Relationship Id="rId378" Type="http://schemas.openxmlformats.org/officeDocument/2006/relationships/image" Target="../media/image378.png"/><Relationship Id="rId403" Type="http://schemas.openxmlformats.org/officeDocument/2006/relationships/image" Target="../media/image403.png"/><Relationship Id="rId6" Type="http://schemas.openxmlformats.org/officeDocument/2006/relationships/image" Target="../media/image6.png"/><Relationship Id="rId238" Type="http://schemas.openxmlformats.org/officeDocument/2006/relationships/image" Target="../media/image238.png"/><Relationship Id="rId445" Type="http://schemas.openxmlformats.org/officeDocument/2006/relationships/image" Target="../media/image445.png"/><Relationship Id="rId487" Type="http://schemas.openxmlformats.org/officeDocument/2006/relationships/image" Target="../media/image487.png"/><Relationship Id="rId291" Type="http://schemas.openxmlformats.org/officeDocument/2006/relationships/image" Target="../media/image291.png"/><Relationship Id="rId305" Type="http://schemas.openxmlformats.org/officeDocument/2006/relationships/image" Target="../media/image305.png"/><Relationship Id="rId347" Type="http://schemas.openxmlformats.org/officeDocument/2006/relationships/image" Target="../media/image347.png"/><Relationship Id="rId44" Type="http://schemas.openxmlformats.org/officeDocument/2006/relationships/image" Target="../media/image44.png"/><Relationship Id="rId86" Type="http://schemas.openxmlformats.org/officeDocument/2006/relationships/image" Target="../media/image86.png"/><Relationship Id="rId151" Type="http://schemas.openxmlformats.org/officeDocument/2006/relationships/image" Target="../media/image151.png"/><Relationship Id="rId389" Type="http://schemas.openxmlformats.org/officeDocument/2006/relationships/image" Target="../media/image389.png"/><Relationship Id="rId193" Type="http://schemas.openxmlformats.org/officeDocument/2006/relationships/image" Target="../media/image193.png"/><Relationship Id="rId207" Type="http://schemas.openxmlformats.org/officeDocument/2006/relationships/image" Target="../media/image207.png"/><Relationship Id="rId249" Type="http://schemas.openxmlformats.org/officeDocument/2006/relationships/image" Target="../media/image249.png"/><Relationship Id="rId414" Type="http://schemas.openxmlformats.org/officeDocument/2006/relationships/image" Target="../media/image414.png"/><Relationship Id="rId456" Type="http://schemas.openxmlformats.org/officeDocument/2006/relationships/image" Target="../media/image456.png"/><Relationship Id="rId13" Type="http://schemas.openxmlformats.org/officeDocument/2006/relationships/image" Target="../media/image13.png"/><Relationship Id="rId109" Type="http://schemas.openxmlformats.org/officeDocument/2006/relationships/image" Target="../media/image109.png"/><Relationship Id="rId260" Type="http://schemas.openxmlformats.org/officeDocument/2006/relationships/image" Target="../media/image260.png"/><Relationship Id="rId316" Type="http://schemas.openxmlformats.org/officeDocument/2006/relationships/image" Target="../media/image316.png"/><Relationship Id="rId55" Type="http://schemas.openxmlformats.org/officeDocument/2006/relationships/image" Target="../media/image55.png"/><Relationship Id="rId97" Type="http://schemas.openxmlformats.org/officeDocument/2006/relationships/image" Target="../media/image97.png"/><Relationship Id="rId120" Type="http://schemas.openxmlformats.org/officeDocument/2006/relationships/image" Target="../media/image120.png"/><Relationship Id="rId358" Type="http://schemas.openxmlformats.org/officeDocument/2006/relationships/image" Target="../media/image358.png"/><Relationship Id="rId162" Type="http://schemas.openxmlformats.org/officeDocument/2006/relationships/image" Target="../media/image162.png"/><Relationship Id="rId218" Type="http://schemas.openxmlformats.org/officeDocument/2006/relationships/image" Target="../media/image218.png"/><Relationship Id="rId425" Type="http://schemas.openxmlformats.org/officeDocument/2006/relationships/image" Target="../media/image425.png"/><Relationship Id="rId467" Type="http://schemas.openxmlformats.org/officeDocument/2006/relationships/image" Target="../media/image467.png"/><Relationship Id="rId271" Type="http://schemas.openxmlformats.org/officeDocument/2006/relationships/image" Target="../media/image271.png"/><Relationship Id="rId24" Type="http://schemas.openxmlformats.org/officeDocument/2006/relationships/image" Target="../media/image24.png"/><Relationship Id="rId66" Type="http://schemas.openxmlformats.org/officeDocument/2006/relationships/image" Target="../media/image66.png"/><Relationship Id="rId131" Type="http://schemas.openxmlformats.org/officeDocument/2006/relationships/image" Target="../media/image131.png"/><Relationship Id="rId327" Type="http://schemas.openxmlformats.org/officeDocument/2006/relationships/image" Target="../media/image327.png"/><Relationship Id="rId369" Type="http://schemas.openxmlformats.org/officeDocument/2006/relationships/image" Target="../media/image369.png"/><Relationship Id="rId173" Type="http://schemas.openxmlformats.org/officeDocument/2006/relationships/image" Target="../media/image173.png"/><Relationship Id="rId229" Type="http://schemas.openxmlformats.org/officeDocument/2006/relationships/image" Target="../media/image229.png"/><Relationship Id="rId380" Type="http://schemas.openxmlformats.org/officeDocument/2006/relationships/image" Target="../media/image380.png"/><Relationship Id="rId436" Type="http://schemas.openxmlformats.org/officeDocument/2006/relationships/image" Target="../media/image436.png"/><Relationship Id="rId240" Type="http://schemas.openxmlformats.org/officeDocument/2006/relationships/image" Target="../media/image240.png"/><Relationship Id="rId478" Type="http://schemas.openxmlformats.org/officeDocument/2006/relationships/image" Target="../media/image478.png"/><Relationship Id="rId35" Type="http://schemas.openxmlformats.org/officeDocument/2006/relationships/image" Target="../media/image35.png"/><Relationship Id="rId77" Type="http://schemas.openxmlformats.org/officeDocument/2006/relationships/image" Target="../media/image77.png"/><Relationship Id="rId100" Type="http://schemas.openxmlformats.org/officeDocument/2006/relationships/image" Target="../media/image100.png"/><Relationship Id="rId282" Type="http://schemas.openxmlformats.org/officeDocument/2006/relationships/image" Target="../media/image282.png"/><Relationship Id="rId338" Type="http://schemas.openxmlformats.org/officeDocument/2006/relationships/image" Target="../media/image338.png"/><Relationship Id="rId8" Type="http://schemas.openxmlformats.org/officeDocument/2006/relationships/image" Target="../media/image8.png"/><Relationship Id="rId142" Type="http://schemas.openxmlformats.org/officeDocument/2006/relationships/image" Target="../media/image142.png"/><Relationship Id="rId184" Type="http://schemas.openxmlformats.org/officeDocument/2006/relationships/image" Target="../media/image184.png"/><Relationship Id="rId391" Type="http://schemas.openxmlformats.org/officeDocument/2006/relationships/image" Target="../media/image391.png"/><Relationship Id="rId405" Type="http://schemas.openxmlformats.org/officeDocument/2006/relationships/image" Target="../media/image405.png"/><Relationship Id="rId447" Type="http://schemas.openxmlformats.org/officeDocument/2006/relationships/image" Target="../media/image447.png"/><Relationship Id="rId251" Type="http://schemas.openxmlformats.org/officeDocument/2006/relationships/image" Target="../media/image251.png"/><Relationship Id="rId46" Type="http://schemas.openxmlformats.org/officeDocument/2006/relationships/image" Target="../media/image46.png"/><Relationship Id="rId293" Type="http://schemas.openxmlformats.org/officeDocument/2006/relationships/image" Target="../media/image293.png"/><Relationship Id="rId307" Type="http://schemas.openxmlformats.org/officeDocument/2006/relationships/image" Target="../media/image307.png"/><Relationship Id="rId349" Type="http://schemas.openxmlformats.org/officeDocument/2006/relationships/image" Target="../media/image349.png"/><Relationship Id="rId88" Type="http://schemas.openxmlformats.org/officeDocument/2006/relationships/image" Target="../media/image88.png"/><Relationship Id="rId111" Type="http://schemas.openxmlformats.org/officeDocument/2006/relationships/image" Target="../media/image111.png"/><Relationship Id="rId153" Type="http://schemas.openxmlformats.org/officeDocument/2006/relationships/image" Target="../media/image153.png"/><Relationship Id="rId195" Type="http://schemas.openxmlformats.org/officeDocument/2006/relationships/image" Target="../media/image195.png"/><Relationship Id="rId209" Type="http://schemas.openxmlformats.org/officeDocument/2006/relationships/image" Target="../media/image209.png"/><Relationship Id="rId360" Type="http://schemas.openxmlformats.org/officeDocument/2006/relationships/image" Target="../media/image360.png"/><Relationship Id="rId416" Type="http://schemas.openxmlformats.org/officeDocument/2006/relationships/image" Target="../media/image416.png"/><Relationship Id="rId220" Type="http://schemas.openxmlformats.org/officeDocument/2006/relationships/image" Target="../media/image220.png"/><Relationship Id="rId458" Type="http://schemas.openxmlformats.org/officeDocument/2006/relationships/image" Target="../media/image458.png"/><Relationship Id="rId15" Type="http://schemas.openxmlformats.org/officeDocument/2006/relationships/image" Target="../media/image15.png"/><Relationship Id="rId57" Type="http://schemas.openxmlformats.org/officeDocument/2006/relationships/image" Target="../media/image57.png"/><Relationship Id="rId262" Type="http://schemas.openxmlformats.org/officeDocument/2006/relationships/image" Target="../media/image262.png"/><Relationship Id="rId318" Type="http://schemas.openxmlformats.org/officeDocument/2006/relationships/image" Target="../media/image318.png"/><Relationship Id="rId99" Type="http://schemas.openxmlformats.org/officeDocument/2006/relationships/image" Target="../media/image99.png"/><Relationship Id="rId122" Type="http://schemas.openxmlformats.org/officeDocument/2006/relationships/image" Target="../media/image122.png"/><Relationship Id="rId164" Type="http://schemas.openxmlformats.org/officeDocument/2006/relationships/image" Target="../media/image164.png"/><Relationship Id="rId371" Type="http://schemas.openxmlformats.org/officeDocument/2006/relationships/image" Target="../media/image371.png"/><Relationship Id="rId427" Type="http://schemas.openxmlformats.org/officeDocument/2006/relationships/image" Target="../media/image427.png"/><Relationship Id="rId469" Type="http://schemas.openxmlformats.org/officeDocument/2006/relationships/image" Target="../media/image469.png"/><Relationship Id="rId26" Type="http://schemas.openxmlformats.org/officeDocument/2006/relationships/image" Target="../media/image26.png"/><Relationship Id="rId231" Type="http://schemas.openxmlformats.org/officeDocument/2006/relationships/image" Target="../media/image231.png"/><Relationship Id="rId273" Type="http://schemas.openxmlformats.org/officeDocument/2006/relationships/image" Target="../media/image273.png"/><Relationship Id="rId329" Type="http://schemas.openxmlformats.org/officeDocument/2006/relationships/image" Target="../media/image329.png"/><Relationship Id="rId480" Type="http://schemas.openxmlformats.org/officeDocument/2006/relationships/image" Target="../media/image480.png"/><Relationship Id="rId68" Type="http://schemas.openxmlformats.org/officeDocument/2006/relationships/image" Target="../media/image68.png"/><Relationship Id="rId133" Type="http://schemas.openxmlformats.org/officeDocument/2006/relationships/image" Target="../media/image133.png"/><Relationship Id="rId175" Type="http://schemas.openxmlformats.org/officeDocument/2006/relationships/image" Target="../media/image175.png"/><Relationship Id="rId340" Type="http://schemas.openxmlformats.org/officeDocument/2006/relationships/image" Target="../media/image340.png"/><Relationship Id="rId200" Type="http://schemas.openxmlformats.org/officeDocument/2006/relationships/image" Target="../media/image200.png"/><Relationship Id="rId382" Type="http://schemas.openxmlformats.org/officeDocument/2006/relationships/image" Target="../media/image382.png"/><Relationship Id="rId438" Type="http://schemas.openxmlformats.org/officeDocument/2006/relationships/image" Target="../media/image438.png"/><Relationship Id="rId242" Type="http://schemas.openxmlformats.org/officeDocument/2006/relationships/image" Target="../media/image242.png"/><Relationship Id="rId284" Type="http://schemas.openxmlformats.org/officeDocument/2006/relationships/image" Target="../media/image284.png"/><Relationship Id="rId37" Type="http://schemas.openxmlformats.org/officeDocument/2006/relationships/image" Target="../media/image37.png"/><Relationship Id="rId79" Type="http://schemas.openxmlformats.org/officeDocument/2006/relationships/image" Target="../media/image79.png"/><Relationship Id="rId102" Type="http://schemas.openxmlformats.org/officeDocument/2006/relationships/image" Target="../media/image102.png"/><Relationship Id="rId144" Type="http://schemas.openxmlformats.org/officeDocument/2006/relationships/image" Target="../media/image144.png"/><Relationship Id="rId90" Type="http://schemas.openxmlformats.org/officeDocument/2006/relationships/image" Target="../media/image90.png"/><Relationship Id="rId186" Type="http://schemas.openxmlformats.org/officeDocument/2006/relationships/image" Target="../media/image186.png"/><Relationship Id="rId351" Type="http://schemas.openxmlformats.org/officeDocument/2006/relationships/image" Target="../media/image351.png"/><Relationship Id="rId393" Type="http://schemas.openxmlformats.org/officeDocument/2006/relationships/image" Target="../media/image393.png"/><Relationship Id="rId407" Type="http://schemas.openxmlformats.org/officeDocument/2006/relationships/image" Target="../media/image407.png"/><Relationship Id="rId449" Type="http://schemas.openxmlformats.org/officeDocument/2006/relationships/image" Target="../media/image449.png"/><Relationship Id="rId211" Type="http://schemas.openxmlformats.org/officeDocument/2006/relationships/image" Target="../media/image211.png"/><Relationship Id="rId253" Type="http://schemas.openxmlformats.org/officeDocument/2006/relationships/image" Target="../media/image253.png"/><Relationship Id="rId295" Type="http://schemas.openxmlformats.org/officeDocument/2006/relationships/image" Target="../media/image295.png"/><Relationship Id="rId309" Type="http://schemas.openxmlformats.org/officeDocument/2006/relationships/image" Target="../media/image309.png"/><Relationship Id="rId460" Type="http://schemas.openxmlformats.org/officeDocument/2006/relationships/image" Target="../media/image460.png"/><Relationship Id="rId48" Type="http://schemas.openxmlformats.org/officeDocument/2006/relationships/image" Target="../media/image48.png"/><Relationship Id="rId113" Type="http://schemas.openxmlformats.org/officeDocument/2006/relationships/image" Target="../media/image113.png"/><Relationship Id="rId320" Type="http://schemas.openxmlformats.org/officeDocument/2006/relationships/image" Target="../media/image320.png"/><Relationship Id="rId155" Type="http://schemas.openxmlformats.org/officeDocument/2006/relationships/image" Target="../media/image155.png"/><Relationship Id="rId197" Type="http://schemas.openxmlformats.org/officeDocument/2006/relationships/image" Target="../media/image197.png"/><Relationship Id="rId362" Type="http://schemas.openxmlformats.org/officeDocument/2006/relationships/image" Target="../media/image362.png"/><Relationship Id="rId418" Type="http://schemas.openxmlformats.org/officeDocument/2006/relationships/image" Target="../media/image418.png"/><Relationship Id="rId222" Type="http://schemas.openxmlformats.org/officeDocument/2006/relationships/image" Target="../media/image222.png"/><Relationship Id="rId264" Type="http://schemas.openxmlformats.org/officeDocument/2006/relationships/image" Target="../media/image264.png"/><Relationship Id="rId471" Type="http://schemas.openxmlformats.org/officeDocument/2006/relationships/image" Target="../media/image471.png"/><Relationship Id="rId17" Type="http://schemas.openxmlformats.org/officeDocument/2006/relationships/image" Target="../media/image17.png"/><Relationship Id="rId59" Type="http://schemas.openxmlformats.org/officeDocument/2006/relationships/image" Target="../media/image59.png"/><Relationship Id="rId124" Type="http://schemas.openxmlformats.org/officeDocument/2006/relationships/image" Target="../media/image124.png"/><Relationship Id="rId70" Type="http://schemas.openxmlformats.org/officeDocument/2006/relationships/image" Target="../media/image70.png"/><Relationship Id="rId166" Type="http://schemas.openxmlformats.org/officeDocument/2006/relationships/image" Target="../media/image166.png"/><Relationship Id="rId331" Type="http://schemas.openxmlformats.org/officeDocument/2006/relationships/image" Target="../media/image331.png"/><Relationship Id="rId373" Type="http://schemas.openxmlformats.org/officeDocument/2006/relationships/image" Target="../media/image373.png"/><Relationship Id="rId429" Type="http://schemas.openxmlformats.org/officeDocument/2006/relationships/image" Target="../media/image429.png"/><Relationship Id="rId1" Type="http://schemas.openxmlformats.org/officeDocument/2006/relationships/image" Target="../media/image1.png"/><Relationship Id="rId233" Type="http://schemas.openxmlformats.org/officeDocument/2006/relationships/image" Target="../media/image233.png"/><Relationship Id="rId440" Type="http://schemas.openxmlformats.org/officeDocument/2006/relationships/image" Target="../media/image440.png"/><Relationship Id="rId28" Type="http://schemas.openxmlformats.org/officeDocument/2006/relationships/image" Target="../media/image28.png"/><Relationship Id="rId275" Type="http://schemas.openxmlformats.org/officeDocument/2006/relationships/image" Target="../media/image275.png"/><Relationship Id="rId300" Type="http://schemas.openxmlformats.org/officeDocument/2006/relationships/image" Target="../media/image300.png"/><Relationship Id="rId482" Type="http://schemas.openxmlformats.org/officeDocument/2006/relationships/image" Target="../media/image482.png"/><Relationship Id="rId81" Type="http://schemas.openxmlformats.org/officeDocument/2006/relationships/image" Target="../media/image81.png"/><Relationship Id="rId135" Type="http://schemas.openxmlformats.org/officeDocument/2006/relationships/image" Target="../media/image135.png"/><Relationship Id="rId177" Type="http://schemas.openxmlformats.org/officeDocument/2006/relationships/image" Target="../media/image177.png"/><Relationship Id="rId342" Type="http://schemas.openxmlformats.org/officeDocument/2006/relationships/image" Target="../media/image342.png"/><Relationship Id="rId384" Type="http://schemas.openxmlformats.org/officeDocument/2006/relationships/image" Target="../media/image384.png"/><Relationship Id="rId202" Type="http://schemas.openxmlformats.org/officeDocument/2006/relationships/image" Target="../media/image202.png"/><Relationship Id="rId244" Type="http://schemas.openxmlformats.org/officeDocument/2006/relationships/image" Target="../media/image244.png"/><Relationship Id="rId39" Type="http://schemas.openxmlformats.org/officeDocument/2006/relationships/image" Target="../media/image39.png"/><Relationship Id="rId286" Type="http://schemas.openxmlformats.org/officeDocument/2006/relationships/image" Target="../media/image286.png"/><Relationship Id="rId451" Type="http://schemas.openxmlformats.org/officeDocument/2006/relationships/image" Target="../media/image451.png"/><Relationship Id="rId50" Type="http://schemas.openxmlformats.org/officeDocument/2006/relationships/image" Target="../media/image50.png"/><Relationship Id="rId104" Type="http://schemas.openxmlformats.org/officeDocument/2006/relationships/image" Target="../media/image104.png"/><Relationship Id="rId146" Type="http://schemas.openxmlformats.org/officeDocument/2006/relationships/image" Target="../media/image146.png"/><Relationship Id="rId188" Type="http://schemas.openxmlformats.org/officeDocument/2006/relationships/image" Target="../media/image188.png"/><Relationship Id="rId311" Type="http://schemas.openxmlformats.org/officeDocument/2006/relationships/image" Target="../media/image311.png"/><Relationship Id="rId353" Type="http://schemas.openxmlformats.org/officeDocument/2006/relationships/image" Target="../media/image353.png"/><Relationship Id="rId395" Type="http://schemas.openxmlformats.org/officeDocument/2006/relationships/image" Target="../media/image395.png"/><Relationship Id="rId409" Type="http://schemas.openxmlformats.org/officeDocument/2006/relationships/image" Target="../media/image409.png"/><Relationship Id="rId92" Type="http://schemas.openxmlformats.org/officeDocument/2006/relationships/image" Target="../media/image92.png"/><Relationship Id="rId213" Type="http://schemas.openxmlformats.org/officeDocument/2006/relationships/image" Target="../media/image213.png"/><Relationship Id="rId420" Type="http://schemas.openxmlformats.org/officeDocument/2006/relationships/image" Target="../media/image420.png"/><Relationship Id="rId255" Type="http://schemas.openxmlformats.org/officeDocument/2006/relationships/image" Target="../media/image255.png"/><Relationship Id="rId297" Type="http://schemas.openxmlformats.org/officeDocument/2006/relationships/image" Target="../media/image297.png"/><Relationship Id="rId462" Type="http://schemas.openxmlformats.org/officeDocument/2006/relationships/image" Target="../media/image462.png"/><Relationship Id="rId115" Type="http://schemas.openxmlformats.org/officeDocument/2006/relationships/image" Target="../media/image115.png"/><Relationship Id="rId157" Type="http://schemas.openxmlformats.org/officeDocument/2006/relationships/image" Target="../media/image157.png"/><Relationship Id="rId322" Type="http://schemas.openxmlformats.org/officeDocument/2006/relationships/image" Target="../media/image322.png"/><Relationship Id="rId364" Type="http://schemas.openxmlformats.org/officeDocument/2006/relationships/image" Target="../media/image364.png"/><Relationship Id="rId61" Type="http://schemas.openxmlformats.org/officeDocument/2006/relationships/image" Target="../media/image61.png"/><Relationship Id="rId199" Type="http://schemas.openxmlformats.org/officeDocument/2006/relationships/image" Target="../media/image199.png"/><Relationship Id="rId19" Type="http://schemas.openxmlformats.org/officeDocument/2006/relationships/image" Target="../media/image19.png"/><Relationship Id="rId224" Type="http://schemas.openxmlformats.org/officeDocument/2006/relationships/image" Target="../media/image224.png"/><Relationship Id="rId266" Type="http://schemas.openxmlformats.org/officeDocument/2006/relationships/image" Target="../media/image266.png"/><Relationship Id="rId431" Type="http://schemas.openxmlformats.org/officeDocument/2006/relationships/image" Target="../media/image431.png"/><Relationship Id="rId473" Type="http://schemas.openxmlformats.org/officeDocument/2006/relationships/image" Target="../media/image473.png"/><Relationship Id="rId30" Type="http://schemas.openxmlformats.org/officeDocument/2006/relationships/image" Target="../media/image30.png"/><Relationship Id="rId126" Type="http://schemas.openxmlformats.org/officeDocument/2006/relationships/image" Target="../media/image126.png"/><Relationship Id="rId168" Type="http://schemas.openxmlformats.org/officeDocument/2006/relationships/image" Target="../media/image168.png"/><Relationship Id="rId333" Type="http://schemas.openxmlformats.org/officeDocument/2006/relationships/image" Target="../media/image333.png"/><Relationship Id="rId72" Type="http://schemas.openxmlformats.org/officeDocument/2006/relationships/image" Target="../media/image72.png"/><Relationship Id="rId375" Type="http://schemas.openxmlformats.org/officeDocument/2006/relationships/image" Target="../media/image375.png"/><Relationship Id="rId3" Type="http://schemas.openxmlformats.org/officeDocument/2006/relationships/image" Target="../media/image3.png"/><Relationship Id="rId235" Type="http://schemas.openxmlformats.org/officeDocument/2006/relationships/image" Target="../media/image235.png"/><Relationship Id="rId277" Type="http://schemas.openxmlformats.org/officeDocument/2006/relationships/image" Target="../media/image277.png"/><Relationship Id="rId400" Type="http://schemas.openxmlformats.org/officeDocument/2006/relationships/image" Target="../media/image400.png"/><Relationship Id="rId442" Type="http://schemas.openxmlformats.org/officeDocument/2006/relationships/image" Target="../media/image442.png"/><Relationship Id="rId484" Type="http://schemas.openxmlformats.org/officeDocument/2006/relationships/image" Target="../media/image48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87">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0">
    <v>45</v>
    <v>5</v>
  </rv>
  <rv s="0">
    <v>46</v>
    <v>5</v>
  </rv>
  <rv s="0">
    <v>47</v>
    <v>5</v>
  </rv>
  <rv s="0">
    <v>48</v>
    <v>5</v>
  </rv>
  <rv s="0">
    <v>49</v>
    <v>5</v>
  </rv>
  <rv s="0">
    <v>50</v>
    <v>5</v>
  </rv>
  <rv s="0">
    <v>51</v>
    <v>5</v>
  </rv>
  <rv s="0">
    <v>52</v>
    <v>5</v>
  </rv>
  <rv s="0">
    <v>53</v>
    <v>5</v>
  </rv>
  <rv s="0">
    <v>54</v>
    <v>5</v>
  </rv>
  <rv s="0">
    <v>55</v>
    <v>5</v>
  </rv>
  <rv s="0">
    <v>56</v>
    <v>5</v>
  </rv>
  <rv s="0">
    <v>57</v>
    <v>5</v>
  </rv>
  <rv s="0">
    <v>58</v>
    <v>5</v>
  </rv>
  <rv s="0">
    <v>59</v>
    <v>5</v>
  </rv>
  <rv s="0">
    <v>60</v>
    <v>5</v>
  </rv>
  <rv s="0">
    <v>61</v>
    <v>5</v>
  </rv>
  <rv s="0">
    <v>62</v>
    <v>5</v>
  </rv>
  <rv s="0">
    <v>63</v>
    <v>5</v>
  </rv>
  <rv s="0">
    <v>64</v>
    <v>5</v>
  </rv>
  <rv s="0">
    <v>65</v>
    <v>5</v>
  </rv>
  <rv s="0">
    <v>66</v>
    <v>5</v>
  </rv>
  <rv s="0">
    <v>67</v>
    <v>5</v>
  </rv>
  <rv s="0">
    <v>68</v>
    <v>5</v>
  </rv>
  <rv s="0">
    <v>69</v>
    <v>5</v>
  </rv>
  <rv s="0">
    <v>70</v>
    <v>5</v>
  </rv>
  <rv s="0">
    <v>71</v>
    <v>5</v>
  </rv>
  <rv s="0">
    <v>72</v>
    <v>5</v>
  </rv>
  <rv s="0">
    <v>73</v>
    <v>5</v>
  </rv>
  <rv s="0">
    <v>74</v>
    <v>5</v>
  </rv>
  <rv s="0">
    <v>75</v>
    <v>5</v>
  </rv>
  <rv s="0">
    <v>76</v>
    <v>5</v>
  </rv>
  <rv s="0">
    <v>77</v>
    <v>5</v>
  </rv>
  <rv s="0">
    <v>78</v>
    <v>5</v>
  </rv>
  <rv s="0">
    <v>79</v>
    <v>5</v>
  </rv>
  <rv s="0">
    <v>80</v>
    <v>5</v>
  </rv>
  <rv s="0">
    <v>81</v>
    <v>5</v>
  </rv>
  <rv s="0">
    <v>82</v>
    <v>5</v>
  </rv>
  <rv s="0">
    <v>83</v>
    <v>5</v>
  </rv>
  <rv s="0">
    <v>84</v>
    <v>5</v>
  </rv>
  <rv s="0">
    <v>85</v>
    <v>5</v>
  </rv>
  <rv s="0">
    <v>86</v>
    <v>5</v>
  </rv>
  <rv s="0">
    <v>87</v>
    <v>5</v>
  </rv>
  <rv s="0">
    <v>88</v>
    <v>5</v>
  </rv>
  <rv s="0">
    <v>89</v>
    <v>5</v>
  </rv>
  <rv s="0">
    <v>90</v>
    <v>5</v>
  </rv>
  <rv s="0">
    <v>91</v>
    <v>5</v>
  </rv>
  <rv s="0">
    <v>92</v>
    <v>5</v>
  </rv>
  <rv s="0">
    <v>93</v>
    <v>5</v>
  </rv>
  <rv s="0">
    <v>94</v>
    <v>5</v>
  </rv>
  <rv s="0">
    <v>95</v>
    <v>5</v>
  </rv>
  <rv s="0">
    <v>96</v>
    <v>5</v>
  </rv>
  <rv s="0">
    <v>97</v>
    <v>5</v>
  </rv>
  <rv s="0">
    <v>98</v>
    <v>5</v>
  </rv>
  <rv s="0">
    <v>99</v>
    <v>5</v>
  </rv>
  <rv s="0">
    <v>100</v>
    <v>5</v>
  </rv>
  <rv s="0">
    <v>101</v>
    <v>5</v>
  </rv>
  <rv s="0">
    <v>102</v>
    <v>5</v>
  </rv>
  <rv s="0">
    <v>103</v>
    <v>5</v>
  </rv>
  <rv s="0">
    <v>104</v>
    <v>5</v>
  </rv>
  <rv s="0">
    <v>105</v>
    <v>5</v>
  </rv>
  <rv s="0">
    <v>106</v>
    <v>5</v>
  </rv>
  <rv s="0">
    <v>107</v>
    <v>5</v>
  </rv>
  <rv s="0">
    <v>108</v>
    <v>5</v>
  </rv>
  <rv s="0">
    <v>109</v>
    <v>5</v>
  </rv>
  <rv s="0">
    <v>110</v>
    <v>5</v>
  </rv>
  <rv s="0">
    <v>111</v>
    <v>5</v>
  </rv>
  <rv s="0">
    <v>112</v>
    <v>5</v>
  </rv>
  <rv s="0">
    <v>113</v>
    <v>5</v>
  </rv>
  <rv s="0">
    <v>114</v>
    <v>5</v>
  </rv>
  <rv s="0">
    <v>115</v>
    <v>5</v>
  </rv>
  <rv s="0">
    <v>116</v>
    <v>5</v>
  </rv>
  <rv s="0">
    <v>117</v>
    <v>5</v>
  </rv>
  <rv s="0">
    <v>118</v>
    <v>5</v>
  </rv>
  <rv s="0">
    <v>119</v>
    <v>5</v>
  </rv>
  <rv s="0">
    <v>120</v>
    <v>5</v>
  </rv>
  <rv s="0">
    <v>121</v>
    <v>5</v>
  </rv>
  <rv s="0">
    <v>122</v>
    <v>5</v>
  </rv>
  <rv s="0">
    <v>123</v>
    <v>5</v>
  </rv>
  <rv s="0">
    <v>124</v>
    <v>5</v>
  </rv>
  <rv s="0">
    <v>125</v>
    <v>5</v>
  </rv>
  <rv s="0">
    <v>126</v>
    <v>5</v>
  </rv>
  <rv s="0">
    <v>127</v>
    <v>5</v>
  </rv>
  <rv s="0">
    <v>128</v>
    <v>5</v>
  </rv>
  <rv s="0">
    <v>129</v>
    <v>5</v>
  </rv>
  <rv s="0">
    <v>130</v>
    <v>5</v>
  </rv>
  <rv s="0">
    <v>131</v>
    <v>5</v>
  </rv>
  <rv s="0">
    <v>132</v>
    <v>5</v>
  </rv>
  <rv s="0">
    <v>133</v>
    <v>5</v>
  </rv>
  <rv s="0">
    <v>134</v>
    <v>5</v>
  </rv>
  <rv s="0">
    <v>135</v>
    <v>5</v>
  </rv>
  <rv s="0">
    <v>136</v>
    <v>5</v>
  </rv>
  <rv s="0">
    <v>137</v>
    <v>5</v>
  </rv>
  <rv s="0">
    <v>138</v>
    <v>5</v>
  </rv>
  <rv s="0">
    <v>139</v>
    <v>5</v>
  </rv>
  <rv s="0">
    <v>140</v>
    <v>5</v>
  </rv>
  <rv s="0">
    <v>141</v>
    <v>5</v>
  </rv>
  <rv s="0">
    <v>142</v>
    <v>5</v>
  </rv>
  <rv s="0">
    <v>143</v>
    <v>5</v>
  </rv>
  <rv s="0">
    <v>144</v>
    <v>5</v>
  </rv>
  <rv s="0">
    <v>145</v>
    <v>5</v>
  </rv>
  <rv s="0">
    <v>146</v>
    <v>5</v>
  </rv>
  <rv s="0">
    <v>147</v>
    <v>5</v>
  </rv>
  <rv s="0">
    <v>148</v>
    <v>5</v>
  </rv>
  <rv s="0">
    <v>149</v>
    <v>5</v>
  </rv>
  <rv s="0">
    <v>150</v>
    <v>5</v>
  </rv>
  <rv s="0">
    <v>151</v>
    <v>5</v>
  </rv>
  <rv s="0">
    <v>152</v>
    <v>5</v>
  </rv>
  <rv s="0">
    <v>153</v>
    <v>5</v>
  </rv>
  <rv s="0">
    <v>154</v>
    <v>5</v>
  </rv>
  <rv s="0">
    <v>155</v>
    <v>5</v>
  </rv>
  <rv s="0">
    <v>156</v>
    <v>5</v>
  </rv>
  <rv s="0">
    <v>157</v>
    <v>5</v>
  </rv>
  <rv s="0">
    <v>158</v>
    <v>5</v>
  </rv>
  <rv s="0">
    <v>159</v>
    <v>5</v>
  </rv>
  <rv s="0">
    <v>160</v>
    <v>5</v>
  </rv>
  <rv s="0">
    <v>161</v>
    <v>5</v>
  </rv>
  <rv s="0">
    <v>162</v>
    <v>5</v>
  </rv>
  <rv s="0">
    <v>163</v>
    <v>5</v>
  </rv>
  <rv s="0">
    <v>164</v>
    <v>5</v>
  </rv>
  <rv s="0">
    <v>165</v>
    <v>5</v>
  </rv>
  <rv s="0">
    <v>166</v>
    <v>5</v>
  </rv>
  <rv s="0">
    <v>167</v>
    <v>5</v>
  </rv>
  <rv s="0">
    <v>168</v>
    <v>5</v>
  </rv>
  <rv s="0">
    <v>169</v>
    <v>5</v>
  </rv>
  <rv s="0">
    <v>170</v>
    <v>5</v>
  </rv>
  <rv s="0">
    <v>171</v>
    <v>5</v>
  </rv>
  <rv s="0">
    <v>172</v>
    <v>5</v>
  </rv>
  <rv s="0">
    <v>173</v>
    <v>5</v>
  </rv>
  <rv s="0">
    <v>174</v>
    <v>5</v>
  </rv>
  <rv s="0">
    <v>175</v>
    <v>5</v>
  </rv>
  <rv s="0">
    <v>176</v>
    <v>5</v>
  </rv>
  <rv s="0">
    <v>177</v>
    <v>5</v>
  </rv>
  <rv s="0">
    <v>178</v>
    <v>5</v>
  </rv>
  <rv s="0">
    <v>179</v>
    <v>5</v>
  </rv>
  <rv s="0">
    <v>180</v>
    <v>5</v>
  </rv>
  <rv s="0">
    <v>181</v>
    <v>5</v>
  </rv>
  <rv s="0">
    <v>182</v>
    <v>5</v>
  </rv>
  <rv s="0">
    <v>183</v>
    <v>5</v>
  </rv>
  <rv s="0">
    <v>184</v>
    <v>5</v>
  </rv>
  <rv s="0">
    <v>185</v>
    <v>5</v>
  </rv>
  <rv s="0">
    <v>186</v>
    <v>5</v>
  </rv>
  <rv s="0">
    <v>187</v>
    <v>5</v>
  </rv>
  <rv s="0">
    <v>188</v>
    <v>5</v>
  </rv>
  <rv s="0">
    <v>189</v>
    <v>5</v>
  </rv>
  <rv s="0">
    <v>190</v>
    <v>5</v>
  </rv>
  <rv s="0">
    <v>191</v>
    <v>5</v>
  </rv>
  <rv s="0">
    <v>192</v>
    <v>5</v>
  </rv>
  <rv s="0">
    <v>193</v>
    <v>5</v>
  </rv>
  <rv s="0">
    <v>194</v>
    <v>5</v>
  </rv>
  <rv s="0">
    <v>195</v>
    <v>5</v>
  </rv>
  <rv s="0">
    <v>196</v>
    <v>5</v>
  </rv>
  <rv s="0">
    <v>197</v>
    <v>5</v>
  </rv>
  <rv s="0">
    <v>198</v>
    <v>5</v>
  </rv>
  <rv s="0">
    <v>199</v>
    <v>5</v>
  </rv>
  <rv s="0">
    <v>200</v>
    <v>5</v>
  </rv>
  <rv s="0">
    <v>201</v>
    <v>5</v>
  </rv>
  <rv s="0">
    <v>202</v>
    <v>5</v>
  </rv>
  <rv s="0">
    <v>203</v>
    <v>5</v>
  </rv>
  <rv s="0">
    <v>204</v>
    <v>5</v>
  </rv>
  <rv s="0">
    <v>205</v>
    <v>5</v>
  </rv>
  <rv s="0">
    <v>206</v>
    <v>5</v>
  </rv>
  <rv s="0">
    <v>207</v>
    <v>5</v>
  </rv>
  <rv s="0">
    <v>208</v>
    <v>5</v>
  </rv>
  <rv s="0">
    <v>209</v>
    <v>5</v>
  </rv>
  <rv s="0">
    <v>210</v>
    <v>5</v>
  </rv>
  <rv s="0">
    <v>211</v>
    <v>5</v>
  </rv>
  <rv s="0">
    <v>212</v>
    <v>5</v>
  </rv>
  <rv s="0">
    <v>213</v>
    <v>5</v>
  </rv>
  <rv s="0">
    <v>214</v>
    <v>5</v>
  </rv>
  <rv s="0">
    <v>215</v>
    <v>5</v>
  </rv>
  <rv s="0">
    <v>216</v>
    <v>5</v>
  </rv>
  <rv s="0">
    <v>217</v>
    <v>5</v>
  </rv>
  <rv s="0">
    <v>218</v>
    <v>5</v>
  </rv>
  <rv s="0">
    <v>219</v>
    <v>5</v>
  </rv>
  <rv s="0">
    <v>220</v>
    <v>5</v>
  </rv>
  <rv s="0">
    <v>221</v>
    <v>5</v>
  </rv>
  <rv s="0">
    <v>222</v>
    <v>5</v>
  </rv>
  <rv s="0">
    <v>223</v>
    <v>5</v>
  </rv>
  <rv s="0">
    <v>224</v>
    <v>5</v>
  </rv>
  <rv s="0">
    <v>225</v>
    <v>5</v>
  </rv>
  <rv s="0">
    <v>226</v>
    <v>5</v>
  </rv>
  <rv s="0">
    <v>227</v>
    <v>5</v>
  </rv>
  <rv s="0">
    <v>228</v>
    <v>5</v>
  </rv>
  <rv s="0">
    <v>229</v>
    <v>5</v>
  </rv>
  <rv s="0">
    <v>230</v>
    <v>5</v>
  </rv>
  <rv s="0">
    <v>231</v>
    <v>5</v>
  </rv>
  <rv s="0">
    <v>232</v>
    <v>5</v>
  </rv>
  <rv s="0">
    <v>233</v>
    <v>5</v>
  </rv>
  <rv s="0">
    <v>234</v>
    <v>5</v>
  </rv>
  <rv s="0">
    <v>235</v>
    <v>5</v>
  </rv>
  <rv s="0">
    <v>236</v>
    <v>5</v>
  </rv>
  <rv s="0">
    <v>237</v>
    <v>5</v>
  </rv>
  <rv s="0">
    <v>238</v>
    <v>5</v>
  </rv>
  <rv s="0">
    <v>239</v>
    <v>5</v>
  </rv>
  <rv s="0">
    <v>240</v>
    <v>5</v>
  </rv>
  <rv s="0">
    <v>241</v>
    <v>5</v>
  </rv>
  <rv s="0">
    <v>242</v>
    <v>5</v>
  </rv>
  <rv s="0">
    <v>243</v>
    <v>5</v>
  </rv>
  <rv s="0">
    <v>244</v>
    <v>5</v>
  </rv>
  <rv s="0">
    <v>245</v>
    <v>5</v>
  </rv>
  <rv s="0">
    <v>246</v>
    <v>5</v>
  </rv>
  <rv s="0">
    <v>247</v>
    <v>5</v>
  </rv>
  <rv s="0">
    <v>248</v>
    <v>5</v>
  </rv>
  <rv s="0">
    <v>249</v>
    <v>5</v>
  </rv>
  <rv s="0">
    <v>250</v>
    <v>5</v>
  </rv>
  <rv s="0">
    <v>251</v>
    <v>5</v>
  </rv>
  <rv s="0">
    <v>252</v>
    <v>5</v>
  </rv>
  <rv s="0">
    <v>253</v>
    <v>5</v>
  </rv>
  <rv s="0">
    <v>254</v>
    <v>5</v>
  </rv>
  <rv s="0">
    <v>255</v>
    <v>5</v>
  </rv>
  <rv s="0">
    <v>256</v>
    <v>5</v>
  </rv>
  <rv s="0">
    <v>257</v>
    <v>5</v>
  </rv>
  <rv s="0">
    <v>258</v>
    <v>5</v>
  </rv>
  <rv s="0">
    <v>259</v>
    <v>5</v>
  </rv>
  <rv s="0">
    <v>260</v>
    <v>5</v>
  </rv>
  <rv s="0">
    <v>261</v>
    <v>5</v>
  </rv>
  <rv s="0">
    <v>262</v>
    <v>5</v>
  </rv>
  <rv s="0">
    <v>263</v>
    <v>5</v>
  </rv>
  <rv s="0">
    <v>264</v>
    <v>5</v>
  </rv>
  <rv s="0">
    <v>265</v>
    <v>5</v>
  </rv>
  <rv s="0">
    <v>266</v>
    <v>5</v>
  </rv>
  <rv s="0">
    <v>267</v>
    <v>5</v>
  </rv>
  <rv s="0">
    <v>268</v>
    <v>5</v>
  </rv>
  <rv s="0">
    <v>269</v>
    <v>5</v>
  </rv>
  <rv s="0">
    <v>270</v>
    <v>5</v>
  </rv>
  <rv s="0">
    <v>271</v>
    <v>5</v>
  </rv>
  <rv s="0">
    <v>272</v>
    <v>5</v>
  </rv>
  <rv s="0">
    <v>273</v>
    <v>5</v>
  </rv>
  <rv s="0">
    <v>274</v>
    <v>5</v>
  </rv>
  <rv s="0">
    <v>275</v>
    <v>5</v>
  </rv>
  <rv s="0">
    <v>276</v>
    <v>5</v>
  </rv>
  <rv s="0">
    <v>277</v>
    <v>5</v>
  </rv>
  <rv s="0">
    <v>278</v>
    <v>5</v>
  </rv>
  <rv s="0">
    <v>279</v>
    <v>5</v>
  </rv>
  <rv s="0">
    <v>280</v>
    <v>5</v>
  </rv>
  <rv s="0">
    <v>281</v>
    <v>5</v>
  </rv>
  <rv s="0">
    <v>282</v>
    <v>5</v>
  </rv>
  <rv s="0">
    <v>283</v>
    <v>5</v>
  </rv>
  <rv s="0">
    <v>284</v>
    <v>5</v>
  </rv>
  <rv s="0">
    <v>285</v>
    <v>5</v>
  </rv>
  <rv s="0">
    <v>286</v>
    <v>5</v>
  </rv>
  <rv s="0">
    <v>287</v>
    <v>5</v>
  </rv>
  <rv s="0">
    <v>288</v>
    <v>5</v>
  </rv>
  <rv s="0">
    <v>289</v>
    <v>5</v>
  </rv>
  <rv s="0">
    <v>290</v>
    <v>5</v>
  </rv>
  <rv s="0">
    <v>291</v>
    <v>5</v>
  </rv>
  <rv s="0">
    <v>292</v>
    <v>5</v>
  </rv>
  <rv s="0">
    <v>293</v>
    <v>5</v>
  </rv>
  <rv s="0">
    <v>294</v>
    <v>5</v>
  </rv>
  <rv s="0">
    <v>295</v>
    <v>5</v>
  </rv>
  <rv s="0">
    <v>296</v>
    <v>5</v>
  </rv>
  <rv s="0">
    <v>297</v>
    <v>5</v>
  </rv>
  <rv s="0">
    <v>298</v>
    <v>5</v>
  </rv>
  <rv s="0">
    <v>299</v>
    <v>5</v>
  </rv>
  <rv s="0">
    <v>300</v>
    <v>5</v>
  </rv>
  <rv s="0">
    <v>301</v>
    <v>5</v>
  </rv>
  <rv s="0">
    <v>302</v>
    <v>5</v>
  </rv>
  <rv s="0">
    <v>303</v>
    <v>5</v>
  </rv>
  <rv s="0">
    <v>304</v>
    <v>5</v>
  </rv>
  <rv s="0">
    <v>305</v>
    <v>5</v>
  </rv>
  <rv s="0">
    <v>306</v>
    <v>5</v>
  </rv>
  <rv s="0">
    <v>307</v>
    <v>5</v>
  </rv>
  <rv s="0">
    <v>308</v>
    <v>5</v>
  </rv>
  <rv s="0">
    <v>309</v>
    <v>5</v>
  </rv>
  <rv s="0">
    <v>310</v>
    <v>5</v>
  </rv>
  <rv s="0">
    <v>311</v>
    <v>5</v>
  </rv>
  <rv s="0">
    <v>312</v>
    <v>5</v>
  </rv>
  <rv s="0">
    <v>313</v>
    <v>5</v>
  </rv>
  <rv s="0">
    <v>314</v>
    <v>5</v>
  </rv>
  <rv s="0">
    <v>315</v>
    <v>5</v>
  </rv>
  <rv s="0">
    <v>316</v>
    <v>5</v>
  </rv>
  <rv s="0">
    <v>317</v>
    <v>5</v>
  </rv>
  <rv s="0">
    <v>318</v>
    <v>5</v>
  </rv>
  <rv s="0">
    <v>319</v>
    <v>5</v>
  </rv>
  <rv s="0">
    <v>320</v>
    <v>5</v>
  </rv>
  <rv s="0">
    <v>321</v>
    <v>5</v>
  </rv>
  <rv s="0">
    <v>322</v>
    <v>5</v>
  </rv>
  <rv s="0">
    <v>323</v>
    <v>5</v>
  </rv>
  <rv s="0">
    <v>324</v>
    <v>5</v>
  </rv>
  <rv s="0">
    <v>325</v>
    <v>5</v>
  </rv>
  <rv s="0">
    <v>326</v>
    <v>5</v>
  </rv>
  <rv s="0">
    <v>327</v>
    <v>5</v>
  </rv>
  <rv s="0">
    <v>328</v>
    <v>5</v>
  </rv>
  <rv s="0">
    <v>329</v>
    <v>5</v>
  </rv>
  <rv s="0">
    <v>330</v>
    <v>5</v>
  </rv>
  <rv s="0">
    <v>331</v>
    <v>5</v>
  </rv>
  <rv s="0">
    <v>332</v>
    <v>5</v>
  </rv>
  <rv s="0">
    <v>333</v>
    <v>5</v>
  </rv>
  <rv s="0">
    <v>334</v>
    <v>5</v>
  </rv>
  <rv s="0">
    <v>335</v>
    <v>5</v>
  </rv>
  <rv s="0">
    <v>336</v>
    <v>5</v>
  </rv>
  <rv s="0">
    <v>337</v>
    <v>5</v>
  </rv>
  <rv s="0">
    <v>338</v>
    <v>5</v>
  </rv>
  <rv s="0">
    <v>339</v>
    <v>5</v>
  </rv>
  <rv s="0">
    <v>340</v>
    <v>5</v>
  </rv>
  <rv s="0">
    <v>341</v>
    <v>5</v>
  </rv>
  <rv s="0">
    <v>342</v>
    <v>5</v>
  </rv>
  <rv s="0">
    <v>343</v>
    <v>5</v>
  </rv>
  <rv s="0">
    <v>344</v>
    <v>5</v>
  </rv>
  <rv s="0">
    <v>345</v>
    <v>5</v>
  </rv>
  <rv s="0">
    <v>346</v>
    <v>5</v>
  </rv>
  <rv s="0">
    <v>347</v>
    <v>5</v>
  </rv>
  <rv s="0">
    <v>348</v>
    <v>5</v>
  </rv>
  <rv s="0">
    <v>349</v>
    <v>5</v>
  </rv>
  <rv s="0">
    <v>350</v>
    <v>5</v>
  </rv>
  <rv s="0">
    <v>351</v>
    <v>5</v>
  </rv>
  <rv s="0">
    <v>352</v>
    <v>5</v>
  </rv>
  <rv s="0">
    <v>353</v>
    <v>5</v>
  </rv>
  <rv s="0">
    <v>354</v>
    <v>5</v>
  </rv>
  <rv s="0">
    <v>355</v>
    <v>5</v>
  </rv>
  <rv s="0">
    <v>356</v>
    <v>5</v>
  </rv>
  <rv s="0">
    <v>357</v>
    <v>5</v>
  </rv>
  <rv s="0">
    <v>358</v>
    <v>5</v>
  </rv>
  <rv s="0">
    <v>359</v>
    <v>5</v>
  </rv>
  <rv s="0">
    <v>360</v>
    <v>5</v>
  </rv>
  <rv s="0">
    <v>361</v>
    <v>5</v>
  </rv>
  <rv s="0">
    <v>362</v>
    <v>5</v>
  </rv>
  <rv s="0">
    <v>363</v>
    <v>5</v>
  </rv>
  <rv s="0">
    <v>364</v>
    <v>5</v>
  </rv>
  <rv s="0">
    <v>365</v>
    <v>5</v>
  </rv>
  <rv s="0">
    <v>366</v>
    <v>5</v>
  </rv>
  <rv s="0">
    <v>367</v>
    <v>5</v>
  </rv>
  <rv s="0">
    <v>368</v>
    <v>5</v>
  </rv>
  <rv s="0">
    <v>369</v>
    <v>5</v>
  </rv>
  <rv s="0">
    <v>370</v>
    <v>5</v>
  </rv>
  <rv s="0">
    <v>371</v>
    <v>5</v>
  </rv>
  <rv s="0">
    <v>372</v>
    <v>5</v>
  </rv>
  <rv s="0">
    <v>373</v>
    <v>5</v>
  </rv>
  <rv s="0">
    <v>374</v>
    <v>5</v>
  </rv>
  <rv s="0">
    <v>375</v>
    <v>5</v>
  </rv>
  <rv s="0">
    <v>376</v>
    <v>5</v>
  </rv>
  <rv s="0">
    <v>377</v>
    <v>5</v>
  </rv>
  <rv s="0">
    <v>378</v>
    <v>5</v>
  </rv>
  <rv s="0">
    <v>379</v>
    <v>5</v>
  </rv>
  <rv s="0">
    <v>380</v>
    <v>5</v>
  </rv>
  <rv s="0">
    <v>381</v>
    <v>5</v>
  </rv>
  <rv s="0">
    <v>382</v>
    <v>5</v>
  </rv>
  <rv s="0">
    <v>383</v>
    <v>5</v>
  </rv>
  <rv s="0">
    <v>384</v>
    <v>5</v>
  </rv>
  <rv s="0">
    <v>385</v>
    <v>5</v>
  </rv>
  <rv s="0">
    <v>386</v>
    <v>5</v>
  </rv>
  <rv s="0">
    <v>387</v>
    <v>5</v>
  </rv>
  <rv s="0">
    <v>388</v>
    <v>5</v>
  </rv>
  <rv s="0">
    <v>389</v>
    <v>5</v>
  </rv>
  <rv s="0">
    <v>390</v>
    <v>5</v>
  </rv>
  <rv s="0">
    <v>391</v>
    <v>5</v>
  </rv>
  <rv s="0">
    <v>392</v>
    <v>5</v>
  </rv>
  <rv s="0">
    <v>393</v>
    <v>5</v>
  </rv>
  <rv s="0">
    <v>394</v>
    <v>5</v>
  </rv>
  <rv s="0">
    <v>395</v>
    <v>5</v>
  </rv>
  <rv s="0">
    <v>396</v>
    <v>5</v>
  </rv>
  <rv s="0">
    <v>397</v>
    <v>5</v>
  </rv>
  <rv s="0">
    <v>398</v>
    <v>5</v>
  </rv>
  <rv s="0">
    <v>399</v>
    <v>5</v>
  </rv>
  <rv s="0">
    <v>400</v>
    <v>5</v>
  </rv>
  <rv s="0">
    <v>401</v>
    <v>5</v>
  </rv>
  <rv s="0">
    <v>402</v>
    <v>5</v>
  </rv>
  <rv s="0">
    <v>403</v>
    <v>5</v>
  </rv>
  <rv s="0">
    <v>404</v>
    <v>5</v>
  </rv>
  <rv s="0">
    <v>405</v>
    <v>5</v>
  </rv>
  <rv s="0">
    <v>406</v>
    <v>5</v>
  </rv>
  <rv s="0">
    <v>407</v>
    <v>5</v>
  </rv>
  <rv s="0">
    <v>408</v>
    <v>5</v>
  </rv>
  <rv s="0">
    <v>409</v>
    <v>5</v>
  </rv>
  <rv s="0">
    <v>410</v>
    <v>5</v>
  </rv>
  <rv s="0">
    <v>411</v>
    <v>5</v>
  </rv>
  <rv s="0">
    <v>412</v>
    <v>5</v>
  </rv>
  <rv s="0">
    <v>413</v>
    <v>5</v>
  </rv>
  <rv s="0">
    <v>414</v>
    <v>5</v>
  </rv>
  <rv s="0">
    <v>415</v>
    <v>5</v>
  </rv>
  <rv s="0">
    <v>416</v>
    <v>5</v>
  </rv>
  <rv s="0">
    <v>417</v>
    <v>5</v>
  </rv>
  <rv s="0">
    <v>418</v>
    <v>5</v>
  </rv>
  <rv s="0">
    <v>419</v>
    <v>5</v>
  </rv>
  <rv s="0">
    <v>420</v>
    <v>5</v>
  </rv>
  <rv s="0">
    <v>421</v>
    <v>5</v>
  </rv>
  <rv s="0">
    <v>422</v>
    <v>5</v>
  </rv>
  <rv s="0">
    <v>423</v>
    <v>5</v>
  </rv>
  <rv s="0">
    <v>424</v>
    <v>5</v>
  </rv>
  <rv s="0">
    <v>425</v>
    <v>5</v>
  </rv>
  <rv s="0">
    <v>426</v>
    <v>5</v>
  </rv>
  <rv s="0">
    <v>427</v>
    <v>5</v>
  </rv>
  <rv s="0">
    <v>428</v>
    <v>5</v>
  </rv>
  <rv s="0">
    <v>429</v>
    <v>5</v>
  </rv>
  <rv s="0">
    <v>430</v>
    <v>5</v>
  </rv>
  <rv s="0">
    <v>431</v>
    <v>5</v>
  </rv>
  <rv s="0">
    <v>432</v>
    <v>5</v>
  </rv>
  <rv s="0">
    <v>433</v>
    <v>5</v>
  </rv>
  <rv s="0">
    <v>434</v>
    <v>5</v>
  </rv>
  <rv s="0">
    <v>435</v>
    <v>5</v>
  </rv>
  <rv s="0">
    <v>436</v>
    <v>5</v>
  </rv>
  <rv s="0">
    <v>437</v>
    <v>5</v>
  </rv>
  <rv s="0">
    <v>438</v>
    <v>5</v>
  </rv>
  <rv s="0">
    <v>439</v>
    <v>5</v>
  </rv>
  <rv s="0">
    <v>440</v>
    <v>5</v>
  </rv>
  <rv s="0">
    <v>441</v>
    <v>5</v>
  </rv>
  <rv s="0">
    <v>442</v>
    <v>5</v>
  </rv>
  <rv s="0">
    <v>443</v>
    <v>5</v>
  </rv>
  <rv s="0">
    <v>444</v>
    <v>5</v>
  </rv>
  <rv s="0">
    <v>445</v>
    <v>5</v>
  </rv>
  <rv s="0">
    <v>446</v>
    <v>5</v>
  </rv>
  <rv s="0">
    <v>447</v>
    <v>5</v>
  </rv>
  <rv s="0">
    <v>448</v>
    <v>5</v>
  </rv>
  <rv s="0">
    <v>449</v>
    <v>5</v>
  </rv>
  <rv s="0">
    <v>450</v>
    <v>5</v>
  </rv>
  <rv s="0">
    <v>451</v>
    <v>5</v>
  </rv>
  <rv s="0">
    <v>452</v>
    <v>5</v>
  </rv>
  <rv s="0">
    <v>453</v>
    <v>5</v>
  </rv>
  <rv s="0">
    <v>454</v>
    <v>5</v>
  </rv>
  <rv s="0">
    <v>455</v>
    <v>5</v>
  </rv>
  <rv s="0">
    <v>456</v>
    <v>5</v>
  </rv>
  <rv s="0">
    <v>457</v>
    <v>5</v>
  </rv>
  <rv s="0">
    <v>458</v>
    <v>5</v>
  </rv>
  <rv s="0">
    <v>459</v>
    <v>5</v>
  </rv>
  <rv s="0">
    <v>460</v>
    <v>5</v>
  </rv>
  <rv s="0">
    <v>461</v>
    <v>5</v>
  </rv>
  <rv s="0">
    <v>462</v>
    <v>5</v>
  </rv>
  <rv s="0">
    <v>463</v>
    <v>5</v>
  </rv>
  <rv s="0">
    <v>464</v>
    <v>5</v>
  </rv>
  <rv s="0">
    <v>465</v>
    <v>5</v>
  </rv>
  <rv s="0">
    <v>466</v>
    <v>5</v>
  </rv>
  <rv s="0">
    <v>467</v>
    <v>5</v>
  </rv>
  <rv s="0">
    <v>468</v>
    <v>5</v>
  </rv>
  <rv s="0">
    <v>469</v>
    <v>5</v>
  </rv>
  <rv s="0">
    <v>470</v>
    <v>5</v>
  </rv>
  <rv s="0">
    <v>471</v>
    <v>5</v>
  </rv>
  <rv s="0">
    <v>472</v>
    <v>5</v>
  </rv>
  <rv s="0">
    <v>473</v>
    <v>5</v>
  </rv>
  <rv s="0">
    <v>474</v>
    <v>5</v>
  </rv>
  <rv s="0">
    <v>475</v>
    <v>5</v>
  </rv>
  <rv s="0">
    <v>476</v>
    <v>5</v>
  </rv>
  <rv s="0">
    <v>477</v>
    <v>5</v>
  </rv>
  <rv s="0">
    <v>478</v>
    <v>5</v>
  </rv>
  <rv s="0">
    <v>479</v>
    <v>5</v>
  </rv>
  <rv s="0">
    <v>480</v>
    <v>5</v>
  </rv>
  <rv s="0">
    <v>481</v>
    <v>5</v>
  </rv>
  <rv s="0">
    <v>482</v>
    <v>5</v>
  </rv>
  <rv s="0">
    <v>483</v>
    <v>5</v>
  </rv>
  <rv s="0">
    <v>484</v>
    <v>5</v>
  </rv>
  <rv s="0">
    <v>485</v>
    <v>5</v>
  </rv>
  <rv s="0">
    <v>486</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el r:id="rId52"/>
  <rel r:id="rId53"/>
  <rel r:id="rId54"/>
  <rel r:id="rId55"/>
  <rel r:id="rId56"/>
  <rel r:id="rId57"/>
  <rel r:id="rId58"/>
  <rel r:id="rId59"/>
  <rel r:id="rId60"/>
  <rel r:id="rId61"/>
  <rel r:id="rId62"/>
  <rel r:id="rId63"/>
  <rel r:id="rId64"/>
  <rel r:id="rId65"/>
  <rel r:id="rId66"/>
  <rel r:id="rId67"/>
  <rel r:id="rId68"/>
  <rel r:id="rId69"/>
  <rel r:id="rId70"/>
  <rel r:id="rId71"/>
  <rel r:id="rId72"/>
  <rel r:id="rId73"/>
  <rel r:id="rId74"/>
  <rel r:id="rId75"/>
  <rel r:id="rId76"/>
  <rel r:id="rId77"/>
  <rel r:id="rId78"/>
  <rel r:id="rId79"/>
  <rel r:id="rId80"/>
  <rel r:id="rId81"/>
  <rel r:id="rId82"/>
  <rel r:id="rId83"/>
  <rel r:id="rId84"/>
  <rel r:id="rId85"/>
  <rel r:id="rId86"/>
  <rel r:id="rId87"/>
  <rel r:id="rId88"/>
  <rel r:id="rId89"/>
  <rel r:id="rId90"/>
  <rel r:id="rId91"/>
  <rel r:id="rId92"/>
  <rel r:id="rId93"/>
  <rel r:id="rId94"/>
  <rel r:id="rId95"/>
  <rel r:id="rId96"/>
  <rel r:id="rId97"/>
  <rel r:id="rId98"/>
  <rel r:id="rId99"/>
  <rel r:id="rId100"/>
  <rel r:id="rId101"/>
  <rel r:id="rId102"/>
  <rel r:id="rId103"/>
  <rel r:id="rId104"/>
  <rel r:id="rId105"/>
  <rel r:id="rId106"/>
  <rel r:id="rId107"/>
  <rel r:id="rId108"/>
  <rel r:id="rId109"/>
  <rel r:id="rId110"/>
  <rel r:id="rId111"/>
  <rel r:id="rId112"/>
  <rel r:id="rId113"/>
  <rel r:id="rId114"/>
  <rel r:id="rId115"/>
  <rel r:id="rId116"/>
  <rel r:id="rId117"/>
  <rel r:id="rId118"/>
  <rel r:id="rId119"/>
  <rel r:id="rId120"/>
  <rel r:id="rId121"/>
  <rel r:id="rId122"/>
  <rel r:id="rId123"/>
  <rel r:id="rId124"/>
  <rel r:id="rId125"/>
  <rel r:id="rId126"/>
  <rel r:id="rId127"/>
  <rel r:id="rId128"/>
  <rel r:id="rId129"/>
  <rel r:id="rId130"/>
  <rel r:id="rId131"/>
  <rel r:id="rId132"/>
  <rel r:id="rId133"/>
  <rel r:id="rId134"/>
  <rel r:id="rId135"/>
  <rel r:id="rId136"/>
  <rel r:id="rId137"/>
  <rel r:id="rId138"/>
  <rel r:id="rId139"/>
  <rel r:id="rId140"/>
  <rel r:id="rId141"/>
  <rel r:id="rId142"/>
  <rel r:id="rId143"/>
  <rel r:id="rId144"/>
  <rel r:id="rId145"/>
  <rel r:id="rId146"/>
  <rel r:id="rId147"/>
  <rel r:id="rId148"/>
  <rel r:id="rId149"/>
  <rel r:id="rId150"/>
  <rel r:id="rId151"/>
  <rel r:id="rId152"/>
  <rel r:id="rId153"/>
  <rel r:id="rId154"/>
  <rel r:id="rId155"/>
  <rel r:id="rId156"/>
  <rel r:id="rId157"/>
  <rel r:id="rId158"/>
  <rel r:id="rId159"/>
  <rel r:id="rId160"/>
  <rel r:id="rId161"/>
  <rel r:id="rId162"/>
  <rel r:id="rId163"/>
  <rel r:id="rId164"/>
  <rel r:id="rId165"/>
  <rel r:id="rId166"/>
  <rel r:id="rId167"/>
  <rel r:id="rId168"/>
  <rel r:id="rId169"/>
  <rel r:id="rId170"/>
  <rel r:id="rId171"/>
  <rel r:id="rId172"/>
  <rel r:id="rId173"/>
  <rel r:id="rId174"/>
  <rel r:id="rId175"/>
  <rel r:id="rId176"/>
  <rel r:id="rId177"/>
  <rel r:id="rId178"/>
  <rel r:id="rId179"/>
  <rel r:id="rId180"/>
  <rel r:id="rId181"/>
  <rel r:id="rId182"/>
  <rel r:id="rId183"/>
  <rel r:id="rId184"/>
  <rel r:id="rId185"/>
  <rel r:id="rId186"/>
  <rel r:id="rId187"/>
  <rel r:id="rId188"/>
  <rel r:id="rId189"/>
  <rel r:id="rId190"/>
  <rel r:id="rId191"/>
  <rel r:id="rId192"/>
  <rel r:id="rId193"/>
  <rel r:id="rId194"/>
  <rel r:id="rId195"/>
  <rel r:id="rId196"/>
  <rel r:id="rId197"/>
  <rel r:id="rId198"/>
  <rel r:id="rId199"/>
  <rel r:id="rId200"/>
  <rel r:id="rId201"/>
  <rel r:id="rId202"/>
  <rel r:id="rId203"/>
  <rel r:id="rId204"/>
  <rel r:id="rId205"/>
  <rel r:id="rId206"/>
  <rel r:id="rId207"/>
  <rel r:id="rId208"/>
  <rel r:id="rId209"/>
  <rel r:id="rId210"/>
  <rel r:id="rId211"/>
  <rel r:id="rId212"/>
  <rel r:id="rId213"/>
  <rel r:id="rId214"/>
  <rel r:id="rId215"/>
  <rel r:id="rId216"/>
  <rel r:id="rId217"/>
  <rel r:id="rId218"/>
  <rel r:id="rId219"/>
  <rel r:id="rId220"/>
  <rel r:id="rId221"/>
  <rel r:id="rId222"/>
  <rel r:id="rId223"/>
  <rel r:id="rId224"/>
  <rel r:id="rId225"/>
  <rel r:id="rId226"/>
  <rel r:id="rId227"/>
  <rel r:id="rId228"/>
  <rel r:id="rId229"/>
  <rel r:id="rId230"/>
  <rel r:id="rId231"/>
  <rel r:id="rId232"/>
  <rel r:id="rId233"/>
  <rel r:id="rId234"/>
  <rel r:id="rId235"/>
  <rel r:id="rId236"/>
  <rel r:id="rId237"/>
  <rel r:id="rId238"/>
  <rel r:id="rId239"/>
  <rel r:id="rId240"/>
  <rel r:id="rId241"/>
  <rel r:id="rId242"/>
  <rel r:id="rId243"/>
  <rel r:id="rId244"/>
  <rel r:id="rId245"/>
  <rel r:id="rId246"/>
  <rel r:id="rId247"/>
  <rel r:id="rId248"/>
  <rel r:id="rId249"/>
  <rel r:id="rId250"/>
  <rel r:id="rId251"/>
  <rel r:id="rId252"/>
  <rel r:id="rId253"/>
  <rel r:id="rId254"/>
  <rel r:id="rId255"/>
  <rel r:id="rId256"/>
  <rel r:id="rId257"/>
  <rel r:id="rId258"/>
  <rel r:id="rId259"/>
  <rel r:id="rId260"/>
  <rel r:id="rId261"/>
  <rel r:id="rId262"/>
  <rel r:id="rId263"/>
  <rel r:id="rId264"/>
  <rel r:id="rId265"/>
  <rel r:id="rId266"/>
  <rel r:id="rId267"/>
  <rel r:id="rId268"/>
  <rel r:id="rId269"/>
  <rel r:id="rId270"/>
  <rel r:id="rId271"/>
  <rel r:id="rId272"/>
  <rel r:id="rId273"/>
  <rel r:id="rId274"/>
  <rel r:id="rId275"/>
  <rel r:id="rId276"/>
  <rel r:id="rId277"/>
  <rel r:id="rId278"/>
  <rel r:id="rId279"/>
  <rel r:id="rId280"/>
  <rel r:id="rId281"/>
  <rel r:id="rId282"/>
  <rel r:id="rId283"/>
  <rel r:id="rId284"/>
  <rel r:id="rId285"/>
  <rel r:id="rId286"/>
  <rel r:id="rId287"/>
  <rel r:id="rId288"/>
  <rel r:id="rId289"/>
  <rel r:id="rId290"/>
  <rel r:id="rId291"/>
  <rel r:id="rId292"/>
  <rel r:id="rId293"/>
  <rel r:id="rId294"/>
  <rel r:id="rId295"/>
  <rel r:id="rId296"/>
  <rel r:id="rId297"/>
  <rel r:id="rId298"/>
  <rel r:id="rId299"/>
  <rel r:id="rId300"/>
  <rel r:id="rId301"/>
  <rel r:id="rId302"/>
  <rel r:id="rId303"/>
  <rel r:id="rId304"/>
  <rel r:id="rId305"/>
  <rel r:id="rId306"/>
  <rel r:id="rId307"/>
  <rel r:id="rId308"/>
  <rel r:id="rId309"/>
  <rel r:id="rId310"/>
  <rel r:id="rId311"/>
  <rel r:id="rId312"/>
  <rel r:id="rId313"/>
  <rel r:id="rId314"/>
  <rel r:id="rId315"/>
  <rel r:id="rId316"/>
  <rel r:id="rId317"/>
  <rel r:id="rId318"/>
  <rel r:id="rId319"/>
  <rel r:id="rId320"/>
  <rel r:id="rId321"/>
  <rel r:id="rId322"/>
  <rel r:id="rId323"/>
  <rel r:id="rId324"/>
  <rel r:id="rId325"/>
  <rel r:id="rId326"/>
  <rel r:id="rId327"/>
  <rel r:id="rId328"/>
  <rel r:id="rId329"/>
  <rel r:id="rId330"/>
  <rel r:id="rId331"/>
  <rel r:id="rId332"/>
  <rel r:id="rId333"/>
  <rel r:id="rId334"/>
  <rel r:id="rId335"/>
  <rel r:id="rId336"/>
  <rel r:id="rId337"/>
  <rel r:id="rId338"/>
  <rel r:id="rId339"/>
  <rel r:id="rId340"/>
  <rel r:id="rId341"/>
  <rel r:id="rId342"/>
  <rel r:id="rId343"/>
  <rel r:id="rId344"/>
  <rel r:id="rId345"/>
  <rel r:id="rId346"/>
  <rel r:id="rId347"/>
  <rel r:id="rId348"/>
  <rel r:id="rId349"/>
  <rel r:id="rId350"/>
  <rel r:id="rId351"/>
  <rel r:id="rId352"/>
  <rel r:id="rId353"/>
  <rel r:id="rId354"/>
  <rel r:id="rId355"/>
  <rel r:id="rId356"/>
  <rel r:id="rId357"/>
  <rel r:id="rId358"/>
  <rel r:id="rId359"/>
  <rel r:id="rId360"/>
  <rel r:id="rId361"/>
  <rel r:id="rId362"/>
  <rel r:id="rId363"/>
  <rel r:id="rId364"/>
  <rel r:id="rId365"/>
  <rel r:id="rId366"/>
  <rel r:id="rId367"/>
  <rel r:id="rId368"/>
  <rel r:id="rId369"/>
  <rel r:id="rId370"/>
  <rel r:id="rId371"/>
  <rel r:id="rId372"/>
  <rel r:id="rId373"/>
  <rel r:id="rId374"/>
  <rel r:id="rId375"/>
  <rel r:id="rId376"/>
  <rel r:id="rId377"/>
  <rel r:id="rId378"/>
  <rel r:id="rId379"/>
  <rel r:id="rId380"/>
  <rel r:id="rId381"/>
  <rel r:id="rId382"/>
  <rel r:id="rId383"/>
  <rel r:id="rId384"/>
  <rel r:id="rId385"/>
  <rel r:id="rId386"/>
  <rel r:id="rId387"/>
  <rel r:id="rId388"/>
  <rel r:id="rId389"/>
  <rel r:id="rId390"/>
  <rel r:id="rId391"/>
  <rel r:id="rId392"/>
  <rel r:id="rId393"/>
  <rel r:id="rId394"/>
  <rel r:id="rId395"/>
  <rel r:id="rId396"/>
  <rel r:id="rId397"/>
  <rel r:id="rId398"/>
  <rel r:id="rId399"/>
  <rel r:id="rId400"/>
  <rel r:id="rId401"/>
  <rel r:id="rId402"/>
  <rel r:id="rId403"/>
  <rel r:id="rId404"/>
  <rel r:id="rId405"/>
  <rel r:id="rId406"/>
  <rel r:id="rId407"/>
  <rel r:id="rId408"/>
  <rel r:id="rId409"/>
  <rel r:id="rId410"/>
  <rel r:id="rId411"/>
  <rel r:id="rId412"/>
  <rel r:id="rId413"/>
  <rel r:id="rId414"/>
  <rel r:id="rId415"/>
  <rel r:id="rId416"/>
  <rel r:id="rId417"/>
  <rel r:id="rId418"/>
  <rel r:id="rId419"/>
  <rel r:id="rId420"/>
  <rel r:id="rId421"/>
  <rel r:id="rId422"/>
  <rel r:id="rId423"/>
  <rel r:id="rId424"/>
  <rel r:id="rId425"/>
  <rel r:id="rId426"/>
  <rel r:id="rId427"/>
  <rel r:id="rId428"/>
  <rel r:id="rId429"/>
  <rel r:id="rId430"/>
  <rel r:id="rId431"/>
  <rel r:id="rId432"/>
  <rel r:id="rId433"/>
  <rel r:id="rId434"/>
  <rel r:id="rId435"/>
  <rel r:id="rId436"/>
  <rel r:id="rId437"/>
  <rel r:id="rId438"/>
  <rel r:id="rId439"/>
  <rel r:id="rId440"/>
  <rel r:id="rId441"/>
  <rel r:id="rId442"/>
  <rel r:id="rId443"/>
  <rel r:id="rId444"/>
  <rel r:id="rId445"/>
  <rel r:id="rId446"/>
  <rel r:id="rId447"/>
  <rel r:id="rId448"/>
  <rel r:id="rId449"/>
  <rel r:id="rId450"/>
  <rel r:id="rId451"/>
  <rel r:id="rId452"/>
  <rel r:id="rId453"/>
  <rel r:id="rId454"/>
  <rel r:id="rId455"/>
  <rel r:id="rId456"/>
  <rel r:id="rId457"/>
  <rel r:id="rId458"/>
  <rel r:id="rId459"/>
  <rel r:id="rId460"/>
  <rel r:id="rId461"/>
  <rel r:id="rId462"/>
  <rel r:id="rId463"/>
  <rel r:id="rId464"/>
  <rel r:id="rId465"/>
  <rel r:id="rId466"/>
  <rel r:id="rId467"/>
  <rel r:id="rId468"/>
  <rel r:id="rId469"/>
  <rel r:id="rId470"/>
  <rel r:id="rId471"/>
  <rel r:id="rId472"/>
  <rel r:id="rId473"/>
  <rel r:id="rId474"/>
  <rel r:id="rId475"/>
  <rel r:id="rId476"/>
  <rel r:id="rId477"/>
  <rel r:id="rId478"/>
  <rel r:id="rId479"/>
  <rel r:id="rId480"/>
  <rel r:id="rId481"/>
  <rel r:id="rId482"/>
  <rel r:id="rId483"/>
  <rel r:id="rId484"/>
  <rel r:id="rId485"/>
  <rel r:id="rId486"/>
  <rel r:id="rId487"/>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14:AN18" headerRowCount="0">
  <tableColumns count="39">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 id="27" xr3:uid="{00000000-0010-0000-0000-00001B000000}" name="Column27"/>
    <tableColumn id="28" xr3:uid="{00000000-0010-0000-0000-00001C000000}" name="Column28"/>
    <tableColumn id="29" xr3:uid="{00000000-0010-0000-0000-00001D000000}" name="Column29"/>
    <tableColumn id="30" xr3:uid="{00000000-0010-0000-0000-00001E000000}" name="Column30"/>
    <tableColumn id="31" xr3:uid="{00000000-0010-0000-0000-00001F000000}" name="Column31"/>
    <tableColumn id="32" xr3:uid="{00000000-0010-0000-0000-000020000000}" name="Column32"/>
    <tableColumn id="33" xr3:uid="{00000000-0010-0000-0000-000021000000}" name="Column33"/>
    <tableColumn id="34" xr3:uid="{00000000-0010-0000-0000-000022000000}" name="Column34"/>
    <tableColumn id="35" xr3:uid="{00000000-0010-0000-0000-000023000000}" name="Column35"/>
    <tableColumn id="36" xr3:uid="{00000000-0010-0000-0000-000024000000}" name="Column36"/>
    <tableColumn id="37" xr3:uid="{00000000-0010-0000-0000-000025000000}" name="Column37"/>
    <tableColumn id="38" xr3:uid="{00000000-0010-0000-0000-000026000000}" name="Column38"/>
    <tableColumn id="39" xr3:uid="{00000000-0010-0000-0000-000027000000}" name="Column39"/>
  </tableColumns>
  <tableStyleInfo name="Pakistan-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H22:Y23" headerRowCount="0">
  <tableColumns count="18">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 id="16" xr3:uid="{00000000-0010-0000-0100-000010000000}" name="Column16"/>
    <tableColumn id="17" xr3:uid="{00000000-0010-0000-0100-000011000000}" name="Column17"/>
    <tableColumn id="18" xr3:uid="{00000000-0010-0000-0100-000012000000}" name="Column18"/>
  </tableColumns>
  <tableStyleInfo name="Pakistan-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N16:N18" headerRowCount="0">
  <tableColumns count="1">
    <tableColumn id="1" xr3:uid="{00000000-0010-0000-0200-000001000000}" name="Column1"/>
  </tableColumns>
  <tableStyleInfo name="Pak Navy Division by year-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C14:C18" headerRowCount="0">
  <tableColumns count="1">
    <tableColumn id="1" xr3:uid="{00000000-0010-0000-0300-000001000000}" name="Column1"/>
  </tableColumns>
  <tableStyleInfo name="Bangladesh-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A4D34BD-CA88-45C4-AEC4-142596277F48}" name="Table_16" displayName="Table_16" ref="A3:Z30" headerRowCount="0">
  <tableColumns count="26">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s>
  <tableStyleInfo name="(WIP) AirfieldAB Base Health-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en.wikipedia.org/wiki/HMS_Charity_(R29)" TargetMode="External"/><Relationship Id="rId21" Type="http://schemas.openxmlformats.org/officeDocument/2006/relationships/hyperlink" Target="https://en.wikipedia.org/wiki/HMS_London_(D16)" TargetMode="External"/><Relationship Id="rId42" Type="http://schemas.openxmlformats.org/officeDocument/2006/relationships/hyperlink" Target="https://en.wikipedia.org/wiki/PNS_Shah_Jahan_(D-186)" TargetMode="External"/><Relationship Id="rId47" Type="http://schemas.openxmlformats.org/officeDocument/2006/relationships/hyperlink" Target="https://en.wikipedia.org/wiki/USS_McInerney_(FFG-8)" TargetMode="External"/><Relationship Id="rId63" Type="http://schemas.openxmlformats.org/officeDocument/2006/relationships/hyperlink" Target="https://en.wikipedia.org/wiki/PNS_Saif_(F253)" TargetMode="External"/><Relationship Id="rId68" Type="http://schemas.openxmlformats.org/officeDocument/2006/relationships/hyperlink" Target="https://www.janes.com/defence-news/news-detail/pakistan-navy-inducts-first-yarmook-class-corvette" TargetMode="External"/><Relationship Id="rId84" Type="http://schemas.openxmlformats.org/officeDocument/2006/relationships/hyperlink" Target="https://en.wikipedia.org/wiki/PNS_Jalalat" TargetMode="External"/><Relationship Id="rId89" Type="http://schemas.openxmlformats.org/officeDocument/2006/relationships/hyperlink" Target="https://commons.wikimedia.org/wiki/Category:Jurrat_class_missile_boat" TargetMode="External"/><Relationship Id="rId16" Type="http://schemas.openxmlformats.org/officeDocument/2006/relationships/hyperlink" Target="https://en.wikipedia.org/wiki/PNS_Shushuk_(S132)" TargetMode="External"/><Relationship Id="rId11" Type="http://schemas.openxmlformats.org/officeDocument/2006/relationships/hyperlink" Target="https://en.wikipedia.org/wiki/PNS_Hurmat_(S136)" TargetMode="External"/><Relationship Id="rId32" Type="http://schemas.openxmlformats.org/officeDocument/2006/relationships/hyperlink" Target="https://en.wikipedia.org/wiki/USS_Cone" TargetMode="External"/><Relationship Id="rId37" Type="http://schemas.openxmlformats.org/officeDocument/2006/relationships/hyperlink" Target="https://en.wikipedia.org/wiki/USS_Henderson_(DD-785)" TargetMode="External"/><Relationship Id="rId53" Type="http://schemas.openxmlformats.org/officeDocument/2006/relationships/hyperlink" Target="https://en.wikipedia.org/wiki/USS_O%27Callahan" TargetMode="External"/><Relationship Id="rId58" Type="http://schemas.openxmlformats.org/officeDocument/2006/relationships/hyperlink" Target="https://en.wikipedia.org/wiki/HMS_Nadder" TargetMode="External"/><Relationship Id="rId74" Type="http://schemas.openxmlformats.org/officeDocument/2006/relationships/hyperlink" Target="https://en.wikipedia.org/wiki/HMIS_Punjab_(J239)" TargetMode="External"/><Relationship Id="rId79" Type="http://schemas.openxmlformats.org/officeDocument/2006/relationships/hyperlink" Target="https://en.wikipedia.org/wiki/HMIS_Malwa_(J55)" TargetMode="External"/><Relationship Id="rId5" Type="http://schemas.openxmlformats.org/officeDocument/2006/relationships/hyperlink" Target="https://en.wikipedia.org/wiki/PNS_Khalid_(S137)" TargetMode="External"/><Relationship Id="rId90" Type="http://schemas.openxmlformats.org/officeDocument/2006/relationships/hyperlink" Target="https://cs-m-wikipedia-org.translate.goog/wiki/T%C5%99%C3%ADda_Rajshahi?_x_tr_sl=auto&amp;_x_tr_tl=en&amp;_x_tr_hl=en&amp;_x_tr_pto=wapp" TargetMode="External"/><Relationship Id="rId95" Type="http://schemas.openxmlformats.org/officeDocument/2006/relationships/hyperlink" Target="https://en.m.wikipedia.org/wiki/File:PNS_Karrar.jpg" TargetMode="External"/><Relationship Id="rId22" Type="http://schemas.openxmlformats.org/officeDocument/2006/relationships/hyperlink" Target="https://en.wikipedia.org/wiki/HMS_London_(D16)" TargetMode="External"/><Relationship Id="rId27" Type="http://schemas.openxmlformats.org/officeDocument/2006/relationships/hyperlink" Target="https://en.wikipedia.org/wiki/HMS_Chivalrous" TargetMode="External"/><Relationship Id="rId43" Type="http://schemas.openxmlformats.org/officeDocument/2006/relationships/hyperlink" Target="https://en.wikipedia.org/wiki/PNS_Tariq_(D-181)" TargetMode="External"/><Relationship Id="rId48" Type="http://schemas.openxmlformats.org/officeDocument/2006/relationships/hyperlink" Target="https://en.wikipedia.org/wiki/USS_McInerney_(FFG-8)" TargetMode="External"/><Relationship Id="rId64" Type="http://schemas.openxmlformats.org/officeDocument/2006/relationships/hyperlink" Target="https://en.wikipedia.org/wiki/PNS_Shamsheer_(F252)" TargetMode="External"/><Relationship Id="rId69" Type="http://schemas.openxmlformats.org/officeDocument/2006/relationships/hyperlink" Target="https://en.wikipedia.org/wiki/PNS_Azmat" TargetMode="External"/><Relationship Id="rId80" Type="http://schemas.openxmlformats.org/officeDocument/2006/relationships/hyperlink" Target="https://en.wikipedia.org/wiki/HMIS_Baluchistan_(J182)" TargetMode="External"/><Relationship Id="rId85" Type="http://schemas.openxmlformats.org/officeDocument/2006/relationships/hyperlink" Target="https://en.wikipedia.org/wiki/PNS_Jalalat" TargetMode="External"/><Relationship Id="rId3" Type="http://schemas.openxmlformats.org/officeDocument/2006/relationships/hyperlink" Target="https://en.wikipedia.org/wiki/PNS_Khalid_(S137)" TargetMode="External"/><Relationship Id="rId12" Type="http://schemas.openxmlformats.org/officeDocument/2006/relationships/hyperlink" Target="https://en.wikipedia.org/wiki/PNS_Hangor_(S131)" TargetMode="External"/><Relationship Id="rId17" Type="http://schemas.openxmlformats.org/officeDocument/2006/relationships/hyperlink" Target="https://en.wikipedia.org/wiki/HMS_Onslow_(G17)" TargetMode="External"/><Relationship Id="rId25" Type="http://schemas.openxmlformats.org/officeDocument/2006/relationships/hyperlink" Target="https://en.wikipedia.org/wiki/HMS_Crispin_(R68)" TargetMode="External"/><Relationship Id="rId33" Type="http://schemas.openxmlformats.org/officeDocument/2006/relationships/hyperlink" Target="https://en.wikipedia.org/wiki/USS_Harold_J._Ellison_(DD-864)" TargetMode="External"/><Relationship Id="rId38" Type="http://schemas.openxmlformats.org/officeDocument/2006/relationships/hyperlink" Target="https://en.wikipedia.org/wiki/PNS_Tariq_(D-181)" TargetMode="External"/><Relationship Id="rId46" Type="http://schemas.openxmlformats.org/officeDocument/2006/relationships/hyperlink" Target="https://en.wikipedia.org/wiki/HMS_Amazon_(F169)" TargetMode="External"/><Relationship Id="rId59" Type="http://schemas.openxmlformats.org/officeDocument/2006/relationships/hyperlink" Target="https://en.wikipedia.org/wiki/HMS_Nadder" TargetMode="External"/><Relationship Id="rId67" Type="http://schemas.openxmlformats.org/officeDocument/2006/relationships/hyperlink" Target="https://www.janes.com/defence-news/news-detail/pakistan-navy-commissions-second-and-final-yarmook-class-corvette" TargetMode="External"/><Relationship Id="rId20" Type="http://schemas.openxmlformats.org/officeDocument/2006/relationships/hyperlink" Target="https://en.wikipedia.org/wiki/HMS_Onslaught_(G04)" TargetMode="External"/><Relationship Id="rId41" Type="http://schemas.openxmlformats.org/officeDocument/2006/relationships/hyperlink" Target="https://en.wikipedia.org/wiki/PNS_Khaibar_(D-183)" TargetMode="External"/><Relationship Id="rId54" Type="http://schemas.openxmlformats.org/officeDocument/2006/relationships/hyperlink" Target="https://en.wikipedia.org/wiki/USS_Garcia" TargetMode="External"/><Relationship Id="rId62" Type="http://schemas.openxmlformats.org/officeDocument/2006/relationships/hyperlink" Target="https://en.wikipedia.org/wiki/PNS_Aslat_(F254)" TargetMode="External"/><Relationship Id="rId70" Type="http://schemas.openxmlformats.org/officeDocument/2006/relationships/hyperlink" Target="https://en.wikipedia.org/wiki/PNS_Azmat" TargetMode="External"/><Relationship Id="rId75" Type="http://schemas.openxmlformats.org/officeDocument/2006/relationships/hyperlink" Target="https://en.wikipedia.org/wiki/Adjutant-class_minesweeper" TargetMode="External"/><Relationship Id="rId83" Type="http://schemas.openxmlformats.org/officeDocument/2006/relationships/hyperlink" Target="https://en.wikipedia.org/wiki/HMIS_Malwa_(J55)" TargetMode="External"/><Relationship Id="rId88" Type="http://schemas.openxmlformats.org/officeDocument/2006/relationships/hyperlink" Target="https://commons.wikimedia.org/wiki/Category:Jurrat_class_missile_boat" TargetMode="External"/><Relationship Id="rId91" Type="http://schemas.openxmlformats.org/officeDocument/2006/relationships/hyperlink" Target="https://cs-m-wikipedia-org.translate.goog/wiki/T%C5%99%C3%ADda_Rajshahi?_x_tr_sl=auto&amp;_x_tr_tl=en&amp;_x_tr_hl=en&amp;_x_tr_pto=wapp" TargetMode="External"/><Relationship Id="rId96" Type="http://schemas.openxmlformats.org/officeDocument/2006/relationships/hyperlink" Target="http://www.globalsecurity.org/military/world/pakistan/p-zarrar.htm" TargetMode="External"/><Relationship Id="rId1" Type="http://schemas.openxmlformats.org/officeDocument/2006/relationships/hyperlink" Target="https://en.wikipedia.org/wiki/HMS_Diadem_(84)" TargetMode="External"/><Relationship Id="rId6" Type="http://schemas.openxmlformats.org/officeDocument/2006/relationships/hyperlink" Target="https://en.wikipedia.org/wiki/PNS_Saad_(S138)" TargetMode="External"/><Relationship Id="rId15" Type="http://schemas.openxmlformats.org/officeDocument/2006/relationships/hyperlink" Target="https://en.wikipedia.org/wiki/PNS_Mangro_(S133)" TargetMode="External"/><Relationship Id="rId23" Type="http://schemas.openxmlformats.org/officeDocument/2006/relationships/hyperlink" Target="https://en.wikipedia.org/wiki/HMS_Chivalrous" TargetMode="External"/><Relationship Id="rId28" Type="http://schemas.openxmlformats.org/officeDocument/2006/relationships/hyperlink" Target="https://en.wikipedia.org/wiki/HMS_Cadiz_(D79)" TargetMode="External"/><Relationship Id="rId36" Type="http://schemas.openxmlformats.org/officeDocument/2006/relationships/hyperlink" Target="https://en.wikipedia.org/wiki/USS_Damato" TargetMode="External"/><Relationship Id="rId49" Type="http://schemas.openxmlformats.org/officeDocument/2006/relationships/hyperlink" Target="https://en.wikipedia.org/wiki/HMS_Diomede_(F16)" TargetMode="External"/><Relationship Id="rId57" Type="http://schemas.openxmlformats.org/officeDocument/2006/relationships/hyperlink" Target="https://en.wikipedia.org/wiki/PNS_Tughril_(F261)" TargetMode="External"/><Relationship Id="rId10" Type="http://schemas.openxmlformats.org/officeDocument/2006/relationships/hyperlink" Target="https://en.wikipedia.org/wiki/PNS_Hashmat_(S135)" TargetMode="External"/><Relationship Id="rId31" Type="http://schemas.openxmlformats.org/officeDocument/2006/relationships/hyperlink" Target="https://en.wikipedia.org/wiki/USS_Wiltsie" TargetMode="External"/><Relationship Id="rId44" Type="http://schemas.openxmlformats.org/officeDocument/2006/relationships/hyperlink" Target="https://en.wikipedia.org/wiki/PNS_Tippu_Sultan_(D-185)" TargetMode="External"/><Relationship Id="rId52" Type="http://schemas.openxmlformats.org/officeDocument/2006/relationships/hyperlink" Target="https://en.wikipedia.org/wiki/USS_Garcia" TargetMode="External"/><Relationship Id="rId60" Type="http://schemas.openxmlformats.org/officeDocument/2006/relationships/hyperlink" Target="https://en.wikipedia.org/wiki/PNS_Zulfiqar_(K265)" TargetMode="External"/><Relationship Id="rId65" Type="http://schemas.openxmlformats.org/officeDocument/2006/relationships/hyperlink" Target="https://en.wikipedia.org/wiki/PNS_Zulfiquar_(F251)" TargetMode="External"/><Relationship Id="rId73" Type="http://schemas.openxmlformats.org/officeDocument/2006/relationships/hyperlink" Target="https://en.wikipedia.org/wiki/HMIS_Punjab_(J239)" TargetMode="External"/><Relationship Id="rId78" Type="http://schemas.openxmlformats.org/officeDocument/2006/relationships/hyperlink" Target="https://en.wikipedia.org/wiki/PNS_Munsif_(M166)" TargetMode="External"/><Relationship Id="rId81" Type="http://schemas.openxmlformats.org/officeDocument/2006/relationships/hyperlink" Target="https://en.wikipedia.org/wiki/HMIS_Kathiawar_(J155)" TargetMode="External"/><Relationship Id="rId86" Type="http://schemas.openxmlformats.org/officeDocument/2006/relationships/hyperlink" Target="https://en.wikipedia.org/wiki/PNS_Shujaat" TargetMode="External"/><Relationship Id="rId94" Type="http://schemas.openxmlformats.org/officeDocument/2006/relationships/hyperlink" Target="https://en.m.wikipedia.org/wiki/File:PNS_Karrar.jpg" TargetMode="External"/><Relationship Id="rId4" Type="http://schemas.openxmlformats.org/officeDocument/2006/relationships/hyperlink" Target="https://en.wikipedia.org/wiki/PNS_Hamza_(S139)" TargetMode="External"/><Relationship Id="rId9" Type="http://schemas.openxmlformats.org/officeDocument/2006/relationships/hyperlink" Target="https://en.wikipedia.org/wiki/PNS_Hashmat_(S135)" TargetMode="External"/><Relationship Id="rId13" Type="http://schemas.openxmlformats.org/officeDocument/2006/relationships/hyperlink" Target="https://en.wikipedia.org/wiki/PNS_Ghazi_(S134)" TargetMode="External"/><Relationship Id="rId18" Type="http://schemas.openxmlformats.org/officeDocument/2006/relationships/hyperlink" Target="https://en.wikipedia.org/wiki/HMS_Offa_(G29)" TargetMode="External"/><Relationship Id="rId39" Type="http://schemas.openxmlformats.org/officeDocument/2006/relationships/hyperlink" Target="https://en.wikipedia.org/wiki/PNS_Babur_(D-182)" TargetMode="External"/><Relationship Id="rId34" Type="http://schemas.openxmlformats.org/officeDocument/2006/relationships/hyperlink" Target="https://en.wikipedia.org/wiki/USS_Epperson" TargetMode="External"/><Relationship Id="rId50" Type="http://schemas.openxmlformats.org/officeDocument/2006/relationships/hyperlink" Target="https://en.wikipedia.org/wiki/HMS_Diomede_(F16)" TargetMode="External"/><Relationship Id="rId55" Type="http://schemas.openxmlformats.org/officeDocument/2006/relationships/hyperlink" Target="https://en.wikipedia.org/wiki/USS_Koelsch" TargetMode="External"/><Relationship Id="rId76" Type="http://schemas.openxmlformats.org/officeDocument/2006/relationships/hyperlink" Target="https://en.wikipedia.org/wiki/PNS_Muhafiz" TargetMode="External"/><Relationship Id="rId97" Type="http://schemas.openxmlformats.org/officeDocument/2006/relationships/table" Target="../tables/table1.xml"/><Relationship Id="rId7" Type="http://schemas.openxmlformats.org/officeDocument/2006/relationships/hyperlink" Target="https://en.wikipedia.org/wiki/PNS_Ghazi" TargetMode="External"/><Relationship Id="rId71" Type="http://schemas.openxmlformats.org/officeDocument/2006/relationships/hyperlink" Target="https://en.wikipedia.org/w/index.php?title=PNS_Babur_(F-280)&amp;action=edit&amp;redlink=1" TargetMode="External"/><Relationship Id="rId92" Type="http://schemas.openxmlformats.org/officeDocument/2006/relationships/hyperlink" Target="https://cs-m-wikipedia-org.translate.goog/wiki/PNS_Larkana?_x_tr_sl=auto&amp;_x_tr_tl=en&amp;_x_tr_hl=en&amp;_x_tr_pto=wapp" TargetMode="External"/><Relationship Id="rId2" Type="http://schemas.openxmlformats.org/officeDocument/2006/relationships/hyperlink" Target="https://en.wikipedia.org/wiki/HMS_Diadem_(84)" TargetMode="External"/><Relationship Id="rId29" Type="http://schemas.openxmlformats.org/officeDocument/2006/relationships/hyperlink" Target="https://en.wikipedia.org/wiki/HMS_Gabbard_(D47)" TargetMode="External"/><Relationship Id="rId24" Type="http://schemas.openxmlformats.org/officeDocument/2006/relationships/hyperlink" Target="https://en.wikipedia.org/wiki/HMS_Creole_(R82)" TargetMode="External"/><Relationship Id="rId40" Type="http://schemas.openxmlformats.org/officeDocument/2006/relationships/hyperlink" Target="https://en.wikipedia.org/wiki/PNS_Badr_(D-184)" TargetMode="External"/><Relationship Id="rId45" Type="http://schemas.openxmlformats.org/officeDocument/2006/relationships/hyperlink" Target="https://en.wikipedia.org/wiki/HMS_Amazon_(F169)" TargetMode="External"/><Relationship Id="rId66" Type="http://schemas.openxmlformats.org/officeDocument/2006/relationships/hyperlink" Target="https://www.janes.com/defence-news/news-detail/pakistan-navy-inducts-first-yarmook-class-corvette" TargetMode="External"/><Relationship Id="rId87" Type="http://schemas.openxmlformats.org/officeDocument/2006/relationships/hyperlink" Target="https://commons.wikimedia.org/wiki/Category:Jurrat_class_missile_boat" TargetMode="External"/><Relationship Id="rId61" Type="http://schemas.openxmlformats.org/officeDocument/2006/relationships/hyperlink" Target="https://en.wikipedia.org/wiki/PNS_Zulfiquar_(F251)" TargetMode="External"/><Relationship Id="rId82" Type="http://schemas.openxmlformats.org/officeDocument/2006/relationships/hyperlink" Target="https://en.wikipedia.org/wiki/HMIS_Oudh_(J245)" TargetMode="External"/><Relationship Id="rId19" Type="http://schemas.openxmlformats.org/officeDocument/2006/relationships/hyperlink" Target="https://en.wikipedia.org/wiki/HMS_Onslow_(G17)" TargetMode="External"/><Relationship Id="rId14" Type="http://schemas.openxmlformats.org/officeDocument/2006/relationships/hyperlink" Target="https://en.wikipedia.org/wiki/PNS_Hangor_(S131)" TargetMode="External"/><Relationship Id="rId30" Type="http://schemas.openxmlformats.org/officeDocument/2006/relationships/hyperlink" Target="https://en.wikipedia.org/wiki/HMS_Cadiz_(D79)" TargetMode="External"/><Relationship Id="rId35" Type="http://schemas.openxmlformats.org/officeDocument/2006/relationships/hyperlink" Target="https://en.wikipedia.org/wiki/USS_Wiltsie" TargetMode="External"/><Relationship Id="rId56" Type="http://schemas.openxmlformats.org/officeDocument/2006/relationships/hyperlink" Target="https://en.wikipedia.org/wiki/PNS_Tughril_(F261)" TargetMode="External"/><Relationship Id="rId77" Type="http://schemas.openxmlformats.org/officeDocument/2006/relationships/hyperlink" Target="https://en.wikipedia.org/wiki/PNS_Munsif_(M166)" TargetMode="External"/><Relationship Id="rId8" Type="http://schemas.openxmlformats.org/officeDocument/2006/relationships/hyperlink" Target="https://en.wikipedia.org/wiki/PNS_Ghazi" TargetMode="External"/><Relationship Id="rId51" Type="http://schemas.openxmlformats.org/officeDocument/2006/relationships/hyperlink" Target="https://en.wikipedia.org/wiki/HMS_Apollo_(F70)" TargetMode="External"/><Relationship Id="rId72" Type="http://schemas.openxmlformats.org/officeDocument/2006/relationships/hyperlink" Target="https://en.wikipedia.org/w/index.php?title=PNS_Babur_(F-280)&amp;action=edit&amp;redlink=1" TargetMode="External"/><Relationship Id="rId93" Type="http://schemas.openxmlformats.org/officeDocument/2006/relationships/hyperlink" Target="https://cs-m-wikipedia-org.translate.goog/wiki/PNS_Larkana?_x_tr_sl=auto&amp;_x_tr_tl=en&amp;_x_tr_hl=en&amp;_x_tr_pto=wapp" TargetMode="External"/><Relationship Id="rId98" Type="http://schemas.openxmlformats.org/officeDocument/2006/relationships/table" Target="../tables/table2.xml"/></Relationships>
</file>

<file path=xl/worksheets/_rels/sheet2.xml.rels><?xml version="1.0" encoding="UTF-8" standalone="yes"?>
<Relationships xmlns="http://schemas.openxmlformats.org/package/2006/relationships"><Relationship Id="rId8" Type="http://schemas.openxmlformats.org/officeDocument/2006/relationships/hyperlink" Target="https://en.wikipedia.org/wiki/HMS_London_(D16)" TargetMode="External"/><Relationship Id="rId13" Type="http://schemas.openxmlformats.org/officeDocument/2006/relationships/hyperlink" Target="https://en.wikipedia.org/wiki/HMS_Diomede_(F16)" TargetMode="External"/><Relationship Id="rId18" Type="http://schemas.openxmlformats.org/officeDocument/2006/relationships/hyperlink" Target="https://en.wikipedia.org/wiki/PNS_Zulfiquar_(F251)" TargetMode="External"/><Relationship Id="rId26" Type="http://schemas.openxmlformats.org/officeDocument/2006/relationships/hyperlink" Target="https://en.wikipedia.org/wiki/PNS_Jalalat" TargetMode="External"/><Relationship Id="rId3" Type="http://schemas.openxmlformats.org/officeDocument/2006/relationships/hyperlink" Target="https://en.wikipedia.org/wiki/PNS_Ghazi" TargetMode="External"/><Relationship Id="rId21" Type="http://schemas.openxmlformats.org/officeDocument/2006/relationships/hyperlink" Target="https://en.wikipedia.org/w/index.php?title=PNS_Babur_(F-280)&amp;action=edit&amp;redlink=1" TargetMode="External"/><Relationship Id="rId7" Type="http://schemas.openxmlformats.org/officeDocument/2006/relationships/hyperlink" Target="https://en.wikipedia.org/wiki/HMS_Onslow_(G17)" TargetMode="External"/><Relationship Id="rId12" Type="http://schemas.openxmlformats.org/officeDocument/2006/relationships/hyperlink" Target="https://en.wikipedia.org/wiki/USS_McInerney_(FFG-8)" TargetMode="External"/><Relationship Id="rId17" Type="http://schemas.openxmlformats.org/officeDocument/2006/relationships/hyperlink" Target="https://en.wikipedia.org/wiki/HMS_Nadder" TargetMode="External"/><Relationship Id="rId25" Type="http://schemas.openxmlformats.org/officeDocument/2006/relationships/hyperlink" Target="https://en.wikipedia.org/wiki/HMIS_Malwa_(J55)" TargetMode="External"/><Relationship Id="rId2" Type="http://schemas.openxmlformats.org/officeDocument/2006/relationships/hyperlink" Target="https://en.wikipedia.org/wiki/PNS_Khalid_(S137)" TargetMode="External"/><Relationship Id="rId16" Type="http://schemas.openxmlformats.org/officeDocument/2006/relationships/hyperlink" Target="https://en.wikipedia.org/wiki/PNS_Tughril_(F261)" TargetMode="External"/><Relationship Id="rId20" Type="http://schemas.openxmlformats.org/officeDocument/2006/relationships/hyperlink" Target="https://en.wikipedia.org/wiki/PNS_Azmat" TargetMode="External"/><Relationship Id="rId29" Type="http://schemas.openxmlformats.org/officeDocument/2006/relationships/hyperlink" Target="https://cs-m-wikipedia-org.translate.goog/wiki/PNS_Larkana?_x_tr_sl=auto&amp;_x_tr_tl=en&amp;_x_tr_hl=en&amp;_x_tr_pto=wapp" TargetMode="External"/><Relationship Id="rId1" Type="http://schemas.openxmlformats.org/officeDocument/2006/relationships/hyperlink" Target="https://en.wikipedia.org/wiki/HMS_Diadem_(84)" TargetMode="External"/><Relationship Id="rId6" Type="http://schemas.openxmlformats.org/officeDocument/2006/relationships/hyperlink" Target="https://en.wikipedia.org/wiki/PNS_Tariq_(D-181)" TargetMode="External"/><Relationship Id="rId11" Type="http://schemas.openxmlformats.org/officeDocument/2006/relationships/hyperlink" Target="https://en.wikipedia.org/wiki/USS_Wiltsie" TargetMode="External"/><Relationship Id="rId24" Type="http://schemas.openxmlformats.org/officeDocument/2006/relationships/hyperlink" Target="https://en.wikipedia.org/wiki/PNS_Munsif_(M166)" TargetMode="External"/><Relationship Id="rId5" Type="http://schemas.openxmlformats.org/officeDocument/2006/relationships/hyperlink" Target="https://en.wikipedia.org/wiki/PNS_Hangor_(S131)" TargetMode="External"/><Relationship Id="rId15" Type="http://schemas.openxmlformats.org/officeDocument/2006/relationships/hyperlink" Target="https://en.wikipedia.org/wiki/USS_Garcia" TargetMode="External"/><Relationship Id="rId23" Type="http://schemas.openxmlformats.org/officeDocument/2006/relationships/hyperlink" Target="https://en.wikipedia.org/wiki/Adjutant-class_minesweeper" TargetMode="External"/><Relationship Id="rId28" Type="http://schemas.openxmlformats.org/officeDocument/2006/relationships/hyperlink" Target="https://cs-m-wikipedia-org.translate.goog/wiki/T%C5%99%C3%ADda_Rajshahi?_x_tr_sl=auto&amp;_x_tr_tl=en&amp;_x_tr_hl=en&amp;_x_tr_pto=wapp" TargetMode="External"/><Relationship Id="rId10" Type="http://schemas.openxmlformats.org/officeDocument/2006/relationships/hyperlink" Target="https://en.wikipedia.org/wiki/HMS_Cadiz_(D79)" TargetMode="External"/><Relationship Id="rId19" Type="http://schemas.openxmlformats.org/officeDocument/2006/relationships/hyperlink" Target="https://www.janes.com/defence-news/news-detail/pakistan-navy-inducts-first-yarmook-class-corvette" TargetMode="External"/><Relationship Id="rId31" Type="http://schemas.openxmlformats.org/officeDocument/2006/relationships/table" Target="../tables/table3.xml"/><Relationship Id="rId4" Type="http://schemas.openxmlformats.org/officeDocument/2006/relationships/hyperlink" Target="https://en.wikipedia.org/wiki/PNS_Hashmat_(S135)" TargetMode="External"/><Relationship Id="rId9" Type="http://schemas.openxmlformats.org/officeDocument/2006/relationships/hyperlink" Target="https://en.wikipedia.org/wiki/HMS_Chivalrous" TargetMode="External"/><Relationship Id="rId14" Type="http://schemas.openxmlformats.org/officeDocument/2006/relationships/hyperlink" Target="https://en.wikipedia.org/wiki/HMS_Amazon_(F169)" TargetMode="External"/><Relationship Id="rId22" Type="http://schemas.openxmlformats.org/officeDocument/2006/relationships/hyperlink" Target="https://en.wikipedia.org/wiki/HMIS_Punjab_(J239)" TargetMode="External"/><Relationship Id="rId27" Type="http://schemas.openxmlformats.org/officeDocument/2006/relationships/hyperlink" Target="https://commons.wikimedia.org/wiki/Category:Jurrat_class_missile_boat" TargetMode="External"/><Relationship Id="rId30" Type="http://schemas.openxmlformats.org/officeDocument/2006/relationships/hyperlink" Target="https://en.m.wikipedia.org/wiki/File:PNS_Karrar.jpg"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en.wikipedia.org/wiki/BNS_Umar_Farooq_(1976)" TargetMode="External"/><Relationship Id="rId18" Type="http://schemas.openxmlformats.org/officeDocument/2006/relationships/hyperlink" Target="https://en.wikipedia.org/wiki/BNS_Shadhinota" TargetMode="External"/><Relationship Id="rId26" Type="http://schemas.openxmlformats.org/officeDocument/2006/relationships/hyperlink" Target="https://en.wikipedia.org/wiki/BNS_Madhumati" TargetMode="External"/><Relationship Id="rId39" Type="http://schemas.openxmlformats.org/officeDocument/2006/relationships/hyperlink" Target="https://en.wikipedia.org/wiki/BNS_Durbar" TargetMode="External"/><Relationship Id="rId21" Type="http://schemas.openxmlformats.org/officeDocument/2006/relationships/hyperlink" Target="https://en.wikipedia.org/wiki/BNS_Durjoy_(2012)" TargetMode="External"/><Relationship Id="rId34" Type="http://schemas.openxmlformats.org/officeDocument/2006/relationships/hyperlink" Target="https://en.wikipedia.org/wiki/BNS_Pabna" TargetMode="External"/><Relationship Id="rId42" Type="http://schemas.openxmlformats.org/officeDocument/2006/relationships/hyperlink" Target="https://en.wikipedia.org/wiki/BNS_Karnafuli" TargetMode="External"/><Relationship Id="rId47" Type="http://schemas.openxmlformats.org/officeDocument/2006/relationships/hyperlink" Target="https://en.wikipedia.org/wiki/BNS_Barkat" TargetMode="External"/><Relationship Id="rId50" Type="http://schemas.openxmlformats.org/officeDocument/2006/relationships/hyperlink" Target="https://en.wikipedia.org/wiki/BNS_Salam" TargetMode="External"/><Relationship Id="rId55" Type="http://schemas.openxmlformats.org/officeDocument/2006/relationships/hyperlink" Target="https://en.wikipedia.org/wiki/BNS_Shapla" TargetMode="External"/><Relationship Id="rId7" Type="http://schemas.openxmlformats.org/officeDocument/2006/relationships/hyperlink" Target="https://en.wikipedia.org/wiki/BNS_Ali_Haider_(2014)" TargetMode="External"/><Relationship Id="rId2" Type="http://schemas.openxmlformats.org/officeDocument/2006/relationships/hyperlink" Target="https://en.wikipedia.org/wiki/BNS_Bangabandhu" TargetMode="External"/><Relationship Id="rId16" Type="http://schemas.openxmlformats.org/officeDocument/2006/relationships/hyperlink" Target="https://en.wikipedia.org/wiki/BNS_Osman" TargetMode="External"/><Relationship Id="rId29" Type="http://schemas.openxmlformats.org/officeDocument/2006/relationships/hyperlink" Target="https://defencehub.live/threads/padma-class-batch-ii-opv-project.1451/" TargetMode="External"/><Relationship Id="rId11" Type="http://schemas.openxmlformats.org/officeDocument/2006/relationships/hyperlink" Target="https://en.wikipedia.org/wiki/BNS_Abu_Bakr_(1982)" TargetMode="External"/><Relationship Id="rId24" Type="http://schemas.openxmlformats.org/officeDocument/2006/relationships/hyperlink" Target="https://en.wikipedia.org/wiki/BNS_Bishkhali" TargetMode="External"/><Relationship Id="rId32" Type="http://schemas.openxmlformats.org/officeDocument/2006/relationships/hyperlink" Target="https://en.wikipedia.org/wiki/BNS_Padma_(1973)" TargetMode="External"/><Relationship Id="rId37" Type="http://schemas.openxmlformats.org/officeDocument/2006/relationships/hyperlink" Target="https://en.wikipedia.org/wiki/BNS_Meghna" TargetMode="External"/><Relationship Id="rId40" Type="http://schemas.openxmlformats.org/officeDocument/2006/relationships/hyperlink" Target="https://en.wikipedia.org/wiki/BNS_Durdharsha" TargetMode="External"/><Relationship Id="rId45" Type="http://schemas.openxmlformats.org/officeDocument/2006/relationships/hyperlink" Target="https://en.wikipedia.org/wiki/BNS_Durjoy_(1985)" TargetMode="External"/><Relationship Id="rId53" Type="http://schemas.openxmlformats.org/officeDocument/2006/relationships/hyperlink" Target="https://en.wikipedia.org/wiki/BNS_Sagar" TargetMode="External"/><Relationship Id="rId58" Type="http://schemas.openxmlformats.org/officeDocument/2006/relationships/hyperlink" Target="http://www.lomocean.com/projects/defence/11.7m+-+bangladesh+small+patrol+boat" TargetMode="External"/><Relationship Id="rId5" Type="http://schemas.openxmlformats.org/officeDocument/2006/relationships/hyperlink" Target="https://en.wikipedia.org/wiki/BNS_Abu_Bakar_(2014)" TargetMode="External"/><Relationship Id="rId19" Type="http://schemas.openxmlformats.org/officeDocument/2006/relationships/hyperlink" Target="https://en.wikipedia.org/wiki/BNS_Bijoy" TargetMode="External"/><Relationship Id="rId4" Type="http://schemas.openxmlformats.org/officeDocument/2006/relationships/hyperlink" Target="https://en.wikipedia.org/wiki/BNS_Abu_Ubaidah" TargetMode="External"/><Relationship Id="rId9" Type="http://schemas.openxmlformats.org/officeDocument/2006/relationships/hyperlink" Target="https://en.wikipedia.org/wiki/BNS_Somudra_Joy" TargetMode="External"/><Relationship Id="rId14" Type="http://schemas.openxmlformats.org/officeDocument/2006/relationships/hyperlink" Target="https://en.wikipedia.org/wiki/BNS_Umar_Farooq_(1976)" TargetMode="External"/><Relationship Id="rId22" Type="http://schemas.openxmlformats.org/officeDocument/2006/relationships/hyperlink" Target="https://en.wikipedia.org/wiki/BNS_Durjoy_(2012)" TargetMode="External"/><Relationship Id="rId27" Type="http://schemas.openxmlformats.org/officeDocument/2006/relationships/hyperlink" Target="https://en.wikipedia.org/wiki/BNS_Padma_(2013)" TargetMode="External"/><Relationship Id="rId30" Type="http://schemas.openxmlformats.org/officeDocument/2006/relationships/hyperlink" Target="https://en.wikipedia.org/wiki/BNS_Shaheed_Ruhul_Amin_(1994)" TargetMode="External"/><Relationship Id="rId35" Type="http://schemas.openxmlformats.org/officeDocument/2006/relationships/hyperlink" Target="https://en.wikipedia.org/wiki/BNS_Pabna" TargetMode="External"/><Relationship Id="rId43" Type="http://schemas.openxmlformats.org/officeDocument/2006/relationships/hyperlink" Target="https://en.wikipedia.org/wiki/BNS_Karnafuli" TargetMode="External"/><Relationship Id="rId48" Type="http://schemas.openxmlformats.org/officeDocument/2006/relationships/hyperlink" Target="https://en.wikipedia.org/wiki/BNS_Shaheed_Daulat" TargetMode="External"/><Relationship Id="rId56" Type="http://schemas.openxmlformats.org/officeDocument/2006/relationships/hyperlink" Target="http://www.lomocean.com/projects/defence/11.7m+-+bangladesh+small+patrol+boat" TargetMode="External"/><Relationship Id="rId8" Type="http://schemas.openxmlformats.org/officeDocument/2006/relationships/hyperlink" Target="https://en.wikipedia.org/wiki/BNS_Somudra_Joy" TargetMode="External"/><Relationship Id="rId51" Type="http://schemas.openxmlformats.org/officeDocument/2006/relationships/hyperlink" Target="https://en.wikipedia.org/wiki/BNS_Salam" TargetMode="External"/><Relationship Id="rId3" Type="http://schemas.openxmlformats.org/officeDocument/2006/relationships/hyperlink" Target="https://en.wikipedia.org/wiki/BNS_Abu_Ubaidah" TargetMode="External"/><Relationship Id="rId12" Type="http://schemas.openxmlformats.org/officeDocument/2006/relationships/hyperlink" Target="https://en.wikipedia.org/wiki/BNS_Ali_Haider_(1978)" TargetMode="External"/><Relationship Id="rId17" Type="http://schemas.openxmlformats.org/officeDocument/2006/relationships/hyperlink" Target="https://en.wikipedia.org/wiki/BNS_Shadhinota" TargetMode="External"/><Relationship Id="rId25" Type="http://schemas.openxmlformats.org/officeDocument/2006/relationships/hyperlink" Target="https://en.wikipedia.org/wiki/BNS_Madhumati" TargetMode="External"/><Relationship Id="rId33" Type="http://schemas.openxmlformats.org/officeDocument/2006/relationships/hyperlink" Target="https://en.wikipedia.org/wiki/BNS_Padma_(1973)" TargetMode="External"/><Relationship Id="rId38" Type="http://schemas.openxmlformats.org/officeDocument/2006/relationships/hyperlink" Target="https://en.wikipedia.org/wiki/BNS_Durbar" TargetMode="External"/><Relationship Id="rId46" Type="http://schemas.openxmlformats.org/officeDocument/2006/relationships/hyperlink" Target="https://en.wikipedia.org/wiki/BNS_Barkat" TargetMode="External"/><Relationship Id="rId59" Type="http://schemas.openxmlformats.org/officeDocument/2006/relationships/table" Target="../tables/table4.xml"/><Relationship Id="rId20" Type="http://schemas.openxmlformats.org/officeDocument/2006/relationships/hyperlink" Target="https://en.wikipedia.org/wiki/BNS_Bijoy" TargetMode="External"/><Relationship Id="rId41" Type="http://schemas.openxmlformats.org/officeDocument/2006/relationships/hyperlink" Target="https://en.wikipedia.org/wiki/BNS_Durdharsha" TargetMode="External"/><Relationship Id="rId54" Type="http://schemas.openxmlformats.org/officeDocument/2006/relationships/hyperlink" Target="https://en.wikipedia.org/wiki/BNS_Shapla" TargetMode="External"/><Relationship Id="rId1" Type="http://schemas.openxmlformats.org/officeDocument/2006/relationships/hyperlink" Target="https://en.wikipedia.org/wiki/BNS_Bangabandhu" TargetMode="External"/><Relationship Id="rId6" Type="http://schemas.openxmlformats.org/officeDocument/2006/relationships/hyperlink" Target="https://en.wikipedia.org/wiki/BNS_Abu_Bakar_(2014)" TargetMode="External"/><Relationship Id="rId15" Type="http://schemas.openxmlformats.org/officeDocument/2006/relationships/hyperlink" Target="https://en.wikipedia.org/wiki/BNS_Osman" TargetMode="External"/><Relationship Id="rId23" Type="http://schemas.openxmlformats.org/officeDocument/2006/relationships/hyperlink" Target="https://en.wikipedia.org/wiki/BNS_Bishkhali" TargetMode="External"/><Relationship Id="rId28" Type="http://schemas.openxmlformats.org/officeDocument/2006/relationships/hyperlink" Target="https://en.wikipedia.org/wiki/BNS_Padma_(2013)" TargetMode="External"/><Relationship Id="rId36" Type="http://schemas.openxmlformats.org/officeDocument/2006/relationships/hyperlink" Target="https://en.wikipedia.org/wiki/BNS_Meghna" TargetMode="External"/><Relationship Id="rId49" Type="http://schemas.openxmlformats.org/officeDocument/2006/relationships/hyperlink" Target="https://en.wikipedia.org/wiki/BNS_Shaheed_Daulat" TargetMode="External"/><Relationship Id="rId57" Type="http://schemas.openxmlformats.org/officeDocument/2006/relationships/hyperlink" Target="http://www.lomocean.com/projects/defence/11.7m+-+bangladesh+small+patrol+boat" TargetMode="External"/><Relationship Id="rId10" Type="http://schemas.openxmlformats.org/officeDocument/2006/relationships/hyperlink" Target="https://en.wikipedia.org/wiki/BNS_Abu_Bakr_(1982)" TargetMode="External"/><Relationship Id="rId31" Type="http://schemas.openxmlformats.org/officeDocument/2006/relationships/hyperlink" Target="https://en.wikipedia.org/wiki/BNS_Shaheed_Ruhul_Amin_(1994)" TargetMode="External"/><Relationship Id="rId44" Type="http://schemas.openxmlformats.org/officeDocument/2006/relationships/hyperlink" Target="https://en.wikipedia.org/wiki/BNS_Durjoy_(1985)" TargetMode="External"/><Relationship Id="rId52" Type="http://schemas.openxmlformats.org/officeDocument/2006/relationships/hyperlink" Target="https://en.wikipedia.org/wiki/BNS_Sagar"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ocs.google.com/spreadsheets/u/0/?authuser=0&amp;usp=sheets_web"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mr.mk/" TargetMode="External"/><Relationship Id="rId13" Type="http://schemas.openxmlformats.org/officeDocument/2006/relationships/hyperlink" Target="http://ah.mk/" TargetMode="External"/><Relationship Id="rId18" Type="http://schemas.openxmlformats.org/officeDocument/2006/relationships/hyperlink" Target="http://f.mk/" TargetMode="External"/><Relationship Id="rId3" Type="http://schemas.openxmlformats.org/officeDocument/2006/relationships/hyperlink" Target="http://mr.mk/" TargetMode="External"/><Relationship Id="rId7" Type="http://schemas.openxmlformats.org/officeDocument/2006/relationships/hyperlink" Target="http://mr.mk/" TargetMode="External"/><Relationship Id="rId12" Type="http://schemas.openxmlformats.org/officeDocument/2006/relationships/hyperlink" Target="http://ah.mk/" TargetMode="External"/><Relationship Id="rId17" Type="http://schemas.openxmlformats.org/officeDocument/2006/relationships/hyperlink" Target="http://f.mk/" TargetMode="External"/><Relationship Id="rId2" Type="http://schemas.openxmlformats.org/officeDocument/2006/relationships/hyperlink" Target="http://gv.t.br/" TargetMode="External"/><Relationship Id="rId16" Type="http://schemas.openxmlformats.org/officeDocument/2006/relationships/hyperlink" Target="http://ah.mk/" TargetMode="External"/><Relationship Id="rId1" Type="http://schemas.openxmlformats.org/officeDocument/2006/relationships/hyperlink" Target="http://gv.t.br/" TargetMode="External"/><Relationship Id="rId6" Type="http://schemas.openxmlformats.org/officeDocument/2006/relationships/hyperlink" Target="http://mr.mk/" TargetMode="External"/><Relationship Id="rId11" Type="http://schemas.openxmlformats.org/officeDocument/2006/relationships/hyperlink" Target="http://ah.mk/" TargetMode="External"/><Relationship Id="rId5" Type="http://schemas.openxmlformats.org/officeDocument/2006/relationships/hyperlink" Target="http://mr.mk/" TargetMode="External"/><Relationship Id="rId15" Type="http://schemas.openxmlformats.org/officeDocument/2006/relationships/hyperlink" Target="http://ah.mk/" TargetMode="External"/><Relationship Id="rId10" Type="http://schemas.openxmlformats.org/officeDocument/2006/relationships/hyperlink" Target="http://ah.mk/" TargetMode="External"/><Relationship Id="rId19" Type="http://schemas.openxmlformats.org/officeDocument/2006/relationships/drawing" Target="../drawings/drawing4.xml"/><Relationship Id="rId4" Type="http://schemas.openxmlformats.org/officeDocument/2006/relationships/hyperlink" Target="http://mr.mk/" TargetMode="External"/><Relationship Id="rId9" Type="http://schemas.openxmlformats.org/officeDocument/2006/relationships/hyperlink" Target="http://mr.mk/" TargetMode="External"/><Relationship Id="rId14" Type="http://schemas.openxmlformats.org/officeDocument/2006/relationships/hyperlink" Target="http://ah.mk/" TargetMode="External"/></Relationships>
</file>

<file path=xl/worksheets/_rels/sheet1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1.xml.rels><?xml version="1.0" encoding="UTF-8" standalone="yes"?>
<Relationships xmlns="http://schemas.openxmlformats.org/package/2006/relationships"><Relationship Id="rId117" Type="http://schemas.openxmlformats.org/officeDocument/2006/relationships/hyperlink" Target="https://wiki.warthunder.com/M19A1" TargetMode="External"/><Relationship Id="rId299" Type="http://schemas.openxmlformats.org/officeDocument/2006/relationships/hyperlink" Target="https://imgur.com/a/IMJyJK3" TargetMode="External"/><Relationship Id="rId21" Type="http://schemas.openxmlformats.org/officeDocument/2006/relationships/hyperlink" Target="https://wiki.warthunder.com/M15_CGMC" TargetMode="External"/><Relationship Id="rId63" Type="http://schemas.openxmlformats.org/officeDocument/2006/relationships/hyperlink" Target="https://imgur.com/a/QjUNcGp" TargetMode="External"/><Relationship Id="rId159" Type="http://schemas.openxmlformats.org/officeDocument/2006/relationships/hyperlink" Target="https://imgur.com/a/T94vPuy" TargetMode="External"/><Relationship Id="rId324" Type="http://schemas.openxmlformats.org/officeDocument/2006/relationships/hyperlink" Target="https://wiki.warthunder.com/AGS" TargetMode="External"/><Relationship Id="rId170" Type="http://schemas.openxmlformats.org/officeDocument/2006/relationships/hyperlink" Target="https://wiki.warthunder.com/Super_Hellcat" TargetMode="External"/><Relationship Id="rId226" Type="http://schemas.openxmlformats.org/officeDocument/2006/relationships/hyperlink" Target="https://wiki.warthunder.com/M60A1_(AOS)" TargetMode="External"/><Relationship Id="rId268" Type="http://schemas.openxmlformats.org/officeDocument/2006/relationships/hyperlink" Target="https://imgur.com/a/tWB3q2F" TargetMode="External"/><Relationship Id="rId32" Type="http://schemas.openxmlformats.org/officeDocument/2006/relationships/hyperlink" Target="https://imgur.com/a/nt6uBnX" TargetMode="External"/><Relationship Id="rId74" Type="http://schemas.openxmlformats.org/officeDocument/2006/relationships/hyperlink" Target="https://imgur.com/a/jyc35KV" TargetMode="External"/><Relationship Id="rId128" Type="http://schemas.openxmlformats.org/officeDocument/2006/relationships/hyperlink" Target="https://imgur.com/a/6CxgGxb" TargetMode="External"/><Relationship Id="rId335" Type="http://schemas.openxmlformats.org/officeDocument/2006/relationships/hyperlink" Target="https://imgur.com/a/late-abrams-gps-day-idk-which-versions-bksKTMA" TargetMode="External"/><Relationship Id="rId5" Type="http://schemas.openxmlformats.org/officeDocument/2006/relationships/hyperlink" Target="https://wiki.warthunder.com/M3_Stuart" TargetMode="External"/><Relationship Id="rId181" Type="http://schemas.openxmlformats.org/officeDocument/2006/relationships/hyperlink" Target="https://wiki.warthunder.com/M551(76)" TargetMode="External"/><Relationship Id="rId237" Type="http://schemas.openxmlformats.org/officeDocument/2006/relationships/hyperlink" Target="https://wiki.warthunder.com/MBT-70" TargetMode="External"/><Relationship Id="rId279" Type="http://schemas.openxmlformats.org/officeDocument/2006/relationships/hyperlink" Target="https://wiki.warthunder.com/M1A1" TargetMode="External"/><Relationship Id="rId43" Type="http://schemas.openxmlformats.org/officeDocument/2006/relationships/hyperlink" Target="https://imgur.com/a/QjUNcGp" TargetMode="External"/><Relationship Id="rId139" Type="http://schemas.openxmlformats.org/officeDocument/2006/relationships/hyperlink" Target="https://wiki.warthunder.com/T55E1" TargetMode="External"/><Relationship Id="rId290" Type="http://schemas.openxmlformats.org/officeDocument/2006/relationships/hyperlink" Target="https://wiki.warthunder.com/XM975" TargetMode="External"/><Relationship Id="rId304" Type="http://schemas.openxmlformats.org/officeDocument/2006/relationships/hyperlink" Target="https://imgur.com/a/LQebx7l" TargetMode="External"/><Relationship Id="rId85" Type="http://schemas.openxmlformats.org/officeDocument/2006/relationships/hyperlink" Target="https://imgur.com/a/6CxgGxb" TargetMode="External"/><Relationship Id="rId150" Type="http://schemas.openxmlformats.org/officeDocument/2006/relationships/hyperlink" Target="https://imgur.com/a/6CxgGxb" TargetMode="External"/><Relationship Id="rId192" Type="http://schemas.openxmlformats.org/officeDocument/2006/relationships/hyperlink" Target="https://imgur.com/a/C5CnSfL" TargetMode="External"/><Relationship Id="rId206" Type="http://schemas.openxmlformats.org/officeDocument/2006/relationships/hyperlink" Target="https://imgur.com/a/computing-sight-m61-SooJJVl" TargetMode="External"/><Relationship Id="rId248" Type="http://schemas.openxmlformats.org/officeDocument/2006/relationships/hyperlink" Target="https://imgur.com/a/RxBsYkZ" TargetMode="External"/><Relationship Id="rId12" Type="http://schemas.openxmlformats.org/officeDocument/2006/relationships/hyperlink" Target="https://imgur.com/a/tM5qoIQ" TargetMode="External"/><Relationship Id="rId108" Type="http://schemas.openxmlformats.org/officeDocument/2006/relationships/hyperlink" Target="https://wiki.warthunder.com/M4A3_(76)_W" TargetMode="External"/><Relationship Id="rId315" Type="http://schemas.openxmlformats.org/officeDocument/2006/relationships/hyperlink" Target="https://imgur.com/a/GTM4Ood" TargetMode="External"/><Relationship Id="rId54" Type="http://schemas.openxmlformats.org/officeDocument/2006/relationships/hyperlink" Target="https://wiki.warthunder.com/M24" TargetMode="External"/><Relationship Id="rId96" Type="http://schemas.openxmlformats.org/officeDocument/2006/relationships/hyperlink" Target="https://tanks-encyclopedia.com/75-mm-gun-m3-on-howitzer-motor-carriage-m8-chassis/" TargetMode="External"/><Relationship Id="rId161" Type="http://schemas.openxmlformats.org/officeDocument/2006/relationships/hyperlink" Target="https://imgur.com/a/6CxgGxb" TargetMode="External"/><Relationship Id="rId217" Type="http://schemas.openxmlformats.org/officeDocument/2006/relationships/hyperlink" Target="https://wiki.warthunder.com/Magach_3_(ERA)_(USA)" TargetMode="External"/><Relationship Id="rId259" Type="http://schemas.openxmlformats.org/officeDocument/2006/relationships/hyperlink" Target="https://wiki.warthunder.com/Merkava_Mk.2B_(USA)" TargetMode="External"/><Relationship Id="rId23" Type="http://schemas.openxmlformats.org/officeDocument/2006/relationships/hyperlink" Target="https://imgur.com/a/porp3dR" TargetMode="External"/><Relationship Id="rId119" Type="http://schemas.openxmlformats.org/officeDocument/2006/relationships/hyperlink" Target="https://live.warthunder.com/post/737621/en/" TargetMode="External"/><Relationship Id="rId270" Type="http://schemas.openxmlformats.org/officeDocument/2006/relationships/hyperlink" Target="https://imgur.com/a/AX6L6w3" TargetMode="External"/><Relationship Id="rId326" Type="http://schemas.openxmlformats.org/officeDocument/2006/relationships/hyperlink" Target="https://wiki.warthunder.com/Merkava_Mk.3D_(USA)" TargetMode="External"/><Relationship Id="rId65" Type="http://schemas.openxmlformats.org/officeDocument/2006/relationships/hyperlink" Target="https://wiki.warthunder.com/M4A2" TargetMode="External"/><Relationship Id="rId130" Type="http://schemas.openxmlformats.org/officeDocument/2006/relationships/hyperlink" Target="http://afvdb.50megs.com/usa/90mmgmcm36.html" TargetMode="External"/><Relationship Id="rId172" Type="http://schemas.openxmlformats.org/officeDocument/2006/relationships/hyperlink" Target="https://imgur.com/a/6CxgGxb" TargetMode="External"/><Relationship Id="rId228" Type="http://schemas.openxmlformats.org/officeDocument/2006/relationships/hyperlink" Target="http://afvdb.50megs.com/usa/pics/m60/m60.html" TargetMode="External"/><Relationship Id="rId281" Type="http://schemas.openxmlformats.org/officeDocument/2006/relationships/hyperlink" Target="https://imgur.com/a/u60JwrI" TargetMode="External"/><Relationship Id="rId337" Type="http://schemas.openxmlformats.org/officeDocument/2006/relationships/hyperlink" Target="https://imgur.com/a/LQebx7l" TargetMode="External"/><Relationship Id="rId34" Type="http://schemas.openxmlformats.org/officeDocument/2006/relationships/hyperlink" Target="https://wiki.warthunder.com/Category:USA_ground_vehicles" TargetMode="External"/><Relationship Id="rId76" Type="http://schemas.openxmlformats.org/officeDocument/2006/relationships/hyperlink" Target="https://imgur.com/a/AZG1cce" TargetMode="External"/><Relationship Id="rId141" Type="http://schemas.openxmlformats.org/officeDocument/2006/relationships/hyperlink" Target="https://wiki.warthunder.com/M18_%22Black_Cat%22" TargetMode="External"/><Relationship Id="rId7" Type="http://schemas.openxmlformats.org/officeDocument/2006/relationships/hyperlink" Target="http://afvdb.50megs.com/usa/m3stuart.html" TargetMode="External"/><Relationship Id="rId183" Type="http://schemas.openxmlformats.org/officeDocument/2006/relationships/hyperlink" Target="https://imgur.com/a/vBcPmQT" TargetMode="External"/><Relationship Id="rId239" Type="http://schemas.openxmlformats.org/officeDocument/2006/relationships/hyperlink" Target="https://wiki.warthunder.com/M247" TargetMode="External"/><Relationship Id="rId250" Type="http://schemas.openxmlformats.org/officeDocument/2006/relationships/hyperlink" Target="https://imgur.com/a/bksKTMA" TargetMode="External"/><Relationship Id="rId292" Type="http://schemas.openxmlformats.org/officeDocument/2006/relationships/hyperlink" Target="https://wiki.warthunder.com/M1128" TargetMode="External"/><Relationship Id="rId306" Type="http://schemas.openxmlformats.org/officeDocument/2006/relationships/hyperlink" Target="https://imgur.com/a/GTM4Ood" TargetMode="External"/><Relationship Id="rId45" Type="http://schemas.openxmlformats.org/officeDocument/2006/relationships/hyperlink" Target="https://wiki.warthunder.com/LVT(A)(1)_(TheRussianBadger)" TargetMode="External"/><Relationship Id="rId87" Type="http://schemas.openxmlformats.org/officeDocument/2006/relationships/hyperlink" Target="https://wiki.warthunder.com/M4_(WT_Mobile)" TargetMode="External"/><Relationship Id="rId110" Type="http://schemas.openxmlformats.org/officeDocument/2006/relationships/hyperlink" Target="https://imgur.com/a/fAOD4Sc" TargetMode="External"/><Relationship Id="rId152" Type="http://schemas.openxmlformats.org/officeDocument/2006/relationships/hyperlink" Target="https://imgur.com/a/6CxgGxb" TargetMode="External"/><Relationship Id="rId194" Type="http://schemas.openxmlformats.org/officeDocument/2006/relationships/hyperlink" Target="http://afvdb.50megs.com/usa/pics/m47patton/m47patton.html" TargetMode="External"/><Relationship Id="rId208" Type="http://schemas.openxmlformats.org/officeDocument/2006/relationships/hyperlink" Target="https://wiki.warthunder.com/T95" TargetMode="External"/><Relationship Id="rId240" Type="http://schemas.openxmlformats.org/officeDocument/2006/relationships/hyperlink" Target="https://wiki.warthunder.com/Imp.Chaparral" TargetMode="External"/><Relationship Id="rId261" Type="http://schemas.openxmlformats.org/officeDocument/2006/relationships/hyperlink" Target="https://wiki.warthunder.com/XM8" TargetMode="External"/><Relationship Id="rId14" Type="http://schemas.openxmlformats.org/officeDocument/2006/relationships/hyperlink" Target="https://wiki.warthunder.com/LVT(A)(1)" TargetMode="External"/><Relationship Id="rId35" Type="http://schemas.openxmlformats.org/officeDocument/2006/relationships/hyperlink" Target="https://wiki.warthunder.com/M2A4_(1st_Arm.Div.)" TargetMode="External"/><Relationship Id="rId56" Type="http://schemas.openxmlformats.org/officeDocument/2006/relationships/hyperlink" Target="https://imgur.com/a/T94vPuy" TargetMode="External"/><Relationship Id="rId77" Type="http://schemas.openxmlformats.org/officeDocument/2006/relationships/hyperlink" Target="https://wiki.warthunder.com/Category:USA_ground_vehicles" TargetMode="External"/><Relationship Id="rId100" Type="http://schemas.openxmlformats.org/officeDocument/2006/relationships/hyperlink" Target="https://imgur.com/a/KalhOZk" TargetMode="External"/><Relationship Id="rId282" Type="http://schemas.openxmlformats.org/officeDocument/2006/relationships/hyperlink" Target="https://imgur.com/a/LQebx7l" TargetMode="External"/><Relationship Id="rId317" Type="http://schemas.openxmlformats.org/officeDocument/2006/relationships/hyperlink" Target="https://imgur.com/a/LQebx7l" TargetMode="External"/><Relationship Id="rId338" Type="http://schemas.openxmlformats.org/officeDocument/2006/relationships/hyperlink" Target="https://wiki.warthunder.com/M1A2_SEP_V2" TargetMode="External"/><Relationship Id="rId8" Type="http://schemas.openxmlformats.org/officeDocument/2006/relationships/hyperlink" Target="https://wiki.warthunder.com/M3A1_Stuart" TargetMode="External"/><Relationship Id="rId98" Type="http://schemas.openxmlformats.org/officeDocument/2006/relationships/hyperlink" Target="https://wiki.warthunder.com/Category:Sweden_ground_vehicles" TargetMode="External"/><Relationship Id="rId121" Type="http://schemas.openxmlformats.org/officeDocument/2006/relationships/hyperlink" Target="https://imgur.com/a/FA2Uf8R" TargetMode="External"/><Relationship Id="rId142" Type="http://schemas.openxmlformats.org/officeDocument/2006/relationships/hyperlink" Target="https://imgur.com/a/fAOD4Sc" TargetMode="External"/><Relationship Id="rId163" Type="http://schemas.openxmlformats.org/officeDocument/2006/relationships/hyperlink" Target="https://wiki.warthunder.com/T34" TargetMode="External"/><Relationship Id="rId184" Type="http://schemas.openxmlformats.org/officeDocument/2006/relationships/hyperlink" Target="https://wiki.warthunder.com/T30" TargetMode="External"/><Relationship Id="rId219" Type="http://schemas.openxmlformats.org/officeDocument/2006/relationships/hyperlink" Target="https://wiki.warthunder.com/M551" TargetMode="External"/><Relationship Id="rId230" Type="http://schemas.openxmlformats.org/officeDocument/2006/relationships/hyperlink" Target="https://imgur.com/a/K3ssmAK" TargetMode="External"/><Relationship Id="rId251" Type="http://schemas.openxmlformats.org/officeDocument/2006/relationships/hyperlink" Target="https://imgur.com/a/LP0Wa1M" TargetMode="External"/><Relationship Id="rId25" Type="http://schemas.openxmlformats.org/officeDocument/2006/relationships/hyperlink" Target="https://wiki.warthunder.com/M2A2" TargetMode="External"/><Relationship Id="rId46" Type="http://schemas.openxmlformats.org/officeDocument/2006/relationships/hyperlink" Target="https://imgur.com/a/QjUNcGp" TargetMode="External"/><Relationship Id="rId67" Type="http://schemas.openxmlformats.org/officeDocument/2006/relationships/hyperlink" Target="https://imgur.com/a/WSnrmsZ" TargetMode="External"/><Relationship Id="rId272" Type="http://schemas.openxmlformats.org/officeDocument/2006/relationships/hyperlink" Target="https://imgur.com/a/GTM4Ood" TargetMode="External"/><Relationship Id="rId293" Type="http://schemas.openxmlformats.org/officeDocument/2006/relationships/hyperlink" Target="https://imgur.com/a/B9Z3iAG" TargetMode="External"/><Relationship Id="rId307" Type="http://schemas.openxmlformats.org/officeDocument/2006/relationships/hyperlink" Target="https://imgur.com/a/u60JwrI" TargetMode="External"/><Relationship Id="rId328" Type="http://schemas.openxmlformats.org/officeDocument/2006/relationships/hyperlink" Target="https://youtu.be/bI-d8RuPnDo?list=PLJn2WsHDwZWYGbNSRA9sto1QW3o6J9fev" TargetMode="External"/><Relationship Id="rId88" Type="http://schemas.openxmlformats.org/officeDocument/2006/relationships/hyperlink" Target="https://imgur.com/a/QjUNcGp" TargetMode="External"/><Relationship Id="rId111" Type="http://schemas.openxmlformats.org/officeDocument/2006/relationships/hyperlink" Target="https://wiki.warthunder.com/M6A1" TargetMode="External"/><Relationship Id="rId132" Type="http://schemas.openxmlformats.org/officeDocument/2006/relationships/hyperlink" Target="https://wiki.warthunder.com/Calliope" TargetMode="External"/><Relationship Id="rId153" Type="http://schemas.openxmlformats.org/officeDocument/2006/relationships/hyperlink" Target="https://imgur.com/a/T94vPuy" TargetMode="External"/><Relationship Id="rId174" Type="http://schemas.openxmlformats.org/officeDocument/2006/relationships/hyperlink" Target="https://imgur.com/a/6CxgGxb" TargetMode="External"/><Relationship Id="rId195" Type="http://schemas.openxmlformats.org/officeDocument/2006/relationships/hyperlink" Target="https://wiki.warthunder.com/M48A1" TargetMode="External"/><Relationship Id="rId209" Type="http://schemas.openxmlformats.org/officeDocument/2006/relationships/hyperlink" Target="https://old-forum.warthunder.com/index.php?/topic/514506-28-07-2021-t139t140-telescopic-sight-wrong-magnification-field-of-view/" TargetMode="External"/><Relationship Id="rId220" Type="http://schemas.openxmlformats.org/officeDocument/2006/relationships/hyperlink" Target="https://imgur.com/a/LuQZX3i" TargetMode="External"/><Relationship Id="rId241" Type="http://schemas.openxmlformats.org/officeDocument/2006/relationships/hyperlink" Target="https://imgur.com/a/p1tQwii" TargetMode="External"/><Relationship Id="rId15" Type="http://schemas.openxmlformats.org/officeDocument/2006/relationships/hyperlink" Target="https://imgur.com/a/QjUNcGp" TargetMode="External"/><Relationship Id="rId36" Type="http://schemas.openxmlformats.org/officeDocument/2006/relationships/hyperlink" Target="https://imgur.com/a/tM5qoIQ" TargetMode="External"/><Relationship Id="rId57" Type="http://schemas.openxmlformats.org/officeDocument/2006/relationships/hyperlink" Target="https://wiki.warthunder.com/M3_Lee" TargetMode="External"/><Relationship Id="rId262" Type="http://schemas.openxmlformats.org/officeDocument/2006/relationships/hyperlink" Target="https://wiki.warthunder.com/Category:USA_ground_vehicles" TargetMode="External"/><Relationship Id="rId283" Type="http://schemas.openxmlformats.org/officeDocument/2006/relationships/hyperlink" Target="https://wiki.warthunder.com/IPM1" TargetMode="External"/><Relationship Id="rId318" Type="http://schemas.openxmlformats.org/officeDocument/2006/relationships/hyperlink" Target="https://wiki.warthunder.com/unit/us_rdf_lt" TargetMode="External"/><Relationship Id="rId339" Type="http://schemas.openxmlformats.org/officeDocument/2006/relationships/hyperlink" Target="https://imgur.com/a/late-abrams-gps-day-idk-which-versions-bksKTMA" TargetMode="External"/><Relationship Id="rId78" Type="http://schemas.openxmlformats.org/officeDocument/2006/relationships/hyperlink" Target="https://wiki.warthunder.com/Stuart_VI_(5th_CAD)_(USA)" TargetMode="External"/><Relationship Id="rId99" Type="http://schemas.openxmlformats.org/officeDocument/2006/relationships/hyperlink" Target="https://wiki.warthunder.com/M18_GMC" TargetMode="External"/><Relationship Id="rId101" Type="http://schemas.openxmlformats.org/officeDocument/2006/relationships/hyperlink" Target="https://imgur.com/a/fAOD4Sc" TargetMode="External"/><Relationship Id="rId122" Type="http://schemas.openxmlformats.org/officeDocument/2006/relationships/hyperlink" Target="https://imgur.com/a/u3qVtwU" TargetMode="External"/><Relationship Id="rId143" Type="http://schemas.openxmlformats.org/officeDocument/2006/relationships/hyperlink" Target="https://wiki.warthunder.com/Category:USA_ground_vehicles" TargetMode="External"/><Relationship Id="rId164" Type="http://schemas.openxmlformats.org/officeDocument/2006/relationships/hyperlink" Target="https://wiki.warthunder.com/unit/us_skink_aa" TargetMode="External"/><Relationship Id="rId185" Type="http://schemas.openxmlformats.org/officeDocument/2006/relationships/hyperlink" Target="https://wiki.warthunder.com/M6A2E1" TargetMode="External"/><Relationship Id="rId9" Type="http://schemas.openxmlformats.org/officeDocument/2006/relationships/hyperlink" Target="https://imgur.com/a/QjUNcGp" TargetMode="External"/><Relationship Id="rId210" Type="http://schemas.openxmlformats.org/officeDocument/2006/relationships/hyperlink" Target="https://wiki.warthunder.com/Category:USA_ground_vehicles" TargetMode="External"/><Relationship Id="rId26" Type="http://schemas.openxmlformats.org/officeDocument/2006/relationships/hyperlink" Target="https://imgur.com/a/tM5qoIQ" TargetMode="External"/><Relationship Id="rId231" Type="http://schemas.openxmlformats.org/officeDocument/2006/relationships/hyperlink" Target="http://afvdb.50megs.com/usa/pics/m60/m60.html" TargetMode="External"/><Relationship Id="rId252" Type="http://schemas.openxmlformats.org/officeDocument/2006/relationships/hyperlink" Target="https://youtu.be/WDs5oQW1vNA?t=1176" TargetMode="External"/><Relationship Id="rId273" Type="http://schemas.openxmlformats.org/officeDocument/2006/relationships/hyperlink" Target="https://imgur.com/a/u60JwrI" TargetMode="External"/><Relationship Id="rId294" Type="http://schemas.openxmlformats.org/officeDocument/2006/relationships/hyperlink" Target="https://imgur.com/a/IMJyJK3" TargetMode="External"/><Relationship Id="rId308" Type="http://schemas.openxmlformats.org/officeDocument/2006/relationships/hyperlink" Target="https://imgur.com/a/LQebx7l" TargetMode="External"/><Relationship Id="rId329" Type="http://schemas.openxmlformats.org/officeDocument/2006/relationships/hyperlink" Target="https://wiki.warthunder.com/Category:USA_ground_vehicles" TargetMode="External"/><Relationship Id="rId47" Type="http://schemas.openxmlformats.org/officeDocument/2006/relationships/hyperlink" Target="http://afvdb.50megs.com/usa/lvta1.html" TargetMode="External"/><Relationship Id="rId68" Type="http://schemas.openxmlformats.org/officeDocument/2006/relationships/hyperlink" Target="https://wiki.warthunder.com/M16_MGMC" TargetMode="External"/><Relationship Id="rId89" Type="http://schemas.openxmlformats.org/officeDocument/2006/relationships/hyperlink" Target="https://imgur.com/a/WSnrmsZ" TargetMode="External"/><Relationship Id="rId112" Type="http://schemas.openxmlformats.org/officeDocument/2006/relationships/hyperlink" Target="https://wiki.warthunder.com/T1E1" TargetMode="External"/><Relationship Id="rId133" Type="http://schemas.openxmlformats.org/officeDocument/2006/relationships/hyperlink" Target="https://imgur.com/a/QjUNcGp" TargetMode="External"/><Relationship Id="rId154" Type="http://schemas.openxmlformats.org/officeDocument/2006/relationships/hyperlink" Target="https://wiki.warthunder.com/M46" TargetMode="External"/><Relationship Id="rId175" Type="http://schemas.openxmlformats.org/officeDocument/2006/relationships/hyperlink" Target="https://imgur.com/a/T94vPuy" TargetMode="External"/><Relationship Id="rId340" Type="http://schemas.openxmlformats.org/officeDocument/2006/relationships/hyperlink" Target="https://imgur.com/a/cXisMvl" TargetMode="External"/><Relationship Id="rId196" Type="http://schemas.openxmlformats.org/officeDocument/2006/relationships/hyperlink" Target="https://imgur.com/a/SrvRXR5" TargetMode="External"/><Relationship Id="rId200" Type="http://schemas.openxmlformats.org/officeDocument/2006/relationships/hyperlink" Target="http://afvdb.50megs.com/usa/pics/m60/m60.html" TargetMode="External"/><Relationship Id="rId16" Type="http://schemas.openxmlformats.org/officeDocument/2006/relationships/hyperlink" Target="http://afvdb.50megs.com/usa/lvta1.html" TargetMode="External"/><Relationship Id="rId221" Type="http://schemas.openxmlformats.org/officeDocument/2006/relationships/hyperlink" Target="https://imgur.com/a/vBcPmQT" TargetMode="External"/><Relationship Id="rId242" Type="http://schemas.openxmlformats.org/officeDocument/2006/relationships/hyperlink" Target="https://imgur.com/a/XMCZBs0" TargetMode="External"/><Relationship Id="rId263" Type="http://schemas.openxmlformats.org/officeDocument/2006/relationships/hyperlink" Target="https://wiki.warthunder.com/M3A3_Bradley" TargetMode="External"/><Relationship Id="rId284" Type="http://schemas.openxmlformats.org/officeDocument/2006/relationships/hyperlink" Target="https://imgur.com/a/GTM4Ood" TargetMode="External"/><Relationship Id="rId319" Type="http://schemas.openxmlformats.org/officeDocument/2006/relationships/hyperlink" Target="https://wiki.warthunder.com/CCVL" TargetMode="External"/><Relationship Id="rId37" Type="http://schemas.openxmlformats.org/officeDocument/2006/relationships/hyperlink" Target="http://afvdb.50megs.com/usa/pics/lighttankm2/lighttankm2.html" TargetMode="External"/><Relationship Id="rId58" Type="http://schemas.openxmlformats.org/officeDocument/2006/relationships/hyperlink" Target="https://imgur.com/a/QjUNcGp" TargetMode="External"/><Relationship Id="rId79" Type="http://schemas.openxmlformats.org/officeDocument/2006/relationships/hyperlink" Target="https://imgur.com/a/AZG1cce" TargetMode="External"/><Relationship Id="rId102" Type="http://schemas.openxmlformats.org/officeDocument/2006/relationships/hyperlink" Target="https://wiki.warthunder.com/M4A1_(76)_W" TargetMode="External"/><Relationship Id="rId123" Type="http://schemas.openxmlformats.org/officeDocument/2006/relationships/hyperlink" Target="https://wiki.warthunder.com/M36_GMC" TargetMode="External"/><Relationship Id="rId144" Type="http://schemas.openxmlformats.org/officeDocument/2006/relationships/hyperlink" Target="https://wiki.warthunder.com/M41A1" TargetMode="External"/><Relationship Id="rId330" Type="http://schemas.openxmlformats.org/officeDocument/2006/relationships/hyperlink" Target="https://wiki.warthunder.com/M1A2_Abrams" TargetMode="External"/><Relationship Id="rId90" Type="http://schemas.openxmlformats.org/officeDocument/2006/relationships/hyperlink" Target="https://wiki.warthunder.com/LVT(A)(4)_(ZIS-2)_(USA)" TargetMode="External"/><Relationship Id="rId165" Type="http://schemas.openxmlformats.org/officeDocument/2006/relationships/hyperlink" Target="https://wiki.warthunder.com/M109A1" TargetMode="External"/><Relationship Id="rId186" Type="http://schemas.openxmlformats.org/officeDocument/2006/relationships/hyperlink" Target="https://imgur.com/a/T94vPuy" TargetMode="External"/><Relationship Id="rId211" Type="http://schemas.openxmlformats.org/officeDocument/2006/relationships/hyperlink" Target="https://wiki.warthunder.com/M728_CEV" TargetMode="External"/><Relationship Id="rId232" Type="http://schemas.openxmlformats.org/officeDocument/2006/relationships/hyperlink" Target="https://wiki.warthunder.com/M60A3_TTS" TargetMode="External"/><Relationship Id="rId253" Type="http://schemas.openxmlformats.org/officeDocument/2006/relationships/hyperlink" Target="https://wiki.warthunder.com/XM1_(GM)" TargetMode="External"/><Relationship Id="rId274" Type="http://schemas.openxmlformats.org/officeDocument/2006/relationships/hyperlink" Target="https://imgur.com/a/LQebx7l" TargetMode="External"/><Relationship Id="rId295" Type="http://schemas.openxmlformats.org/officeDocument/2006/relationships/hyperlink" Target="https://youtu.be/dS4vNE58RR4" TargetMode="External"/><Relationship Id="rId309" Type="http://schemas.openxmlformats.org/officeDocument/2006/relationships/hyperlink" Target="https://wiki.warthunder.com/M1A1_AIM" TargetMode="External"/><Relationship Id="rId27" Type="http://schemas.openxmlformats.org/officeDocument/2006/relationships/hyperlink" Target="http://afvdb.50megs.com/usa/lighttankm2.html" TargetMode="External"/><Relationship Id="rId48" Type="http://schemas.openxmlformats.org/officeDocument/2006/relationships/hyperlink" Target="https://wiki.warthunder.com/M8_LAC" TargetMode="External"/><Relationship Id="rId69" Type="http://schemas.openxmlformats.org/officeDocument/2006/relationships/hyperlink" Target="https://imgur.com/a/BFj3VZd" TargetMode="External"/><Relationship Id="rId113" Type="http://schemas.openxmlformats.org/officeDocument/2006/relationships/hyperlink" Target="https://wiki.warthunder.com/M4A3E2" TargetMode="External"/><Relationship Id="rId134" Type="http://schemas.openxmlformats.org/officeDocument/2006/relationships/hyperlink" Target="https://imgur.com/a/WSnrmsZ" TargetMode="External"/><Relationship Id="rId320" Type="http://schemas.openxmlformats.org/officeDocument/2006/relationships/hyperlink" Target="https://wiki.warthunder.com/M60_AMBT" TargetMode="External"/><Relationship Id="rId80" Type="http://schemas.openxmlformats.org/officeDocument/2006/relationships/hyperlink" Target="https://imgur.com/a/QjUNcGp" TargetMode="External"/><Relationship Id="rId155" Type="http://schemas.openxmlformats.org/officeDocument/2006/relationships/hyperlink" Target="https://imgur.com/a/T94vPuy" TargetMode="External"/><Relationship Id="rId176" Type="http://schemas.openxmlformats.org/officeDocument/2006/relationships/hyperlink" Target="https://wiki.warthunder.com/M26E1" TargetMode="External"/><Relationship Id="rId197" Type="http://schemas.openxmlformats.org/officeDocument/2006/relationships/hyperlink" Target="https://imgur.com/a/K3ssmAK" TargetMode="External"/><Relationship Id="rId341" Type="http://schemas.openxmlformats.org/officeDocument/2006/relationships/hyperlink" Target="https://imgur.com/a/LQebx7l" TargetMode="External"/><Relationship Id="rId201" Type="http://schemas.openxmlformats.org/officeDocument/2006/relationships/hyperlink" Target="https://wiki.warthunder.com/T32" TargetMode="External"/><Relationship Id="rId222" Type="http://schemas.openxmlformats.org/officeDocument/2006/relationships/hyperlink" Target="https://wiki.warthunder.com/M3_Bradley" TargetMode="External"/><Relationship Id="rId243" Type="http://schemas.openxmlformats.org/officeDocument/2006/relationships/hyperlink" Target="https://wiki.warthunder.com/M60A2" TargetMode="External"/><Relationship Id="rId264" Type="http://schemas.openxmlformats.org/officeDocument/2006/relationships/hyperlink" Target="https://imgur.com/a/j4GMm1o" TargetMode="External"/><Relationship Id="rId285" Type="http://schemas.openxmlformats.org/officeDocument/2006/relationships/hyperlink" Target="https://imgur.com/a/u60JwrI" TargetMode="External"/><Relationship Id="rId17" Type="http://schemas.openxmlformats.org/officeDocument/2006/relationships/hyperlink" Target="https://wiki.warthunder.com/M22" TargetMode="External"/><Relationship Id="rId38" Type="http://schemas.openxmlformats.org/officeDocument/2006/relationships/hyperlink" Target="https://wiki.warthunder.com/LVT(A)(4)" TargetMode="External"/><Relationship Id="rId59" Type="http://schemas.openxmlformats.org/officeDocument/2006/relationships/hyperlink" Target="https://imgur.com/a/vvw7Et7" TargetMode="External"/><Relationship Id="rId103" Type="http://schemas.openxmlformats.org/officeDocument/2006/relationships/hyperlink" Target="https://imgur.com/a/6CxgGxb" TargetMode="External"/><Relationship Id="rId124" Type="http://schemas.openxmlformats.org/officeDocument/2006/relationships/hyperlink" Target="https://imgur.com/a/6CxgGxb" TargetMode="External"/><Relationship Id="rId310" Type="http://schemas.openxmlformats.org/officeDocument/2006/relationships/hyperlink" Target="https://imgur.com/a/late-abrams-gps-day-idk-which-versions-bksKTMA" TargetMode="External"/><Relationship Id="rId70" Type="http://schemas.openxmlformats.org/officeDocument/2006/relationships/hyperlink" Target="https://www.bits.de/NRANEU/others/amd-us-archive/Fm44-2%2856%29.pdf" TargetMode="External"/><Relationship Id="rId91" Type="http://schemas.openxmlformats.org/officeDocument/2006/relationships/hyperlink" Target="https://reibert.info/lots/pricel-zis-2-k-57-mm-pushke-ili-k-pulemetu.665128/" TargetMode="External"/><Relationship Id="rId145" Type="http://schemas.openxmlformats.org/officeDocument/2006/relationships/hyperlink" Target="https://imgur.com/a/K3ssmAK" TargetMode="External"/><Relationship Id="rId166" Type="http://schemas.openxmlformats.org/officeDocument/2006/relationships/hyperlink" Target="https://wiki.warthunder.com/M56" TargetMode="External"/><Relationship Id="rId187" Type="http://schemas.openxmlformats.org/officeDocument/2006/relationships/hyperlink" Target="https://www.patreon.com/posts/detroit-arsenal-50389573" TargetMode="External"/><Relationship Id="rId331" Type="http://schemas.openxmlformats.org/officeDocument/2006/relationships/hyperlink" Target="https://imgur.com/a/GTM4Ood" TargetMode="External"/><Relationship Id="rId1" Type="http://schemas.openxmlformats.org/officeDocument/2006/relationships/hyperlink" Target="https://wiki.warthunder.com/Category:USA_ground_vehicles" TargetMode="External"/><Relationship Id="rId212" Type="http://schemas.openxmlformats.org/officeDocument/2006/relationships/hyperlink" Target="https://wiki.warthunder.com/T54E2" TargetMode="External"/><Relationship Id="rId233" Type="http://schemas.openxmlformats.org/officeDocument/2006/relationships/hyperlink" Target="https://imgur.com/a/AX6L6w3" TargetMode="External"/><Relationship Id="rId254" Type="http://schemas.openxmlformats.org/officeDocument/2006/relationships/hyperlink" Target="https://imgur.com/a/xm1-general-motors-fcs-p4QEdWb" TargetMode="External"/><Relationship Id="rId28" Type="http://schemas.openxmlformats.org/officeDocument/2006/relationships/hyperlink" Target="https://wiki.warthunder.com/M8_Scott" TargetMode="External"/><Relationship Id="rId49" Type="http://schemas.openxmlformats.org/officeDocument/2006/relationships/hyperlink" Target="https://imgur.com/a/AZG1cce" TargetMode="External"/><Relationship Id="rId114" Type="http://schemas.openxmlformats.org/officeDocument/2006/relationships/hyperlink" Target="https://imgur.com/a/6CxgGxb" TargetMode="External"/><Relationship Id="rId275" Type="http://schemas.openxmlformats.org/officeDocument/2006/relationships/hyperlink" Target="https://wiki.warthunder.com/M1_Abrams" TargetMode="External"/><Relationship Id="rId296" Type="http://schemas.openxmlformats.org/officeDocument/2006/relationships/hyperlink" Target="https://wiki.warthunder.com/Category:USA_ground_vehicles" TargetMode="External"/><Relationship Id="rId300" Type="http://schemas.openxmlformats.org/officeDocument/2006/relationships/hyperlink" Target="https://youtu.be/dS4vNE58RR4" TargetMode="External"/><Relationship Id="rId60" Type="http://schemas.openxmlformats.org/officeDocument/2006/relationships/hyperlink" Target="https://wiki.warthunder.com/M4A1" TargetMode="External"/><Relationship Id="rId81" Type="http://schemas.openxmlformats.org/officeDocument/2006/relationships/hyperlink" Target="https://wiki.warthunder.com/Grant_I_(USA)" TargetMode="External"/><Relationship Id="rId135" Type="http://schemas.openxmlformats.org/officeDocument/2006/relationships/hyperlink" Target="https://wiki.warthunder.com/T14" TargetMode="External"/><Relationship Id="rId156" Type="http://schemas.openxmlformats.org/officeDocument/2006/relationships/hyperlink" Target="https://wiki.warthunder.com/M4A3E2_(76)_W" TargetMode="External"/><Relationship Id="rId177" Type="http://schemas.openxmlformats.org/officeDocument/2006/relationships/hyperlink" Target="https://wiki.warthunder.com/M46_%22Tiger%22" TargetMode="External"/><Relationship Id="rId198" Type="http://schemas.openxmlformats.org/officeDocument/2006/relationships/hyperlink" Target="https://wiki.warthunder.com/M60" TargetMode="External"/><Relationship Id="rId321" Type="http://schemas.openxmlformats.org/officeDocument/2006/relationships/hyperlink" Target="https://imgur.com/a/25hdcLY" TargetMode="External"/><Relationship Id="rId342" Type="http://schemas.openxmlformats.org/officeDocument/2006/relationships/hyperlink" Target="https://wiki.warthunder.com/ADATS" TargetMode="External"/><Relationship Id="rId202" Type="http://schemas.openxmlformats.org/officeDocument/2006/relationships/hyperlink" Target="https://wiki.warthunder.com/T32E1" TargetMode="External"/><Relationship Id="rId223" Type="http://schemas.openxmlformats.org/officeDocument/2006/relationships/hyperlink" Target="https://imgur.com/a/qzAi8hc" TargetMode="External"/><Relationship Id="rId244" Type="http://schemas.openxmlformats.org/officeDocument/2006/relationships/hyperlink" Target="https://imgur.com/a/nJU64X6" TargetMode="External"/><Relationship Id="rId18" Type="http://schemas.openxmlformats.org/officeDocument/2006/relationships/hyperlink" Target="http://afvdb.50megs.com/usa/m22locust.html" TargetMode="External"/><Relationship Id="rId39" Type="http://schemas.openxmlformats.org/officeDocument/2006/relationships/hyperlink" Target="https://imgur.com/a/AZG1cce" TargetMode="External"/><Relationship Id="rId265" Type="http://schemas.openxmlformats.org/officeDocument/2006/relationships/hyperlink" Target="https://imgur.com/a/j4GMm1o" TargetMode="External"/><Relationship Id="rId286" Type="http://schemas.openxmlformats.org/officeDocument/2006/relationships/hyperlink" Target="https://imgur.com/a/LP0Wa1M" TargetMode="External"/><Relationship Id="rId50" Type="http://schemas.openxmlformats.org/officeDocument/2006/relationships/hyperlink" Target="http://afvdb.50megs.com/usa/lacm8.html" TargetMode="External"/><Relationship Id="rId104" Type="http://schemas.openxmlformats.org/officeDocument/2006/relationships/hyperlink" Target="https://imgur.com/a/fAOD4Sc" TargetMode="External"/><Relationship Id="rId125" Type="http://schemas.openxmlformats.org/officeDocument/2006/relationships/hyperlink" Target="https://imgur.com/a/u3qVtwU" TargetMode="External"/><Relationship Id="rId146" Type="http://schemas.openxmlformats.org/officeDocument/2006/relationships/hyperlink" Target="https://wiki.warthunder.com/T92" TargetMode="External"/><Relationship Id="rId167" Type="http://schemas.openxmlformats.org/officeDocument/2006/relationships/hyperlink" Target="https://wiki.warthunder.com/M50" TargetMode="External"/><Relationship Id="rId188" Type="http://schemas.openxmlformats.org/officeDocument/2006/relationships/hyperlink" Target="https://wiki.warthunder.com/T29" TargetMode="External"/><Relationship Id="rId311" Type="http://schemas.openxmlformats.org/officeDocument/2006/relationships/hyperlink" Target="https://imgur.com/a/m1a1-sa-fep-thermal-imaging-system-8snQv0K" TargetMode="External"/><Relationship Id="rId332" Type="http://schemas.openxmlformats.org/officeDocument/2006/relationships/hyperlink" Target="https://imgur.com/a/u60JwrI" TargetMode="External"/><Relationship Id="rId71" Type="http://schemas.openxmlformats.org/officeDocument/2006/relationships/hyperlink" Target="https://wiki.warthunder.com/unit/us_t77e1" TargetMode="External"/><Relationship Id="rId92" Type="http://schemas.openxmlformats.org/officeDocument/2006/relationships/hyperlink" Target="https://wiki.warthunder.com/M5A1_TD" TargetMode="External"/><Relationship Id="rId213" Type="http://schemas.openxmlformats.org/officeDocument/2006/relationships/hyperlink" Target="https://wiki.warthunder.com/T54E1" TargetMode="External"/><Relationship Id="rId234" Type="http://schemas.openxmlformats.org/officeDocument/2006/relationships/hyperlink" Target="https://wiki.warthunder.com/T95E1" TargetMode="External"/><Relationship Id="rId2" Type="http://schemas.openxmlformats.org/officeDocument/2006/relationships/hyperlink" Target="https://wiki.warthunder.com/M2A4" TargetMode="External"/><Relationship Id="rId29" Type="http://schemas.openxmlformats.org/officeDocument/2006/relationships/hyperlink" Target="https://imgur.com/a/u3qVtwU" TargetMode="External"/><Relationship Id="rId255" Type="http://schemas.openxmlformats.org/officeDocument/2006/relationships/hyperlink" Target="https://imgur.com/a/xm1-general-motors-fcs-p4QEdWb" TargetMode="External"/><Relationship Id="rId276" Type="http://schemas.openxmlformats.org/officeDocument/2006/relationships/hyperlink" Target="https://imgur.com/a/GTM4Ood" TargetMode="External"/><Relationship Id="rId297" Type="http://schemas.openxmlformats.org/officeDocument/2006/relationships/hyperlink" Target="https://wiki.warthunder.com/M1128_Wolfpack" TargetMode="External"/><Relationship Id="rId40" Type="http://schemas.openxmlformats.org/officeDocument/2006/relationships/hyperlink" Target="https://imgur.com/a/u3qVtwU" TargetMode="External"/><Relationship Id="rId115" Type="http://schemas.openxmlformats.org/officeDocument/2006/relationships/hyperlink" Target="https://imgur.com/a/X7CotwD" TargetMode="External"/><Relationship Id="rId136" Type="http://schemas.openxmlformats.org/officeDocument/2006/relationships/hyperlink" Target="https://wiki.warthunder.com/Cobra_King" TargetMode="External"/><Relationship Id="rId157" Type="http://schemas.openxmlformats.org/officeDocument/2006/relationships/hyperlink" Target="https://imgur.com/a/6CxgGxb" TargetMode="External"/><Relationship Id="rId178" Type="http://schemas.openxmlformats.org/officeDocument/2006/relationships/hyperlink" Target="https://imgur.com/a/T94vPuy" TargetMode="External"/><Relationship Id="rId301" Type="http://schemas.openxmlformats.org/officeDocument/2006/relationships/hyperlink" Target="https://wiki.warthunder.com/M1_KVT" TargetMode="External"/><Relationship Id="rId322" Type="http://schemas.openxmlformats.org/officeDocument/2006/relationships/hyperlink" Target="https://wiki.warthunder.com/LOSAT" TargetMode="External"/><Relationship Id="rId343" Type="http://schemas.openxmlformats.org/officeDocument/2006/relationships/hyperlink" Target="https://imgur.com/a/k9IqBBB" TargetMode="External"/><Relationship Id="rId61" Type="http://schemas.openxmlformats.org/officeDocument/2006/relationships/hyperlink" Target="https://imgur.com/a/WSnrmsZ" TargetMode="External"/><Relationship Id="rId82" Type="http://schemas.openxmlformats.org/officeDocument/2006/relationships/hyperlink" Target="https://imgur.com/a/QjUNcGp" TargetMode="External"/><Relationship Id="rId199" Type="http://schemas.openxmlformats.org/officeDocument/2006/relationships/hyperlink" Target="https://imgur.com/a/K3ssmAK" TargetMode="External"/><Relationship Id="rId203" Type="http://schemas.openxmlformats.org/officeDocument/2006/relationships/hyperlink" Target="https://wiki.warthunder.com/M103" TargetMode="External"/><Relationship Id="rId19" Type="http://schemas.openxmlformats.org/officeDocument/2006/relationships/hyperlink" Target="https://wiki.warthunder.com/M13_MGMC" TargetMode="External"/><Relationship Id="rId224" Type="http://schemas.openxmlformats.org/officeDocument/2006/relationships/hyperlink" Target="https://imgur.com/a/KA8OBMU" TargetMode="External"/><Relationship Id="rId245" Type="http://schemas.openxmlformats.org/officeDocument/2006/relationships/hyperlink" Target="http://afvdb.50megs.com/usa/pics/m60/m60.html" TargetMode="External"/><Relationship Id="rId266" Type="http://schemas.openxmlformats.org/officeDocument/2006/relationships/hyperlink" Target="https://imgur.com/a/KA8OBMU" TargetMode="External"/><Relationship Id="rId287" Type="http://schemas.openxmlformats.org/officeDocument/2006/relationships/hyperlink" Target="https://wiki.warthunder.com/LAV-AD" TargetMode="External"/><Relationship Id="rId30" Type="http://schemas.openxmlformats.org/officeDocument/2006/relationships/hyperlink" Target="http://afvdb.50megs.com/usa/pics/75mmhmcm8/75mmhmcm8.html" TargetMode="External"/><Relationship Id="rId105" Type="http://schemas.openxmlformats.org/officeDocument/2006/relationships/hyperlink" Target="https://wiki.warthunder.com/M4A2_(76)_W" TargetMode="External"/><Relationship Id="rId126" Type="http://schemas.openxmlformats.org/officeDocument/2006/relationships/hyperlink" Target="http://afvdb.50megs.com/usa/90mmgmcm36.html" TargetMode="External"/><Relationship Id="rId147" Type="http://schemas.openxmlformats.org/officeDocument/2006/relationships/hyperlink" Target="https://wiki.warthunder.com/M4/T26" TargetMode="External"/><Relationship Id="rId168" Type="http://schemas.openxmlformats.org/officeDocument/2006/relationships/hyperlink" Target="https://imgur.com/a/yOSbpqX" TargetMode="External"/><Relationship Id="rId312" Type="http://schemas.openxmlformats.org/officeDocument/2006/relationships/hyperlink" Target="https://imgur.com/a/LQebx7l" TargetMode="External"/><Relationship Id="rId333" Type="http://schemas.openxmlformats.org/officeDocument/2006/relationships/hyperlink" Target="https://imgur.com/a/LQebx7l" TargetMode="External"/><Relationship Id="rId51" Type="http://schemas.openxmlformats.org/officeDocument/2006/relationships/hyperlink" Target="https://wiki.warthunder.com/Category:USA_ground_vehicles" TargetMode="External"/><Relationship Id="rId72" Type="http://schemas.openxmlformats.org/officeDocument/2006/relationships/hyperlink" Target="https://wiki.warthunder.com/M4A3_(105)" TargetMode="External"/><Relationship Id="rId93" Type="http://schemas.openxmlformats.org/officeDocument/2006/relationships/hyperlink" Target="https://imgur.com/a/AZG1cce" TargetMode="External"/><Relationship Id="rId189" Type="http://schemas.openxmlformats.org/officeDocument/2006/relationships/hyperlink" Target="https://wiki.warthunder.com/Category:USA_ground_vehicles" TargetMode="External"/><Relationship Id="rId3" Type="http://schemas.openxmlformats.org/officeDocument/2006/relationships/hyperlink" Target="https://imgur.com/a/tM5qoIQ" TargetMode="External"/><Relationship Id="rId214" Type="http://schemas.openxmlformats.org/officeDocument/2006/relationships/hyperlink" Target="https://imgur.com/a/K3ssmAK" TargetMode="External"/><Relationship Id="rId235" Type="http://schemas.openxmlformats.org/officeDocument/2006/relationships/hyperlink" Target="https://wiki.warthunder.com/XM803" TargetMode="External"/><Relationship Id="rId256" Type="http://schemas.openxmlformats.org/officeDocument/2006/relationships/hyperlink" Target="https://youtu.be/iUwagEWmMdE?t=24" TargetMode="External"/><Relationship Id="rId277" Type="http://schemas.openxmlformats.org/officeDocument/2006/relationships/hyperlink" Target="https://imgur.com/a/u60JwrI" TargetMode="External"/><Relationship Id="rId298" Type="http://schemas.openxmlformats.org/officeDocument/2006/relationships/hyperlink" Target="https://imgur.com/a/B9Z3iAG" TargetMode="External"/><Relationship Id="rId116" Type="http://schemas.openxmlformats.org/officeDocument/2006/relationships/hyperlink" Target="https://wiki.warthunder.com/T1E1_(90)" TargetMode="External"/><Relationship Id="rId137" Type="http://schemas.openxmlformats.org/officeDocument/2006/relationships/hyperlink" Target="https://imgur.com/a/6CxgGxb" TargetMode="External"/><Relationship Id="rId158" Type="http://schemas.openxmlformats.org/officeDocument/2006/relationships/hyperlink" Target="https://wiki.warthunder.com/T26E5" TargetMode="External"/><Relationship Id="rId302" Type="http://schemas.openxmlformats.org/officeDocument/2006/relationships/hyperlink" Target="https://imgur.com/a/GTM4Ood" TargetMode="External"/><Relationship Id="rId323" Type="http://schemas.openxmlformats.org/officeDocument/2006/relationships/hyperlink" Target="https://imgur.com/a/er5TrFN" TargetMode="External"/><Relationship Id="rId20" Type="http://schemas.openxmlformats.org/officeDocument/2006/relationships/hyperlink" Target="https://imgur.com/a/BFj3VZd" TargetMode="External"/><Relationship Id="rId41" Type="http://schemas.openxmlformats.org/officeDocument/2006/relationships/hyperlink" Target="http://afvdb.50megs.com/usa/lvta4.html" TargetMode="External"/><Relationship Id="rId62" Type="http://schemas.openxmlformats.org/officeDocument/2006/relationships/hyperlink" Target="https://wiki.warthunder.com/M4" TargetMode="External"/><Relationship Id="rId83" Type="http://schemas.openxmlformats.org/officeDocument/2006/relationships/hyperlink" Target="https://wiki.warthunder.com/M4A5" TargetMode="External"/><Relationship Id="rId179" Type="http://schemas.openxmlformats.org/officeDocument/2006/relationships/hyperlink" Target="https://wiki.warthunder.com/T28" TargetMode="External"/><Relationship Id="rId190" Type="http://schemas.openxmlformats.org/officeDocument/2006/relationships/hyperlink" Target="https://wiki.warthunder.com/XM800T" TargetMode="External"/><Relationship Id="rId204" Type="http://schemas.openxmlformats.org/officeDocument/2006/relationships/hyperlink" Target="https://imgur.com/a/K3ssmAK" TargetMode="External"/><Relationship Id="rId225" Type="http://schemas.openxmlformats.org/officeDocument/2006/relationships/hyperlink" Target="https://www.globalsecurity.org/military/library/policy/army/fm/3-22-1/fm3-22-1.pdf" TargetMode="External"/><Relationship Id="rId246" Type="http://schemas.openxmlformats.org/officeDocument/2006/relationships/hyperlink" Target="https://wiki.warthunder.com/Category:USA_ground_vehicles" TargetMode="External"/><Relationship Id="rId267" Type="http://schemas.openxmlformats.org/officeDocument/2006/relationships/hyperlink" Target="https://wiki.warthunder.com/HSTV-L" TargetMode="External"/><Relationship Id="rId288" Type="http://schemas.openxmlformats.org/officeDocument/2006/relationships/hyperlink" Target="https://imgur.com/a/jaAxGuW" TargetMode="External"/><Relationship Id="rId106" Type="http://schemas.openxmlformats.org/officeDocument/2006/relationships/hyperlink" Target="https://imgur.com/a/6CxgGxb" TargetMode="External"/><Relationship Id="rId127" Type="http://schemas.openxmlformats.org/officeDocument/2006/relationships/hyperlink" Target="https://wiki.warthunder.com/M36B2" TargetMode="External"/><Relationship Id="rId313" Type="http://schemas.openxmlformats.org/officeDocument/2006/relationships/hyperlink" Target="https://youtu.be/V-gYBxHPO_Y?t=2" TargetMode="External"/><Relationship Id="rId10" Type="http://schemas.openxmlformats.org/officeDocument/2006/relationships/hyperlink" Target="http://afvdb.50megs.com/usa/pics/m3stuart/m3stuart.html" TargetMode="External"/><Relationship Id="rId31" Type="http://schemas.openxmlformats.org/officeDocument/2006/relationships/hyperlink" Target="https://wiki.warthunder.com/M3_GMC" TargetMode="External"/><Relationship Id="rId52" Type="http://schemas.openxmlformats.org/officeDocument/2006/relationships/hyperlink" Target="https://wiki.warthunder.com/M5A1" TargetMode="External"/><Relationship Id="rId73" Type="http://schemas.openxmlformats.org/officeDocument/2006/relationships/hyperlink" Target="https://imgur.com/a/jyc35KV" TargetMode="External"/><Relationship Id="rId94" Type="http://schemas.openxmlformats.org/officeDocument/2006/relationships/hyperlink" Target="https://imgur.com/a/QjUNcGp" TargetMode="External"/><Relationship Id="rId148" Type="http://schemas.openxmlformats.org/officeDocument/2006/relationships/hyperlink" Target="https://imgur.com/a/6CxgGxb" TargetMode="External"/><Relationship Id="rId169" Type="http://schemas.openxmlformats.org/officeDocument/2006/relationships/hyperlink" Target="https://wiki.warthunder.com/Category:USA_ground_vehicles" TargetMode="External"/><Relationship Id="rId334" Type="http://schemas.openxmlformats.org/officeDocument/2006/relationships/hyperlink" Target="https://wiki.warthunder.com/M1A2_SEP" TargetMode="External"/><Relationship Id="rId4" Type="http://schemas.openxmlformats.org/officeDocument/2006/relationships/hyperlink" Target="http://afvdb.50megs.com/usa/pics/lighttankm2/lighttankm2.html" TargetMode="External"/><Relationship Id="rId180" Type="http://schemas.openxmlformats.org/officeDocument/2006/relationships/hyperlink" Target="https://old-forum.warthunder.com/index.php?/topic/514506-28-07-2021-t139t140-telescopic-sight-wrong-magnification-field-of-view/" TargetMode="External"/><Relationship Id="rId215" Type="http://schemas.openxmlformats.org/officeDocument/2006/relationships/hyperlink" Target="https://wiki.warthunder.com/T114" TargetMode="External"/><Relationship Id="rId236" Type="http://schemas.openxmlformats.org/officeDocument/2006/relationships/hyperlink" Target="https://imgur.com/a/BIscCJA" TargetMode="External"/><Relationship Id="rId257" Type="http://schemas.openxmlformats.org/officeDocument/2006/relationships/hyperlink" Target="https://wiki.warthunder.com/Merkava_Mk.1_(USA)" TargetMode="External"/><Relationship Id="rId278" Type="http://schemas.openxmlformats.org/officeDocument/2006/relationships/hyperlink" Target="https://imgur.com/a/LP0Wa1M" TargetMode="External"/><Relationship Id="rId303" Type="http://schemas.openxmlformats.org/officeDocument/2006/relationships/hyperlink" Target="https://imgur.com/a/u60JwrI" TargetMode="External"/><Relationship Id="rId42" Type="http://schemas.openxmlformats.org/officeDocument/2006/relationships/hyperlink" Target="https://wiki.warthunder.com/M3A1_(USMC)" TargetMode="External"/><Relationship Id="rId84" Type="http://schemas.openxmlformats.org/officeDocument/2006/relationships/hyperlink" Target="https://wiki.warthunder.com/M24_(TL)" TargetMode="External"/><Relationship Id="rId138" Type="http://schemas.openxmlformats.org/officeDocument/2006/relationships/hyperlink" Target="https://imgur.com/a/X7CotwD" TargetMode="External"/><Relationship Id="rId191" Type="http://schemas.openxmlformats.org/officeDocument/2006/relationships/hyperlink" Target="https://wiki.warthunder.com/M47" TargetMode="External"/><Relationship Id="rId205" Type="http://schemas.openxmlformats.org/officeDocument/2006/relationships/hyperlink" Target="https://wiki.warthunder.com/M163" TargetMode="External"/><Relationship Id="rId247" Type="http://schemas.openxmlformats.org/officeDocument/2006/relationships/hyperlink" Target="https://wiki.warthunder.com/M901" TargetMode="External"/><Relationship Id="rId107" Type="http://schemas.openxmlformats.org/officeDocument/2006/relationships/hyperlink" Target="https://imgur.com/a/fAOD4Sc" TargetMode="External"/><Relationship Id="rId289" Type="http://schemas.openxmlformats.org/officeDocument/2006/relationships/hyperlink" Target="https://youtu.be/XooFmPUt6aA?t=29" TargetMode="External"/><Relationship Id="rId11" Type="http://schemas.openxmlformats.org/officeDocument/2006/relationships/hyperlink" Target="https://wiki.warthunder.com/M2" TargetMode="External"/><Relationship Id="rId53" Type="http://schemas.openxmlformats.org/officeDocument/2006/relationships/hyperlink" Target="https://imgur.com/a/AZG1cce" TargetMode="External"/><Relationship Id="rId149" Type="http://schemas.openxmlformats.org/officeDocument/2006/relationships/hyperlink" Target="https://wiki.warthunder.com/T25" TargetMode="External"/><Relationship Id="rId314" Type="http://schemas.openxmlformats.org/officeDocument/2006/relationships/hyperlink" Target="https://wiki.warthunder.com/M1A1_Click-Bait" TargetMode="External"/><Relationship Id="rId95" Type="http://schemas.openxmlformats.org/officeDocument/2006/relationships/hyperlink" Target="https://wiki.warthunder.com/M8A1_GMC" TargetMode="External"/><Relationship Id="rId160" Type="http://schemas.openxmlformats.org/officeDocument/2006/relationships/hyperlink" Target="https://wiki.warthunder.com/T26E1-1" TargetMode="External"/><Relationship Id="rId216" Type="http://schemas.openxmlformats.org/officeDocument/2006/relationships/hyperlink" Target="https://apps.dtic.mil/sti/tr/pdf/AD0015315.pdf" TargetMode="External"/><Relationship Id="rId258" Type="http://schemas.openxmlformats.org/officeDocument/2006/relationships/hyperlink" Target="https://imgur.com/a/oIJlkLg" TargetMode="External"/><Relationship Id="rId22" Type="http://schemas.openxmlformats.org/officeDocument/2006/relationships/hyperlink" Target="https://imgur.com/a/porp3dR" TargetMode="External"/><Relationship Id="rId64" Type="http://schemas.openxmlformats.org/officeDocument/2006/relationships/hyperlink" Target="https://imgur.com/a/WSnrmsZ" TargetMode="External"/><Relationship Id="rId118" Type="http://schemas.openxmlformats.org/officeDocument/2006/relationships/hyperlink" Target="https://wiki.warthunder.com/M42" TargetMode="External"/><Relationship Id="rId325" Type="http://schemas.openxmlformats.org/officeDocument/2006/relationships/hyperlink" Target="https://imgur.com/a/AX6L6w3" TargetMode="External"/><Relationship Id="rId171" Type="http://schemas.openxmlformats.org/officeDocument/2006/relationships/hyperlink" Target="https://wiki.warthunder.com/T20" TargetMode="External"/><Relationship Id="rId227" Type="http://schemas.openxmlformats.org/officeDocument/2006/relationships/hyperlink" Target="https://imgur.com/a/K3ssmAK" TargetMode="External"/><Relationship Id="rId269" Type="http://schemas.openxmlformats.org/officeDocument/2006/relationships/hyperlink" Target="https://wiki.warthunder.com/120S" TargetMode="External"/><Relationship Id="rId33" Type="http://schemas.openxmlformats.org/officeDocument/2006/relationships/hyperlink" Target="http://afvdb.50megs.com/usa/pics/75mmgmcm3/75mmgmcm3.html" TargetMode="External"/><Relationship Id="rId129" Type="http://schemas.openxmlformats.org/officeDocument/2006/relationships/hyperlink" Target="https://imgur.com/a/u3qVtwU" TargetMode="External"/><Relationship Id="rId280" Type="http://schemas.openxmlformats.org/officeDocument/2006/relationships/hyperlink" Target="https://imgur.com/a/GTM4Ood" TargetMode="External"/><Relationship Id="rId336" Type="http://schemas.openxmlformats.org/officeDocument/2006/relationships/hyperlink" Target="https://imgur.com/a/cXisMvl" TargetMode="External"/><Relationship Id="rId75" Type="http://schemas.openxmlformats.org/officeDocument/2006/relationships/hyperlink" Target="https://wiki.warthunder.com/M10_GMC" TargetMode="External"/><Relationship Id="rId140" Type="http://schemas.openxmlformats.org/officeDocument/2006/relationships/hyperlink" Target="https://imgur.com/a/u3qVtwU" TargetMode="External"/><Relationship Id="rId182" Type="http://schemas.openxmlformats.org/officeDocument/2006/relationships/hyperlink" Target="https://imgur.com/a/LuQZX3i" TargetMode="External"/><Relationship Id="rId6" Type="http://schemas.openxmlformats.org/officeDocument/2006/relationships/hyperlink" Target="https://imgur.com/a/tM5qoIQ" TargetMode="External"/><Relationship Id="rId238" Type="http://schemas.openxmlformats.org/officeDocument/2006/relationships/hyperlink" Target="https://live.warthunder.com/post/673379/en/" TargetMode="External"/><Relationship Id="rId291" Type="http://schemas.openxmlformats.org/officeDocument/2006/relationships/hyperlink" Target="https://imgur.com/a/gd8Rfmb" TargetMode="External"/><Relationship Id="rId305" Type="http://schemas.openxmlformats.org/officeDocument/2006/relationships/hyperlink" Target="https://wiki.warthunder.com/M1A1_(YouTube_Cup)" TargetMode="External"/><Relationship Id="rId44" Type="http://schemas.openxmlformats.org/officeDocument/2006/relationships/hyperlink" Target="http://afvdb.50megs.com/usa/pics/m3stuart/m3stuart.html" TargetMode="External"/><Relationship Id="rId86" Type="http://schemas.openxmlformats.org/officeDocument/2006/relationships/hyperlink" Target="https://imgur.com/a/T94vPuy" TargetMode="External"/><Relationship Id="rId151" Type="http://schemas.openxmlformats.org/officeDocument/2006/relationships/hyperlink" Target="https://wiki.warthunder.com/M26" TargetMode="External"/><Relationship Id="rId193" Type="http://schemas.openxmlformats.org/officeDocument/2006/relationships/hyperlink" Target="https://imgur.com/a/K3ssmAK" TargetMode="External"/><Relationship Id="rId207" Type="http://schemas.openxmlformats.org/officeDocument/2006/relationships/hyperlink" Target="https://archive.org/details/TM9235030010M163VADS/mode/2up" TargetMode="External"/><Relationship Id="rId249" Type="http://schemas.openxmlformats.org/officeDocument/2006/relationships/hyperlink" Target="https://wiki.warthunder.com/XM1_(Chrysler)" TargetMode="External"/><Relationship Id="rId13" Type="http://schemas.openxmlformats.org/officeDocument/2006/relationships/hyperlink" Target="https://www.ibiblio.org/hyperwar/USA/ref/FM/PDFs/FM23-80.pdf" TargetMode="External"/><Relationship Id="rId109" Type="http://schemas.openxmlformats.org/officeDocument/2006/relationships/hyperlink" Target="https://imgur.com/a/6CxgGxb" TargetMode="External"/><Relationship Id="rId260" Type="http://schemas.openxmlformats.org/officeDocument/2006/relationships/hyperlink" Target="https://imgur.com/a/mmglMIR" TargetMode="External"/><Relationship Id="rId316" Type="http://schemas.openxmlformats.org/officeDocument/2006/relationships/hyperlink" Target="https://imgur.com/a/u60JwrI" TargetMode="External"/><Relationship Id="rId55" Type="http://schemas.openxmlformats.org/officeDocument/2006/relationships/hyperlink" Target="https://imgur.com/a/6CxgGxb" TargetMode="External"/><Relationship Id="rId97" Type="http://schemas.openxmlformats.org/officeDocument/2006/relationships/hyperlink" Target="https://wiki.warthunder.com/T18E2" TargetMode="External"/><Relationship Id="rId120" Type="http://schemas.openxmlformats.org/officeDocument/2006/relationships/hyperlink" Target="https://wiki.warthunder.com/unit/us_m44" TargetMode="External"/><Relationship Id="rId162" Type="http://schemas.openxmlformats.org/officeDocument/2006/relationships/hyperlink" Target="https://tanks-encyclopedia.com/ww2/us/t26e4-super-pershing/" TargetMode="External"/><Relationship Id="rId218" Type="http://schemas.openxmlformats.org/officeDocument/2006/relationships/hyperlink" Target="https://wiki.warthunder.com/Category:USA_ground_vehicles" TargetMode="External"/><Relationship Id="rId271" Type="http://schemas.openxmlformats.org/officeDocument/2006/relationships/hyperlink" Target="https://wiki.warthunder.com/M1A1_HC" TargetMode="External"/><Relationship Id="rId24" Type="http://schemas.openxmlformats.org/officeDocument/2006/relationships/hyperlink" Target="http://afvdb.50megs.com/usa/pics/mgmcm15/mgmcm15.html" TargetMode="External"/><Relationship Id="rId66" Type="http://schemas.openxmlformats.org/officeDocument/2006/relationships/hyperlink" Target="https://imgur.com/a/QjUNcGp" TargetMode="External"/><Relationship Id="rId131" Type="http://schemas.openxmlformats.org/officeDocument/2006/relationships/hyperlink" Target="https://wiki.warthunder.com/Category:USA_ground_vehicles" TargetMode="External"/><Relationship Id="rId327" Type="http://schemas.openxmlformats.org/officeDocument/2006/relationships/hyperlink" Target="https://imgur.com/a/barak-zohar-baz-fcs-TkTvGWs" TargetMode="External"/><Relationship Id="rId173" Type="http://schemas.openxmlformats.org/officeDocument/2006/relationships/hyperlink" Target="https://wiki.warthunder.com/M26_T99" TargetMode="External"/><Relationship Id="rId229" Type="http://schemas.openxmlformats.org/officeDocument/2006/relationships/hyperlink" Target="https://wiki.warthunder.com/M60A1_RISE_(P)" TargetMode="External"/></Relationships>
</file>

<file path=xl/worksheets/_rels/sheet22.xml.rels><?xml version="1.0" encoding="UTF-8" standalone="yes"?>
<Relationships xmlns="http://schemas.openxmlformats.org/package/2006/relationships"><Relationship Id="rId26" Type="http://schemas.openxmlformats.org/officeDocument/2006/relationships/hyperlink" Target="https://imgur.com/a/FA2Uf8R" TargetMode="External"/><Relationship Id="rId117" Type="http://schemas.openxmlformats.org/officeDocument/2006/relationships/hyperlink" Target="https://imgur.com/a/fero-z18a7-J3NFq6P" TargetMode="External"/><Relationship Id="rId21" Type="http://schemas.openxmlformats.org/officeDocument/2006/relationships/hyperlink" Target="https://axis-militaria.com/product/ww-ii-german-wh-army-z-f-3x8-2-0-cm-anti-aircraft-sight-mg151-20-drilling/" TargetMode="External"/><Relationship Id="rId42" Type="http://schemas.openxmlformats.org/officeDocument/2006/relationships/hyperlink" Target="https://tanks-encyclopedia.com/ww2-germany-panther-ii-mit-88cm-kwk-43-l71/" TargetMode="External"/><Relationship Id="rId47" Type="http://schemas.openxmlformats.org/officeDocument/2006/relationships/hyperlink" Target="https://imgur.com/a/qkcRIUq" TargetMode="External"/><Relationship Id="rId63" Type="http://schemas.openxmlformats.org/officeDocument/2006/relationships/hyperlink" Target="https://imgur.com/a/pL8EpFs" TargetMode="External"/><Relationship Id="rId68" Type="http://schemas.openxmlformats.org/officeDocument/2006/relationships/hyperlink" Target="https://imgur.com/a/G0AwjQD" TargetMode="External"/><Relationship Id="rId84" Type="http://schemas.openxmlformats.org/officeDocument/2006/relationships/hyperlink" Target="https://live.warthunder.com/post/1087706/en/" TargetMode="External"/><Relationship Id="rId89" Type="http://schemas.openxmlformats.org/officeDocument/2006/relationships/hyperlink" Target="https://imgur.com/a/nw9ZQ6r" TargetMode="External"/><Relationship Id="rId112" Type="http://schemas.openxmlformats.org/officeDocument/2006/relationships/hyperlink" Target="https://live.warthunder.com/post/1087706/en/" TargetMode="External"/><Relationship Id="rId16" Type="http://schemas.openxmlformats.org/officeDocument/2006/relationships/hyperlink" Target="https://imgur.com/a/Umw5xzd" TargetMode="External"/><Relationship Id="rId107" Type="http://schemas.openxmlformats.org/officeDocument/2006/relationships/hyperlink" Target="https://imgur.com/a/pL8EpFs" TargetMode="External"/><Relationship Id="rId11" Type="http://schemas.openxmlformats.org/officeDocument/2006/relationships/hyperlink" Target="https://imgur.com/a/CqVe8Tz" TargetMode="External"/><Relationship Id="rId32" Type="http://schemas.openxmlformats.org/officeDocument/2006/relationships/hyperlink" Target="https://imgur.com/a/mkN5q8K" TargetMode="External"/><Relationship Id="rId37" Type="http://schemas.openxmlformats.org/officeDocument/2006/relationships/hyperlink" Target="https://imgur.com/a/X7CotwD" TargetMode="External"/><Relationship Id="rId53" Type="http://schemas.openxmlformats.org/officeDocument/2006/relationships/hyperlink" Target="https://imgur.com/a/K3ssmAK" TargetMode="External"/><Relationship Id="rId58" Type="http://schemas.openxmlformats.org/officeDocument/2006/relationships/hyperlink" Target="https://imgur.com/a/EzREPJO" TargetMode="External"/><Relationship Id="rId74" Type="http://schemas.openxmlformats.org/officeDocument/2006/relationships/hyperlink" Target="https://imgur.com/a/klroz7S" TargetMode="External"/><Relationship Id="rId79" Type="http://schemas.openxmlformats.org/officeDocument/2006/relationships/hyperlink" Target="https://imgur.com/a/lVBc6vq" TargetMode="External"/><Relationship Id="rId102" Type="http://schemas.openxmlformats.org/officeDocument/2006/relationships/hyperlink" Target="https://imgur.com/a/emes-15-with-attica-gl-Z5djSou" TargetMode="External"/><Relationship Id="rId123" Type="http://schemas.openxmlformats.org/officeDocument/2006/relationships/hyperlink" Target="https://imgur.com/a/Ffr7ODk" TargetMode="External"/><Relationship Id="rId5" Type="http://schemas.openxmlformats.org/officeDocument/2006/relationships/hyperlink" Target="https://live.warthunder.com/post/695442/en/" TargetMode="External"/><Relationship Id="rId90" Type="http://schemas.openxmlformats.org/officeDocument/2006/relationships/hyperlink" Target="https://imgur.com/a/APDVVN0" TargetMode="External"/><Relationship Id="rId95" Type="http://schemas.openxmlformats.org/officeDocument/2006/relationships/hyperlink" Target="https://live.warthunder.com/post/1087706/en/" TargetMode="External"/><Relationship Id="rId22" Type="http://schemas.openxmlformats.org/officeDocument/2006/relationships/hyperlink" Target="https://wiki.warthunder.com/Category:Germany_ground_vehicles" TargetMode="External"/><Relationship Id="rId27" Type="http://schemas.openxmlformats.org/officeDocument/2006/relationships/hyperlink" Target="https://imgur.com/a/u3qVtwU" TargetMode="External"/><Relationship Id="rId43" Type="http://schemas.openxmlformats.org/officeDocument/2006/relationships/hyperlink" Target="https://tanks-encyclopedia.com/3-7-cm-flakzwilling-auf-panther-fahrgestell-341/" TargetMode="External"/><Relationship Id="rId48" Type="http://schemas.openxmlformats.org/officeDocument/2006/relationships/hyperlink" Target="https://imgur.com/a/klroz7S" TargetMode="External"/><Relationship Id="rId64" Type="http://schemas.openxmlformats.org/officeDocument/2006/relationships/hyperlink" Target="https://imgur.com/a/klroz7S" TargetMode="External"/><Relationship Id="rId69" Type="http://schemas.openxmlformats.org/officeDocument/2006/relationships/hyperlink" Target="https://www.zona-militar.com/foros/threads/todo-sobre-el-tam-tanque-argentino-mediano.14704/page-735" TargetMode="External"/><Relationship Id="rId113" Type="http://schemas.openxmlformats.org/officeDocument/2006/relationships/hyperlink" Target="https://imgur.com/a/pL8EpFs" TargetMode="External"/><Relationship Id="rId118" Type="http://schemas.openxmlformats.org/officeDocument/2006/relationships/hyperlink" Target="https://imgur.com/a/leopard-2-multi-functional-display-8m7YC2b" TargetMode="External"/><Relationship Id="rId80" Type="http://schemas.openxmlformats.org/officeDocument/2006/relationships/hyperlink" Target="https://imgur.com/sGsPs9X" TargetMode="External"/><Relationship Id="rId85" Type="http://schemas.openxmlformats.org/officeDocument/2006/relationships/hyperlink" Target="https://imgur.com/a/y0iQpPk" TargetMode="External"/><Relationship Id="rId12" Type="http://schemas.openxmlformats.org/officeDocument/2006/relationships/hyperlink" Target="https://wiki.warthunder.com/Category:Germany_ground_vehicles" TargetMode="External"/><Relationship Id="rId17" Type="http://schemas.openxmlformats.org/officeDocument/2006/relationships/hyperlink" Target="https://imgur.com/a/fI5G6o6" TargetMode="External"/><Relationship Id="rId33" Type="http://schemas.openxmlformats.org/officeDocument/2006/relationships/hyperlink" Target="https://wiki.warthunder.com/Category:Germany_ground_vehicles" TargetMode="External"/><Relationship Id="rId38" Type="http://schemas.openxmlformats.org/officeDocument/2006/relationships/hyperlink" Target="https://imgur.com/a/mkN5q8K" TargetMode="External"/><Relationship Id="rId59" Type="http://schemas.openxmlformats.org/officeDocument/2006/relationships/hyperlink" Target="https://imgur.com/a/pL8EpFs" TargetMode="External"/><Relationship Id="rId103" Type="http://schemas.openxmlformats.org/officeDocument/2006/relationships/hyperlink" Target="https://imgur.com/a/Ffr7ODk" TargetMode="External"/><Relationship Id="rId108" Type="http://schemas.openxmlformats.org/officeDocument/2006/relationships/hyperlink" Target="https://imgur.com/a/Ffr7ODk" TargetMode="External"/><Relationship Id="rId124" Type="http://schemas.openxmlformats.org/officeDocument/2006/relationships/hyperlink" Target="https://live.warthunder.com/post/1087706/en/" TargetMode="External"/><Relationship Id="rId54" Type="http://schemas.openxmlformats.org/officeDocument/2006/relationships/hyperlink" Target="https://wiki.warthunder.com/Category:Germany_ground_vehicles" TargetMode="External"/><Relationship Id="rId70" Type="http://schemas.openxmlformats.org/officeDocument/2006/relationships/hyperlink" Target="https://imgur.com/a/pL8EpFs" TargetMode="External"/><Relationship Id="rId75" Type="http://schemas.openxmlformats.org/officeDocument/2006/relationships/hyperlink" Target="https://wiki.warthunder.com/Category:Germany_ground_vehicles" TargetMode="External"/><Relationship Id="rId91" Type="http://schemas.openxmlformats.org/officeDocument/2006/relationships/hyperlink" Target="https://imgur.com/thdq846" TargetMode="External"/><Relationship Id="rId96" Type="http://schemas.openxmlformats.org/officeDocument/2006/relationships/hyperlink" Target="https://imgur.com/a/WSAavwY" TargetMode="External"/><Relationship Id="rId1" Type="http://schemas.openxmlformats.org/officeDocument/2006/relationships/hyperlink" Target="https://wiki.warthunder.com/Category:Germany_ground_vehicles" TargetMode="External"/><Relationship Id="rId6" Type="http://schemas.openxmlformats.org/officeDocument/2006/relationships/hyperlink" Target="https://imgur.com/a/yQwBeSL" TargetMode="External"/><Relationship Id="rId23" Type="http://schemas.openxmlformats.org/officeDocument/2006/relationships/hyperlink" Target="https://imgur.com/a/Umw5xzd" TargetMode="External"/><Relationship Id="rId28" Type="http://schemas.openxmlformats.org/officeDocument/2006/relationships/hyperlink" Target="https://imgur.com/a/yQwBeSL" TargetMode="External"/><Relationship Id="rId49" Type="http://schemas.openxmlformats.org/officeDocument/2006/relationships/hyperlink" Target="https://en.wikipedia.org/wiki/Leopard_1" TargetMode="External"/><Relationship Id="rId114" Type="http://schemas.openxmlformats.org/officeDocument/2006/relationships/hyperlink" Target="https://imgur.com/a/Ffr7ODk" TargetMode="External"/><Relationship Id="rId119" Type="http://schemas.openxmlformats.org/officeDocument/2006/relationships/hyperlink" Target="https://live.warthunder.com/post/1087706/en/" TargetMode="External"/><Relationship Id="rId44" Type="http://schemas.openxmlformats.org/officeDocument/2006/relationships/hyperlink" Target="https://wiki.warthunder.com/Tiger_II_(10.5_cm_Kw.K)" TargetMode="External"/><Relationship Id="rId60" Type="http://schemas.openxmlformats.org/officeDocument/2006/relationships/hyperlink" Target="https://imgur.com/a/8i9h32x" TargetMode="External"/><Relationship Id="rId65" Type="http://schemas.openxmlformats.org/officeDocument/2006/relationships/hyperlink" Target="https://imgur.com/a/MYTERYt" TargetMode="External"/><Relationship Id="rId81" Type="http://schemas.openxmlformats.org/officeDocument/2006/relationships/hyperlink" Target="https://live.warthunder.com/post/1087706/en/" TargetMode="External"/><Relationship Id="rId86" Type="http://schemas.openxmlformats.org/officeDocument/2006/relationships/hyperlink" Target="https://imgur.com/a/MYTERYt" TargetMode="External"/><Relationship Id="rId13" Type="http://schemas.openxmlformats.org/officeDocument/2006/relationships/hyperlink" Target="https://imgur.com/a/gAGX9Xk" TargetMode="External"/><Relationship Id="rId18" Type="http://schemas.openxmlformats.org/officeDocument/2006/relationships/hyperlink" Target="https://imgur.com/a/fI5G6o6" TargetMode="External"/><Relationship Id="rId39" Type="http://schemas.openxmlformats.org/officeDocument/2006/relationships/hyperlink" Target="https://wiki.warthunder.com/Category:Germany_ground_vehicles" TargetMode="External"/><Relationship Id="rId109" Type="http://schemas.openxmlformats.org/officeDocument/2006/relationships/hyperlink" Target="https://live.warthunder.com/post/1087706/en/" TargetMode="External"/><Relationship Id="rId34" Type="http://schemas.openxmlformats.org/officeDocument/2006/relationships/hyperlink" Target="https://imgur.com/a/uHpWHSn" TargetMode="External"/><Relationship Id="rId50" Type="http://schemas.openxmlformats.org/officeDocument/2006/relationships/hyperlink" Target="https://imgur.com/a/qkcRIUq" TargetMode="External"/><Relationship Id="rId55" Type="http://schemas.openxmlformats.org/officeDocument/2006/relationships/hyperlink" Target="https://imgur.com/a/G0AwjQD" TargetMode="External"/><Relationship Id="rId76" Type="http://schemas.openxmlformats.org/officeDocument/2006/relationships/hyperlink" Target="https://imgur.com/a/klroz7S" TargetMode="External"/><Relationship Id="rId97" Type="http://schemas.openxmlformats.org/officeDocument/2006/relationships/hyperlink" Target="https://www.controp.com/wp-content/uploads/2021/10/SIGHT-25HD.pdf" TargetMode="External"/><Relationship Id="rId104" Type="http://schemas.openxmlformats.org/officeDocument/2006/relationships/hyperlink" Target="https://imgur.com/a/leopard-2-multi-functional-display-8m7YC2b" TargetMode="External"/><Relationship Id="rId120" Type="http://schemas.openxmlformats.org/officeDocument/2006/relationships/hyperlink" Target="https://imgur.com/a/gd8Rfmb" TargetMode="External"/><Relationship Id="rId125" Type="http://schemas.openxmlformats.org/officeDocument/2006/relationships/hyperlink" Target="https://imgur.com/a/pL8EpFs" TargetMode="External"/><Relationship Id="rId7" Type="http://schemas.openxmlformats.org/officeDocument/2006/relationships/hyperlink" Target="https://wiki.warthunder.com/Category:Germany_ground_vehicles" TargetMode="External"/><Relationship Id="rId71" Type="http://schemas.openxmlformats.org/officeDocument/2006/relationships/hyperlink" Target="https://imgur.com/a/klroz7S" TargetMode="External"/><Relationship Id="rId92" Type="http://schemas.openxmlformats.org/officeDocument/2006/relationships/hyperlink" Target="https://wiki.warthunder.com/Category:Germany_ground_vehicles" TargetMode="External"/><Relationship Id="rId2" Type="http://schemas.openxmlformats.org/officeDocument/2006/relationships/hyperlink" Target="https://imgur.com/a/CqVe8Tz" TargetMode="External"/><Relationship Id="rId29" Type="http://schemas.openxmlformats.org/officeDocument/2006/relationships/hyperlink" Target="https://djvu.online/file/Vdyh2MsCnXt9n" TargetMode="External"/><Relationship Id="rId24" Type="http://schemas.openxmlformats.org/officeDocument/2006/relationships/hyperlink" Target="https://imgur.com/a/gAGX9Xk" TargetMode="External"/><Relationship Id="rId40" Type="http://schemas.openxmlformats.org/officeDocument/2006/relationships/hyperlink" Target="https://imgur.com/a/mkN5q8K" TargetMode="External"/><Relationship Id="rId45" Type="http://schemas.openxmlformats.org/officeDocument/2006/relationships/hyperlink" Target="https://wiki.warthunder.com/Category:Germany_ground_vehicles" TargetMode="External"/><Relationship Id="rId66" Type="http://schemas.openxmlformats.org/officeDocument/2006/relationships/hyperlink" Target="https://imgur.com/a/UUVPFDw" TargetMode="External"/><Relationship Id="rId87" Type="http://schemas.openxmlformats.org/officeDocument/2006/relationships/hyperlink" Target="https://youtu.be/jwh_naNtis8?t=606" TargetMode="External"/><Relationship Id="rId110" Type="http://schemas.openxmlformats.org/officeDocument/2006/relationships/hyperlink" Target="https://imgur.com/a/pL8EpFs" TargetMode="External"/><Relationship Id="rId115" Type="http://schemas.openxmlformats.org/officeDocument/2006/relationships/hyperlink" Target="https://live.warthunder.com/post/1087706/en/" TargetMode="External"/><Relationship Id="rId61" Type="http://schemas.openxmlformats.org/officeDocument/2006/relationships/hyperlink" Target="https://imgur.com/a/klroz7S" TargetMode="External"/><Relationship Id="rId82" Type="http://schemas.openxmlformats.org/officeDocument/2006/relationships/hyperlink" Target="https://imgur.com/a/pL8EpFs" TargetMode="External"/><Relationship Id="rId19" Type="http://schemas.openxmlformats.org/officeDocument/2006/relationships/hyperlink" Target="https://imgur.com/a/uHpWHSn" TargetMode="External"/><Relationship Id="rId14" Type="http://schemas.openxmlformats.org/officeDocument/2006/relationships/hyperlink" Target="https://imgur.com/a/Umw5xzd" TargetMode="External"/><Relationship Id="rId30" Type="http://schemas.openxmlformats.org/officeDocument/2006/relationships/hyperlink" Target="https://imgur.com/a/tYTeeZb" TargetMode="External"/><Relationship Id="rId35" Type="http://schemas.openxmlformats.org/officeDocument/2006/relationships/hyperlink" Target="https://imgur.com/a/fI5G6o6" TargetMode="External"/><Relationship Id="rId56" Type="http://schemas.openxmlformats.org/officeDocument/2006/relationships/hyperlink" Target="https://www.zona-militar.com/foros/threads/todo-sobre-el-tam-tanque-argentino-mediano.14704/page-735" TargetMode="External"/><Relationship Id="rId77" Type="http://schemas.openxmlformats.org/officeDocument/2006/relationships/hyperlink" Target="https://imgur.com/a/xETBYmj" TargetMode="External"/><Relationship Id="rId100" Type="http://schemas.openxmlformats.org/officeDocument/2006/relationships/hyperlink" Target="https://imgur.com/a/pL8EpFs" TargetMode="External"/><Relationship Id="rId105" Type="http://schemas.openxmlformats.org/officeDocument/2006/relationships/hyperlink" Target="https://imgur.com/a/john-cockerill-J8vIoJT" TargetMode="External"/><Relationship Id="rId126" Type="http://schemas.openxmlformats.org/officeDocument/2006/relationships/hyperlink" Target="https://imgur.com/a/Ffr7ODk" TargetMode="External"/><Relationship Id="rId8" Type="http://schemas.openxmlformats.org/officeDocument/2006/relationships/hyperlink" Target="https://imgur.com/a/CqVe8Tz" TargetMode="External"/><Relationship Id="rId51" Type="http://schemas.openxmlformats.org/officeDocument/2006/relationships/hyperlink" Target="https://imgur.com/a/UUVPFDw" TargetMode="External"/><Relationship Id="rId72" Type="http://schemas.openxmlformats.org/officeDocument/2006/relationships/hyperlink" Target="https://imgur.com/a/6bsB4VM" TargetMode="External"/><Relationship Id="rId93" Type="http://schemas.openxmlformats.org/officeDocument/2006/relationships/hyperlink" Target="https://imgur.com/a/pL8EpFs" TargetMode="External"/><Relationship Id="rId98" Type="http://schemas.openxmlformats.org/officeDocument/2006/relationships/hyperlink" Target="https://live.warthunder.com/post/1091322/en/" TargetMode="External"/><Relationship Id="rId121" Type="http://schemas.openxmlformats.org/officeDocument/2006/relationships/hyperlink" Target="https://wiki.warthunder.com/Category:Germany_ground_vehicles" TargetMode="External"/><Relationship Id="rId3" Type="http://schemas.openxmlformats.org/officeDocument/2006/relationships/hyperlink" Target="https://imgur.com/a/CqVe8Tz" TargetMode="External"/><Relationship Id="rId25" Type="http://schemas.openxmlformats.org/officeDocument/2006/relationships/hyperlink" Target="https://wiki.warthunder.com/Category:Germany_ground_vehicles" TargetMode="External"/><Relationship Id="rId46" Type="http://schemas.openxmlformats.org/officeDocument/2006/relationships/hyperlink" Target="https://imgur.com/a/qkcRIUq" TargetMode="External"/><Relationship Id="rId67" Type="http://schemas.openxmlformats.org/officeDocument/2006/relationships/hyperlink" Target="https://wiki.warthunder.com/Category:Germany_ground_vehicles" TargetMode="External"/><Relationship Id="rId116" Type="http://schemas.openxmlformats.org/officeDocument/2006/relationships/hyperlink" Target="https://imgur.com/a/emes-15-with-attica-gl-Z5djSou" TargetMode="External"/><Relationship Id="rId20" Type="http://schemas.openxmlformats.org/officeDocument/2006/relationships/hyperlink" Target="https://imgur.com/a/aNrbXyz" TargetMode="External"/><Relationship Id="rId41" Type="http://schemas.openxmlformats.org/officeDocument/2006/relationships/hyperlink" Target="https://wiki.warthunder.com/Category:Germany_ground_vehicles" TargetMode="External"/><Relationship Id="rId62" Type="http://schemas.openxmlformats.org/officeDocument/2006/relationships/hyperlink" Target="https://en.wikipedia.org/wiki/Leopard_1" TargetMode="External"/><Relationship Id="rId83" Type="http://schemas.openxmlformats.org/officeDocument/2006/relationships/hyperlink" Target="https://imgur.com/a/Ffr7ODk" TargetMode="External"/><Relationship Id="rId88" Type="http://schemas.openxmlformats.org/officeDocument/2006/relationships/hyperlink" Target="https://imgur.com/a/gd8Rfmb" TargetMode="External"/><Relationship Id="rId111" Type="http://schemas.openxmlformats.org/officeDocument/2006/relationships/hyperlink" Target="https://imgur.com/a/Ffr7ODk" TargetMode="External"/><Relationship Id="rId15" Type="http://schemas.openxmlformats.org/officeDocument/2006/relationships/hyperlink" Target="https://imgur.com/a/Umw5xzd" TargetMode="External"/><Relationship Id="rId36" Type="http://schemas.openxmlformats.org/officeDocument/2006/relationships/hyperlink" Target="https://imgur.com/a/Fkfa5in" TargetMode="External"/><Relationship Id="rId57" Type="http://schemas.openxmlformats.org/officeDocument/2006/relationships/hyperlink" Target="https://imgur.com/a/EzREPJO" TargetMode="External"/><Relationship Id="rId106" Type="http://schemas.openxmlformats.org/officeDocument/2006/relationships/hyperlink" Target="https://wiki.warthunder.com/Category:Germany_ground_vehicles" TargetMode="External"/><Relationship Id="rId127" Type="http://schemas.openxmlformats.org/officeDocument/2006/relationships/hyperlink" Target="https://live.warthunder.com/post/1087706/en/" TargetMode="External"/><Relationship Id="rId10" Type="http://schemas.openxmlformats.org/officeDocument/2006/relationships/hyperlink" Target="https://imgur.com/a/CqVe8Tz" TargetMode="External"/><Relationship Id="rId31" Type="http://schemas.openxmlformats.org/officeDocument/2006/relationships/hyperlink" Target="https://imgur.com/a/if2s5T3" TargetMode="External"/><Relationship Id="rId52" Type="http://schemas.openxmlformats.org/officeDocument/2006/relationships/hyperlink" Target="https://wiki.warthunder.com/Category:Germany_ground_vehicles" TargetMode="External"/><Relationship Id="rId73" Type="http://schemas.openxmlformats.org/officeDocument/2006/relationships/hyperlink" Target="https://imgur.com/a/pL8EpFs" TargetMode="External"/><Relationship Id="rId78" Type="http://schemas.openxmlformats.org/officeDocument/2006/relationships/hyperlink" Target="https://imgur.com/a/lVBc6vq" TargetMode="External"/><Relationship Id="rId94" Type="http://schemas.openxmlformats.org/officeDocument/2006/relationships/hyperlink" Target="https://imgur.com/a/Ffr7ODk" TargetMode="External"/><Relationship Id="rId99" Type="http://schemas.openxmlformats.org/officeDocument/2006/relationships/hyperlink" Target="https://live.warthunder.com/post/1087706/en/" TargetMode="External"/><Relationship Id="rId101" Type="http://schemas.openxmlformats.org/officeDocument/2006/relationships/hyperlink" Target="https://live.warthunder.com/post/1087706/en/" TargetMode="External"/><Relationship Id="rId122" Type="http://schemas.openxmlformats.org/officeDocument/2006/relationships/hyperlink" Target="https://imgur.com/a/pL8EpFs" TargetMode="External"/><Relationship Id="rId4" Type="http://schemas.openxmlformats.org/officeDocument/2006/relationships/hyperlink" Target="https://imgur.com/a/CqVe8Tz" TargetMode="External"/><Relationship Id="rId9" Type="http://schemas.openxmlformats.org/officeDocument/2006/relationships/hyperlink" Target="https://imgur.com/a/CqVe8Tz" TargetMode="External"/></Relationships>
</file>

<file path=xl/worksheets/_rels/sheet23.xml.rels><?xml version="1.0" encoding="UTF-8" standalone="yes"?>
<Relationships xmlns="http://schemas.openxmlformats.org/package/2006/relationships"><Relationship Id="rId26" Type="http://schemas.openxmlformats.org/officeDocument/2006/relationships/hyperlink" Target="https://imgur.com/a/G6ntH5P" TargetMode="External"/><Relationship Id="rId21" Type="http://schemas.openxmlformats.org/officeDocument/2006/relationships/hyperlink" Target="https://wiki.warthunder.com/Category:USSR_ground_vehicles" TargetMode="External"/><Relationship Id="rId42" Type="http://schemas.openxmlformats.org/officeDocument/2006/relationships/hyperlink" Target="https://www.kotsch88.de/f_t-80_fla.htm" TargetMode="External"/><Relationship Id="rId47" Type="http://schemas.openxmlformats.org/officeDocument/2006/relationships/hyperlink" Target="https://imgur.com/a/7zHOMXd" TargetMode="External"/><Relationship Id="rId63" Type="http://schemas.openxmlformats.org/officeDocument/2006/relationships/hyperlink" Target="https://imgur.com/a/GsEsI3a" TargetMode="External"/><Relationship Id="rId68" Type="http://schemas.openxmlformats.org/officeDocument/2006/relationships/hyperlink" Target="https://imgur.com/a/UZitZl9" TargetMode="External"/><Relationship Id="rId84" Type="http://schemas.openxmlformats.org/officeDocument/2006/relationships/hyperlink" Target="https://live.warthunder.com/post/1088652/en/" TargetMode="External"/><Relationship Id="rId89" Type="http://schemas.openxmlformats.org/officeDocument/2006/relationships/hyperlink" Target="https://live.warthunder.com/post/1095086/en/" TargetMode="External"/><Relationship Id="rId16" Type="http://schemas.openxmlformats.org/officeDocument/2006/relationships/hyperlink" Target="https://imgur.com/a/SH2RZoa" TargetMode="External"/><Relationship Id="rId11" Type="http://schemas.openxmlformats.org/officeDocument/2006/relationships/hyperlink" Target="https://imgur.com/a/6CxgGxb" TargetMode="External"/><Relationship Id="rId32" Type="http://schemas.openxmlformats.org/officeDocument/2006/relationships/hyperlink" Target="https://warspot.ru/13736-upuschennyy-shans-poplavka" TargetMode="External"/><Relationship Id="rId37" Type="http://schemas.openxmlformats.org/officeDocument/2006/relationships/hyperlink" Target="https://imgur.com/a/8i9h32x" TargetMode="External"/><Relationship Id="rId53" Type="http://schemas.openxmlformats.org/officeDocument/2006/relationships/hyperlink" Target="https://imgur.com/a/G6ntH5P" TargetMode="External"/><Relationship Id="rId58" Type="http://schemas.openxmlformats.org/officeDocument/2006/relationships/hyperlink" Target="https://imgur.com/a/1nQIxob" TargetMode="External"/><Relationship Id="rId74" Type="http://schemas.openxmlformats.org/officeDocument/2006/relationships/hyperlink" Target="https://www.kotsch88.de/f_t-80_fla.htm" TargetMode="External"/><Relationship Id="rId79" Type="http://schemas.openxmlformats.org/officeDocument/2006/relationships/hyperlink" Target="https://imgur.com/a/nw9ZQ6r" TargetMode="External"/><Relationship Id="rId102" Type="http://schemas.openxmlformats.org/officeDocument/2006/relationships/hyperlink" Target="https://imgur.com/a/G4xLHfG" TargetMode="External"/><Relationship Id="rId5" Type="http://schemas.openxmlformats.org/officeDocument/2006/relationships/hyperlink" Target="https://imgur.com/a/9Q0Vpq6" TargetMode="External"/><Relationship Id="rId90" Type="http://schemas.openxmlformats.org/officeDocument/2006/relationships/hyperlink" Target="https://imgur.com/a/vFDfhJY" TargetMode="External"/><Relationship Id="rId95" Type="http://schemas.openxmlformats.org/officeDocument/2006/relationships/hyperlink" Target="https://imgur.com/a/xNWz9Eu" TargetMode="External"/><Relationship Id="rId22" Type="http://schemas.openxmlformats.org/officeDocument/2006/relationships/hyperlink" Target="https://imgur.com/a/DkZbL7d" TargetMode="External"/><Relationship Id="rId27" Type="http://schemas.openxmlformats.org/officeDocument/2006/relationships/hyperlink" Target="https://www.kaznu.kz/Content/%D0%97%D0%A1%D0%A3-23-4%20%D0%A8%D0%B8%D0%BB%D0%BA%D0%B0/page4.html" TargetMode="External"/><Relationship Id="rId43" Type="http://schemas.openxmlformats.org/officeDocument/2006/relationships/hyperlink" Target="https://thesovietarmourblog.blogspot.com/2016/05/bmp-2.html" TargetMode="External"/><Relationship Id="rId48" Type="http://schemas.openxmlformats.org/officeDocument/2006/relationships/hyperlink" Target="https://imgur.com/a/tmrG1z5" TargetMode="External"/><Relationship Id="rId64" Type="http://schemas.openxmlformats.org/officeDocument/2006/relationships/hyperlink" Target="https://wiki.warthunder.com/Category:USSR_ground_vehicles" TargetMode="External"/><Relationship Id="rId69" Type="http://schemas.openxmlformats.org/officeDocument/2006/relationships/hyperlink" Target="https://www.kotsch88.de/f_1g46.htm" TargetMode="External"/><Relationship Id="rId80" Type="http://schemas.openxmlformats.org/officeDocument/2006/relationships/hyperlink" Target="https://imgur.com/a/APDVVN0" TargetMode="External"/><Relationship Id="rId85" Type="http://schemas.openxmlformats.org/officeDocument/2006/relationships/hyperlink" Target="https://imgur.com/a/pDbA6Qj" TargetMode="External"/><Relationship Id="rId12" Type="http://schemas.openxmlformats.org/officeDocument/2006/relationships/hyperlink" Target="https://imgur.com/a/Te6TbeH" TargetMode="External"/><Relationship Id="rId17" Type="http://schemas.openxmlformats.org/officeDocument/2006/relationships/hyperlink" Target="https://man.fas.org/dod-101/sys/land/row/2s3.htm" TargetMode="External"/><Relationship Id="rId33" Type="http://schemas.openxmlformats.org/officeDocument/2006/relationships/hyperlink" Target="https://wiki.warthunder.com/Category:USSR_ground_vehicles" TargetMode="External"/><Relationship Id="rId38" Type="http://schemas.openxmlformats.org/officeDocument/2006/relationships/hyperlink" Target="https://thesovietarmourblog.blogspot.com/2019/07/t-10-invader.html" TargetMode="External"/><Relationship Id="rId59" Type="http://schemas.openxmlformats.org/officeDocument/2006/relationships/hyperlink" Target="https://imgur.com/a/MdFXAZq" TargetMode="External"/><Relationship Id="rId103" Type="http://schemas.openxmlformats.org/officeDocument/2006/relationships/hyperlink" Target="https://imgur.com/a/G4xLHfG" TargetMode="External"/><Relationship Id="rId20" Type="http://schemas.openxmlformats.org/officeDocument/2006/relationships/hyperlink" Target="https://www.valka.cz/CZK-vz-53-59-30-mm-PLDvK-t1117" TargetMode="External"/><Relationship Id="rId41" Type="http://schemas.openxmlformats.org/officeDocument/2006/relationships/hyperlink" Target="https://imgur.com/a/kMYUEQB" TargetMode="External"/><Relationship Id="rId54" Type="http://schemas.openxmlformats.org/officeDocument/2006/relationships/hyperlink" Target="https://www.kaznu.kz/Content/%D0%97%D0%A1%D0%A3-23-4%20%D0%A8%D0%B8%D0%BB%D0%BA%D0%B0/page4.html" TargetMode="External"/><Relationship Id="rId62" Type="http://schemas.openxmlformats.org/officeDocument/2006/relationships/hyperlink" Target="https://imgur.com/a/NzBg4HF" TargetMode="External"/><Relationship Id="rId70" Type="http://schemas.openxmlformats.org/officeDocument/2006/relationships/hyperlink" Target="https://imgur.com/a/G4xLHfG" TargetMode="External"/><Relationship Id="rId75" Type="http://schemas.openxmlformats.org/officeDocument/2006/relationships/hyperlink" Target="https://imgur.com/a/vFDfhJY" TargetMode="External"/><Relationship Id="rId83" Type="http://schemas.openxmlformats.org/officeDocument/2006/relationships/hyperlink" Target="https://imgur.com/a/Pomg4ci" TargetMode="External"/><Relationship Id="rId88" Type="http://schemas.openxmlformats.org/officeDocument/2006/relationships/hyperlink" Target="https://imgur.com/a/8i9h32x" TargetMode="External"/><Relationship Id="rId91" Type="http://schemas.openxmlformats.org/officeDocument/2006/relationships/hyperlink" Target="https://imgur.com/a/THZvIm4" TargetMode="External"/><Relationship Id="rId96" Type="http://schemas.openxmlformats.org/officeDocument/2006/relationships/hyperlink" Target="https://imgur.com/a/vFDfhJY" TargetMode="External"/><Relationship Id="rId1" Type="http://schemas.openxmlformats.org/officeDocument/2006/relationships/hyperlink" Target="https://wiki.warthunder.com/Category:USSR_ground_vehicles" TargetMode="External"/><Relationship Id="rId6" Type="http://schemas.openxmlformats.org/officeDocument/2006/relationships/hyperlink" Target="https://aergistal.github.io/il2/vehicles/su122.html" TargetMode="External"/><Relationship Id="rId15" Type="http://schemas.openxmlformats.org/officeDocument/2006/relationships/hyperlink" Target="https://imgur.com/a/pLY9eoC" TargetMode="External"/><Relationship Id="rId23" Type="http://schemas.openxmlformats.org/officeDocument/2006/relationships/hyperlink" Target="https://wiki.warthunder.com/Category:USSR_ground_vehicles" TargetMode="External"/><Relationship Id="rId28" Type="http://schemas.openxmlformats.org/officeDocument/2006/relationships/hyperlink" Target="https://wiki.warthunder.com/Category:USSR_ground_vehicles" TargetMode="External"/><Relationship Id="rId36" Type="http://schemas.openxmlformats.org/officeDocument/2006/relationships/hyperlink" Target="https://imgur.com/a/MdFXAZq" TargetMode="External"/><Relationship Id="rId49" Type="http://schemas.openxmlformats.org/officeDocument/2006/relationships/hyperlink" Target="https://imgur.com/a/THZvIm4" TargetMode="External"/><Relationship Id="rId57" Type="http://schemas.openxmlformats.org/officeDocument/2006/relationships/hyperlink" Target="https://wiki.warthunder.com/Category:USSR_ground_vehicles" TargetMode="External"/><Relationship Id="rId10" Type="http://schemas.openxmlformats.org/officeDocument/2006/relationships/hyperlink" Target="https://wiki.warthunder.com/Category:USSR_ground_vehicles" TargetMode="External"/><Relationship Id="rId31" Type="http://schemas.openxmlformats.org/officeDocument/2006/relationships/hyperlink" Target="https://thesovietarmourblog.blogspot.com/2019/07/t-10-invader.html" TargetMode="External"/><Relationship Id="rId44" Type="http://schemas.openxmlformats.org/officeDocument/2006/relationships/hyperlink" Target="https://imgur.com/a/zcbez96" TargetMode="External"/><Relationship Id="rId52" Type="http://schemas.openxmlformats.org/officeDocument/2006/relationships/hyperlink" Target="https://38niii.ru/analitika/173-tankovye-pritsely-i-sistemy-upravleniya-ognem-suo.html" TargetMode="External"/><Relationship Id="rId60" Type="http://schemas.openxmlformats.org/officeDocument/2006/relationships/hyperlink" Target="https://imgur.com/a/NzBg4HF" TargetMode="External"/><Relationship Id="rId65" Type="http://schemas.openxmlformats.org/officeDocument/2006/relationships/hyperlink" Target="https://imgur.com/a/8i9h32x" TargetMode="External"/><Relationship Id="rId73" Type="http://schemas.openxmlformats.org/officeDocument/2006/relationships/hyperlink" Target="https://imgur.com/a/w080BRN" TargetMode="External"/><Relationship Id="rId78" Type="http://schemas.openxmlformats.org/officeDocument/2006/relationships/hyperlink" Target="https://imgur.com/a/k5Gknq1" TargetMode="External"/><Relationship Id="rId81" Type="http://schemas.openxmlformats.org/officeDocument/2006/relationships/hyperlink" Target="https://wiki.warthunder.com/Category:USSR_ground_vehicles" TargetMode="External"/><Relationship Id="rId86" Type="http://schemas.openxmlformats.org/officeDocument/2006/relationships/hyperlink" Target="https://live.warthunder.com/post/1095248/en/" TargetMode="External"/><Relationship Id="rId94" Type="http://schemas.openxmlformats.org/officeDocument/2006/relationships/hyperlink" Target="https://imgur.com/a/vFDfhJY" TargetMode="External"/><Relationship Id="rId99" Type="http://schemas.openxmlformats.org/officeDocument/2006/relationships/hyperlink" Target="https://imgur.com/a/xNWz9Eu" TargetMode="External"/><Relationship Id="rId101" Type="http://schemas.openxmlformats.org/officeDocument/2006/relationships/hyperlink" Target="https://wiki.warthunder.com/Category:USSR_ground_vehicles" TargetMode="External"/><Relationship Id="rId4" Type="http://schemas.openxmlformats.org/officeDocument/2006/relationships/hyperlink" Target="https://wiki.warthunder.com/Category:USSR_ground_vehicles" TargetMode="External"/><Relationship Id="rId9" Type="http://schemas.openxmlformats.org/officeDocument/2006/relationships/hyperlink" Target="https://wiki.warthunder.com/Category:USSR_ground_vehicles" TargetMode="External"/><Relationship Id="rId13" Type="http://schemas.openxmlformats.org/officeDocument/2006/relationships/hyperlink" Target="https://dzen.ru/a/X_NDJa8ULwsX0s9s" TargetMode="External"/><Relationship Id="rId18" Type="http://schemas.openxmlformats.org/officeDocument/2006/relationships/hyperlink" Target="https://imgur.com/a/h1Vuv89" TargetMode="External"/><Relationship Id="rId39" Type="http://schemas.openxmlformats.org/officeDocument/2006/relationships/hyperlink" Target="https://firearmcentral.fandom.com/wiki/Ob._435" TargetMode="External"/><Relationship Id="rId34" Type="http://schemas.openxmlformats.org/officeDocument/2006/relationships/hyperlink" Target="https://imgur.com/a/1nQIxob" TargetMode="External"/><Relationship Id="rId50" Type="http://schemas.openxmlformats.org/officeDocument/2006/relationships/hyperlink" Target="https://youtu.be/T7wVIfPK3qc" TargetMode="External"/><Relationship Id="rId55" Type="http://schemas.openxmlformats.org/officeDocument/2006/relationships/hyperlink" Target="https://imgur.com/a/G6ntH5P" TargetMode="External"/><Relationship Id="rId76" Type="http://schemas.openxmlformats.org/officeDocument/2006/relationships/hyperlink" Target="https://imgur.com/a/xNWz9Eu" TargetMode="External"/><Relationship Id="rId97" Type="http://schemas.openxmlformats.org/officeDocument/2006/relationships/hyperlink" Target="https://imgur.com/a/THZvIm4" TargetMode="External"/><Relationship Id="rId104" Type="http://schemas.openxmlformats.org/officeDocument/2006/relationships/hyperlink" Target="https://youtu.be/KpBzwaQPulY" TargetMode="External"/><Relationship Id="rId7" Type="http://schemas.openxmlformats.org/officeDocument/2006/relationships/hyperlink" Target="https://wiki.warthunder.com/Category:USSR_ground_vehicles" TargetMode="External"/><Relationship Id="rId71" Type="http://schemas.openxmlformats.org/officeDocument/2006/relationships/hyperlink" Target="https://imgur.com/a/8i9h32x" TargetMode="External"/><Relationship Id="rId92" Type="http://schemas.openxmlformats.org/officeDocument/2006/relationships/hyperlink" Target="https://imgur.com/a/vFDfhJY" TargetMode="External"/><Relationship Id="rId2" Type="http://schemas.openxmlformats.org/officeDocument/2006/relationships/hyperlink" Target="https://wiki.warthunder.com/Category:USSR_ground_vehicles" TargetMode="External"/><Relationship Id="rId29" Type="http://schemas.openxmlformats.org/officeDocument/2006/relationships/hyperlink" Target="https://imgur.com/a/1nQIxob" TargetMode="External"/><Relationship Id="rId24" Type="http://schemas.openxmlformats.org/officeDocument/2006/relationships/hyperlink" Target="https://imgur.com/a/z4bDjdx" TargetMode="External"/><Relationship Id="rId40" Type="http://schemas.openxmlformats.org/officeDocument/2006/relationships/hyperlink" Target="https://youtu.be/jU_-DntBBIQ" TargetMode="External"/><Relationship Id="rId45" Type="http://schemas.openxmlformats.org/officeDocument/2006/relationships/hyperlink" Target="https://imgur.com/a/GsEsI3a" TargetMode="External"/><Relationship Id="rId66" Type="http://schemas.openxmlformats.org/officeDocument/2006/relationships/hyperlink" Target="https://imgur.com/a/8i9h32x" TargetMode="External"/><Relationship Id="rId87" Type="http://schemas.openxmlformats.org/officeDocument/2006/relationships/hyperlink" Target="https://imgur.com/a/6XUcVbN" TargetMode="External"/><Relationship Id="rId61" Type="http://schemas.openxmlformats.org/officeDocument/2006/relationships/hyperlink" Target="https://imgur.com/a/GsEsI3a" TargetMode="External"/><Relationship Id="rId82" Type="http://schemas.openxmlformats.org/officeDocument/2006/relationships/hyperlink" Target="https://imgur.com/a/tY8zgo2" TargetMode="External"/><Relationship Id="rId19" Type="http://schemas.openxmlformats.org/officeDocument/2006/relationships/hyperlink" Target="https://imgur.com/a/h1Vuv89" TargetMode="External"/><Relationship Id="rId14" Type="http://schemas.openxmlformats.org/officeDocument/2006/relationships/hyperlink" Target="https://wiki.warthunder.com/Category:USSR_ground_vehicles" TargetMode="External"/><Relationship Id="rId30" Type="http://schemas.openxmlformats.org/officeDocument/2006/relationships/hyperlink" Target="https://thesovietarmourblog.blogspot.com/2017/01/t-54.html" TargetMode="External"/><Relationship Id="rId35" Type="http://schemas.openxmlformats.org/officeDocument/2006/relationships/hyperlink" Target="https://thesovietarmourblog.blogspot.com/2017/01/t-54.html" TargetMode="External"/><Relationship Id="rId56" Type="http://schemas.openxmlformats.org/officeDocument/2006/relationships/hyperlink" Target="https://www.kaznu.kz/Content/%D0%97%D0%A1%D0%A3-23-4%20%D0%A8%D0%B8%D0%BB%D0%BA%D0%B0/page4.html" TargetMode="External"/><Relationship Id="rId77" Type="http://schemas.openxmlformats.org/officeDocument/2006/relationships/hyperlink" Target="https://imgur.com/a/G4xLHfG" TargetMode="External"/><Relationship Id="rId100" Type="http://schemas.openxmlformats.org/officeDocument/2006/relationships/hyperlink" Target="https://imgur.com/a/kMYUEQB" TargetMode="External"/><Relationship Id="rId105" Type="http://schemas.openxmlformats.org/officeDocument/2006/relationships/hyperlink" Target="https://imgur.com/a/oqW7kwJ" TargetMode="External"/><Relationship Id="rId8" Type="http://schemas.openxmlformats.org/officeDocument/2006/relationships/hyperlink" Target="https://archive.org/details/SolyankinAGOtechestvennyeBronirovannyeMashinyXXVekTom32010God/Solyankin_A_G_-_Otechestvennye_bronirovannye_mashiny_XX_vek_Tom_1_-_2002_god/page/n105/mode/2up?view=theater" TargetMode="External"/><Relationship Id="rId51" Type="http://schemas.openxmlformats.org/officeDocument/2006/relationships/hyperlink" Target="https://live.warthunder.com/post/1076137/en/" TargetMode="External"/><Relationship Id="rId72" Type="http://schemas.openxmlformats.org/officeDocument/2006/relationships/hyperlink" Target="https://imgur.com/a/kMYUEQB" TargetMode="External"/><Relationship Id="rId93" Type="http://schemas.openxmlformats.org/officeDocument/2006/relationships/hyperlink" Target="https://crib-blog.blogspot.com/p/soviet-t01-k0x-sight-family.html" TargetMode="External"/><Relationship Id="rId98" Type="http://schemas.openxmlformats.org/officeDocument/2006/relationships/hyperlink" Target="https://imgur.com/a/vFDfhJY" TargetMode="External"/><Relationship Id="rId3" Type="http://schemas.openxmlformats.org/officeDocument/2006/relationships/hyperlink" Target="https://archive.org/details/SolyankinAGOtechestvennyeBronirovannyeMashinyXXVekTom32010God/Solyankin_A_G_-_Otechestvennye_bronirovannye_mashiny_XX_vek_Tom_1_-_2002_god/page/n327/mode/2up?view=theater" TargetMode="External"/><Relationship Id="rId25" Type="http://schemas.openxmlformats.org/officeDocument/2006/relationships/hyperlink" Target="https://odetievbrony.ru/viewtopic.php?id=301" TargetMode="External"/><Relationship Id="rId46" Type="http://schemas.openxmlformats.org/officeDocument/2006/relationships/hyperlink" Target="https://thesovietarmourblog.blogspot.com/2014/10/bmp-3-underappreciated-prodigy.html" TargetMode="External"/><Relationship Id="rId67" Type="http://schemas.openxmlformats.org/officeDocument/2006/relationships/hyperlink" Target="https://imgur.com/a/vFDfhJY" TargetMode="External"/></Relationships>
</file>

<file path=xl/worksheets/_rels/sheet24.xml.rels><?xml version="1.0" encoding="UTF-8" standalone="yes"?>
<Relationships xmlns="http://schemas.openxmlformats.org/package/2006/relationships"><Relationship Id="rId26" Type="http://schemas.openxmlformats.org/officeDocument/2006/relationships/hyperlink" Target="https://tanks-encyclopedia.com/coldwar/uk/falcon" TargetMode="External"/><Relationship Id="rId21" Type="http://schemas.openxmlformats.org/officeDocument/2006/relationships/hyperlink" Target="https://imgur.com/a/L2er5Ek" TargetMode="External"/><Relationship Id="rId34" Type="http://schemas.openxmlformats.org/officeDocument/2006/relationships/hyperlink" Target="https://imgur.com/a/kNY6Vq5" TargetMode="External"/><Relationship Id="rId42" Type="http://schemas.openxmlformats.org/officeDocument/2006/relationships/hyperlink" Target="https://imgur.com/a/1JscSQU" TargetMode="External"/><Relationship Id="rId47" Type="http://schemas.openxmlformats.org/officeDocument/2006/relationships/hyperlink" Target="https://www.army-technology.com/projects/challenger2/?cf-view" TargetMode="External"/><Relationship Id="rId50" Type="http://schemas.openxmlformats.org/officeDocument/2006/relationships/hyperlink" Target="https://imgur.com/a/1JdTZPe" TargetMode="External"/><Relationship Id="rId55" Type="http://schemas.openxmlformats.org/officeDocument/2006/relationships/hyperlink" Target="https://imgur.com/a/sndDC9C" TargetMode="External"/><Relationship Id="rId63" Type="http://schemas.openxmlformats.org/officeDocument/2006/relationships/hyperlink" Target="https://imgur.com/a/8KyuA8A" TargetMode="External"/><Relationship Id="rId7" Type="http://schemas.openxmlformats.org/officeDocument/2006/relationships/hyperlink" Target="https://imgur.com/a/WSnrmsZ" TargetMode="External"/><Relationship Id="rId2" Type="http://schemas.openxmlformats.org/officeDocument/2006/relationships/hyperlink" Target="https://imgur.com/a/qguDWHy" TargetMode="External"/><Relationship Id="rId16" Type="http://schemas.openxmlformats.org/officeDocument/2006/relationships/hyperlink" Target="https://imgur.com/a/qJY5cup" TargetMode="External"/><Relationship Id="rId29" Type="http://schemas.openxmlformats.org/officeDocument/2006/relationships/hyperlink" Target="https://www.forecastinternational.com/archive/disp_pdf.cfm?DACH_RECNO=401" TargetMode="External"/><Relationship Id="rId11" Type="http://schemas.openxmlformats.org/officeDocument/2006/relationships/hyperlink" Target="https://imgur.com/a/u3qVtwU" TargetMode="External"/><Relationship Id="rId24" Type="http://schemas.openxmlformats.org/officeDocument/2006/relationships/hyperlink" Target="https://imgur.com/a/48xDb9N" TargetMode="External"/><Relationship Id="rId32" Type="http://schemas.openxmlformats.org/officeDocument/2006/relationships/hyperlink" Target="https://imgur.com/a/0pexf2A" TargetMode="External"/><Relationship Id="rId37" Type="http://schemas.openxmlformats.org/officeDocument/2006/relationships/hyperlink" Target="https://imgur.com/a/li9GeEP" TargetMode="External"/><Relationship Id="rId40" Type="http://schemas.openxmlformats.org/officeDocument/2006/relationships/hyperlink" Target="https://imgur.com/a/sndDC9C" TargetMode="External"/><Relationship Id="rId45" Type="http://schemas.openxmlformats.org/officeDocument/2006/relationships/hyperlink" Target="https://www.army-technology.com/projects/challenger2/?cf-view" TargetMode="External"/><Relationship Id="rId53" Type="http://schemas.openxmlformats.org/officeDocument/2006/relationships/hyperlink" Target="https://imgur.com/a/nw9ZQ6r" TargetMode="External"/><Relationship Id="rId58" Type="http://schemas.openxmlformats.org/officeDocument/2006/relationships/hyperlink" Target="https://www.army-technology.com/projects/challenger2/?cf-view" TargetMode="External"/><Relationship Id="rId5" Type="http://schemas.openxmlformats.org/officeDocument/2006/relationships/hyperlink" Target="https://imgur.com/a/qguDWHy" TargetMode="External"/><Relationship Id="rId61" Type="http://schemas.openxmlformats.org/officeDocument/2006/relationships/hyperlink" Target="https://imgur.com/a/vFDfhJY" TargetMode="External"/><Relationship Id="rId19" Type="http://schemas.openxmlformats.org/officeDocument/2006/relationships/hyperlink" Target="https://imgur.com/a/qguDWHy" TargetMode="External"/><Relationship Id="rId14" Type="http://schemas.openxmlformats.org/officeDocument/2006/relationships/hyperlink" Target="https://imgur.com/a/h1Vuv89" TargetMode="External"/><Relationship Id="rId22" Type="http://schemas.openxmlformats.org/officeDocument/2006/relationships/hyperlink" Target="https://archive.org/details/B-GL-305-007_User_Manual_Cougar_vol_2_Armament/page/n1/mode/2up" TargetMode="External"/><Relationship Id="rId27" Type="http://schemas.openxmlformats.org/officeDocument/2006/relationships/hyperlink" Target="https://imgur.com/a/MENKhWg" TargetMode="External"/><Relationship Id="rId30" Type="http://schemas.openxmlformats.org/officeDocument/2006/relationships/hyperlink" Target="https://www.forecastinternational.com/archive/disp_pdf.cfm?DACH_RECNO=401" TargetMode="External"/><Relationship Id="rId35" Type="http://schemas.openxmlformats.org/officeDocument/2006/relationships/hyperlink" Target="https://www.forecastinternational.com/archive/disp_old_pdf.cfm?ARC_ID=1521" TargetMode="External"/><Relationship Id="rId43" Type="http://schemas.openxmlformats.org/officeDocument/2006/relationships/hyperlink" Target="https://www.army-technology.com/projects/challenger2/?cf-view" TargetMode="External"/><Relationship Id="rId48" Type="http://schemas.openxmlformats.org/officeDocument/2006/relationships/hyperlink" Target="https://community.gaijin.net/issues/p/warthunder/i/eN8p3EP6Dp0E" TargetMode="External"/><Relationship Id="rId56" Type="http://schemas.openxmlformats.org/officeDocument/2006/relationships/hyperlink" Target="https://imgur.com/a/1JscSQU" TargetMode="External"/><Relationship Id="rId64" Type="http://schemas.openxmlformats.org/officeDocument/2006/relationships/hyperlink" Target="https://docplayer.net/29907934-Optronics-products-catalogue-2014.html" TargetMode="External"/><Relationship Id="rId8" Type="http://schemas.openxmlformats.org/officeDocument/2006/relationships/hyperlink" Target="https://imgur.com/a/qJY5cup" TargetMode="External"/><Relationship Id="rId51" Type="http://schemas.openxmlformats.org/officeDocument/2006/relationships/hyperlink" Target="https://imgur.com/a/Ax8BjUi" TargetMode="External"/><Relationship Id="rId3" Type="http://schemas.openxmlformats.org/officeDocument/2006/relationships/hyperlink" Target="https://imgur.com/a/WSnrmsZ" TargetMode="External"/><Relationship Id="rId12" Type="http://schemas.openxmlformats.org/officeDocument/2006/relationships/hyperlink" Target="https://imgur.com/a/qJY5cup" TargetMode="External"/><Relationship Id="rId17" Type="http://schemas.openxmlformats.org/officeDocument/2006/relationships/hyperlink" Target="https://imgur.com/a/WSnrmsZ" TargetMode="External"/><Relationship Id="rId25" Type="http://schemas.openxmlformats.org/officeDocument/2006/relationships/hyperlink" Target="https://www.youtube.com/watch?v=Z0V23qLUN6I" TargetMode="External"/><Relationship Id="rId33" Type="http://schemas.openxmlformats.org/officeDocument/2006/relationships/hyperlink" Target="https://www.army-guide.com/eng/product1414.html" TargetMode="External"/><Relationship Id="rId38" Type="http://schemas.openxmlformats.org/officeDocument/2006/relationships/hyperlink" Target="https://imgur.com/a/sndDC9C" TargetMode="External"/><Relationship Id="rId46" Type="http://schemas.openxmlformats.org/officeDocument/2006/relationships/hyperlink" Target="https://imgur.com/a/1JscSQU" TargetMode="External"/><Relationship Id="rId59" Type="http://schemas.openxmlformats.org/officeDocument/2006/relationships/hyperlink" Target="https://imgur.com/a/1JscSQU" TargetMode="External"/><Relationship Id="rId20" Type="http://schemas.openxmlformats.org/officeDocument/2006/relationships/hyperlink" Target="https://tanks-encyclopedia.com/coldwar-uk-fv4004-conway/" TargetMode="External"/><Relationship Id="rId41" Type="http://schemas.openxmlformats.org/officeDocument/2006/relationships/hyperlink" Target="https://imgur.com/a/1JscSQU" TargetMode="External"/><Relationship Id="rId54" Type="http://schemas.openxmlformats.org/officeDocument/2006/relationships/hyperlink" Target="https://imgur.com/a/APDVVN0" TargetMode="External"/><Relationship Id="rId62" Type="http://schemas.openxmlformats.org/officeDocument/2006/relationships/hyperlink" Target="https://imgur.com/a/UZitZl9" TargetMode="External"/><Relationship Id="rId1" Type="http://schemas.openxmlformats.org/officeDocument/2006/relationships/hyperlink" Target="http://afvdb.50megs.com/usa/t17e2.html" TargetMode="External"/><Relationship Id="rId6" Type="http://schemas.openxmlformats.org/officeDocument/2006/relationships/hyperlink" Target="https://imgur.com/a/qJY5cup" TargetMode="External"/><Relationship Id="rId15" Type="http://schemas.openxmlformats.org/officeDocument/2006/relationships/hyperlink" Target="https://imgur.com/a/h1Vuv89" TargetMode="External"/><Relationship Id="rId23" Type="http://schemas.openxmlformats.org/officeDocument/2006/relationships/hyperlink" Target="https://www.forecastinternational.com/archive/disp_pdf.cfm?DACH_RECNO=401" TargetMode="External"/><Relationship Id="rId28" Type="http://schemas.openxmlformats.org/officeDocument/2006/relationships/hyperlink" Target="https://centurion-mbt.tripod.com/cent-mbt16.htm" TargetMode="External"/><Relationship Id="rId36" Type="http://schemas.openxmlformats.org/officeDocument/2006/relationships/hyperlink" Target="https://imgur.com/a/1NTxXin" TargetMode="External"/><Relationship Id="rId49" Type="http://schemas.openxmlformats.org/officeDocument/2006/relationships/hyperlink" Target="https://imgur.com/a/AX6L6w3" TargetMode="External"/><Relationship Id="rId57" Type="http://schemas.openxmlformats.org/officeDocument/2006/relationships/hyperlink" Target="https://imgur.com/a/1JscSQU" TargetMode="External"/><Relationship Id="rId10" Type="http://schemas.openxmlformats.org/officeDocument/2006/relationships/hyperlink" Target="https://imgur.com/a/FA2Uf8R" TargetMode="External"/><Relationship Id="rId31" Type="http://schemas.openxmlformats.org/officeDocument/2006/relationships/hyperlink" Target="https://www.forecastinternational.com/archive/disp_pdf.cfm?DACH_RECNO=401" TargetMode="External"/><Relationship Id="rId44" Type="http://schemas.openxmlformats.org/officeDocument/2006/relationships/hyperlink" Target="https://imgur.com/a/1JscSQU" TargetMode="External"/><Relationship Id="rId52" Type="http://schemas.openxmlformats.org/officeDocument/2006/relationships/hyperlink" Target="https://mil.in.ua/en/news/the-stormer-hvm-air-defense-system-destroyed-air-targets-in-the-east-of-ukraine/" TargetMode="External"/><Relationship Id="rId60" Type="http://schemas.openxmlformats.org/officeDocument/2006/relationships/hyperlink" Target="https://www.army-technology.com/projects/challenger2/?cf-view" TargetMode="External"/><Relationship Id="rId65" Type="http://schemas.openxmlformats.org/officeDocument/2006/relationships/hyperlink" Target="https://imgur.com/a/k9IqBBB" TargetMode="External"/><Relationship Id="rId4" Type="http://schemas.openxmlformats.org/officeDocument/2006/relationships/hyperlink" Target="https://imgur.com/a/qJY5cup" TargetMode="External"/><Relationship Id="rId9" Type="http://schemas.openxmlformats.org/officeDocument/2006/relationships/hyperlink" Target="https://imgur.com/a/qguDWHy" TargetMode="External"/><Relationship Id="rId13" Type="http://schemas.openxmlformats.org/officeDocument/2006/relationships/hyperlink" Target="https://tanks-encyclopedia.com/coldwar/south_africa/ystervark-spaag/" TargetMode="External"/><Relationship Id="rId18" Type="http://schemas.openxmlformats.org/officeDocument/2006/relationships/hyperlink" Target="https://imgur.com/a/qguDWHy" TargetMode="External"/><Relationship Id="rId39" Type="http://schemas.openxmlformats.org/officeDocument/2006/relationships/hyperlink" Target="https://imgur.com/a/1JscSQU" TargetMode="External"/></Relationships>
</file>

<file path=xl/worksheets/_rels/sheet25.xml.rels><?xml version="1.0" encoding="UTF-8" standalone="yes"?>
<Relationships xmlns="http://schemas.openxmlformats.org/package/2006/relationships"><Relationship Id="rId13" Type="http://schemas.openxmlformats.org/officeDocument/2006/relationships/hyperlink" Target="https://imgur.com/a/6CxgGxb" TargetMode="External"/><Relationship Id="rId18" Type="http://schemas.openxmlformats.org/officeDocument/2006/relationships/hyperlink" Target="https://community.gaijin.net/issues/p/warthunder/i/TkrAKWQNKqti" TargetMode="External"/><Relationship Id="rId26" Type="http://schemas.openxmlformats.org/officeDocument/2006/relationships/hyperlink" Target="https://imgur.com/a/K3ssmAK" TargetMode="External"/><Relationship Id="rId39" Type="http://schemas.openxmlformats.org/officeDocument/2006/relationships/hyperlink" Target="https://wiki.warthunder.com/Category:Japan_ground_vehicles" TargetMode="External"/><Relationship Id="rId21" Type="http://schemas.openxmlformats.org/officeDocument/2006/relationships/hyperlink" Target="https://imgur.com/a/FA2Uf8R" TargetMode="External"/><Relationship Id="rId34" Type="http://schemas.openxmlformats.org/officeDocument/2006/relationships/hyperlink" Target="https://wiki.warthunder.com/Category:Japan_ground_vehicles" TargetMode="External"/><Relationship Id="rId42" Type="http://schemas.openxmlformats.org/officeDocument/2006/relationships/hyperlink" Target="https://imgur.com/a/mbsLwLI" TargetMode="External"/><Relationship Id="rId47" Type="http://schemas.openxmlformats.org/officeDocument/2006/relationships/hyperlink" Target="https://wiki.warthunder.com/Category:Japan_ground_vehicles" TargetMode="External"/><Relationship Id="rId50" Type="http://schemas.openxmlformats.org/officeDocument/2006/relationships/hyperlink" Target="https://imgur.com/a/GtomSBU" TargetMode="External"/><Relationship Id="rId55" Type="http://schemas.openxmlformats.org/officeDocument/2006/relationships/hyperlink" Target="https://imgur.com/a/hbDMjLL" TargetMode="External"/><Relationship Id="rId7" Type="http://schemas.openxmlformats.org/officeDocument/2006/relationships/hyperlink" Target="https://imgur.com/a/5mSFTd8" TargetMode="External"/><Relationship Id="rId2" Type="http://schemas.openxmlformats.org/officeDocument/2006/relationships/hyperlink" Target="https://imgur.com/a/5mSFTd8" TargetMode="External"/><Relationship Id="rId16" Type="http://schemas.openxmlformats.org/officeDocument/2006/relationships/hyperlink" Target="https://community.gaijin.net/issues/p/warthunder/i/eCzNgOA5pVSO" TargetMode="External"/><Relationship Id="rId29" Type="http://schemas.openxmlformats.org/officeDocument/2006/relationships/hyperlink" Target="https://imgur.com/a/6CxgGxb" TargetMode="External"/><Relationship Id="rId11" Type="http://schemas.openxmlformats.org/officeDocument/2006/relationships/hyperlink" Target="https://imgur.com/a/BFj3VZd" TargetMode="External"/><Relationship Id="rId24" Type="http://schemas.openxmlformats.org/officeDocument/2006/relationships/hyperlink" Target="https://imgur.com/a/6CxgGxb" TargetMode="External"/><Relationship Id="rId32" Type="http://schemas.openxmlformats.org/officeDocument/2006/relationships/hyperlink" Target="https://community.gaijin.net/issues/p/warthunder/i/m5ViXlcgMh1E" TargetMode="External"/><Relationship Id="rId37" Type="http://schemas.openxmlformats.org/officeDocument/2006/relationships/hyperlink" Target="https://web.archive.org/web/20020830035408/http:/jda-clearing.jda.go.jp/kunrei/i_fd/iz1987xd9002c.html" TargetMode="External"/><Relationship Id="rId40" Type="http://schemas.openxmlformats.org/officeDocument/2006/relationships/hyperlink" Target="https://imgur.com/a/97cufOG" TargetMode="External"/><Relationship Id="rId45" Type="http://schemas.openxmlformats.org/officeDocument/2006/relationships/hyperlink" Target="https://imgur.com/a/type-74-telescope-Phaoa05" TargetMode="External"/><Relationship Id="rId53" Type="http://schemas.openxmlformats.org/officeDocument/2006/relationships/hyperlink" Target="https://imgur.com/a/BkQRRCM" TargetMode="External"/><Relationship Id="rId5" Type="http://schemas.openxmlformats.org/officeDocument/2006/relationships/hyperlink" Target="https://imgur.com/a/IteEEAm" TargetMode="External"/><Relationship Id="rId10" Type="http://schemas.openxmlformats.org/officeDocument/2006/relationships/hyperlink" Target="https://imgur.com/a/IteEEAm" TargetMode="External"/><Relationship Id="rId19" Type="http://schemas.openxmlformats.org/officeDocument/2006/relationships/hyperlink" Target="https://community.gaijin.net/issues/p/warthunder/i/TkrAKWQNKqti" TargetMode="External"/><Relationship Id="rId31" Type="http://schemas.openxmlformats.org/officeDocument/2006/relationships/hyperlink" Target="http://afvdb.50megs.com/usa/90mmgmcm36.html" TargetMode="External"/><Relationship Id="rId44" Type="http://schemas.openxmlformats.org/officeDocument/2006/relationships/hyperlink" Target="https://imgur.com/a/type-74-telescope-Phaoa05" TargetMode="External"/><Relationship Id="rId52" Type="http://schemas.openxmlformats.org/officeDocument/2006/relationships/hyperlink" Target="https://imgur.com/a/hbDMjLL" TargetMode="External"/><Relationship Id="rId4" Type="http://schemas.openxmlformats.org/officeDocument/2006/relationships/hyperlink" Target="https://m1garand.exblog.jp/24709473/" TargetMode="External"/><Relationship Id="rId9" Type="http://schemas.openxmlformats.org/officeDocument/2006/relationships/hyperlink" Target="https://m1garand.exblog.jp/24709473/" TargetMode="External"/><Relationship Id="rId14" Type="http://schemas.openxmlformats.org/officeDocument/2006/relationships/hyperlink" Target="https://imgur.com/a/T94vPuy" TargetMode="External"/><Relationship Id="rId22" Type="http://schemas.openxmlformats.org/officeDocument/2006/relationships/hyperlink" Target="https://imgur.com/a/u3qVtwU" TargetMode="External"/><Relationship Id="rId27" Type="http://schemas.openxmlformats.org/officeDocument/2006/relationships/hyperlink" Target="https://imgur.com/a/tcppLGA" TargetMode="External"/><Relationship Id="rId30" Type="http://schemas.openxmlformats.org/officeDocument/2006/relationships/hyperlink" Target="https://imgur.com/a/u3qVtwU" TargetMode="External"/><Relationship Id="rId35" Type="http://schemas.openxmlformats.org/officeDocument/2006/relationships/hyperlink" Target="https://imgur.com/a/type-74-telescope-Phaoa05" TargetMode="External"/><Relationship Id="rId43" Type="http://schemas.openxmlformats.org/officeDocument/2006/relationships/hyperlink" Target="http://fleet7.nce.buttobi.net/Dcimt/Dcim0020-0025.html" TargetMode="External"/><Relationship Id="rId48" Type="http://schemas.openxmlformats.org/officeDocument/2006/relationships/hyperlink" Target="https://imgur.com/a/type-74-telescope-Phaoa05" TargetMode="External"/><Relationship Id="rId56" Type="http://schemas.openxmlformats.org/officeDocument/2006/relationships/hyperlink" Target="https://imgur.com/a/GtomSBU" TargetMode="External"/><Relationship Id="rId8" Type="http://schemas.openxmlformats.org/officeDocument/2006/relationships/hyperlink" Target="https://imgur.com/a/IteEEAm" TargetMode="External"/><Relationship Id="rId51" Type="http://schemas.openxmlformats.org/officeDocument/2006/relationships/hyperlink" Target="https://imgur.com/a/hbDMjLL" TargetMode="External"/><Relationship Id="rId3" Type="http://schemas.openxmlformats.org/officeDocument/2006/relationships/hyperlink" Target="https://imgur.com/a/IteEEAm" TargetMode="External"/><Relationship Id="rId12" Type="http://schemas.openxmlformats.org/officeDocument/2006/relationships/hyperlink" Target="https://www.bits.de/NRANEU/others/amd-us-archive/Fm44-2%2856%29.pdf" TargetMode="External"/><Relationship Id="rId17" Type="http://schemas.openxmlformats.org/officeDocument/2006/relationships/hyperlink" Target="https://community.gaijin.net/issues/p/warthunder/i/TkrAKWQNKqti" TargetMode="External"/><Relationship Id="rId25" Type="http://schemas.openxmlformats.org/officeDocument/2006/relationships/hyperlink" Target="https://imgur.com/a/fAOD4Sc" TargetMode="External"/><Relationship Id="rId33" Type="http://schemas.openxmlformats.org/officeDocument/2006/relationships/hyperlink" Target="https://community.gaijin.net/issues/p/warthunder/i/TkrAKWQNKqti" TargetMode="External"/><Relationship Id="rId38" Type="http://schemas.openxmlformats.org/officeDocument/2006/relationships/hyperlink" Target="https://community.gaijin.net/issues/p/warthunder/i/TkrAKWQNKqti" TargetMode="External"/><Relationship Id="rId46" Type="http://schemas.openxmlformats.org/officeDocument/2006/relationships/hyperlink" Target="https://web.archive.org/web/20030513114344fw_/http:/jda-clearing.jda.go.jp/kunrei/i_fd/iz1987d8008.html" TargetMode="External"/><Relationship Id="rId20" Type="http://schemas.openxmlformats.org/officeDocument/2006/relationships/hyperlink" Target="https://community.gaijin.net/issues/p/warthunder/i/TkrAKWQNKqti" TargetMode="External"/><Relationship Id="rId41" Type="http://schemas.openxmlformats.org/officeDocument/2006/relationships/hyperlink" Target="http://fleet7.nce.buttobi.net/Dcimt/Dcim0020-0025.html" TargetMode="External"/><Relationship Id="rId54" Type="http://schemas.openxmlformats.org/officeDocument/2006/relationships/hyperlink" Target="https://wiki.warthunder.com/Category:Japan_ground_vehicles" TargetMode="External"/><Relationship Id="rId1" Type="http://schemas.openxmlformats.org/officeDocument/2006/relationships/hyperlink" Target="https://wiki.warthunder.com/Category:Japan_ground_vehicles" TargetMode="External"/><Relationship Id="rId6" Type="http://schemas.openxmlformats.org/officeDocument/2006/relationships/hyperlink" Target="https://youtu.be/OzhGnu1HjyA?t=677" TargetMode="External"/><Relationship Id="rId15" Type="http://schemas.openxmlformats.org/officeDocument/2006/relationships/hyperlink" Target="https://imgur.com/a/IteEEAm" TargetMode="External"/><Relationship Id="rId23" Type="http://schemas.openxmlformats.org/officeDocument/2006/relationships/hyperlink" Target="https://community.gaijin.net/issues/p/warthunder/i/TkrAKWQNKqti" TargetMode="External"/><Relationship Id="rId28" Type="http://schemas.openxmlformats.org/officeDocument/2006/relationships/hyperlink" Target="http://ameblo.jp/" TargetMode="External"/><Relationship Id="rId36" Type="http://schemas.openxmlformats.org/officeDocument/2006/relationships/hyperlink" Target="https://imgur.com/a/type-74-telescope-Phaoa05" TargetMode="External"/><Relationship Id="rId49" Type="http://schemas.openxmlformats.org/officeDocument/2006/relationships/hyperlink" Target="https://wiki.warthunder.com/Category:Japan_ground_vehicles" TargetMode="External"/></Relationships>
</file>

<file path=xl/worksheets/_rels/sheet26.xml.rels><?xml version="1.0" encoding="UTF-8" standalone="yes"?>
<Relationships xmlns="http://schemas.openxmlformats.org/package/2006/relationships"><Relationship Id="rId26" Type="http://schemas.openxmlformats.org/officeDocument/2006/relationships/hyperlink" Target="https://imgur.com/a/9FeeJhf" TargetMode="External"/><Relationship Id="rId21" Type="http://schemas.openxmlformats.org/officeDocument/2006/relationships/hyperlink" Target="https://imgur.com/a/gAiYKDH" TargetMode="External"/><Relationship Id="rId34" Type="http://schemas.openxmlformats.org/officeDocument/2006/relationships/hyperlink" Target="https://imgur.com/a/CL1hePU" TargetMode="External"/><Relationship Id="rId42" Type="http://schemas.openxmlformats.org/officeDocument/2006/relationships/hyperlink" Target="https://imgur.com/a/gTpUK53" TargetMode="External"/><Relationship Id="rId47" Type="http://schemas.openxmlformats.org/officeDocument/2006/relationships/hyperlink" Target="https://imgur.com/a/ib3ZXTM" TargetMode="External"/><Relationship Id="rId50" Type="http://schemas.openxmlformats.org/officeDocument/2006/relationships/hyperlink" Target="https://imgur.com/a/CkG58ZJ" TargetMode="External"/><Relationship Id="rId55" Type="http://schemas.openxmlformats.org/officeDocument/2006/relationships/hyperlink" Target="https://imgur.com/a/DAdfLfI" TargetMode="External"/><Relationship Id="rId63" Type="http://schemas.openxmlformats.org/officeDocument/2006/relationships/hyperlink" Target="https://imgur.com/a/5w4RL1z" TargetMode="External"/><Relationship Id="rId7" Type="http://schemas.openxmlformats.org/officeDocument/2006/relationships/hyperlink" Target="https://imgur.com/a/X7CotwD" TargetMode="External"/><Relationship Id="rId2" Type="http://schemas.openxmlformats.org/officeDocument/2006/relationships/hyperlink" Target="https://imgur.com/a/QjUNcGp" TargetMode="External"/><Relationship Id="rId16" Type="http://schemas.openxmlformats.org/officeDocument/2006/relationships/hyperlink" Target="https://imgur.com/a/DkZbL7d" TargetMode="External"/><Relationship Id="rId29" Type="http://schemas.openxmlformats.org/officeDocument/2006/relationships/hyperlink" Target="https://wiki.warthunder.com/Category:China_ground_vehicles" TargetMode="External"/><Relationship Id="rId11" Type="http://schemas.openxmlformats.org/officeDocument/2006/relationships/hyperlink" Target="https://imgur.com/a/DkZbL7d" TargetMode="External"/><Relationship Id="rId24" Type="http://schemas.openxmlformats.org/officeDocument/2006/relationships/hyperlink" Target="https://imgur.com/a/bIqEQqR" TargetMode="External"/><Relationship Id="rId32" Type="http://schemas.openxmlformats.org/officeDocument/2006/relationships/hyperlink" Target="https://imgur.com/a/pNBFDL5" TargetMode="External"/><Relationship Id="rId37" Type="http://schemas.openxmlformats.org/officeDocument/2006/relationships/hyperlink" Target="https://live.warthunder.com/post/1110936/en/" TargetMode="External"/><Relationship Id="rId40" Type="http://schemas.openxmlformats.org/officeDocument/2006/relationships/hyperlink" Target="https://www.scribd.com/document/503936555/General-Constuction-and-Operation-of-Tank-T-69-IIG-Gunnery-Portion-2009" TargetMode="External"/><Relationship Id="rId45" Type="http://schemas.openxmlformats.org/officeDocument/2006/relationships/hyperlink" Target="https://m.weibo.cn/detail/4755344851473308" TargetMode="External"/><Relationship Id="rId53" Type="http://schemas.openxmlformats.org/officeDocument/2006/relationships/hyperlink" Target="https://wiki.warthunder.com/Category:China_ground_vehicles" TargetMode="External"/><Relationship Id="rId58" Type="http://schemas.openxmlformats.org/officeDocument/2006/relationships/hyperlink" Target="https://imgur.com/a/gTpUK53" TargetMode="External"/><Relationship Id="rId66" Type="http://schemas.openxmlformats.org/officeDocument/2006/relationships/hyperlink" Target="https://youtu.be/2PIdlwK3VLc?t=1373" TargetMode="External"/><Relationship Id="rId5" Type="http://schemas.openxmlformats.org/officeDocument/2006/relationships/hyperlink" Target="https://imgur.com/a/WSnrmsZ" TargetMode="External"/><Relationship Id="rId61" Type="http://schemas.openxmlformats.org/officeDocument/2006/relationships/hyperlink" Target="https://imgur.com/a/soiWm8r" TargetMode="External"/><Relationship Id="rId19" Type="http://schemas.openxmlformats.org/officeDocument/2006/relationships/hyperlink" Target="https://imgur.com/a/K3ssmAK" TargetMode="External"/><Relationship Id="rId14" Type="http://schemas.openxmlformats.org/officeDocument/2006/relationships/hyperlink" Target="https://imgur.com/a/6CxgGxb" TargetMode="External"/><Relationship Id="rId22" Type="http://schemas.openxmlformats.org/officeDocument/2006/relationships/hyperlink" Target="https://imgur.com/a/9FeeJhf" TargetMode="External"/><Relationship Id="rId27" Type="http://schemas.openxmlformats.org/officeDocument/2006/relationships/hyperlink" Target="https://www.reddit.com/r/Warthunder/comments/uw8gxr/type_69_main_battle_tank_history_variants/" TargetMode="External"/><Relationship Id="rId30" Type="http://schemas.openxmlformats.org/officeDocument/2006/relationships/hyperlink" Target="https://imgur.com/a/AX6L6w3" TargetMode="External"/><Relationship Id="rId35" Type="http://schemas.openxmlformats.org/officeDocument/2006/relationships/hyperlink" Target="https://imgur.com/a/pK9NtFK" TargetMode="External"/><Relationship Id="rId43" Type="http://schemas.openxmlformats.org/officeDocument/2006/relationships/hyperlink" Target="https://imgur.com/a/I1BMKaQ" TargetMode="External"/><Relationship Id="rId48" Type="http://schemas.openxmlformats.org/officeDocument/2006/relationships/hyperlink" Target="https://youtu.be/vOY1ffnA0KQ?t=14" TargetMode="External"/><Relationship Id="rId56" Type="http://schemas.openxmlformats.org/officeDocument/2006/relationships/hyperlink" Target="https://youtu.be/Qxp_xAVnqJ8?t=438" TargetMode="External"/><Relationship Id="rId64" Type="http://schemas.openxmlformats.org/officeDocument/2006/relationships/hyperlink" Target="https://imgur.com/a/soiWm8r" TargetMode="External"/><Relationship Id="rId8" Type="http://schemas.openxmlformats.org/officeDocument/2006/relationships/hyperlink" Target="https://imgur.com/a/6CxgGxb" TargetMode="External"/><Relationship Id="rId51" Type="http://schemas.openxmlformats.org/officeDocument/2006/relationships/hyperlink" Target="https://imgur.com/a/u8ReY3Z" TargetMode="External"/><Relationship Id="rId3" Type="http://schemas.openxmlformats.org/officeDocument/2006/relationships/hyperlink" Target="https://imgur.com/a/6CxgGxb" TargetMode="External"/><Relationship Id="rId12" Type="http://schemas.openxmlformats.org/officeDocument/2006/relationships/hyperlink" Target="https://imgur.com/a/DkZbL7d" TargetMode="External"/><Relationship Id="rId17" Type="http://schemas.openxmlformats.org/officeDocument/2006/relationships/hyperlink" Target="https://community.gaijin.net/issues/p/warthunder/i/9XKAmOSWi3KS" TargetMode="External"/><Relationship Id="rId25" Type="http://schemas.openxmlformats.org/officeDocument/2006/relationships/hyperlink" Target="https://imgur.com/a/gAiYKDH" TargetMode="External"/><Relationship Id="rId33" Type="http://schemas.openxmlformats.org/officeDocument/2006/relationships/hyperlink" Target="https://tanks-encyclopedia.com/modern/china/ztz96/" TargetMode="External"/><Relationship Id="rId38" Type="http://schemas.openxmlformats.org/officeDocument/2006/relationships/hyperlink" Target="https://wiki.warthunder.com/Category:China_ground_vehicles" TargetMode="External"/><Relationship Id="rId46" Type="http://schemas.openxmlformats.org/officeDocument/2006/relationships/hyperlink" Target="https://m.weibo.cn/detail/4755344851473308" TargetMode="External"/><Relationship Id="rId59" Type="http://schemas.openxmlformats.org/officeDocument/2006/relationships/hyperlink" Target="https://imgur.com/a/I1BMKaQ" TargetMode="External"/><Relationship Id="rId20" Type="http://schemas.openxmlformats.org/officeDocument/2006/relationships/hyperlink" Target="https://imgur.com/a/bIqEQqR" TargetMode="External"/><Relationship Id="rId41" Type="http://schemas.openxmlformats.org/officeDocument/2006/relationships/hyperlink" Target="https://wiki.warthunder.com/Category:China_ground_vehicles" TargetMode="External"/><Relationship Id="rId54" Type="http://schemas.openxmlformats.org/officeDocument/2006/relationships/hyperlink" Target="https://imgur.com/a/dzFBcsw" TargetMode="External"/><Relationship Id="rId62" Type="http://schemas.openxmlformats.org/officeDocument/2006/relationships/hyperlink" Target="https://imgur.com/a/5w4RL1z" TargetMode="External"/><Relationship Id="rId1" Type="http://schemas.openxmlformats.org/officeDocument/2006/relationships/hyperlink" Target="https://wiki.warthunder.com/Category:China_ground_vehicles" TargetMode="External"/><Relationship Id="rId6" Type="http://schemas.openxmlformats.org/officeDocument/2006/relationships/hyperlink" Target="https://imgur.com/a/BFj3VZd" TargetMode="External"/><Relationship Id="rId15" Type="http://schemas.openxmlformats.org/officeDocument/2006/relationships/hyperlink" Target="https://imgur.com/a/xYiY05Y" TargetMode="External"/><Relationship Id="rId23" Type="http://schemas.openxmlformats.org/officeDocument/2006/relationships/hyperlink" Target="https://www.reddit.com/r/Warthunder/comments/uw8gxr/type_69_main_battle_tank_history_variants/" TargetMode="External"/><Relationship Id="rId28" Type="http://schemas.openxmlformats.org/officeDocument/2006/relationships/hyperlink" Target="https://imgur.com/a/xYiY05Y" TargetMode="External"/><Relationship Id="rId36" Type="http://schemas.openxmlformats.org/officeDocument/2006/relationships/hyperlink" Target="https://www.bilibili.com/video/BV1jw4m1Y7Fp/?share_source=copy_web&amp;vd_source=84e4053d3b54c0d5f3f7886b94a55c3e" TargetMode="External"/><Relationship Id="rId49" Type="http://schemas.openxmlformats.org/officeDocument/2006/relationships/hyperlink" Target="https://imgur.com/a/CkG58ZJ" TargetMode="External"/><Relationship Id="rId57" Type="http://schemas.openxmlformats.org/officeDocument/2006/relationships/hyperlink" Target="https://imgur.com/a/vFDfhJY" TargetMode="External"/><Relationship Id="rId10" Type="http://schemas.openxmlformats.org/officeDocument/2006/relationships/hyperlink" Target="https://imgur.com/a/K3ssmAK" TargetMode="External"/><Relationship Id="rId31" Type="http://schemas.openxmlformats.org/officeDocument/2006/relationships/hyperlink" Target="https://imgur.com/a/AX6L6w3" TargetMode="External"/><Relationship Id="rId44" Type="http://schemas.openxmlformats.org/officeDocument/2006/relationships/hyperlink" Target="http://btvt.info/3attackdefensemobility/fcs_mbt2000.htm" TargetMode="External"/><Relationship Id="rId52" Type="http://schemas.openxmlformats.org/officeDocument/2006/relationships/hyperlink" Target="https://youtu.be/Z2O-Exh2vvQ?t=625" TargetMode="External"/><Relationship Id="rId60" Type="http://schemas.openxmlformats.org/officeDocument/2006/relationships/hyperlink" Target="https://wiki.warthunder.com/Category:China_ground_vehicles" TargetMode="External"/><Relationship Id="rId65" Type="http://schemas.openxmlformats.org/officeDocument/2006/relationships/hyperlink" Target="https://imgur.com/a/8fTdhMh" TargetMode="External"/><Relationship Id="rId4" Type="http://schemas.openxmlformats.org/officeDocument/2006/relationships/hyperlink" Target="https://imgur.com/a/QjUNcGp" TargetMode="External"/><Relationship Id="rId9" Type="http://schemas.openxmlformats.org/officeDocument/2006/relationships/hyperlink" Target="https://imgur.com/a/fAOD4Sc" TargetMode="External"/><Relationship Id="rId13" Type="http://schemas.openxmlformats.org/officeDocument/2006/relationships/hyperlink" Target="https://imgur.com/a/Te6TbeH" TargetMode="External"/><Relationship Id="rId18" Type="http://schemas.openxmlformats.org/officeDocument/2006/relationships/hyperlink" Target="https://imgur.com/a/SrvRXR5" TargetMode="External"/><Relationship Id="rId39" Type="http://schemas.openxmlformats.org/officeDocument/2006/relationships/hyperlink" Target="https://imgur.com/a/pNBFDL5" TargetMode="External"/></Relationships>
</file>

<file path=xl/worksheets/_rels/sheet27.xml.rels><?xml version="1.0" encoding="UTF-8" standalone="yes"?>
<Relationships xmlns="http://schemas.openxmlformats.org/package/2006/relationships"><Relationship Id="rId13" Type="http://schemas.openxmlformats.org/officeDocument/2006/relationships/hyperlink" Target="https://imgur.com/a/fAOD4Sc" TargetMode="External"/><Relationship Id="rId18" Type="http://schemas.openxmlformats.org/officeDocument/2006/relationships/hyperlink" Target="https://imgur.com/a/6CxgGxb" TargetMode="External"/><Relationship Id="rId26" Type="http://schemas.openxmlformats.org/officeDocument/2006/relationships/hyperlink" Target="https://imgur.com/a/og-c-102-0t4gkWb" TargetMode="External"/><Relationship Id="rId39" Type="http://schemas.openxmlformats.org/officeDocument/2006/relationships/hyperlink" Target="https://imgur.com/a/OkiIpqu" TargetMode="External"/><Relationship Id="rId21" Type="http://schemas.openxmlformats.org/officeDocument/2006/relationships/hyperlink" Target="http://afvdb.50megs.com/usa/90mmgmcm36.html" TargetMode="External"/><Relationship Id="rId34" Type="http://schemas.openxmlformats.org/officeDocument/2006/relationships/hyperlink" Target="https://cdn.preterhuman.net/texts/terrorism_and_pyrotechnics/rocketry/Anti-Armor/TOW%20Weapon%20System%20-%20FM%2023-34.pdf" TargetMode="External"/><Relationship Id="rId42" Type="http://schemas.openxmlformats.org/officeDocument/2006/relationships/hyperlink" Target="https://imgur.com/a/og-c-102-0t4gkWb" TargetMode="External"/><Relationship Id="rId47" Type="http://schemas.openxmlformats.org/officeDocument/2006/relationships/hyperlink" Target="https://imgur.com/a/nw9ZQ6r" TargetMode="External"/><Relationship Id="rId50" Type="http://schemas.openxmlformats.org/officeDocument/2006/relationships/hyperlink" Target="https://imgur.com/a/4LX0HWz" TargetMode="External"/><Relationship Id="rId55" Type="http://schemas.openxmlformats.org/officeDocument/2006/relationships/hyperlink" Target="https://imgur.com/a/nhkAuXe" TargetMode="External"/><Relationship Id="rId7" Type="http://schemas.openxmlformats.org/officeDocument/2006/relationships/hyperlink" Target="https://imgur.com/a/u3qVtwU" TargetMode="External"/><Relationship Id="rId2" Type="http://schemas.openxmlformats.org/officeDocument/2006/relationships/hyperlink" Target="https://forum.axishistory.com/viewtopic.php?t=239847" TargetMode="External"/><Relationship Id="rId16" Type="http://schemas.openxmlformats.org/officeDocument/2006/relationships/hyperlink" Target="https://imgur.com/a/qJY5cup" TargetMode="External"/><Relationship Id="rId29" Type="http://schemas.openxmlformats.org/officeDocument/2006/relationships/hyperlink" Target="https://imgur.com/a/pL8EpFs" TargetMode="External"/><Relationship Id="rId11" Type="http://schemas.openxmlformats.org/officeDocument/2006/relationships/hyperlink" Target="https://imgur.com/a/fAOD4Sc" TargetMode="External"/><Relationship Id="rId24" Type="http://schemas.openxmlformats.org/officeDocument/2006/relationships/hyperlink" Target="https://wiki.warthunder.com/Category:Italy_ground_vehicles" TargetMode="External"/><Relationship Id="rId32" Type="http://schemas.openxmlformats.org/officeDocument/2006/relationships/hyperlink" Target="https://imgur.com/a/4LX0HWz" TargetMode="External"/><Relationship Id="rId37" Type="http://schemas.openxmlformats.org/officeDocument/2006/relationships/hyperlink" Target="https://wiki.warthunder.com/Category:Italy_ground_vehicles" TargetMode="External"/><Relationship Id="rId40" Type="http://schemas.openxmlformats.org/officeDocument/2006/relationships/hyperlink" Target="https://imgur.com/a/og-c-102-0t4gkWb" TargetMode="External"/><Relationship Id="rId45" Type="http://schemas.openxmlformats.org/officeDocument/2006/relationships/hyperlink" Target="https://imgur.com/a/4LX0HWz" TargetMode="External"/><Relationship Id="rId53" Type="http://schemas.openxmlformats.org/officeDocument/2006/relationships/hyperlink" Target="https://imgur.com/a/Ffr7ODk" TargetMode="External"/><Relationship Id="rId58" Type="http://schemas.openxmlformats.org/officeDocument/2006/relationships/hyperlink" Target="https://wiki.warthunder.com/Category:Italy_ground_vehicles" TargetMode="External"/><Relationship Id="rId5" Type="http://schemas.openxmlformats.org/officeDocument/2006/relationships/hyperlink" Target="https://imgur.com/a/6CxgGxb" TargetMode="External"/><Relationship Id="rId61" Type="http://schemas.openxmlformats.org/officeDocument/2006/relationships/hyperlink" Target="https://forum.warthunder.com/t/hungarian-leopard-2a7hu/79194" TargetMode="External"/><Relationship Id="rId19" Type="http://schemas.openxmlformats.org/officeDocument/2006/relationships/hyperlink" Target="https://imgur.com/a/JC3NfXA" TargetMode="External"/><Relationship Id="rId14" Type="http://schemas.openxmlformats.org/officeDocument/2006/relationships/hyperlink" Target="https://imgur.com/a/KalhOZk" TargetMode="External"/><Relationship Id="rId22" Type="http://schemas.openxmlformats.org/officeDocument/2006/relationships/hyperlink" Target="https://imgur.com/a/6CxgGxb" TargetMode="External"/><Relationship Id="rId27" Type="http://schemas.openxmlformats.org/officeDocument/2006/relationships/hyperlink" Target="https://imgur.com/a/OkiIpqu" TargetMode="External"/><Relationship Id="rId30" Type="http://schemas.openxmlformats.org/officeDocument/2006/relationships/hyperlink" Target="https://imgur.com/a/klroz7S" TargetMode="External"/><Relationship Id="rId35" Type="http://schemas.openxmlformats.org/officeDocument/2006/relationships/hyperlink" Target="https://imgur.com/a/8i9h32x" TargetMode="External"/><Relationship Id="rId43" Type="http://schemas.openxmlformats.org/officeDocument/2006/relationships/hyperlink" Target="https://imgur.com/a/OkiIpqu" TargetMode="External"/><Relationship Id="rId48" Type="http://schemas.openxmlformats.org/officeDocument/2006/relationships/hyperlink" Target="https://imgur.com/a/APDVVN0" TargetMode="External"/><Relationship Id="rId56" Type="http://schemas.openxmlformats.org/officeDocument/2006/relationships/hyperlink" Target="https://wiki.warthunder.com/Category:Italy_ground_vehicles" TargetMode="External"/><Relationship Id="rId8" Type="http://schemas.openxmlformats.org/officeDocument/2006/relationships/hyperlink" Target="https://imgur.com/a/QjUNcGp" TargetMode="External"/><Relationship Id="rId51" Type="http://schemas.openxmlformats.org/officeDocument/2006/relationships/hyperlink" Target="https://www.afcea.org/signal-media/ancient-optics-pave-way-novel-sensors" TargetMode="External"/><Relationship Id="rId3" Type="http://schemas.openxmlformats.org/officeDocument/2006/relationships/hyperlink" Target="https://imgur.com/a/QjUNcGp" TargetMode="External"/><Relationship Id="rId12" Type="http://schemas.openxmlformats.org/officeDocument/2006/relationships/hyperlink" Target="https://imgur.com/a/6CxgGxb" TargetMode="External"/><Relationship Id="rId17" Type="http://schemas.openxmlformats.org/officeDocument/2006/relationships/hyperlink" Target="https://imgur.com/a/WSnrmsZ" TargetMode="External"/><Relationship Id="rId25" Type="http://schemas.openxmlformats.org/officeDocument/2006/relationships/hyperlink" Target="https://imgur.com/a/OkiIpqu" TargetMode="External"/><Relationship Id="rId33" Type="http://schemas.openxmlformats.org/officeDocument/2006/relationships/hyperlink" Target="https://imgur.com/a/4LX0HWz" TargetMode="External"/><Relationship Id="rId38" Type="http://schemas.openxmlformats.org/officeDocument/2006/relationships/hyperlink" Target="https://imgur.com/a/OkiIpqu" TargetMode="External"/><Relationship Id="rId46" Type="http://schemas.openxmlformats.org/officeDocument/2006/relationships/hyperlink" Target="https://imgur.com/a/4LX0HWz" TargetMode="External"/><Relationship Id="rId59" Type="http://schemas.openxmlformats.org/officeDocument/2006/relationships/hyperlink" Target="https://imgur.com/a/OkiIpqu" TargetMode="External"/><Relationship Id="rId20" Type="http://schemas.openxmlformats.org/officeDocument/2006/relationships/hyperlink" Target="https://imgur.com/a/6CxgGxb" TargetMode="External"/><Relationship Id="rId41" Type="http://schemas.openxmlformats.org/officeDocument/2006/relationships/hyperlink" Target="https://imgur.com/a/OkiIpqu" TargetMode="External"/><Relationship Id="rId54" Type="http://schemas.openxmlformats.org/officeDocument/2006/relationships/hyperlink" Target="https://live.warthunder.com/post/1087706/en/" TargetMode="External"/><Relationship Id="rId1" Type="http://schemas.openxmlformats.org/officeDocument/2006/relationships/hyperlink" Target="https://wiki.warthunder.com/Category:Italy_ground_vehicles" TargetMode="External"/><Relationship Id="rId6" Type="http://schemas.openxmlformats.org/officeDocument/2006/relationships/hyperlink" Target="https://imgur.com/a/FA2Uf8R" TargetMode="External"/><Relationship Id="rId15" Type="http://schemas.openxmlformats.org/officeDocument/2006/relationships/hyperlink" Target="https://imgur.com/a/fAOD4Sc" TargetMode="External"/><Relationship Id="rId23" Type="http://schemas.openxmlformats.org/officeDocument/2006/relationships/hyperlink" Target="https://odetievbrony.ru/viewtopic.php?id=301" TargetMode="External"/><Relationship Id="rId28" Type="http://schemas.openxmlformats.org/officeDocument/2006/relationships/hyperlink" Target="https://imgur.com/a/og-c-102-0t4gkWb" TargetMode="External"/><Relationship Id="rId36" Type="http://schemas.openxmlformats.org/officeDocument/2006/relationships/hyperlink" Target="https://wiki.warthunder.com/Category:Italy_ground_vehicles" TargetMode="External"/><Relationship Id="rId49" Type="http://schemas.openxmlformats.org/officeDocument/2006/relationships/hyperlink" Target="https://imgur.com/a/4LX0HWz" TargetMode="External"/><Relationship Id="rId57" Type="http://schemas.openxmlformats.org/officeDocument/2006/relationships/hyperlink" Target="https://imgur.com/a/OkiIpqu" TargetMode="External"/><Relationship Id="rId10" Type="http://schemas.openxmlformats.org/officeDocument/2006/relationships/hyperlink" Target="https://imgur.com/a/6CxgGxb" TargetMode="External"/><Relationship Id="rId31" Type="http://schemas.openxmlformats.org/officeDocument/2006/relationships/hyperlink" Target="https://www.kaznu.kz/Content/%D0%97%D0%A1%D0%A3-23-4%20%D0%A8%D0%B8%D0%BB%D0%BA%D0%B0/page4.html" TargetMode="External"/><Relationship Id="rId44" Type="http://schemas.openxmlformats.org/officeDocument/2006/relationships/hyperlink" Target="https://imgur.com/a/og-c-102-0t4gkWb" TargetMode="External"/><Relationship Id="rId52" Type="http://schemas.openxmlformats.org/officeDocument/2006/relationships/hyperlink" Target="https://imgur.com/a/pL8EpFs" TargetMode="External"/><Relationship Id="rId60" Type="http://schemas.openxmlformats.org/officeDocument/2006/relationships/hyperlink" Target="https://imgur.com/a/og-c-102-0t4gkWb" TargetMode="External"/><Relationship Id="rId4" Type="http://schemas.openxmlformats.org/officeDocument/2006/relationships/hyperlink" Target="https://imgur.com/a/BFj3VZd" TargetMode="External"/><Relationship Id="rId9" Type="http://schemas.openxmlformats.org/officeDocument/2006/relationships/hyperlink" Target="https://imgur.com/a/WSnrmsZ" TargetMode="External"/></Relationships>
</file>

<file path=xl/worksheets/_rels/sheet28.xml.rels><?xml version="1.0" encoding="UTF-8" standalone="yes"?>
<Relationships xmlns="http://schemas.openxmlformats.org/package/2006/relationships"><Relationship Id="rId26" Type="http://schemas.openxmlformats.org/officeDocument/2006/relationships/hyperlink" Target="https://imgur.com/a/jPhYgUc" TargetMode="External"/><Relationship Id="rId21" Type="http://schemas.openxmlformats.org/officeDocument/2006/relationships/hyperlink" Target="https://imgur.com/a/u3qVtwU" TargetMode="External"/><Relationship Id="rId42" Type="http://schemas.openxmlformats.org/officeDocument/2006/relationships/hyperlink" Target="https://imgur.com/a/xcsvgdu" TargetMode="External"/><Relationship Id="rId47" Type="http://schemas.openxmlformats.org/officeDocument/2006/relationships/hyperlink" Target="https://imgur.com/a/EzREPJO" TargetMode="External"/><Relationship Id="rId63" Type="http://schemas.openxmlformats.org/officeDocument/2006/relationships/hyperlink" Target="https://wiki.warthunder.com/Category:France_ground_vehicles" TargetMode="External"/><Relationship Id="rId68" Type="http://schemas.openxmlformats.org/officeDocument/2006/relationships/hyperlink" Target="https://imgur.com/a/qO39hu6" TargetMode="External"/><Relationship Id="rId16" Type="http://schemas.openxmlformats.org/officeDocument/2006/relationships/hyperlink" Target="https://imgur.com/a/6CxgGxb" TargetMode="External"/><Relationship Id="rId11" Type="http://schemas.openxmlformats.org/officeDocument/2006/relationships/hyperlink" Target="https://imgur.com/a/MBZID8p" TargetMode="External"/><Relationship Id="rId32" Type="http://schemas.openxmlformats.org/officeDocument/2006/relationships/hyperlink" Target="https://live.warthunder.com/post/1074404/en/" TargetMode="External"/><Relationship Id="rId37" Type="http://schemas.openxmlformats.org/officeDocument/2006/relationships/hyperlink" Target="https://www.kotsch88.de/f_amx-30.htm" TargetMode="External"/><Relationship Id="rId53" Type="http://schemas.openxmlformats.org/officeDocument/2006/relationships/hyperlink" Target="https://en.wikipedia.org/wiki/AMX-32" TargetMode="External"/><Relationship Id="rId58" Type="http://schemas.openxmlformats.org/officeDocument/2006/relationships/hyperlink" Target="https://old-forum.warthunder.com/index.php?/topic/564624-219049-amx-30-acras-incorrect-gun-sight-magnification/" TargetMode="External"/><Relationship Id="rId74" Type="http://schemas.openxmlformats.org/officeDocument/2006/relationships/hyperlink" Target="https://imgur.com/a/7gXxKM5" TargetMode="External"/><Relationship Id="rId79" Type="http://schemas.openxmlformats.org/officeDocument/2006/relationships/hyperlink" Target="https://imgur.com/a/Ffr7ODk" TargetMode="External"/><Relationship Id="rId5" Type="http://schemas.openxmlformats.org/officeDocument/2006/relationships/hyperlink" Target="https://imgur.com/a/BFj3VZd" TargetMode="External"/><Relationship Id="rId61" Type="http://schemas.openxmlformats.org/officeDocument/2006/relationships/hyperlink" Target="https://imgur.com/a/pL8EpFs" TargetMode="External"/><Relationship Id="rId82" Type="http://schemas.openxmlformats.org/officeDocument/2006/relationships/hyperlink" Target="https://imgur.com/a/QSN97B0" TargetMode="External"/><Relationship Id="rId19" Type="http://schemas.openxmlformats.org/officeDocument/2006/relationships/hyperlink" Target="https://imgur.com/a/u3qVtwU" TargetMode="External"/><Relationship Id="rId14" Type="http://schemas.openxmlformats.org/officeDocument/2006/relationships/hyperlink" Target="https://imgur.com/a/WSnrmsZ" TargetMode="External"/><Relationship Id="rId22" Type="http://schemas.openxmlformats.org/officeDocument/2006/relationships/hyperlink" Target="http://afvdb.50megs.com/usa/90mmgmcm36.html" TargetMode="External"/><Relationship Id="rId27" Type="http://schemas.openxmlformats.org/officeDocument/2006/relationships/hyperlink" Target="https://imgur.com/a/jPhYgUc" TargetMode="External"/><Relationship Id="rId30" Type="http://schemas.openxmlformats.org/officeDocument/2006/relationships/hyperlink" Target="https://imgur.com/a/o5Q6YbA" TargetMode="External"/><Relationship Id="rId35" Type="http://schemas.openxmlformats.org/officeDocument/2006/relationships/hyperlink" Target="https://imgur.com/a/Ihi78ob" TargetMode="External"/><Relationship Id="rId43" Type="http://schemas.openxmlformats.org/officeDocument/2006/relationships/hyperlink" Target="https://imgur.com/a/jPhYgUc" TargetMode="External"/><Relationship Id="rId48" Type="http://schemas.openxmlformats.org/officeDocument/2006/relationships/hyperlink" Target="https://imgur.com/a/divt-16-castor-thermal-tZ75GCX" TargetMode="External"/><Relationship Id="rId56" Type="http://schemas.openxmlformats.org/officeDocument/2006/relationships/hyperlink" Target="https://imgur.com/a/fczoztf" TargetMode="External"/><Relationship Id="rId64" Type="http://schemas.openxmlformats.org/officeDocument/2006/relationships/hyperlink" Target="https://imgur.com/a/8KyuA8A" TargetMode="External"/><Relationship Id="rId69" Type="http://schemas.openxmlformats.org/officeDocument/2006/relationships/hyperlink" Target="https://www.saab.com/products/utaas-tank-and-anti-aircraft-system" TargetMode="External"/><Relationship Id="rId77" Type="http://schemas.openxmlformats.org/officeDocument/2006/relationships/hyperlink" Target="https://community.gaijin.net/issues/p/warthunder/i/mQOhLay6o7tp" TargetMode="External"/><Relationship Id="rId8" Type="http://schemas.openxmlformats.org/officeDocument/2006/relationships/hyperlink" Target="https://imgur.com/a/AZG1cce" TargetMode="External"/><Relationship Id="rId51" Type="http://schemas.openxmlformats.org/officeDocument/2006/relationships/hyperlink" Target="https://www.kotsch88.de/f_amx-30b2.htm" TargetMode="External"/><Relationship Id="rId72" Type="http://schemas.openxmlformats.org/officeDocument/2006/relationships/hyperlink" Target="https://imgur.com/a/7gXxKM5" TargetMode="External"/><Relationship Id="rId80" Type="http://schemas.openxmlformats.org/officeDocument/2006/relationships/hyperlink" Target="https://imgur.com/a/pL8EpFs" TargetMode="External"/><Relationship Id="rId3" Type="http://schemas.openxmlformats.org/officeDocument/2006/relationships/hyperlink" Target="https://imgur.com/a/QjUNcGp" TargetMode="External"/><Relationship Id="rId12" Type="http://schemas.openxmlformats.org/officeDocument/2006/relationships/hyperlink" Target="https://imgur.com/a/MBZID8p" TargetMode="External"/><Relationship Id="rId17" Type="http://schemas.openxmlformats.org/officeDocument/2006/relationships/hyperlink" Target="https://imgur.com/a/X7CotwD" TargetMode="External"/><Relationship Id="rId25" Type="http://schemas.openxmlformats.org/officeDocument/2006/relationships/hyperlink" Target="https://imgur.com/a/6CxgGxb" TargetMode="External"/><Relationship Id="rId33" Type="http://schemas.openxmlformats.org/officeDocument/2006/relationships/hyperlink" Target="https://live.warthunder.com/post/1074404/en/" TargetMode="External"/><Relationship Id="rId38" Type="http://schemas.openxmlformats.org/officeDocument/2006/relationships/hyperlink" Target="https://imgur.com/a/o8cTKNM" TargetMode="External"/><Relationship Id="rId46" Type="http://schemas.openxmlformats.org/officeDocument/2006/relationships/hyperlink" Target="https://imgur.com/a/EzREPJO" TargetMode="External"/><Relationship Id="rId59" Type="http://schemas.openxmlformats.org/officeDocument/2006/relationships/hyperlink" Target="https://live.warthunder.com/post/1042685/en/" TargetMode="External"/><Relationship Id="rId67" Type="http://schemas.openxmlformats.org/officeDocument/2006/relationships/hyperlink" Target="https://imgur.com/a/Ffr7ODk" TargetMode="External"/><Relationship Id="rId20" Type="http://schemas.openxmlformats.org/officeDocument/2006/relationships/hyperlink" Target="https://imgur.com/a/6CxgGxb" TargetMode="External"/><Relationship Id="rId41" Type="http://schemas.openxmlformats.org/officeDocument/2006/relationships/hyperlink" Target="https://imgur.com/a/Bx9oi0B" TargetMode="External"/><Relationship Id="rId54" Type="http://schemas.openxmlformats.org/officeDocument/2006/relationships/hyperlink" Target="https://imgur.com/a/divt-16-castor-thermal-tZ75GCX" TargetMode="External"/><Relationship Id="rId62" Type="http://schemas.openxmlformats.org/officeDocument/2006/relationships/hyperlink" Target="https://imgur.com/a/sAv7kPW" TargetMode="External"/><Relationship Id="rId70" Type="http://schemas.openxmlformats.org/officeDocument/2006/relationships/hyperlink" Target="https://wiki.warthunder.com/Category:France_ground_vehicles" TargetMode="External"/><Relationship Id="rId75" Type="http://schemas.openxmlformats.org/officeDocument/2006/relationships/hyperlink" Target="https://community.gaijin.net/issues/p/warthunder/i/mQOhLay6o7tp" TargetMode="External"/><Relationship Id="rId83" Type="http://schemas.openxmlformats.org/officeDocument/2006/relationships/hyperlink" Target="https://imgur.com/a/QSN97B0" TargetMode="External"/><Relationship Id="rId1" Type="http://schemas.openxmlformats.org/officeDocument/2006/relationships/hyperlink" Target="https://wiki.warthunder.com/Category:France_ground_vehicles" TargetMode="External"/><Relationship Id="rId6" Type="http://schemas.openxmlformats.org/officeDocument/2006/relationships/hyperlink" Target="https://imgur.com/a/jyc35KV" TargetMode="External"/><Relationship Id="rId15" Type="http://schemas.openxmlformats.org/officeDocument/2006/relationships/hyperlink" Target="https://imgur.com/a/CHDkEOD" TargetMode="External"/><Relationship Id="rId23" Type="http://schemas.openxmlformats.org/officeDocument/2006/relationships/hyperlink" Target="https://imgur.com/a/jPhYgUc" TargetMode="External"/><Relationship Id="rId28" Type="http://schemas.openxmlformats.org/officeDocument/2006/relationships/hyperlink" Target="https://imgur.com/a/lp4Wuhb" TargetMode="External"/><Relationship Id="rId36" Type="http://schemas.openxmlformats.org/officeDocument/2006/relationships/hyperlink" Target="https://imgur.com/a/o5Q6YbA" TargetMode="External"/><Relationship Id="rId49" Type="http://schemas.openxmlformats.org/officeDocument/2006/relationships/hyperlink" Target="https://www.kotsch88.de/f_amx-30b2.htm" TargetMode="External"/><Relationship Id="rId57" Type="http://schemas.openxmlformats.org/officeDocument/2006/relationships/hyperlink" Target="https://imgur.com/a/divt-16-castor-thermal-tZ75GCX" TargetMode="External"/><Relationship Id="rId10" Type="http://schemas.openxmlformats.org/officeDocument/2006/relationships/hyperlink" Target="https://imgur.com/a/T94vPuy" TargetMode="External"/><Relationship Id="rId31" Type="http://schemas.openxmlformats.org/officeDocument/2006/relationships/hyperlink" Target="https://www.kotsch88.de/f_amx-30.htm" TargetMode="External"/><Relationship Id="rId44" Type="http://schemas.openxmlformats.org/officeDocument/2006/relationships/hyperlink" Target="https://imgur.com/a/m504-UxdeEsS" TargetMode="External"/><Relationship Id="rId52" Type="http://schemas.openxmlformats.org/officeDocument/2006/relationships/hyperlink" Target="https://imgur.com/a/divt-16-castor-thermal-tZ75GCX" TargetMode="External"/><Relationship Id="rId60" Type="http://schemas.openxmlformats.org/officeDocument/2006/relationships/hyperlink" Target="https://wiki.warthunder.com/Category:France_ground_vehicles" TargetMode="External"/><Relationship Id="rId65" Type="http://schemas.openxmlformats.org/officeDocument/2006/relationships/hyperlink" Target="https://imgur.com/a/divt-16-castor-thermal-tZ75GCX" TargetMode="External"/><Relationship Id="rId73" Type="http://schemas.openxmlformats.org/officeDocument/2006/relationships/hyperlink" Target="https://community.gaijin.net/issues/p/warthunder/i/mQOhLay6o7tp" TargetMode="External"/><Relationship Id="rId78" Type="http://schemas.openxmlformats.org/officeDocument/2006/relationships/hyperlink" Target="https://imgur.com/a/pL8EpFs" TargetMode="External"/><Relationship Id="rId81" Type="http://schemas.openxmlformats.org/officeDocument/2006/relationships/hyperlink" Target="https://imgur.com/a/Ffr7ODk" TargetMode="External"/><Relationship Id="rId4" Type="http://schemas.openxmlformats.org/officeDocument/2006/relationships/hyperlink" Target="https://imgur.com/a/WSnrmsZ" TargetMode="External"/><Relationship Id="rId9" Type="http://schemas.openxmlformats.org/officeDocument/2006/relationships/hyperlink" Target="https://imgur.com/a/6CxgGxb" TargetMode="External"/><Relationship Id="rId13" Type="http://schemas.openxmlformats.org/officeDocument/2006/relationships/hyperlink" Target="https://imgur.com/a/QjUNcGp" TargetMode="External"/><Relationship Id="rId18" Type="http://schemas.openxmlformats.org/officeDocument/2006/relationships/hyperlink" Target="https://imgur.com/a/FA2Uf8R" TargetMode="External"/><Relationship Id="rId39" Type="http://schemas.openxmlformats.org/officeDocument/2006/relationships/hyperlink" Target="https://imgur.com/a/k85H0K0" TargetMode="External"/><Relationship Id="rId34" Type="http://schemas.openxmlformats.org/officeDocument/2006/relationships/hyperlink" Target="https://community.gaijin.net/issues/p/warthunder/i/7HKMBwIFd5vP" TargetMode="External"/><Relationship Id="rId50" Type="http://schemas.openxmlformats.org/officeDocument/2006/relationships/hyperlink" Target="https://imgur.com/a/divt-16-castor-thermal-tZ75GCX" TargetMode="External"/><Relationship Id="rId55" Type="http://schemas.openxmlformats.org/officeDocument/2006/relationships/hyperlink" Target="https://en.wikipedia.org/wiki/AMX-32" TargetMode="External"/><Relationship Id="rId76" Type="http://schemas.openxmlformats.org/officeDocument/2006/relationships/hyperlink" Target="https://imgur.com/a/7gXxKM5" TargetMode="External"/><Relationship Id="rId7" Type="http://schemas.openxmlformats.org/officeDocument/2006/relationships/hyperlink" Target="https://imgur.com/a/jyc35KV" TargetMode="External"/><Relationship Id="rId71" Type="http://schemas.openxmlformats.org/officeDocument/2006/relationships/hyperlink" Target="https://imgur.com/a/7gXxKM5" TargetMode="External"/><Relationship Id="rId2" Type="http://schemas.openxmlformats.org/officeDocument/2006/relationships/hyperlink" Target="https://wiki.warthunder.com/Category:France_ground_vehicles" TargetMode="External"/><Relationship Id="rId29" Type="http://schemas.openxmlformats.org/officeDocument/2006/relationships/hyperlink" Target="https://imgur.com/a/o8cTKNM" TargetMode="External"/><Relationship Id="rId24" Type="http://schemas.openxmlformats.org/officeDocument/2006/relationships/hyperlink" Target="https://imgur.com/a/jPhYgUc" TargetMode="External"/><Relationship Id="rId40" Type="http://schemas.openxmlformats.org/officeDocument/2006/relationships/hyperlink" Target="https://imgur.com/a/k85H0K0" TargetMode="External"/><Relationship Id="rId45" Type="http://schemas.openxmlformats.org/officeDocument/2006/relationships/hyperlink" Target="https://imgur.com/a/divt-16-castor-thermal-tZ75GCX" TargetMode="External"/><Relationship Id="rId66" Type="http://schemas.openxmlformats.org/officeDocument/2006/relationships/hyperlink" Target="https://imgur.com/a/pL8EpFs" TargetMode="External"/></Relationships>
</file>

<file path=xl/worksheets/_rels/sheet29.xml.rels><?xml version="1.0" encoding="UTF-8" standalone="yes"?>
<Relationships xmlns="http://schemas.openxmlformats.org/package/2006/relationships"><Relationship Id="rId117" Type="http://schemas.openxmlformats.org/officeDocument/2006/relationships/hyperlink" Target="https://wiki.warthunder.com/T-72M1_(Sweden)" TargetMode="External"/><Relationship Id="rId21" Type="http://schemas.openxmlformats.org/officeDocument/2006/relationships/hyperlink" Target="https://imgur.com/a/82Zdfcr" TargetMode="External"/><Relationship Id="rId42" Type="http://schemas.openxmlformats.org/officeDocument/2006/relationships/hyperlink" Target="https://wiki.warthunder.com/Pvkv_IV" TargetMode="External"/><Relationship Id="rId63" Type="http://schemas.openxmlformats.org/officeDocument/2006/relationships/hyperlink" Target="https://imgur.com/a/RMFJNvf" TargetMode="External"/><Relationship Id="rId84" Type="http://schemas.openxmlformats.org/officeDocument/2006/relationships/hyperlink" Target="https://wiki.warthunder.com/Pvrbv_551" TargetMode="External"/><Relationship Id="rId138" Type="http://schemas.openxmlformats.org/officeDocument/2006/relationships/hyperlink" Target="https://wiki.warthunder.com/Strf_9040_BILL" TargetMode="External"/><Relationship Id="rId159" Type="http://schemas.openxmlformats.org/officeDocument/2006/relationships/hyperlink" Target="https://imgur.com/a/pL8EpFs" TargetMode="External"/><Relationship Id="rId170" Type="http://schemas.openxmlformats.org/officeDocument/2006/relationships/hyperlink" Target="https://wiki.warthunder.com/ItO_90M" TargetMode="External"/><Relationship Id="rId107" Type="http://schemas.openxmlformats.org/officeDocument/2006/relationships/hyperlink" Target="https://wiki.warthunder.com/Lvrbv_701" TargetMode="External"/><Relationship Id="rId11" Type="http://schemas.openxmlformats.org/officeDocument/2006/relationships/hyperlink" Target="https://wiki.warthunder.com/Ikv_72" TargetMode="External"/><Relationship Id="rId32" Type="http://schemas.openxmlformats.org/officeDocument/2006/relationships/hyperlink" Target="https://wiki.warthunder.com/Lvtdgb_m/40" TargetMode="External"/><Relationship Id="rId53" Type="http://schemas.openxmlformats.org/officeDocument/2006/relationships/hyperlink" Target="https://wiki.warthunder.com/PT-76_(Sweden)" TargetMode="External"/><Relationship Id="rId74" Type="http://schemas.openxmlformats.org/officeDocument/2006/relationships/hyperlink" Target="https://www.kotsch88.de/f_ikv-91.htm" TargetMode="External"/><Relationship Id="rId128" Type="http://schemas.openxmlformats.org/officeDocument/2006/relationships/hyperlink" Target="https://imgur.com/a/cv-9040-TCRZr1Z" TargetMode="External"/><Relationship Id="rId149" Type="http://schemas.openxmlformats.org/officeDocument/2006/relationships/hyperlink" Target="https://imgur.com/a/pL8EpFs" TargetMode="External"/><Relationship Id="rId5" Type="http://schemas.openxmlformats.org/officeDocument/2006/relationships/hyperlink" Target="https://live.warthunder.com/post/1085718/en/" TargetMode="External"/><Relationship Id="rId95" Type="http://schemas.openxmlformats.org/officeDocument/2006/relationships/hyperlink" Target="https://imgur.com/wGb2n3C" TargetMode="External"/><Relationship Id="rId160" Type="http://schemas.openxmlformats.org/officeDocument/2006/relationships/hyperlink" Target="https://imgur.com/a/5V6a4ih" TargetMode="External"/><Relationship Id="rId181" Type="http://schemas.openxmlformats.org/officeDocument/2006/relationships/hyperlink" Target="https://wiki.warthunder.com/T_80_U_(Sweden)" TargetMode="External"/><Relationship Id="rId22" Type="http://schemas.openxmlformats.org/officeDocument/2006/relationships/hyperlink" Target="https://wiki.warthunder.com/Pbil_m/40" TargetMode="External"/><Relationship Id="rId43" Type="http://schemas.openxmlformats.org/officeDocument/2006/relationships/hyperlink" Target="https://wiki.warthunder.com/Strv_m/42_DT" TargetMode="External"/><Relationship Id="rId64" Type="http://schemas.openxmlformats.org/officeDocument/2006/relationships/hyperlink" Target="https://drive.google.com/drive/u/0/folders/1R7tllcAX4V3hp92r1Hnl-BUemJiGVrFa" TargetMode="External"/><Relationship Id="rId118" Type="http://schemas.openxmlformats.org/officeDocument/2006/relationships/hyperlink" Target="https://imgur.com/a/8i9h32x" TargetMode="External"/><Relationship Id="rId139" Type="http://schemas.openxmlformats.org/officeDocument/2006/relationships/hyperlink" Target="https://imgur.com/a/cv-9040-TCRZr1Z" TargetMode="External"/><Relationship Id="rId85" Type="http://schemas.openxmlformats.org/officeDocument/2006/relationships/hyperlink" Target="https://cdn.preterhuman.net/texts/terrorism_and_pyrotechnics/rocketry/Anti-Armor/TOW%20Weapon%20System%20-%20FM%2023-34.pdf" TargetMode="External"/><Relationship Id="rId150" Type="http://schemas.openxmlformats.org/officeDocument/2006/relationships/hyperlink" Target="https://imgur.com/a/5V6a4ih" TargetMode="External"/><Relationship Id="rId171" Type="http://schemas.openxmlformats.org/officeDocument/2006/relationships/hyperlink" Target="https://imgur.com/a/QSN97B0" TargetMode="External"/><Relationship Id="rId12" Type="http://schemas.openxmlformats.org/officeDocument/2006/relationships/hyperlink" Target="https://wiki.warthunder.com/Sav_m/43_(1944)" TargetMode="External"/><Relationship Id="rId33" Type="http://schemas.openxmlformats.org/officeDocument/2006/relationships/hyperlink" Target="https://wiki.warthunder.com/Spj_fm/43-44" TargetMode="External"/><Relationship Id="rId108" Type="http://schemas.openxmlformats.org/officeDocument/2006/relationships/hyperlink" Target="https://imgur.com/a/U7vv1c0" TargetMode="External"/><Relationship Id="rId129" Type="http://schemas.openxmlformats.org/officeDocument/2006/relationships/hyperlink" Target="https://wiki.warthunder.com/Strv_121" TargetMode="External"/><Relationship Id="rId54" Type="http://schemas.openxmlformats.org/officeDocument/2006/relationships/hyperlink" Target="https://wiki.warthunder.com/Comet_I_(Sweden)" TargetMode="External"/><Relationship Id="rId75" Type="http://schemas.openxmlformats.org/officeDocument/2006/relationships/hyperlink" Target="https://wiki.warthunder.com/U-SH_405" TargetMode="External"/><Relationship Id="rId96" Type="http://schemas.openxmlformats.org/officeDocument/2006/relationships/hyperlink" Target="https://imgur.com/a/5IqZ6Ot" TargetMode="External"/><Relationship Id="rId140" Type="http://schemas.openxmlformats.org/officeDocument/2006/relationships/hyperlink" Target="https://imgur.com/a/pqg04xf" TargetMode="External"/><Relationship Id="rId161" Type="http://schemas.openxmlformats.org/officeDocument/2006/relationships/hyperlink" Target="https://live.warthunder.com/post/1087706/en/" TargetMode="External"/><Relationship Id="rId182" Type="http://schemas.openxmlformats.org/officeDocument/2006/relationships/hyperlink" Target="https://imgur.com/a/vFDfhJY" TargetMode="External"/><Relationship Id="rId6" Type="http://schemas.openxmlformats.org/officeDocument/2006/relationships/hyperlink" Target="https://wiki.warthunder.com/Strv_m/38" TargetMode="External"/><Relationship Id="rId23" Type="http://schemas.openxmlformats.org/officeDocument/2006/relationships/hyperlink" Target="https://imgur.com/a/82Zdfcr" TargetMode="External"/><Relationship Id="rId119" Type="http://schemas.openxmlformats.org/officeDocument/2006/relationships/hyperlink" Target="https://wiki.warthunder.com/Category:Sweden_ground_vehicles" TargetMode="External"/><Relationship Id="rId44" Type="http://schemas.openxmlformats.org/officeDocument/2006/relationships/hyperlink" Target="https://wiki.warthunder.com/L-62_ANTI_II" TargetMode="External"/><Relationship Id="rId60" Type="http://schemas.openxmlformats.org/officeDocument/2006/relationships/hyperlink" Target="https://wiki.warthunder.com/Category:Sweden_ground_vehicles" TargetMode="External"/><Relationship Id="rId65" Type="http://schemas.openxmlformats.org/officeDocument/2006/relationships/hyperlink" Target="https://wiki.warthunder.com/Lvkv_42" TargetMode="External"/><Relationship Id="rId81" Type="http://schemas.openxmlformats.org/officeDocument/2006/relationships/hyperlink" Target="https://wiki.warthunder.com/ZSU-57-2_(Sweden)" TargetMode="External"/><Relationship Id="rId86" Type="http://schemas.openxmlformats.org/officeDocument/2006/relationships/hyperlink" Target="https://wiki.warthunder.com/T-54_(Sweden)" TargetMode="External"/><Relationship Id="rId130" Type="http://schemas.openxmlformats.org/officeDocument/2006/relationships/hyperlink" Target="https://imgur.com/a/pL8EpFs" TargetMode="External"/><Relationship Id="rId135" Type="http://schemas.openxmlformats.org/officeDocument/2006/relationships/hyperlink" Target="https://wiki.warthunder.com/ASRAD-R" TargetMode="External"/><Relationship Id="rId151" Type="http://schemas.openxmlformats.org/officeDocument/2006/relationships/hyperlink" Target="https://live.warthunder.com/post/1087706/en/" TargetMode="External"/><Relationship Id="rId156" Type="http://schemas.openxmlformats.org/officeDocument/2006/relationships/hyperlink" Target="https://imgur.com/a/wpvRFWA" TargetMode="External"/><Relationship Id="rId177" Type="http://schemas.openxmlformats.org/officeDocument/2006/relationships/hyperlink" Target="https://imgur.com/a/pL8EpFs" TargetMode="External"/><Relationship Id="rId172" Type="http://schemas.openxmlformats.org/officeDocument/2006/relationships/hyperlink" Target="https://imgur.com/a/QSN97B0" TargetMode="External"/><Relationship Id="rId13" Type="http://schemas.openxmlformats.org/officeDocument/2006/relationships/hyperlink" Target="https://imgur.com/a/6POLKOu" TargetMode="External"/><Relationship Id="rId18" Type="http://schemas.openxmlformats.org/officeDocument/2006/relationships/hyperlink" Target="https://wiki.warthunder.com/Strv_m/39" TargetMode="External"/><Relationship Id="rId39" Type="http://schemas.openxmlformats.org/officeDocument/2006/relationships/hyperlink" Target="https://wiki.warthunder.com/Ikv_73" TargetMode="External"/><Relationship Id="rId109" Type="http://schemas.openxmlformats.org/officeDocument/2006/relationships/hyperlink" Target="https://wiki.warthunder.com/UDES_33" TargetMode="External"/><Relationship Id="rId34" Type="http://schemas.openxmlformats.org/officeDocument/2006/relationships/hyperlink" Target="https://wiki.warthunder.com/Sav_m/43_(1946)" TargetMode="External"/><Relationship Id="rId50" Type="http://schemas.openxmlformats.org/officeDocument/2006/relationships/hyperlink" Target="https://wiki.warthunder.com/Pvkv_m/43_(1963)" TargetMode="External"/><Relationship Id="rId55" Type="http://schemas.openxmlformats.org/officeDocument/2006/relationships/hyperlink" Target="https://wiki.warthunder.com/Category:Sweden_ground_vehicles" TargetMode="External"/><Relationship Id="rId76" Type="http://schemas.openxmlformats.org/officeDocument/2006/relationships/hyperlink" Target="https://wiki.warthunder.com/Strv_81" TargetMode="External"/><Relationship Id="rId97" Type="http://schemas.openxmlformats.org/officeDocument/2006/relationships/hyperlink" Target="https://wiki.warthunder.com/CV9030FIN" TargetMode="External"/><Relationship Id="rId104" Type="http://schemas.openxmlformats.org/officeDocument/2006/relationships/hyperlink" Target="https://wiki.warthunder.com/Strv_105" TargetMode="External"/><Relationship Id="rId120" Type="http://schemas.openxmlformats.org/officeDocument/2006/relationships/hyperlink" Target="https://wiki.warthunder.com/Leopard_1A5NO" TargetMode="External"/><Relationship Id="rId125" Type="http://schemas.openxmlformats.org/officeDocument/2006/relationships/hyperlink" Target="https://community.gaijin.net/issues/p/warthunder/i/a9OOJHgr5I8k" TargetMode="External"/><Relationship Id="rId141" Type="http://schemas.openxmlformats.org/officeDocument/2006/relationships/hyperlink" Target="https://wiki.warthunder.com/Leopard_2A4_(Sweden)" TargetMode="External"/><Relationship Id="rId146" Type="http://schemas.openxmlformats.org/officeDocument/2006/relationships/hyperlink" Target="https://wiki.warthunder.com/CV_90105" TargetMode="External"/><Relationship Id="rId167" Type="http://schemas.openxmlformats.org/officeDocument/2006/relationships/hyperlink" Target="https://imgur.com/a/pL8EpFs" TargetMode="External"/><Relationship Id="rId7" Type="http://schemas.openxmlformats.org/officeDocument/2006/relationships/hyperlink" Target="https://imgur.com/a/82Zdfcr" TargetMode="External"/><Relationship Id="rId71" Type="http://schemas.openxmlformats.org/officeDocument/2006/relationships/hyperlink" Target="https://wiki.warthunder.com/Category:Sweden_ground_vehicles" TargetMode="External"/><Relationship Id="rId92" Type="http://schemas.openxmlformats.org/officeDocument/2006/relationships/hyperlink" Target="https://www.safran-group.com/products-services/mineo-medium-range-targeting-sensor" TargetMode="External"/><Relationship Id="rId162" Type="http://schemas.openxmlformats.org/officeDocument/2006/relationships/hyperlink" Target="https://wiki.warthunder.com/Strv_122B_PLSS" TargetMode="External"/><Relationship Id="rId183" Type="http://schemas.openxmlformats.org/officeDocument/2006/relationships/hyperlink" Target="https://imgur.com/a/xNWz9Eu" TargetMode="External"/><Relationship Id="rId2" Type="http://schemas.openxmlformats.org/officeDocument/2006/relationships/hyperlink" Target="https://wiki.warthunder.com/Strv_m/31" TargetMode="External"/><Relationship Id="rId29" Type="http://schemas.openxmlformats.org/officeDocument/2006/relationships/hyperlink" Target="https://wiki.warthunder.com/Pbv_301" TargetMode="External"/><Relationship Id="rId24" Type="http://schemas.openxmlformats.org/officeDocument/2006/relationships/hyperlink" Target="https://wiki.warthunder.com/Category:Sweden_ground_vehicles" TargetMode="External"/><Relationship Id="rId40" Type="http://schemas.openxmlformats.org/officeDocument/2006/relationships/hyperlink" Target="https://wiki.warthunder.com/Category:Sweden_ground_vehicles" TargetMode="External"/><Relationship Id="rId45" Type="http://schemas.openxmlformats.org/officeDocument/2006/relationships/hyperlink" Target="https://imgur.com/a/bjdsTGJ" TargetMode="External"/><Relationship Id="rId66" Type="http://schemas.openxmlformats.org/officeDocument/2006/relationships/hyperlink" Target="https://wiki.warthunder.com/Bkan_1C" TargetMode="External"/><Relationship Id="rId87" Type="http://schemas.openxmlformats.org/officeDocument/2006/relationships/hyperlink" Target="https://wiki.warthunder.com/Category:Sweden_ground_vehicles" TargetMode="External"/><Relationship Id="rId110" Type="http://schemas.openxmlformats.org/officeDocument/2006/relationships/hyperlink" Target="https://cdn.preterhuman.net/texts/terrorism_and_pyrotechnics/rocketry/Anti-Armor/TOW%20Weapon%20System%20-%20FM%2023-34.pdf" TargetMode="External"/><Relationship Id="rId115" Type="http://schemas.openxmlformats.org/officeDocument/2006/relationships/hyperlink" Target="https://wiki.warthunder.com/T-55M_(Sweden)" TargetMode="External"/><Relationship Id="rId131" Type="http://schemas.openxmlformats.org/officeDocument/2006/relationships/hyperlink" Target="https://imgur.com/a/Ffr7ODk" TargetMode="External"/><Relationship Id="rId136" Type="http://schemas.openxmlformats.org/officeDocument/2006/relationships/hyperlink" Target="https://imgur.com/a/FMLw4Ti" TargetMode="External"/><Relationship Id="rId157" Type="http://schemas.openxmlformats.org/officeDocument/2006/relationships/hyperlink" Target="https://youtu.be/DpAgha6FBO0?t=70" TargetMode="External"/><Relationship Id="rId178" Type="http://schemas.openxmlformats.org/officeDocument/2006/relationships/hyperlink" Target="https://imgur.com/a/Ffr7ODk" TargetMode="External"/><Relationship Id="rId61" Type="http://schemas.openxmlformats.org/officeDocument/2006/relationships/hyperlink" Target="https://wiki.warthunder.com/Pbv_501" TargetMode="External"/><Relationship Id="rId82" Type="http://schemas.openxmlformats.org/officeDocument/2006/relationships/hyperlink" Target="https://wiki.warthunder.com/VEAK_40" TargetMode="External"/><Relationship Id="rId152" Type="http://schemas.openxmlformats.org/officeDocument/2006/relationships/hyperlink" Target="https://wiki.warthunder.com/CT-CV_105HP" TargetMode="External"/><Relationship Id="rId173" Type="http://schemas.openxmlformats.org/officeDocument/2006/relationships/hyperlink" Target="https://wiki.warthunder.com/unit/sw_cv_90_mk4" TargetMode="External"/><Relationship Id="rId19" Type="http://schemas.openxmlformats.org/officeDocument/2006/relationships/hyperlink" Target="https://wiki.warthunder.com/T-26E_(Sweden)" TargetMode="External"/><Relationship Id="rId14" Type="http://schemas.openxmlformats.org/officeDocument/2006/relationships/hyperlink" Target="https://drive.google.com/drive/folders/1owdW5O-WHS4lDS9LwIwUgjuJYDFHFGXg" TargetMode="External"/><Relationship Id="rId30" Type="http://schemas.openxmlformats.org/officeDocument/2006/relationships/hyperlink" Target="https://imgur.com/a/kWWTRjV" TargetMode="External"/><Relationship Id="rId35" Type="http://schemas.openxmlformats.org/officeDocument/2006/relationships/hyperlink" Target="https://imgur.com/a/6POLKOu" TargetMode="External"/><Relationship Id="rId56" Type="http://schemas.openxmlformats.org/officeDocument/2006/relationships/hyperlink" Target="https://wiki.warthunder.com/SAV_20.12.48" TargetMode="External"/><Relationship Id="rId77" Type="http://schemas.openxmlformats.org/officeDocument/2006/relationships/hyperlink" Target="https://wiki.warthunder.com/Strv_101" TargetMode="External"/><Relationship Id="rId100" Type="http://schemas.openxmlformats.org/officeDocument/2006/relationships/hyperlink" Target="https://imgur.com/a/cv-9040-TCRZr1Z" TargetMode="External"/><Relationship Id="rId105" Type="http://schemas.openxmlformats.org/officeDocument/2006/relationships/hyperlink" Target="https://wiki.warthunder.com/ItPsV_90" TargetMode="External"/><Relationship Id="rId126" Type="http://schemas.openxmlformats.org/officeDocument/2006/relationships/hyperlink" Target="https://wiki.warthunder.com/Category:Sweden_ground_vehicles" TargetMode="External"/><Relationship Id="rId147" Type="http://schemas.openxmlformats.org/officeDocument/2006/relationships/hyperlink" Target="https://imgur.com/a/J8vIoJT" TargetMode="External"/><Relationship Id="rId168" Type="http://schemas.openxmlformats.org/officeDocument/2006/relationships/hyperlink" Target="https://imgur.com/a/5V6a4ih" TargetMode="External"/><Relationship Id="rId8" Type="http://schemas.openxmlformats.org/officeDocument/2006/relationships/hyperlink" Target="https://wiki.warthunder.com/Strv_m/40L" TargetMode="External"/><Relationship Id="rId51" Type="http://schemas.openxmlformats.org/officeDocument/2006/relationships/hyperlink" Target="https://wiki.warthunder.com/T-34_(Sweden)" TargetMode="External"/><Relationship Id="rId72" Type="http://schemas.openxmlformats.org/officeDocument/2006/relationships/hyperlink" Target="https://wiki.warthunder.com/Ikv_91" TargetMode="External"/><Relationship Id="rId93" Type="http://schemas.openxmlformats.org/officeDocument/2006/relationships/hyperlink" Target="https://wiki.warthunder.com/Category:Sweden_ground_vehicles" TargetMode="External"/><Relationship Id="rId98" Type="http://schemas.openxmlformats.org/officeDocument/2006/relationships/hyperlink" Target="https://imgur.com/a/5UleTs3" TargetMode="External"/><Relationship Id="rId121" Type="http://schemas.openxmlformats.org/officeDocument/2006/relationships/hyperlink" Target="https://imgur.com/a/pL8EpFs" TargetMode="External"/><Relationship Id="rId142" Type="http://schemas.openxmlformats.org/officeDocument/2006/relationships/hyperlink" Target="https://imgur.com/a/pL8EpFs" TargetMode="External"/><Relationship Id="rId163" Type="http://schemas.openxmlformats.org/officeDocument/2006/relationships/hyperlink" Target="https://imgur.com/a/pL8EpFs" TargetMode="External"/><Relationship Id="rId3" Type="http://schemas.openxmlformats.org/officeDocument/2006/relationships/hyperlink" Target="https://imgur.com/a/82Zdfcr" TargetMode="External"/><Relationship Id="rId25" Type="http://schemas.openxmlformats.org/officeDocument/2006/relationships/hyperlink" Target="https://wiki.warthunder.com/Strv_m/41_S-II" TargetMode="External"/><Relationship Id="rId46" Type="http://schemas.openxmlformats.org/officeDocument/2006/relationships/hyperlink" Target="https://youtu.be/p9PlGx_8d6Q?list=PLBLeWuHM12EEyPCmi6earLe8Gz2fZw3eK&amp;t=1032" TargetMode="External"/><Relationship Id="rId67" Type="http://schemas.openxmlformats.org/officeDocument/2006/relationships/hyperlink" Target="https://imgur.com/a/XZ4xZkN" TargetMode="External"/><Relationship Id="rId116" Type="http://schemas.openxmlformats.org/officeDocument/2006/relationships/hyperlink" Target="https://imgur.com/a/Mdwioad" TargetMode="External"/><Relationship Id="rId137" Type="http://schemas.openxmlformats.org/officeDocument/2006/relationships/hyperlink" Target="https://youtu.be/igqaUV3EVQU?t=33" TargetMode="External"/><Relationship Id="rId158" Type="http://schemas.openxmlformats.org/officeDocument/2006/relationships/hyperlink" Target="https://wiki.warthunder.com/Strv_122A" TargetMode="External"/><Relationship Id="rId20" Type="http://schemas.openxmlformats.org/officeDocument/2006/relationships/hyperlink" Target="https://wiki.warthunder.com/Strv_m/39_TD" TargetMode="External"/><Relationship Id="rId41" Type="http://schemas.openxmlformats.org/officeDocument/2006/relationships/hyperlink" Target="https://wiki.warthunder.com/Pvkv_II" TargetMode="External"/><Relationship Id="rId62" Type="http://schemas.openxmlformats.org/officeDocument/2006/relationships/hyperlink" Target="https://wiki.warthunder.com/Strv_74" TargetMode="External"/><Relationship Id="rId83" Type="http://schemas.openxmlformats.org/officeDocument/2006/relationships/hyperlink" Target="https://www.ointres.se/pansar_2011-4_veak.pdf" TargetMode="External"/><Relationship Id="rId88" Type="http://schemas.openxmlformats.org/officeDocument/2006/relationships/hyperlink" Target="https://wiki.warthunder.com/Strv_81_(RB_52)" TargetMode="External"/><Relationship Id="rId111" Type="http://schemas.openxmlformats.org/officeDocument/2006/relationships/hyperlink" Target="https://wiki.warthunder.com/Pbv_302_(BILL)" TargetMode="External"/><Relationship Id="rId132" Type="http://schemas.openxmlformats.org/officeDocument/2006/relationships/hyperlink" Target="https://live.warthunder.com/post/1087706/en/" TargetMode="External"/><Relationship Id="rId153" Type="http://schemas.openxmlformats.org/officeDocument/2006/relationships/hyperlink" Target="https://imgur.com/a/patria-ct-cv-105hp-xbqAJBE" TargetMode="External"/><Relationship Id="rId174" Type="http://schemas.openxmlformats.org/officeDocument/2006/relationships/hyperlink" Target="https://imgur.com/a/IWc63Pc" TargetMode="External"/><Relationship Id="rId179" Type="http://schemas.openxmlformats.org/officeDocument/2006/relationships/hyperlink" Target="https://live.warthunder.com/post/1087706/en/" TargetMode="External"/><Relationship Id="rId15" Type="http://schemas.openxmlformats.org/officeDocument/2006/relationships/hyperlink" Target="https://wiki.warthunder.com/Vickers_Mk.E" TargetMode="External"/><Relationship Id="rId36" Type="http://schemas.openxmlformats.org/officeDocument/2006/relationships/hyperlink" Target="https://drive.google.com/drive/folders/1owdW5O-WHS4lDS9LwIwUgjuJYDFHFGXg" TargetMode="External"/><Relationship Id="rId57" Type="http://schemas.openxmlformats.org/officeDocument/2006/relationships/hyperlink" Target="https://wiki.warthunder.com/Sherman_III/IV" TargetMode="External"/><Relationship Id="rId106" Type="http://schemas.openxmlformats.org/officeDocument/2006/relationships/hyperlink" Target="https://imgur.com/a/kNY6Vq5" TargetMode="External"/><Relationship Id="rId127" Type="http://schemas.openxmlformats.org/officeDocument/2006/relationships/hyperlink" Target="https://wiki.warthunder.com/Strf_9040C" TargetMode="External"/><Relationship Id="rId10" Type="http://schemas.openxmlformats.org/officeDocument/2006/relationships/hyperlink" Target="https://wiki.warthunder.com/Pvlvv_fm/42" TargetMode="External"/><Relationship Id="rId31" Type="http://schemas.openxmlformats.org/officeDocument/2006/relationships/hyperlink" Target="https://www.youtube.com/watch?v=q_ml4dhopUs&amp;start=166" TargetMode="External"/><Relationship Id="rId52" Type="http://schemas.openxmlformats.org/officeDocument/2006/relationships/hyperlink" Target="https://wiki.warthunder.com/Pz.IV_(Sweden)" TargetMode="External"/><Relationship Id="rId73" Type="http://schemas.openxmlformats.org/officeDocument/2006/relationships/hyperlink" Target="https://imgur.com/wGb2n3C" TargetMode="External"/><Relationship Id="rId78" Type="http://schemas.openxmlformats.org/officeDocument/2006/relationships/hyperlink" Target="https://wiki.warthunder.com/Strv_103A" TargetMode="External"/><Relationship Id="rId94" Type="http://schemas.openxmlformats.org/officeDocument/2006/relationships/hyperlink" Target="https://wiki.warthunder.com/Ikv_91-105" TargetMode="External"/><Relationship Id="rId99" Type="http://schemas.openxmlformats.org/officeDocument/2006/relationships/hyperlink" Target="https://wiki.warthunder.com/Strf_9040B" TargetMode="External"/><Relationship Id="rId101" Type="http://schemas.openxmlformats.org/officeDocument/2006/relationships/hyperlink" Target="https://wiki.warthunder.com/Strv_104" TargetMode="External"/><Relationship Id="rId122" Type="http://schemas.openxmlformats.org/officeDocument/2006/relationships/hyperlink" Target="https://imgur.com/a/klroz7S" TargetMode="External"/><Relationship Id="rId143" Type="http://schemas.openxmlformats.org/officeDocument/2006/relationships/hyperlink" Target="https://imgur.com/a/Ffr7ODk" TargetMode="External"/><Relationship Id="rId148" Type="http://schemas.openxmlformats.org/officeDocument/2006/relationships/hyperlink" Target="https://live.warthunder.com/post/1084296/en/" TargetMode="External"/><Relationship Id="rId164" Type="http://schemas.openxmlformats.org/officeDocument/2006/relationships/hyperlink" Target="https://imgur.com/a/5V6a4ih" TargetMode="External"/><Relationship Id="rId169" Type="http://schemas.openxmlformats.org/officeDocument/2006/relationships/hyperlink" Target="https://live.warthunder.com/post/1087706/en/" TargetMode="External"/><Relationship Id="rId4" Type="http://schemas.openxmlformats.org/officeDocument/2006/relationships/hyperlink" Target="https://wiki.warthunder.com/BT-42" TargetMode="External"/><Relationship Id="rId9" Type="http://schemas.openxmlformats.org/officeDocument/2006/relationships/hyperlink" Target="https://imgur.com/a/82Zdfcr" TargetMode="External"/><Relationship Id="rId180" Type="http://schemas.openxmlformats.org/officeDocument/2006/relationships/hyperlink" Target="https://wiki.warthunder.com/Category:Sweden_ground_vehicles" TargetMode="External"/><Relationship Id="rId26" Type="http://schemas.openxmlformats.org/officeDocument/2006/relationships/hyperlink" Target="https://wiki.warthunder.com/Pvkv_III" TargetMode="External"/><Relationship Id="rId47" Type="http://schemas.openxmlformats.org/officeDocument/2006/relationships/hyperlink" Target="https://wiki.warthunder.com/Pvkv_m/43_(1946)" TargetMode="External"/><Relationship Id="rId68" Type="http://schemas.openxmlformats.org/officeDocument/2006/relationships/hyperlink" Target="https://www.reddit.com/r/aimdownsights/comments/172azsp/bkan_1c_sight_oc/" TargetMode="External"/><Relationship Id="rId89" Type="http://schemas.openxmlformats.org/officeDocument/2006/relationships/hyperlink" Target="https://wiki.warthunder.com/Strv_103-0" TargetMode="External"/><Relationship Id="rId112" Type="http://schemas.openxmlformats.org/officeDocument/2006/relationships/hyperlink" Target="https://imgur.com/a/QoW98vl" TargetMode="External"/><Relationship Id="rId133" Type="http://schemas.openxmlformats.org/officeDocument/2006/relationships/hyperlink" Target="https://wiki.warthunder.com/Lvkv_9040C" TargetMode="External"/><Relationship Id="rId154" Type="http://schemas.openxmlformats.org/officeDocument/2006/relationships/hyperlink" Target="https://wiki.warthunder.com/Category:Sweden_ground_vehicles" TargetMode="External"/><Relationship Id="rId175" Type="http://schemas.openxmlformats.org/officeDocument/2006/relationships/hyperlink" Target="https://www.saab.com/products/utaas-tank-and-anti-aircraft-system" TargetMode="External"/><Relationship Id="rId16" Type="http://schemas.openxmlformats.org/officeDocument/2006/relationships/hyperlink" Target="https://wiki.warthunder.com/T-28_(Sweden)" TargetMode="External"/><Relationship Id="rId37" Type="http://schemas.openxmlformats.org/officeDocument/2006/relationships/hyperlink" Target="https://wiki.warthunder.com/Category:Sweden_ground_vehicles" TargetMode="External"/><Relationship Id="rId58" Type="http://schemas.openxmlformats.org/officeDocument/2006/relationships/hyperlink" Target="https://imgur.com/a/QjUNcGp" TargetMode="External"/><Relationship Id="rId79" Type="http://schemas.openxmlformats.org/officeDocument/2006/relationships/hyperlink" Target="https://imgur.com/a/r0u9M8u" TargetMode="External"/><Relationship Id="rId102" Type="http://schemas.openxmlformats.org/officeDocument/2006/relationships/hyperlink" Target="https://wiki.warthunder.com/Strv_103C" TargetMode="External"/><Relationship Id="rId123" Type="http://schemas.openxmlformats.org/officeDocument/2006/relationships/hyperlink" Target="https://imgur.com/a/2uHVk16" TargetMode="External"/><Relationship Id="rId144" Type="http://schemas.openxmlformats.org/officeDocument/2006/relationships/hyperlink" Target="https://live.warthunder.com/post/1087706/en/" TargetMode="External"/><Relationship Id="rId90" Type="http://schemas.openxmlformats.org/officeDocument/2006/relationships/hyperlink" Target="https://imgur.com/a/r0u9M8u" TargetMode="External"/><Relationship Id="rId165" Type="http://schemas.openxmlformats.org/officeDocument/2006/relationships/hyperlink" Target="https://live.warthunder.com/post/1087706/en/" TargetMode="External"/><Relationship Id="rId27" Type="http://schemas.openxmlformats.org/officeDocument/2006/relationships/hyperlink" Target="https://wiki.warthunder.com/Lago_I" TargetMode="External"/><Relationship Id="rId48" Type="http://schemas.openxmlformats.org/officeDocument/2006/relationships/hyperlink" Target="https://wiki.warthunder.com/Ikv_103" TargetMode="External"/><Relationship Id="rId69" Type="http://schemas.openxmlformats.org/officeDocument/2006/relationships/hyperlink" Target="https://wiki.warthunder.com/T-34-85_(Sweden)" TargetMode="External"/><Relationship Id="rId113" Type="http://schemas.openxmlformats.org/officeDocument/2006/relationships/hyperlink" Target="https://imgur.com/a/QoW98vl" TargetMode="External"/><Relationship Id="rId134" Type="http://schemas.openxmlformats.org/officeDocument/2006/relationships/hyperlink" Target="https://imgur.com/a/wJgYsB1" TargetMode="External"/><Relationship Id="rId80" Type="http://schemas.openxmlformats.org/officeDocument/2006/relationships/hyperlink" Target="https://www.kotsch88.de/f_strv-103-fsc.htm" TargetMode="External"/><Relationship Id="rId155" Type="http://schemas.openxmlformats.org/officeDocument/2006/relationships/hyperlink" Target="https://wiki.warthunder.com/CV_90120" TargetMode="External"/><Relationship Id="rId176" Type="http://schemas.openxmlformats.org/officeDocument/2006/relationships/hyperlink" Target="https://wiki.warthunder.com/Leopard_2A6_(Sweden)" TargetMode="External"/><Relationship Id="rId17" Type="http://schemas.openxmlformats.org/officeDocument/2006/relationships/hyperlink" Target="https://wiki.warthunder.com/Category:Sweden_ground_vehicles" TargetMode="External"/><Relationship Id="rId38" Type="http://schemas.openxmlformats.org/officeDocument/2006/relationships/hyperlink" Target="https://wiki.warthunder.com/Strv_m/41_S-I" TargetMode="External"/><Relationship Id="rId59" Type="http://schemas.openxmlformats.org/officeDocument/2006/relationships/hyperlink" Target="https://imgur.com/a/WSnrmsZ" TargetMode="External"/><Relationship Id="rId103" Type="http://schemas.openxmlformats.org/officeDocument/2006/relationships/hyperlink" Target="https://imgur.com/a/ArRim33" TargetMode="External"/><Relationship Id="rId124" Type="http://schemas.openxmlformats.org/officeDocument/2006/relationships/hyperlink" Target="https://www.saab.com/products/utaas-tank-and-anti-aircraft-system" TargetMode="External"/><Relationship Id="rId70" Type="http://schemas.openxmlformats.org/officeDocument/2006/relationships/hyperlink" Target="https://wiki.warthunder.com/Charioteer_Mk_VII_(Sweden)" TargetMode="External"/><Relationship Id="rId91" Type="http://schemas.openxmlformats.org/officeDocument/2006/relationships/hyperlink" Target="https://wiki.warthunder.com/VIDAR" TargetMode="External"/><Relationship Id="rId145" Type="http://schemas.openxmlformats.org/officeDocument/2006/relationships/hyperlink" Target="https://wiki.warthunder.com/Category:Sweden_ground_vehicles" TargetMode="External"/><Relationship Id="rId166" Type="http://schemas.openxmlformats.org/officeDocument/2006/relationships/hyperlink" Target="https://wiki.warthunder.com/unit/sw_strv_122b_plus" TargetMode="External"/><Relationship Id="rId1" Type="http://schemas.openxmlformats.org/officeDocument/2006/relationships/hyperlink" Target="https://wiki.warthunder.com/Category:Sweden_ground_vehicles" TargetMode="External"/><Relationship Id="rId28" Type="http://schemas.openxmlformats.org/officeDocument/2006/relationships/hyperlink" Target="https://wiki.warthunder.com/Strv_m/42_EH" TargetMode="External"/><Relationship Id="rId49" Type="http://schemas.openxmlformats.org/officeDocument/2006/relationships/hyperlink" Target="https://drive.google.com/drive/u/0/folders/10hiUVsX5X5gTl6aeCPoW6zGh4T4iBT0a" TargetMode="External"/><Relationship Id="rId114" Type="http://schemas.openxmlformats.org/officeDocument/2006/relationships/hyperlink" Target="https://youtu.be/zNNJ2eD4haY?list=PLBLeWuHM12EEyPCmi6earLe8Gz2fZw3eK&amp;t=41" TargetMode="External"/></Relationships>
</file>

<file path=xl/worksheets/_rels/sheet30.xml.rels><?xml version="1.0" encoding="UTF-8" standalone="yes"?>
<Relationships xmlns="http://schemas.openxmlformats.org/package/2006/relationships"><Relationship Id="rId13" Type="http://schemas.openxmlformats.org/officeDocument/2006/relationships/hyperlink" Target="https://imgur.com/a/mmglMIR" TargetMode="External"/><Relationship Id="rId18" Type="http://schemas.openxmlformats.org/officeDocument/2006/relationships/hyperlink" Target="https://wiki.warthunder.com/Category:Israel_ground_vehicles" TargetMode="External"/><Relationship Id="rId26" Type="http://schemas.openxmlformats.org/officeDocument/2006/relationships/hyperlink" Target="https://imgur.com/a/samson-rcws-30-rdP4Upz" TargetMode="External"/><Relationship Id="rId3" Type="http://schemas.openxmlformats.org/officeDocument/2006/relationships/hyperlink" Target="https://imgur.com/a/jPhYgUc" TargetMode="External"/><Relationship Id="rId21" Type="http://schemas.openxmlformats.org/officeDocument/2006/relationships/hyperlink" Target="https://imgur.com/a/QumxIaQ" TargetMode="External"/><Relationship Id="rId34" Type="http://schemas.openxmlformats.org/officeDocument/2006/relationships/hyperlink" Target="https://imgur.com/a/aCviy7Z" TargetMode="External"/><Relationship Id="rId7" Type="http://schemas.openxmlformats.org/officeDocument/2006/relationships/hyperlink" Target="http://afvdb.50megs.com/usa/pics/m48patton/m48patton.html" TargetMode="External"/><Relationship Id="rId12" Type="http://schemas.openxmlformats.org/officeDocument/2006/relationships/hyperlink" Target="https://wiki.warthunder.com/Category:Israel_ground_vehicles" TargetMode="External"/><Relationship Id="rId17" Type="http://schemas.openxmlformats.org/officeDocument/2006/relationships/hyperlink" Target="https://forum.warthunder.com/t/machbet-eagle-eye-optronic-fcs-and-its-implementation-in-war-thunder/49930" TargetMode="External"/><Relationship Id="rId25" Type="http://schemas.openxmlformats.org/officeDocument/2006/relationships/hyperlink" Target="https://imgur.com/a/XMCZBs0" TargetMode="External"/><Relationship Id="rId33" Type="http://schemas.openxmlformats.org/officeDocument/2006/relationships/hyperlink" Target="https://www.youtube.com/watch?v=dMUGdqbr62Q" TargetMode="External"/><Relationship Id="rId2" Type="http://schemas.openxmlformats.org/officeDocument/2006/relationships/hyperlink" Target="https://imgur.com/a/8Mg7ii9" TargetMode="External"/><Relationship Id="rId16" Type="http://schemas.openxmlformats.org/officeDocument/2006/relationships/hyperlink" Target="https://www.kaznu.kz/Content/%D0%97%D0%A1%D0%A3-23-4%20%D0%A8%D0%B8%D0%BB%D0%BA%D0%B0/page4.html" TargetMode="External"/><Relationship Id="rId20" Type="http://schemas.openxmlformats.org/officeDocument/2006/relationships/hyperlink" Target="https://wiki.warthunder.com/Category:Israel_ground_vehicles" TargetMode="External"/><Relationship Id="rId29" Type="http://schemas.openxmlformats.org/officeDocument/2006/relationships/hyperlink" Target="https://imgur.com/a/barak-zohar-baz-fcs-TkTvGWs" TargetMode="External"/><Relationship Id="rId1" Type="http://schemas.openxmlformats.org/officeDocument/2006/relationships/hyperlink" Target="https://wiki.warthunder.com/Category:Israel_ground_vehicles" TargetMode="External"/><Relationship Id="rId6" Type="http://schemas.openxmlformats.org/officeDocument/2006/relationships/hyperlink" Target="https://imgur.com/a/8Mg7ii9" TargetMode="External"/><Relationship Id="rId11" Type="http://schemas.openxmlformats.org/officeDocument/2006/relationships/hyperlink" Target="http://afvdb.50megs.com/usa/pics/m48patton/m48patton.html" TargetMode="External"/><Relationship Id="rId24" Type="http://schemas.openxmlformats.org/officeDocument/2006/relationships/hyperlink" Target="https://imgur.com/a/p1tQwii" TargetMode="External"/><Relationship Id="rId32" Type="http://schemas.openxmlformats.org/officeDocument/2006/relationships/hyperlink" Target="https://imgur.com/a/aCviy7Z" TargetMode="External"/><Relationship Id="rId5" Type="http://schemas.openxmlformats.org/officeDocument/2006/relationships/hyperlink" Target="https://wiki.warthunder.com/Category:Israel_ground_vehicles" TargetMode="External"/><Relationship Id="rId15" Type="http://schemas.openxmlformats.org/officeDocument/2006/relationships/hyperlink" Target="https://imgur.com/a/G6ntH5P" TargetMode="External"/><Relationship Id="rId23" Type="http://schemas.openxmlformats.org/officeDocument/2006/relationships/hyperlink" Target="https://youtu.be/bI-d8RuPnDo?list=PLJn2WsHDwZWYGbNSRA9sto1QW3o6J9fev" TargetMode="External"/><Relationship Id="rId28" Type="http://schemas.openxmlformats.org/officeDocument/2006/relationships/hyperlink" Target="https://wiki.warthunder.com/Category:Israel_ground_vehicles" TargetMode="External"/><Relationship Id="rId36" Type="http://schemas.openxmlformats.org/officeDocument/2006/relationships/hyperlink" Target="https://imgur.com/a/aCviy7Z" TargetMode="External"/><Relationship Id="rId10" Type="http://schemas.openxmlformats.org/officeDocument/2006/relationships/hyperlink" Target="https://archive.org/details/TM9235030010M163VADS/mode/2up" TargetMode="External"/><Relationship Id="rId19" Type="http://schemas.openxmlformats.org/officeDocument/2006/relationships/hyperlink" Target="https://imgur.com/a/mmglMIR" TargetMode="External"/><Relationship Id="rId31" Type="http://schemas.openxmlformats.org/officeDocument/2006/relationships/hyperlink" Target="https://wiki.warthunder.com/Category:Israel_ground_vehicles" TargetMode="External"/><Relationship Id="rId4" Type="http://schemas.openxmlformats.org/officeDocument/2006/relationships/hyperlink" Target="https://live.warthunder.com/post/1093224/en/" TargetMode="External"/><Relationship Id="rId9" Type="http://schemas.openxmlformats.org/officeDocument/2006/relationships/hyperlink" Target="https://imgur.com/a/computing-sight-m61-SooJJVl" TargetMode="External"/><Relationship Id="rId14" Type="http://schemas.openxmlformats.org/officeDocument/2006/relationships/hyperlink" Target="https://imgur.com/a/mmglMIR" TargetMode="External"/><Relationship Id="rId22" Type="http://schemas.openxmlformats.org/officeDocument/2006/relationships/hyperlink" Target="https://imgur.com/a/barak-zohar-baz-fcs-TkTvGWs" TargetMode="External"/><Relationship Id="rId27" Type="http://schemas.openxmlformats.org/officeDocument/2006/relationships/hyperlink" Target="https://www.controp.com/wp-content/uploads/2021/10/SIGHT-25HD.pdf" TargetMode="External"/><Relationship Id="rId30" Type="http://schemas.openxmlformats.org/officeDocument/2006/relationships/hyperlink" Target="https://youtu.be/bI-d8RuPnDo?list=PLJn2WsHDwZWYGbNSRA9sto1QW3o6J9fev" TargetMode="External"/><Relationship Id="rId35" Type="http://schemas.openxmlformats.org/officeDocument/2006/relationships/hyperlink" Target="https://www.youtube.com/watch?v=dMUGdqbr62Q" TargetMode="External"/><Relationship Id="rId8" Type="http://schemas.openxmlformats.org/officeDocument/2006/relationships/hyperlink" Target="https://imgur.com/a/v71jgQ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B31"/>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2.5703125" defaultRowHeight="15.75" customHeight="1"/>
  <cols>
    <col min="1" max="1" width="14.42578125" customWidth="1"/>
    <col min="2" max="2" width="15.5703125" customWidth="1"/>
    <col min="3" max="4" width="33.7109375" customWidth="1"/>
    <col min="8" max="8" width="15.140625" customWidth="1"/>
    <col min="9" max="10" width="13.42578125" customWidth="1"/>
    <col min="14" max="15" width="12.5703125" hidden="1"/>
    <col min="19" max="19" width="12.5703125" hidden="1"/>
    <col min="33" max="33" width="15.85546875" customWidth="1"/>
    <col min="35" max="36" width="12.5703125" hidden="1"/>
    <col min="49" max="52" width="12.5703125" hidden="1"/>
  </cols>
  <sheetData>
    <row r="1" spans="1:54" ht="39" customHeight="1">
      <c r="A1" s="1"/>
      <c r="B1" s="2" t="s">
        <v>0</v>
      </c>
      <c r="C1" s="3"/>
      <c r="D1" s="4" t="s">
        <v>1</v>
      </c>
      <c r="E1" s="421" t="s">
        <v>2</v>
      </c>
      <c r="F1" s="422"/>
      <c r="G1" s="423"/>
      <c r="H1" s="421" t="s">
        <v>3</v>
      </c>
      <c r="I1" s="422"/>
      <c r="J1" s="422"/>
      <c r="K1" s="3" t="s">
        <v>4</v>
      </c>
      <c r="L1" s="424" t="s">
        <v>5</v>
      </c>
      <c r="M1" s="422"/>
      <c r="N1" s="6" t="s">
        <v>6</v>
      </c>
      <c r="O1" s="5" t="s">
        <v>7</v>
      </c>
      <c r="P1" s="5" t="s">
        <v>8</v>
      </c>
      <c r="Q1" s="421" t="s">
        <v>9</v>
      </c>
      <c r="R1" s="422"/>
      <c r="S1" s="7" t="s">
        <v>10</v>
      </c>
      <c r="T1" s="421" t="s">
        <v>11</v>
      </c>
      <c r="U1" s="422"/>
      <c r="V1" s="422"/>
      <c r="W1" s="422"/>
      <c r="X1" s="424" t="s">
        <v>12</v>
      </c>
      <c r="Y1" s="422"/>
      <c r="Z1" s="7" t="s">
        <v>13</v>
      </c>
      <c r="AA1" s="424" t="s">
        <v>14</v>
      </c>
      <c r="AB1" s="422"/>
      <c r="AC1" s="422"/>
      <c r="AD1" s="422"/>
      <c r="AE1" s="422"/>
      <c r="AF1" s="422"/>
      <c r="AG1" s="422"/>
      <c r="AH1" s="422"/>
      <c r="AI1" s="6" t="s">
        <v>15</v>
      </c>
      <c r="AJ1" s="5" t="s">
        <v>16</v>
      </c>
      <c r="AK1" s="3" t="s">
        <v>17</v>
      </c>
      <c r="AL1" s="7" t="s">
        <v>18</v>
      </c>
      <c r="AM1" s="6" t="s">
        <v>19</v>
      </c>
      <c r="AN1" s="421" t="s">
        <v>20</v>
      </c>
      <c r="AO1" s="422"/>
      <c r="AP1" s="422"/>
      <c r="AQ1" s="422"/>
      <c r="AR1" s="421" t="s">
        <v>21</v>
      </c>
      <c r="AS1" s="422"/>
      <c r="AT1" s="422"/>
      <c r="AU1" s="422"/>
      <c r="AV1" s="423"/>
      <c r="AW1" s="6" t="s">
        <v>22</v>
      </c>
      <c r="AX1" s="6" t="s">
        <v>23</v>
      </c>
      <c r="AY1" s="6" t="s">
        <v>24</v>
      </c>
      <c r="AZ1" s="6" t="s">
        <v>25</v>
      </c>
      <c r="BA1" s="5" t="s">
        <v>26</v>
      </c>
      <c r="BB1" s="8" t="s">
        <v>27</v>
      </c>
    </row>
    <row r="2" spans="1:54" ht="38.25">
      <c r="A2" s="9" t="s">
        <v>28</v>
      </c>
      <c r="B2" s="10" t="s">
        <v>29</v>
      </c>
      <c r="C2" s="11">
        <v>1</v>
      </c>
      <c r="D2" s="12" t="s">
        <v>30</v>
      </c>
      <c r="E2" s="13"/>
      <c r="F2" s="14"/>
      <c r="G2" s="14"/>
      <c r="H2" s="15" t="s">
        <v>31</v>
      </c>
      <c r="I2" s="14"/>
      <c r="J2" s="16"/>
      <c r="K2" s="17"/>
      <c r="L2" s="14"/>
      <c r="M2" s="16"/>
      <c r="N2" s="14"/>
      <c r="O2" s="18"/>
      <c r="P2" s="19"/>
      <c r="Q2" s="20"/>
      <c r="R2" s="21"/>
      <c r="S2" s="21"/>
      <c r="T2" s="20"/>
      <c r="U2" s="22"/>
      <c r="V2" s="22"/>
      <c r="W2" s="21"/>
      <c r="X2" s="22"/>
      <c r="Y2" s="21"/>
      <c r="Z2" s="21"/>
      <c r="AA2" s="22"/>
      <c r="AB2" s="22"/>
      <c r="AC2" s="22"/>
      <c r="AD2" s="22"/>
      <c r="AE2" s="22"/>
      <c r="AF2" s="22"/>
      <c r="AG2" s="22"/>
      <c r="AH2" s="21"/>
      <c r="AI2" s="22"/>
      <c r="AJ2" s="20"/>
      <c r="AK2" s="23"/>
      <c r="AL2" s="21"/>
      <c r="AM2" s="22"/>
      <c r="AN2" s="20"/>
      <c r="AO2" s="14"/>
      <c r="AP2" s="14"/>
      <c r="AQ2" s="14"/>
      <c r="AR2" s="13"/>
      <c r="AS2" s="14"/>
      <c r="AT2" s="14"/>
      <c r="AU2" s="14"/>
      <c r="AV2" s="16"/>
      <c r="AW2" s="14"/>
      <c r="AX2" s="14"/>
      <c r="AY2" s="14"/>
      <c r="AZ2" s="14"/>
      <c r="BA2" s="13"/>
      <c r="BB2" s="13"/>
    </row>
    <row r="3" spans="1:54" ht="25.5">
      <c r="A3" s="425" t="s">
        <v>32</v>
      </c>
      <c r="B3" s="10" t="s">
        <v>33</v>
      </c>
      <c r="C3" s="11">
        <v>2</v>
      </c>
      <c r="D3" s="12" t="s">
        <v>34</v>
      </c>
      <c r="E3" s="14"/>
      <c r="F3" s="14"/>
      <c r="G3" s="16"/>
      <c r="H3" s="14"/>
      <c r="I3" s="14"/>
      <c r="J3" s="16"/>
      <c r="K3" s="16"/>
      <c r="L3" s="14"/>
      <c r="M3" s="16"/>
      <c r="N3" s="14"/>
      <c r="O3" s="13"/>
      <c r="P3" s="13"/>
      <c r="Q3" s="15" t="s">
        <v>35</v>
      </c>
      <c r="R3" s="22"/>
      <c r="S3" s="23"/>
      <c r="T3" s="13"/>
      <c r="U3" s="14"/>
      <c r="V3" s="14"/>
      <c r="W3" s="16"/>
      <c r="X3" s="24" t="s">
        <v>36</v>
      </c>
      <c r="Y3" s="14"/>
      <c r="Z3" s="23"/>
      <c r="AA3" s="22"/>
      <c r="AB3" s="22"/>
      <c r="AC3" s="22"/>
      <c r="AD3" s="22"/>
      <c r="AE3" s="22"/>
      <c r="AF3" s="22"/>
      <c r="AG3" s="22"/>
      <c r="AH3" s="22"/>
      <c r="AI3" s="20"/>
      <c r="AJ3" s="20"/>
      <c r="AK3" s="23"/>
      <c r="AL3" s="21"/>
      <c r="AM3" s="17"/>
      <c r="AN3" s="24" t="s">
        <v>37</v>
      </c>
      <c r="AO3" s="14"/>
      <c r="AP3" s="14"/>
      <c r="AQ3" s="16"/>
      <c r="AR3" s="14"/>
      <c r="AS3" s="14"/>
      <c r="AT3" s="14"/>
      <c r="AU3" s="14"/>
      <c r="AV3" s="16"/>
      <c r="AW3" s="14"/>
      <c r="AX3" s="14"/>
      <c r="AY3" s="14"/>
      <c r="AZ3" s="14"/>
      <c r="BA3" s="17"/>
      <c r="BB3" s="14"/>
    </row>
    <row r="4" spans="1:54" ht="25.5">
      <c r="A4" s="427"/>
      <c r="B4" s="10" t="s">
        <v>38</v>
      </c>
      <c r="C4" s="11">
        <v>3</v>
      </c>
      <c r="D4" s="12" t="s">
        <v>39</v>
      </c>
      <c r="E4" s="25"/>
      <c r="F4" s="25"/>
      <c r="G4" s="26"/>
      <c r="H4" s="25"/>
      <c r="I4" s="25"/>
      <c r="J4" s="26"/>
      <c r="K4" s="26"/>
      <c r="L4" s="25"/>
      <c r="M4" s="26"/>
      <c r="N4" s="25"/>
      <c r="O4" s="27"/>
      <c r="P4" s="28" t="s">
        <v>40</v>
      </c>
      <c r="Q4" s="29"/>
      <c r="R4" s="30"/>
      <c r="S4" s="31"/>
      <c r="T4" s="27"/>
      <c r="U4" s="25"/>
      <c r="V4" s="25"/>
      <c r="W4" s="26"/>
      <c r="X4" s="32"/>
      <c r="Y4" s="25"/>
      <c r="Z4" s="31"/>
      <c r="AA4" s="30"/>
      <c r="AB4" s="30"/>
      <c r="AC4" s="30"/>
      <c r="AD4" s="30"/>
      <c r="AE4" s="30"/>
      <c r="AF4" s="30"/>
      <c r="AG4" s="30"/>
      <c r="AH4" s="30"/>
      <c r="AI4" s="29"/>
      <c r="AJ4" s="29"/>
      <c r="AK4" s="31"/>
      <c r="AL4" s="33"/>
      <c r="AM4" s="11"/>
      <c r="AN4" s="25"/>
      <c r="AO4" s="25"/>
      <c r="AP4" s="25"/>
      <c r="AQ4" s="26"/>
      <c r="AR4" s="25"/>
      <c r="AS4" s="25"/>
      <c r="AT4" s="25"/>
      <c r="AU4" s="25"/>
      <c r="AV4" s="26"/>
      <c r="AW4" s="25"/>
      <c r="AX4" s="25"/>
      <c r="AY4" s="25"/>
      <c r="AZ4" s="25"/>
      <c r="BA4" s="27"/>
      <c r="BB4" s="27"/>
    </row>
    <row r="5" spans="1:54" ht="38.25">
      <c r="A5" s="427"/>
      <c r="B5" s="10" t="s">
        <v>41</v>
      </c>
      <c r="C5" s="11">
        <v>4</v>
      </c>
      <c r="D5" s="12" t="s">
        <v>42</v>
      </c>
      <c r="E5" s="25"/>
      <c r="F5" s="25"/>
      <c r="G5" s="26"/>
      <c r="H5" s="25"/>
      <c r="I5" s="25"/>
      <c r="J5" s="26"/>
      <c r="K5" s="26"/>
      <c r="L5" s="25"/>
      <c r="M5" s="26"/>
      <c r="N5" s="25"/>
      <c r="O5" s="27"/>
      <c r="P5" s="27"/>
      <c r="Q5" s="28" t="s">
        <v>43</v>
      </c>
      <c r="R5" s="34" t="s">
        <v>44</v>
      </c>
      <c r="S5" s="31"/>
      <c r="T5" s="27"/>
      <c r="U5" s="25"/>
      <c r="V5" s="25"/>
      <c r="W5" s="26"/>
      <c r="X5" s="25"/>
      <c r="Y5" s="25"/>
      <c r="Z5" s="31"/>
      <c r="AA5" s="30"/>
      <c r="AB5" s="30"/>
      <c r="AC5" s="30"/>
      <c r="AD5" s="30"/>
      <c r="AE5" s="30"/>
      <c r="AF5" s="30"/>
      <c r="AG5" s="30"/>
      <c r="AH5" s="30"/>
      <c r="AI5" s="29"/>
      <c r="AJ5" s="29"/>
      <c r="AK5" s="31"/>
      <c r="AL5" s="33"/>
      <c r="AM5" s="11"/>
      <c r="AN5" s="25"/>
      <c r="AO5" s="25"/>
      <c r="AP5" s="25"/>
      <c r="AQ5" s="26"/>
      <c r="AR5" s="25"/>
      <c r="AS5" s="25"/>
      <c r="AT5" s="25"/>
      <c r="AU5" s="25"/>
      <c r="AV5" s="26"/>
      <c r="AW5" s="25"/>
      <c r="AX5" s="25"/>
      <c r="AY5" s="25"/>
      <c r="AZ5" s="25"/>
      <c r="BA5" s="27"/>
      <c r="BB5" s="27"/>
    </row>
    <row r="6" spans="1:54" ht="38.25">
      <c r="A6" s="426"/>
      <c r="B6" s="10" t="s">
        <v>45</v>
      </c>
      <c r="C6" s="11">
        <v>5</v>
      </c>
      <c r="D6" s="35" t="s">
        <v>46</v>
      </c>
      <c r="E6" s="25"/>
      <c r="F6" s="25"/>
      <c r="G6" s="26"/>
      <c r="H6" s="25"/>
      <c r="I6" s="25"/>
      <c r="J6" s="26"/>
      <c r="K6" s="26"/>
      <c r="L6" s="25"/>
      <c r="M6" s="26"/>
      <c r="N6" s="25"/>
      <c r="O6" s="27"/>
      <c r="P6" s="28" t="s">
        <v>47</v>
      </c>
      <c r="Q6" s="36" t="s">
        <v>48</v>
      </c>
      <c r="R6" s="30"/>
      <c r="S6" s="31"/>
      <c r="T6" s="27"/>
      <c r="U6" s="25"/>
      <c r="V6" s="25"/>
      <c r="W6" s="26"/>
      <c r="X6" s="25"/>
      <c r="Y6" s="25"/>
      <c r="Z6" s="31"/>
      <c r="AA6" s="37" t="s">
        <v>49</v>
      </c>
      <c r="AB6" s="30"/>
      <c r="AC6" s="30"/>
      <c r="AD6" s="30"/>
      <c r="AE6" s="30"/>
      <c r="AF6" s="30"/>
      <c r="AG6" s="30"/>
      <c r="AH6" s="30"/>
      <c r="AI6" s="29"/>
      <c r="AJ6" s="29"/>
      <c r="AK6" s="31"/>
      <c r="AL6" s="33"/>
      <c r="AM6" s="11"/>
      <c r="AN6" s="34" t="s">
        <v>50</v>
      </c>
      <c r="AO6" s="25"/>
      <c r="AP6" s="25"/>
      <c r="AQ6" s="26"/>
      <c r="AR6" s="25"/>
      <c r="AS6" s="25"/>
      <c r="AT6" s="25"/>
      <c r="AU6" s="25"/>
      <c r="AV6" s="26"/>
      <c r="AW6" s="25"/>
      <c r="AX6" s="25"/>
      <c r="AY6" s="25"/>
      <c r="AZ6" s="25"/>
      <c r="BA6" s="27"/>
      <c r="BB6" s="27"/>
    </row>
    <row r="7" spans="1:54" ht="25.5">
      <c r="A7" s="428" t="s">
        <v>51</v>
      </c>
      <c r="B7" s="10" t="s">
        <v>52</v>
      </c>
      <c r="C7" s="11">
        <v>6</v>
      </c>
      <c r="D7" s="12" t="s">
        <v>53</v>
      </c>
      <c r="E7" s="27"/>
      <c r="F7" s="25"/>
      <c r="G7" s="25"/>
      <c r="H7" s="27"/>
      <c r="I7" s="25"/>
      <c r="J7" s="26"/>
      <c r="K7" s="11"/>
      <c r="L7" s="25"/>
      <c r="M7" s="26"/>
      <c r="N7" s="25"/>
      <c r="O7" s="38"/>
      <c r="P7" s="39"/>
      <c r="Q7" s="29"/>
      <c r="R7" s="33"/>
      <c r="S7" s="33"/>
      <c r="T7" s="29"/>
      <c r="U7" s="30"/>
      <c r="V7" s="30"/>
      <c r="W7" s="33"/>
      <c r="X7" s="30"/>
      <c r="Y7" s="33"/>
      <c r="Z7" s="33"/>
      <c r="AA7" s="30"/>
      <c r="AB7" s="30"/>
      <c r="AC7" s="30"/>
      <c r="AD7" s="30"/>
      <c r="AE7" s="30"/>
      <c r="AF7" s="30"/>
      <c r="AG7" s="30"/>
      <c r="AH7" s="33"/>
      <c r="AI7" s="30"/>
      <c r="AJ7" s="29"/>
      <c r="AK7" s="31"/>
      <c r="AL7" s="33"/>
      <c r="AM7" s="30"/>
      <c r="AN7" s="27"/>
      <c r="AO7" s="25"/>
      <c r="AP7" s="25"/>
      <c r="AQ7" s="25"/>
      <c r="AR7" s="27"/>
      <c r="AS7" s="25"/>
      <c r="AT7" s="34" t="s">
        <v>54</v>
      </c>
      <c r="AU7" s="34" t="s">
        <v>55</v>
      </c>
      <c r="AV7" s="40" t="s">
        <v>56</v>
      </c>
      <c r="AW7" s="25"/>
      <c r="AX7" s="25"/>
      <c r="AY7" s="25"/>
      <c r="AZ7" s="25"/>
      <c r="BA7" s="27"/>
      <c r="BB7" s="27"/>
    </row>
    <row r="8" spans="1:54" ht="25.5">
      <c r="A8" s="423"/>
      <c r="B8" s="10" t="s">
        <v>57</v>
      </c>
      <c r="C8" s="11">
        <v>7</v>
      </c>
      <c r="D8" s="12" t="s">
        <v>58</v>
      </c>
      <c r="E8" s="27"/>
      <c r="F8" s="25"/>
      <c r="G8" s="25"/>
      <c r="H8" s="28" t="s">
        <v>59</v>
      </c>
      <c r="I8" s="25"/>
      <c r="J8" s="26"/>
      <c r="K8" s="11"/>
      <c r="L8" s="25"/>
      <c r="M8" s="26"/>
      <c r="N8" s="25"/>
      <c r="O8" s="38"/>
      <c r="P8" s="39"/>
      <c r="Q8" s="29"/>
      <c r="R8" s="33"/>
      <c r="S8" s="33"/>
      <c r="T8" s="29"/>
      <c r="U8" s="30"/>
      <c r="V8" s="30"/>
      <c r="W8" s="33"/>
      <c r="X8" s="30"/>
      <c r="Y8" s="33"/>
      <c r="Z8" s="33"/>
      <c r="AA8" s="30"/>
      <c r="AB8" s="30"/>
      <c r="AC8" s="30"/>
      <c r="AD8" s="30"/>
      <c r="AE8" s="30"/>
      <c r="AF8" s="30"/>
      <c r="AG8" s="30"/>
      <c r="AH8" s="33"/>
      <c r="AI8" s="30"/>
      <c r="AJ8" s="29"/>
      <c r="AK8" s="31"/>
      <c r="AL8" s="33"/>
      <c r="AM8" s="30"/>
      <c r="AN8" s="29"/>
      <c r="AO8" s="25"/>
      <c r="AP8" s="25"/>
      <c r="AQ8" s="25"/>
      <c r="AR8" s="27"/>
      <c r="AS8" s="25"/>
      <c r="AT8" s="25"/>
      <c r="AU8" s="25"/>
      <c r="AV8" s="26"/>
      <c r="AW8" s="25"/>
      <c r="AX8" s="25"/>
      <c r="AY8" s="25"/>
      <c r="AZ8" s="25"/>
      <c r="BA8" s="27"/>
      <c r="BB8" s="27"/>
    </row>
    <row r="9" spans="1:54" ht="25.5">
      <c r="A9" s="423"/>
      <c r="B9" s="10" t="s">
        <v>60</v>
      </c>
      <c r="C9" s="11">
        <v>8</v>
      </c>
      <c r="D9" s="12" t="s">
        <v>61</v>
      </c>
      <c r="E9" s="28" t="s">
        <v>62</v>
      </c>
      <c r="F9" s="25"/>
      <c r="G9" s="25"/>
      <c r="H9" s="27"/>
      <c r="I9" s="25"/>
      <c r="J9" s="26"/>
      <c r="K9" s="11"/>
      <c r="L9" s="25"/>
      <c r="M9" s="26"/>
      <c r="N9" s="25"/>
      <c r="O9" s="38"/>
      <c r="P9" s="39"/>
      <c r="Q9" s="29"/>
      <c r="R9" s="33"/>
      <c r="S9" s="33"/>
      <c r="T9" s="27"/>
      <c r="U9" s="34" t="s">
        <v>63</v>
      </c>
      <c r="V9" s="25"/>
      <c r="W9" s="26"/>
      <c r="X9" s="30"/>
      <c r="Y9" s="33"/>
      <c r="Z9" s="33"/>
      <c r="AA9" s="30"/>
      <c r="AB9" s="30"/>
      <c r="AC9" s="30"/>
      <c r="AD9" s="30"/>
      <c r="AE9" s="30"/>
      <c r="AF9" s="30"/>
      <c r="AG9" s="30"/>
      <c r="AH9" s="33"/>
      <c r="AI9" s="30"/>
      <c r="AJ9" s="29"/>
      <c r="AK9" s="31"/>
      <c r="AL9" s="33"/>
      <c r="AM9" s="25"/>
      <c r="AN9" s="27"/>
      <c r="AO9" s="34" t="s">
        <v>64</v>
      </c>
      <c r="AP9" s="25"/>
      <c r="AQ9" s="25"/>
      <c r="AR9" s="27"/>
      <c r="AS9" s="34" t="s">
        <v>65</v>
      </c>
      <c r="AT9" s="25"/>
      <c r="AU9" s="25"/>
      <c r="AV9" s="26"/>
      <c r="AW9" s="25"/>
      <c r="AX9" s="25"/>
      <c r="AY9" s="25"/>
      <c r="AZ9" s="25"/>
      <c r="BA9" s="27"/>
      <c r="BB9" s="27"/>
    </row>
    <row r="10" spans="1:54" ht="25.5">
      <c r="A10" s="423"/>
      <c r="B10" s="10" t="s">
        <v>66</v>
      </c>
      <c r="C10" s="11">
        <v>9</v>
      </c>
      <c r="D10" s="12" t="s">
        <v>67</v>
      </c>
      <c r="E10" s="27"/>
      <c r="F10" s="25"/>
      <c r="G10" s="25"/>
      <c r="H10" s="27"/>
      <c r="I10" s="34" t="s">
        <v>68</v>
      </c>
      <c r="J10" s="26"/>
      <c r="K10" s="11"/>
      <c r="L10" s="25"/>
      <c r="M10" s="26"/>
      <c r="N10" s="25"/>
      <c r="O10" s="38"/>
      <c r="P10" s="39"/>
      <c r="Q10" s="29"/>
      <c r="R10" s="33"/>
      <c r="S10" s="33"/>
      <c r="T10" s="27"/>
      <c r="U10" s="25"/>
      <c r="V10" s="25"/>
      <c r="W10" s="26"/>
      <c r="X10" s="25"/>
      <c r="Y10" s="40" t="s">
        <v>69</v>
      </c>
      <c r="Z10" s="33"/>
      <c r="AA10" s="30"/>
      <c r="AB10" s="30"/>
      <c r="AC10" s="30"/>
      <c r="AD10" s="30"/>
      <c r="AE10" s="30"/>
      <c r="AF10" s="30"/>
      <c r="AG10" s="30"/>
      <c r="AH10" s="33"/>
      <c r="AI10" s="30"/>
      <c r="AJ10" s="29"/>
      <c r="AK10" s="31"/>
      <c r="AL10" s="33"/>
      <c r="AM10" s="30"/>
      <c r="AN10" s="29"/>
      <c r="AO10" s="25"/>
      <c r="AP10" s="25"/>
      <c r="AQ10" s="25"/>
      <c r="AR10" s="27"/>
      <c r="AS10" s="25"/>
      <c r="AT10" s="25"/>
      <c r="AU10" s="25"/>
      <c r="AV10" s="26"/>
      <c r="AW10" s="25"/>
      <c r="AX10" s="25"/>
      <c r="AY10" s="25"/>
      <c r="AZ10" s="25"/>
      <c r="BA10" s="27"/>
      <c r="BB10" s="27"/>
    </row>
    <row r="11" spans="1:54" ht="51">
      <c r="A11" s="423"/>
      <c r="B11" s="10" t="s">
        <v>70</v>
      </c>
      <c r="C11" s="11">
        <v>10</v>
      </c>
      <c r="D11" s="12" t="s">
        <v>71</v>
      </c>
      <c r="E11" s="41" t="s">
        <v>72</v>
      </c>
      <c r="F11" s="42"/>
      <c r="G11" s="42"/>
      <c r="H11" s="43"/>
      <c r="I11" s="42"/>
      <c r="J11" s="44"/>
      <c r="K11" s="45"/>
      <c r="L11" s="42"/>
      <c r="M11" s="44"/>
      <c r="N11" s="42"/>
      <c r="O11" s="43"/>
      <c r="P11" s="43"/>
      <c r="Q11" s="46"/>
      <c r="R11" s="47"/>
      <c r="S11" s="47"/>
      <c r="T11" s="46"/>
      <c r="U11" s="48"/>
      <c r="V11" s="48"/>
      <c r="W11" s="47"/>
      <c r="X11" s="48"/>
      <c r="Y11" s="47"/>
      <c r="Z11" s="47"/>
      <c r="AA11" s="48"/>
      <c r="AB11" s="48"/>
      <c r="AC11" s="48"/>
      <c r="AD11" s="48"/>
      <c r="AE11" s="48"/>
      <c r="AF11" s="48"/>
      <c r="AG11" s="48"/>
      <c r="AH11" s="47"/>
      <c r="AI11" s="48"/>
      <c r="AJ11" s="46"/>
      <c r="AK11" s="49"/>
      <c r="AL11" s="47"/>
      <c r="AM11" s="42"/>
      <c r="AN11" s="43"/>
      <c r="AO11" s="50" t="s">
        <v>73</v>
      </c>
      <c r="AP11" s="42"/>
      <c r="AQ11" s="42"/>
      <c r="AR11" s="43"/>
      <c r="AS11" s="50" t="s">
        <v>74</v>
      </c>
      <c r="AT11" s="50" t="s">
        <v>75</v>
      </c>
      <c r="AU11" s="50" t="s">
        <v>76</v>
      </c>
      <c r="AV11" s="51" t="s">
        <v>77</v>
      </c>
      <c r="AW11" s="42"/>
      <c r="AX11" s="42"/>
      <c r="AY11" s="42"/>
      <c r="AZ11" s="42"/>
      <c r="BA11" s="43"/>
      <c r="BB11" s="43"/>
    </row>
    <row r="12" spans="1:54" ht="38.25">
      <c r="A12" s="425" t="s">
        <v>78</v>
      </c>
      <c r="B12" s="429" t="s">
        <v>79</v>
      </c>
      <c r="C12" s="11">
        <v>11</v>
      </c>
      <c r="D12" s="12" t="s">
        <v>80</v>
      </c>
      <c r="E12" s="27"/>
      <c r="F12" s="25"/>
      <c r="G12" s="25"/>
      <c r="H12" s="28" t="s">
        <v>81</v>
      </c>
      <c r="I12" s="34" t="s">
        <v>82</v>
      </c>
      <c r="J12" s="26"/>
      <c r="K12" s="11"/>
      <c r="L12" s="25"/>
      <c r="M12" s="26"/>
      <c r="N12" s="25"/>
      <c r="O12" s="27"/>
      <c r="P12" s="27"/>
      <c r="Q12" s="29"/>
      <c r="R12" s="33"/>
      <c r="S12" s="33"/>
      <c r="T12" s="27"/>
      <c r="U12" s="25"/>
      <c r="V12" s="25"/>
      <c r="W12" s="26"/>
      <c r="X12" s="25"/>
      <c r="Y12" s="40" t="s">
        <v>83</v>
      </c>
      <c r="Z12" s="33"/>
      <c r="AA12" s="30"/>
      <c r="AB12" s="30"/>
      <c r="AC12" s="30"/>
      <c r="AD12" s="30"/>
      <c r="AE12" s="30"/>
      <c r="AF12" s="30"/>
      <c r="AG12" s="30"/>
      <c r="AH12" s="33"/>
      <c r="AI12" s="30"/>
      <c r="AJ12" s="29"/>
      <c r="AK12" s="31"/>
      <c r="AL12" s="33"/>
      <c r="AM12" s="25"/>
      <c r="AN12" s="27"/>
      <c r="AO12" s="34" t="s">
        <v>84</v>
      </c>
      <c r="AP12" s="25"/>
      <c r="AQ12" s="25"/>
      <c r="AR12" s="27"/>
      <c r="AS12" s="25"/>
      <c r="AT12" s="34" t="s">
        <v>85</v>
      </c>
      <c r="AU12" s="34" t="s">
        <v>86</v>
      </c>
      <c r="AV12" s="26"/>
      <c r="AW12" s="25"/>
      <c r="AX12" s="25"/>
      <c r="AY12" s="25"/>
      <c r="AZ12" s="25"/>
      <c r="BA12" s="27"/>
      <c r="BB12" s="27"/>
    </row>
    <row r="13" spans="1:54" ht="38.25">
      <c r="A13" s="427"/>
      <c r="B13" s="430"/>
      <c r="C13" s="45">
        <v>12</v>
      </c>
      <c r="D13" s="12" t="s">
        <v>87</v>
      </c>
      <c r="E13" s="43"/>
      <c r="F13" s="42"/>
      <c r="G13" s="42"/>
      <c r="H13" s="41" t="s">
        <v>88</v>
      </c>
      <c r="I13" s="42" t="s">
        <v>89</v>
      </c>
      <c r="J13" s="44"/>
      <c r="K13" s="45"/>
      <c r="L13" s="42"/>
      <c r="M13" s="44"/>
      <c r="N13" s="42"/>
      <c r="O13" s="52"/>
      <c r="P13" s="53"/>
      <c r="Q13" s="46"/>
      <c r="R13" s="47"/>
      <c r="S13" s="47"/>
      <c r="T13" s="46"/>
      <c r="U13" s="48"/>
      <c r="V13" s="48"/>
      <c r="W13" s="47"/>
      <c r="X13" s="48"/>
      <c r="Y13" s="47" t="s">
        <v>90</v>
      </c>
      <c r="Z13" s="47"/>
      <c r="AA13" s="48"/>
      <c r="AB13" s="48"/>
      <c r="AC13" s="48"/>
      <c r="AD13" s="48"/>
      <c r="AE13" s="48"/>
      <c r="AF13" s="48"/>
      <c r="AG13" s="48"/>
      <c r="AH13" s="47"/>
      <c r="AI13" s="48"/>
      <c r="AJ13" s="46"/>
      <c r="AK13" s="49"/>
      <c r="AL13" s="47"/>
      <c r="AM13" s="48"/>
      <c r="AN13" s="46"/>
      <c r="AO13" s="48" t="s">
        <v>91</v>
      </c>
      <c r="AP13" s="48"/>
      <c r="AQ13" s="42"/>
      <c r="AR13" s="43"/>
      <c r="AS13" s="48"/>
      <c r="AT13" s="48" t="s">
        <v>92</v>
      </c>
      <c r="AU13" s="48" t="s">
        <v>93</v>
      </c>
      <c r="AV13" s="44"/>
      <c r="AW13" s="42"/>
      <c r="AX13" s="42"/>
      <c r="AY13" s="42"/>
      <c r="AZ13" s="42"/>
      <c r="BA13" s="43"/>
      <c r="BB13" s="43"/>
    </row>
    <row r="14" spans="1:54" ht="25.5">
      <c r="A14" s="425" t="s">
        <v>94</v>
      </c>
      <c r="B14" s="10" t="s">
        <v>95</v>
      </c>
      <c r="C14" s="11">
        <v>13</v>
      </c>
      <c r="D14" s="12" t="s">
        <v>96</v>
      </c>
      <c r="E14" s="28" t="s">
        <v>97</v>
      </c>
      <c r="F14" s="25"/>
      <c r="G14" s="25"/>
      <c r="H14" s="27"/>
      <c r="I14" s="25"/>
      <c r="J14" s="26"/>
      <c r="K14" s="11"/>
      <c r="L14" s="25"/>
      <c r="M14" s="26"/>
      <c r="N14" s="25"/>
      <c r="O14" s="38"/>
      <c r="P14" s="39"/>
      <c r="Q14" s="29"/>
      <c r="R14" s="33"/>
      <c r="S14" s="33"/>
      <c r="T14" s="29"/>
      <c r="U14" s="30"/>
      <c r="V14" s="30"/>
      <c r="W14" s="33"/>
      <c r="X14" s="30"/>
      <c r="Y14" s="33"/>
      <c r="Z14" s="33"/>
      <c r="AA14" s="30"/>
      <c r="AB14" s="30"/>
      <c r="AC14" s="30"/>
      <c r="AD14" s="30"/>
      <c r="AE14" s="30"/>
      <c r="AF14" s="30"/>
      <c r="AG14" s="30"/>
      <c r="AH14" s="33"/>
      <c r="AI14" s="30"/>
      <c r="AJ14" s="29"/>
      <c r="AK14" s="31"/>
      <c r="AL14" s="33"/>
      <c r="AM14" s="30"/>
      <c r="AN14" s="29"/>
      <c r="AO14" s="25"/>
      <c r="AP14" s="25"/>
      <c r="AQ14" s="25"/>
      <c r="AR14" s="27"/>
      <c r="AS14" s="25"/>
      <c r="AT14" s="25"/>
      <c r="AU14" s="25"/>
      <c r="AV14" s="26"/>
      <c r="AW14" s="25"/>
      <c r="AX14" s="25"/>
      <c r="AY14" s="25"/>
      <c r="AZ14" s="25"/>
      <c r="BA14" s="27"/>
      <c r="BB14" s="27"/>
    </row>
    <row r="15" spans="1:54" ht="38.25">
      <c r="A15" s="427"/>
      <c r="B15" s="10" t="s">
        <v>98</v>
      </c>
      <c r="C15" s="11">
        <v>14</v>
      </c>
      <c r="D15" s="12" t="s">
        <v>99</v>
      </c>
      <c r="E15" s="27"/>
      <c r="F15" s="25"/>
      <c r="G15" s="25"/>
      <c r="H15" s="27"/>
      <c r="I15" s="25"/>
      <c r="J15" s="26"/>
      <c r="K15" s="11"/>
      <c r="L15" s="25"/>
      <c r="M15" s="26"/>
      <c r="N15" s="25"/>
      <c r="O15" s="38"/>
      <c r="P15" s="54"/>
      <c r="Q15" s="29"/>
      <c r="R15" s="33"/>
      <c r="S15" s="33"/>
      <c r="T15" s="29"/>
      <c r="U15" s="30"/>
      <c r="V15" s="30"/>
      <c r="W15" s="33"/>
      <c r="X15" s="30"/>
      <c r="Y15" s="33"/>
      <c r="Z15" s="33"/>
      <c r="AA15" s="30"/>
      <c r="AB15" s="30"/>
      <c r="AC15" s="30"/>
      <c r="AD15" s="30"/>
      <c r="AE15" s="30"/>
      <c r="AF15" s="30"/>
      <c r="AG15" s="30"/>
      <c r="AH15" s="33"/>
      <c r="AI15" s="30"/>
      <c r="AJ15" s="29"/>
      <c r="AK15" s="31"/>
      <c r="AL15" s="33"/>
      <c r="AM15" s="30"/>
      <c r="AN15" s="29"/>
      <c r="AO15" s="30"/>
      <c r="AP15" s="34" t="s">
        <v>100</v>
      </c>
      <c r="AQ15" s="25"/>
      <c r="AR15" s="27"/>
      <c r="AS15" s="30"/>
      <c r="AT15" s="30"/>
      <c r="AU15" s="30"/>
      <c r="AV15" s="26"/>
      <c r="AW15" s="25"/>
      <c r="AX15" s="25"/>
      <c r="AY15" s="25"/>
      <c r="AZ15" s="25"/>
      <c r="BA15" s="27"/>
      <c r="BB15" s="28" t="s">
        <v>101</v>
      </c>
    </row>
    <row r="16" spans="1:54" ht="25.5">
      <c r="A16" s="427"/>
      <c r="B16" s="10" t="s">
        <v>102</v>
      </c>
      <c r="C16" s="11">
        <v>15</v>
      </c>
      <c r="D16" s="35" t="s">
        <v>103</v>
      </c>
      <c r="E16" s="27"/>
      <c r="F16" s="34" t="s">
        <v>104</v>
      </c>
      <c r="G16" s="25"/>
      <c r="H16" s="27"/>
      <c r="I16" s="25"/>
      <c r="J16" s="26"/>
      <c r="K16" s="11"/>
      <c r="L16" s="25"/>
      <c r="M16" s="26"/>
      <c r="N16" s="25"/>
      <c r="O16" s="38"/>
      <c r="P16" s="54"/>
      <c r="Q16" s="29"/>
      <c r="R16" s="33"/>
      <c r="S16" s="33"/>
      <c r="T16" s="29"/>
      <c r="U16" s="30"/>
      <c r="V16" s="30"/>
      <c r="W16" s="33"/>
      <c r="X16" s="30"/>
      <c r="Y16" s="33"/>
      <c r="Z16" s="33"/>
      <c r="AA16" s="30"/>
      <c r="AB16" s="30"/>
      <c r="AC16" s="30"/>
      <c r="AD16" s="30"/>
      <c r="AE16" s="30"/>
      <c r="AF16" s="30"/>
      <c r="AG16" s="30"/>
      <c r="AH16" s="33"/>
      <c r="AI16" s="30"/>
      <c r="AJ16" s="29"/>
      <c r="AK16" s="31"/>
      <c r="AL16" s="33"/>
      <c r="AM16" s="30"/>
      <c r="AN16" s="36" t="s">
        <v>105</v>
      </c>
      <c r="AO16" s="30"/>
      <c r="AP16" s="30"/>
      <c r="AQ16" s="34" t="s">
        <v>106</v>
      </c>
      <c r="AR16" s="27"/>
      <c r="AS16" s="30"/>
      <c r="AT16" s="30"/>
      <c r="AU16" s="30"/>
      <c r="AV16" s="26"/>
      <c r="AW16" s="25"/>
      <c r="AX16" s="25"/>
      <c r="AY16" s="25"/>
      <c r="AZ16" s="25"/>
      <c r="BA16" s="27"/>
      <c r="BB16" s="27"/>
    </row>
    <row r="17" spans="1:54" ht="38.25">
      <c r="A17" s="427"/>
      <c r="B17" s="10" t="s">
        <v>107</v>
      </c>
      <c r="C17" s="11">
        <v>16</v>
      </c>
      <c r="D17" s="12" t="s">
        <v>108</v>
      </c>
      <c r="E17" s="27"/>
      <c r="F17" s="25"/>
      <c r="G17" s="25"/>
      <c r="H17" s="27"/>
      <c r="I17" s="25"/>
      <c r="J17" s="26"/>
      <c r="K17" s="11"/>
      <c r="L17" s="25"/>
      <c r="M17" s="26"/>
      <c r="N17" s="25"/>
      <c r="O17" s="38"/>
      <c r="P17" s="54"/>
      <c r="Q17" s="29"/>
      <c r="R17" s="33"/>
      <c r="S17" s="33"/>
      <c r="T17" s="29"/>
      <c r="U17" s="30"/>
      <c r="V17" s="30"/>
      <c r="W17" s="33"/>
      <c r="X17" s="30"/>
      <c r="Y17" s="33"/>
      <c r="Z17" s="33"/>
      <c r="AA17" s="30"/>
      <c r="AB17" s="30"/>
      <c r="AC17" s="30"/>
      <c r="AD17" s="30"/>
      <c r="AE17" s="30"/>
      <c r="AF17" s="30"/>
      <c r="AG17" s="30"/>
      <c r="AH17" s="33"/>
      <c r="AI17" s="30"/>
      <c r="AJ17" s="29"/>
      <c r="AK17" s="31"/>
      <c r="AL17" s="33"/>
      <c r="AM17" s="30"/>
      <c r="AN17" s="27"/>
      <c r="AO17" s="30" t="s">
        <v>109</v>
      </c>
      <c r="AP17" s="30"/>
      <c r="AQ17" s="30"/>
      <c r="AR17" s="27"/>
      <c r="AS17" s="30" t="s">
        <v>110</v>
      </c>
      <c r="AT17" s="30"/>
      <c r="AU17" s="30" t="s">
        <v>111</v>
      </c>
      <c r="AV17" s="40" t="s">
        <v>112</v>
      </c>
      <c r="AW17" s="25"/>
      <c r="AX17" s="25"/>
      <c r="AY17" s="25"/>
      <c r="AZ17" s="25"/>
      <c r="BA17" s="27"/>
      <c r="BB17" s="27"/>
    </row>
    <row r="18" spans="1:54" ht="38.25">
      <c r="A18" s="427"/>
      <c r="B18" s="55" t="s">
        <v>113</v>
      </c>
      <c r="C18" s="11">
        <v>17</v>
      </c>
      <c r="D18" s="12" t="s">
        <v>114</v>
      </c>
      <c r="E18" s="38"/>
      <c r="F18" s="56"/>
      <c r="G18" s="25"/>
      <c r="H18" s="27"/>
      <c r="I18" s="25"/>
      <c r="J18" s="26"/>
      <c r="K18" s="11"/>
      <c r="L18" s="25"/>
      <c r="M18" s="26"/>
      <c r="N18" s="25"/>
      <c r="O18" s="38"/>
      <c r="P18" s="54"/>
      <c r="Q18" s="29"/>
      <c r="R18" s="33"/>
      <c r="S18" s="33"/>
      <c r="T18" s="29"/>
      <c r="U18" s="30"/>
      <c r="V18" s="30"/>
      <c r="W18" s="33"/>
      <c r="X18" s="30"/>
      <c r="Y18" s="33"/>
      <c r="Z18" s="33"/>
      <c r="AA18" s="30"/>
      <c r="AB18" s="30"/>
      <c r="AC18" s="30"/>
      <c r="AD18" s="30"/>
      <c r="AE18" s="30"/>
      <c r="AF18" s="30"/>
      <c r="AG18" s="30"/>
      <c r="AH18" s="33"/>
      <c r="AI18" s="30"/>
      <c r="AJ18" s="29"/>
      <c r="AK18" s="31"/>
      <c r="AL18" s="33"/>
      <c r="AM18" s="30"/>
      <c r="AN18" s="39"/>
      <c r="AO18" s="25"/>
      <c r="AP18" s="34" t="s">
        <v>115</v>
      </c>
      <c r="AQ18" s="25"/>
      <c r="AR18" s="27"/>
      <c r="AS18" s="25"/>
      <c r="AT18" s="25"/>
      <c r="AU18" s="25"/>
      <c r="AV18" s="26"/>
      <c r="AW18" s="25"/>
      <c r="AX18" s="25"/>
      <c r="AY18" s="25"/>
      <c r="AZ18" s="25"/>
      <c r="BA18" s="27"/>
      <c r="BB18" s="28" t="s">
        <v>116</v>
      </c>
    </row>
    <row r="19" spans="1:54" ht="38.25">
      <c r="A19" s="426"/>
      <c r="B19" s="55" t="s">
        <v>117</v>
      </c>
      <c r="C19" s="11">
        <v>18</v>
      </c>
      <c r="D19" s="57" t="s">
        <v>118</v>
      </c>
      <c r="E19" s="52"/>
      <c r="F19" s="58" t="s">
        <v>119</v>
      </c>
      <c r="G19" s="42"/>
      <c r="H19" s="43"/>
      <c r="I19" s="42"/>
      <c r="J19" s="44"/>
      <c r="K19" s="45"/>
      <c r="L19" s="42"/>
      <c r="M19" s="44"/>
      <c r="N19" s="42"/>
      <c r="O19" s="43"/>
      <c r="P19" s="43"/>
      <c r="Q19" s="43"/>
      <c r="R19" s="44"/>
      <c r="S19" s="44"/>
      <c r="T19" s="43"/>
      <c r="U19" s="42"/>
      <c r="V19" s="42"/>
      <c r="W19" s="44"/>
      <c r="X19" s="42"/>
      <c r="Y19" s="44"/>
      <c r="Z19" s="44"/>
      <c r="AA19" s="42"/>
      <c r="AB19" s="42"/>
      <c r="AC19" s="42"/>
      <c r="AD19" s="42"/>
      <c r="AE19" s="42"/>
      <c r="AF19" s="42"/>
      <c r="AG19" s="42"/>
      <c r="AH19" s="44"/>
      <c r="AI19" s="42"/>
      <c r="AJ19" s="43"/>
      <c r="AK19" s="45"/>
      <c r="AL19" s="44"/>
      <c r="AM19" s="42"/>
      <c r="AN19" s="59" t="s">
        <v>120</v>
      </c>
      <c r="AO19" s="42"/>
      <c r="AP19" s="58" t="s">
        <v>121</v>
      </c>
      <c r="AQ19" s="42"/>
      <c r="AR19" s="43"/>
      <c r="AS19" s="42"/>
      <c r="AT19" s="42"/>
      <c r="AU19" s="42"/>
      <c r="AV19" s="44"/>
      <c r="AW19" s="42"/>
      <c r="AX19" s="42"/>
      <c r="AY19" s="42"/>
      <c r="AZ19" s="42"/>
      <c r="BA19" s="43"/>
      <c r="BB19" s="59" t="s">
        <v>122</v>
      </c>
    </row>
    <row r="20" spans="1:54" ht="38.25">
      <c r="A20" s="425" t="s">
        <v>123</v>
      </c>
      <c r="B20" s="10" t="s">
        <v>124</v>
      </c>
      <c r="C20" s="11">
        <v>19</v>
      </c>
      <c r="D20" s="57" t="s">
        <v>125</v>
      </c>
      <c r="E20" s="27"/>
      <c r="F20" s="25"/>
      <c r="G20" s="25"/>
      <c r="H20" s="27"/>
      <c r="I20" s="25"/>
      <c r="J20" s="26"/>
      <c r="K20" s="11"/>
      <c r="L20" s="25"/>
      <c r="M20" s="26"/>
      <c r="N20" s="25"/>
      <c r="O20" s="27"/>
      <c r="P20" s="27"/>
      <c r="Q20" s="27"/>
      <c r="R20" s="26"/>
      <c r="S20" s="26"/>
      <c r="T20" s="27"/>
      <c r="U20" s="25"/>
      <c r="V20" s="25"/>
      <c r="W20" s="26"/>
      <c r="X20" s="25"/>
      <c r="Y20" s="26"/>
      <c r="Z20" s="26"/>
      <c r="AA20" s="25"/>
      <c r="AB20" s="25"/>
      <c r="AC20" s="25"/>
      <c r="AD20" s="25"/>
      <c r="AE20" s="25"/>
      <c r="AF20" s="25"/>
      <c r="AG20" s="25"/>
      <c r="AH20" s="26"/>
      <c r="AI20" s="25"/>
      <c r="AJ20" s="27"/>
      <c r="AK20" s="11"/>
      <c r="AL20" s="26"/>
      <c r="AM20" s="25"/>
      <c r="AN20" s="27"/>
      <c r="AO20" s="25"/>
      <c r="AP20" s="25"/>
      <c r="AQ20" s="25"/>
      <c r="AR20" s="60" t="s">
        <v>126</v>
      </c>
      <c r="AS20" s="25"/>
      <c r="AT20" s="25"/>
      <c r="AU20" s="25"/>
      <c r="AV20" s="26"/>
      <c r="AW20" s="25"/>
      <c r="AX20" s="25"/>
      <c r="AY20" s="25"/>
      <c r="AZ20" s="25"/>
      <c r="BA20" s="60" t="s">
        <v>127</v>
      </c>
      <c r="BB20" s="27"/>
    </row>
    <row r="21" spans="1:54" ht="25.5">
      <c r="A21" s="427"/>
      <c r="B21" s="55" t="s">
        <v>128</v>
      </c>
      <c r="C21" s="11">
        <v>20</v>
      </c>
      <c r="D21" s="57" t="s">
        <v>129</v>
      </c>
      <c r="E21" s="39"/>
      <c r="F21" s="56"/>
      <c r="G21" s="61" t="s">
        <v>130</v>
      </c>
      <c r="H21" s="27"/>
      <c r="I21" s="25"/>
      <c r="J21" s="26"/>
      <c r="K21" s="11"/>
      <c r="L21" s="30" t="s">
        <v>131</v>
      </c>
      <c r="M21" s="26"/>
      <c r="N21" s="25"/>
      <c r="O21" s="27"/>
      <c r="P21" s="27"/>
      <c r="Q21" s="29" t="s">
        <v>132</v>
      </c>
      <c r="R21" s="33" t="s">
        <v>133</v>
      </c>
      <c r="S21" s="26"/>
      <c r="T21" s="27"/>
      <c r="U21" s="25"/>
      <c r="V21" s="25"/>
      <c r="W21" s="26"/>
      <c r="X21" s="25"/>
      <c r="Y21" s="26"/>
      <c r="Z21" s="26"/>
      <c r="AA21" s="25"/>
      <c r="AB21" s="25"/>
      <c r="AC21" s="25"/>
      <c r="AD21" s="25"/>
      <c r="AE21" s="25"/>
      <c r="AF21" s="25"/>
      <c r="AG21" s="25"/>
      <c r="AH21" s="26"/>
      <c r="AI21" s="25"/>
      <c r="AJ21" s="27"/>
      <c r="AK21" s="11"/>
      <c r="AL21" s="26"/>
      <c r="AM21" s="25"/>
      <c r="AN21" s="27"/>
      <c r="AO21" s="25"/>
      <c r="AP21" s="25"/>
      <c r="AQ21" s="25"/>
      <c r="AR21" s="27"/>
      <c r="AS21" s="25"/>
      <c r="AT21" s="25"/>
      <c r="AU21" s="25"/>
      <c r="AV21" s="26"/>
      <c r="AW21" s="25"/>
      <c r="AX21" s="25"/>
      <c r="AY21" s="25"/>
      <c r="AZ21" s="25"/>
      <c r="BA21" s="27"/>
      <c r="BB21" s="27"/>
    </row>
    <row r="22" spans="1:54" ht="25.5">
      <c r="A22" s="426"/>
      <c r="B22" s="10" t="s">
        <v>134</v>
      </c>
      <c r="C22" s="11">
        <v>21</v>
      </c>
      <c r="D22" s="57" t="s">
        <v>135</v>
      </c>
      <c r="E22" s="43"/>
      <c r="F22" s="42"/>
      <c r="G22" s="42"/>
      <c r="H22" s="59" t="s">
        <v>136</v>
      </c>
      <c r="I22" s="48" t="s">
        <v>137</v>
      </c>
      <c r="J22" s="44"/>
      <c r="K22" s="45"/>
      <c r="L22" s="42"/>
      <c r="M22" s="44"/>
      <c r="N22" s="42"/>
      <c r="O22" s="43"/>
      <c r="P22" s="43"/>
      <c r="Q22" s="43"/>
      <c r="R22" s="44"/>
      <c r="S22" s="44"/>
      <c r="T22" s="46"/>
      <c r="U22" s="42"/>
      <c r="V22" s="42"/>
      <c r="W22" s="42"/>
      <c r="X22" s="43"/>
      <c r="Y22" s="47" t="s">
        <v>138</v>
      </c>
      <c r="Z22" s="44"/>
      <c r="AA22" s="42"/>
      <c r="AB22" s="42"/>
      <c r="AC22" s="25"/>
      <c r="AD22" s="25"/>
      <c r="AE22" s="25"/>
      <c r="AF22" s="25"/>
      <c r="AG22" s="25"/>
      <c r="AH22" s="47"/>
      <c r="AI22" s="42"/>
      <c r="AJ22" s="43"/>
      <c r="AK22" s="45"/>
      <c r="AL22" s="44"/>
      <c r="AM22" s="42"/>
      <c r="AN22" s="43"/>
      <c r="AO22" s="42"/>
      <c r="AP22" s="42"/>
      <c r="AQ22" s="42"/>
      <c r="AR22" s="43"/>
      <c r="AS22" s="42"/>
      <c r="AT22" s="48" t="s">
        <v>139</v>
      </c>
      <c r="AU22" s="42"/>
      <c r="AV22" s="44"/>
      <c r="AW22" s="42"/>
      <c r="AX22" s="42"/>
      <c r="AY22" s="42"/>
      <c r="AZ22" s="42"/>
      <c r="BA22" s="43"/>
      <c r="BB22" s="43"/>
    </row>
    <row r="23" spans="1:54" ht="40.5" customHeight="1">
      <c r="A23" s="62" t="s">
        <v>140</v>
      </c>
      <c r="B23" s="10" t="s">
        <v>141</v>
      </c>
      <c r="C23" s="11">
        <v>22</v>
      </c>
      <c r="D23" s="12" t="s">
        <v>142</v>
      </c>
      <c r="E23" s="63"/>
      <c r="F23" s="64"/>
      <c r="G23" s="64"/>
      <c r="H23" s="63"/>
      <c r="I23" s="64"/>
      <c r="J23" s="65"/>
      <c r="K23" s="66"/>
      <c r="L23" s="64"/>
      <c r="M23" s="65"/>
      <c r="N23" s="64"/>
      <c r="O23" s="63"/>
      <c r="P23" s="63"/>
      <c r="Q23" s="63"/>
      <c r="R23" s="65"/>
      <c r="S23" s="65"/>
      <c r="T23" s="63"/>
      <c r="U23" s="64"/>
      <c r="V23" s="64"/>
      <c r="W23" s="65"/>
      <c r="X23" s="64"/>
      <c r="Y23" s="65"/>
      <c r="Z23" s="65"/>
      <c r="AA23" s="64"/>
      <c r="AB23" s="64"/>
      <c r="AC23" s="64"/>
      <c r="AD23" s="64"/>
      <c r="AE23" s="64"/>
      <c r="AF23" s="64"/>
      <c r="AG23" s="64"/>
      <c r="AH23" s="65"/>
      <c r="AI23" s="64"/>
      <c r="AJ23" s="63"/>
      <c r="AK23" s="67" t="s">
        <v>143</v>
      </c>
      <c r="AL23" s="65"/>
      <c r="AM23" s="64"/>
      <c r="AN23" s="63"/>
      <c r="AO23" s="64"/>
      <c r="AP23" s="64"/>
      <c r="AQ23" s="64"/>
      <c r="AR23" s="63"/>
      <c r="AS23" s="64"/>
      <c r="AT23" s="64"/>
      <c r="AU23" s="64"/>
      <c r="AV23" s="65"/>
      <c r="AW23" s="64"/>
      <c r="AX23" s="64"/>
      <c r="AY23" s="64"/>
      <c r="AZ23" s="64"/>
      <c r="BA23" s="63"/>
      <c r="BB23" s="63"/>
    </row>
    <row r="24" spans="1:54" ht="38.25">
      <c r="A24" s="425" t="s">
        <v>144</v>
      </c>
      <c r="B24" s="10" t="s">
        <v>145</v>
      </c>
      <c r="C24" s="11">
        <v>23</v>
      </c>
      <c r="D24" s="12" t="s">
        <v>146</v>
      </c>
      <c r="E24" s="27"/>
      <c r="F24" s="25"/>
      <c r="G24" s="25"/>
      <c r="H24" s="27"/>
      <c r="I24" s="25"/>
      <c r="J24" s="26"/>
      <c r="K24" s="11"/>
      <c r="L24" s="25"/>
      <c r="M24" s="26"/>
      <c r="N24" s="25"/>
      <c r="O24" s="27"/>
      <c r="P24" s="27"/>
      <c r="Q24" s="27"/>
      <c r="R24" s="26"/>
      <c r="S24" s="26"/>
      <c r="T24" s="27"/>
      <c r="U24" s="25"/>
      <c r="V24" s="25"/>
      <c r="W24" s="26"/>
      <c r="X24" s="25"/>
      <c r="Y24" s="26"/>
      <c r="Z24" s="33"/>
      <c r="AA24" s="68" t="s">
        <v>146</v>
      </c>
      <c r="AB24" s="61" t="s">
        <v>147</v>
      </c>
      <c r="AC24" s="22" t="s">
        <v>148</v>
      </c>
      <c r="AD24" s="22" t="s">
        <v>149</v>
      </c>
      <c r="AE24" s="22" t="s">
        <v>150</v>
      </c>
      <c r="AF24" s="22" t="s">
        <v>151</v>
      </c>
      <c r="AG24" s="22" t="s">
        <v>152</v>
      </c>
      <c r="AH24" s="69" t="s">
        <v>153</v>
      </c>
      <c r="AI24" s="25"/>
      <c r="AJ24" s="27"/>
      <c r="AK24" s="11"/>
      <c r="AL24" s="26"/>
      <c r="AM24" s="25"/>
      <c r="AN24" s="27"/>
      <c r="AO24" s="25"/>
      <c r="AP24" s="25"/>
      <c r="AQ24" s="25"/>
      <c r="AR24" s="27"/>
      <c r="AS24" s="25"/>
      <c r="AT24" s="25"/>
      <c r="AU24" s="25"/>
      <c r="AV24" s="26"/>
      <c r="AW24" s="25"/>
      <c r="AX24" s="25"/>
      <c r="AY24" s="25"/>
      <c r="AZ24" s="25"/>
      <c r="BA24" s="27"/>
      <c r="BB24" s="27"/>
    </row>
    <row r="25" spans="1:54" ht="27" customHeight="1">
      <c r="A25" s="427"/>
      <c r="B25" s="10" t="s">
        <v>154</v>
      </c>
      <c r="C25" s="11">
        <v>24</v>
      </c>
      <c r="D25" s="12" t="s">
        <v>155</v>
      </c>
      <c r="E25" s="27"/>
      <c r="F25" s="25"/>
      <c r="G25" s="25"/>
      <c r="H25" s="27"/>
      <c r="I25" s="25"/>
      <c r="J25" s="26"/>
      <c r="K25" s="11"/>
      <c r="L25" s="25"/>
      <c r="M25" s="26"/>
      <c r="N25" s="25"/>
      <c r="O25" s="27"/>
      <c r="P25" s="27"/>
      <c r="Q25" s="27"/>
      <c r="R25" s="26"/>
      <c r="S25" s="26"/>
      <c r="T25" s="27"/>
      <c r="U25" s="25"/>
      <c r="V25" s="25"/>
      <c r="W25" s="26"/>
      <c r="X25" s="25"/>
      <c r="Y25" s="26"/>
      <c r="Z25" s="26"/>
      <c r="AA25" s="25"/>
      <c r="AB25" s="25" t="s">
        <v>156</v>
      </c>
      <c r="AC25" s="30"/>
      <c r="AD25" s="30"/>
      <c r="AE25" s="30"/>
      <c r="AF25" s="30"/>
      <c r="AG25" s="30" t="s">
        <v>157</v>
      </c>
      <c r="AH25" s="40" t="s">
        <v>158</v>
      </c>
      <c r="AI25" s="25"/>
      <c r="AJ25" s="27"/>
      <c r="AK25" s="11"/>
      <c r="AL25" s="26"/>
      <c r="AM25" s="25"/>
      <c r="AN25" s="27"/>
      <c r="AO25" s="25"/>
      <c r="AP25" s="25"/>
      <c r="AQ25" s="25"/>
      <c r="AR25" s="27"/>
      <c r="AS25" s="25"/>
      <c r="AT25" s="25"/>
      <c r="AU25" s="25"/>
      <c r="AV25" s="26"/>
      <c r="AW25" s="25"/>
      <c r="AX25" s="25"/>
      <c r="AY25" s="25"/>
      <c r="AZ25" s="25"/>
      <c r="BA25" s="27"/>
      <c r="BB25" s="27"/>
    </row>
    <row r="26" spans="1:54" ht="40.5" customHeight="1">
      <c r="A26" s="426"/>
      <c r="B26" s="10" t="s">
        <v>159</v>
      </c>
      <c r="C26" s="11">
        <v>25</v>
      </c>
      <c r="D26" s="12" t="s">
        <v>160</v>
      </c>
      <c r="E26" s="43"/>
      <c r="F26" s="42"/>
      <c r="G26" s="42"/>
      <c r="H26" s="43"/>
      <c r="I26" s="42"/>
      <c r="J26" s="51" t="s">
        <v>161</v>
      </c>
      <c r="K26" s="70" t="s">
        <v>162</v>
      </c>
      <c r="L26" s="42"/>
      <c r="M26" s="51" t="s">
        <v>163</v>
      </c>
      <c r="N26" s="42"/>
      <c r="O26" s="43"/>
      <c r="P26" s="43"/>
      <c r="Q26" s="43"/>
      <c r="R26" s="44"/>
      <c r="S26" s="44"/>
      <c r="T26" s="43"/>
      <c r="U26" s="42"/>
      <c r="V26" s="42"/>
      <c r="W26" s="44"/>
      <c r="X26" s="42"/>
      <c r="Y26" s="44"/>
      <c r="Z26" s="44"/>
      <c r="AA26" s="42"/>
      <c r="AB26" s="42"/>
      <c r="AC26" s="42"/>
      <c r="AD26" s="42"/>
      <c r="AE26" s="42"/>
      <c r="AF26" s="42"/>
      <c r="AG26" s="42"/>
      <c r="AH26" s="44"/>
      <c r="AI26" s="42"/>
      <c r="AJ26" s="43"/>
      <c r="AK26" s="71" t="s">
        <v>164</v>
      </c>
      <c r="AL26" s="44"/>
      <c r="AM26" s="42"/>
      <c r="AN26" s="43"/>
      <c r="AO26" s="42"/>
      <c r="AP26" s="42"/>
      <c r="AQ26" s="42"/>
      <c r="AR26" s="43"/>
      <c r="AS26" s="42"/>
      <c r="AT26" s="42"/>
      <c r="AU26" s="42"/>
      <c r="AV26" s="44"/>
      <c r="AW26" s="42"/>
      <c r="AX26" s="42"/>
      <c r="AY26" s="42"/>
      <c r="AZ26" s="42"/>
      <c r="BA26" s="43"/>
      <c r="BB26" s="43"/>
    </row>
    <row r="27" spans="1:54" ht="19.5">
      <c r="A27" s="431" t="s">
        <v>165</v>
      </c>
      <c r="B27" s="10" t="s">
        <v>166</v>
      </c>
      <c r="C27" s="11">
        <v>26</v>
      </c>
      <c r="D27" s="57" t="s">
        <v>167</v>
      </c>
      <c r="E27" s="27"/>
      <c r="F27" s="25"/>
      <c r="G27" s="25"/>
      <c r="H27" s="27"/>
      <c r="I27" s="25"/>
      <c r="J27" s="26"/>
      <c r="K27" s="11"/>
      <c r="L27" s="25"/>
      <c r="M27" s="26"/>
      <c r="N27" s="25"/>
      <c r="O27" s="27"/>
      <c r="P27" s="27"/>
      <c r="Q27" s="27"/>
      <c r="R27" s="26"/>
      <c r="S27" s="26"/>
      <c r="T27" s="61" t="s">
        <v>168</v>
      </c>
      <c r="U27" s="25"/>
      <c r="V27" s="25"/>
      <c r="W27" s="26"/>
      <c r="X27" s="25"/>
      <c r="Y27" s="26"/>
      <c r="Z27" s="26"/>
      <c r="AA27" s="25"/>
      <c r="AB27" s="25"/>
      <c r="AC27" s="25"/>
      <c r="AD27" s="25"/>
      <c r="AE27" s="25"/>
      <c r="AF27" s="25"/>
      <c r="AG27" s="25"/>
      <c r="AH27" s="26"/>
      <c r="AI27" s="25"/>
      <c r="AJ27" s="27"/>
      <c r="AK27" s="11"/>
      <c r="AL27" s="26"/>
      <c r="AM27" s="25"/>
      <c r="AN27" s="27"/>
      <c r="AO27" s="25"/>
      <c r="AP27" s="25"/>
      <c r="AQ27" s="34" t="s">
        <v>169</v>
      </c>
      <c r="AR27" s="27"/>
      <c r="AS27" s="25"/>
      <c r="AT27" s="25"/>
      <c r="AU27" s="25"/>
      <c r="AV27" s="26"/>
      <c r="AW27" s="25"/>
      <c r="AX27" s="25"/>
      <c r="AY27" s="25"/>
      <c r="AZ27" s="25"/>
      <c r="BA27" s="27"/>
      <c r="BB27" s="27"/>
    </row>
    <row r="28" spans="1:54" ht="12.75">
      <c r="A28" s="426"/>
      <c r="B28" s="10" t="s">
        <v>170</v>
      </c>
      <c r="C28" s="11">
        <v>27</v>
      </c>
      <c r="D28" s="12" t="s">
        <v>171</v>
      </c>
      <c r="E28" s="43"/>
      <c r="F28" s="42"/>
      <c r="G28" s="42"/>
      <c r="H28" s="43"/>
      <c r="I28" s="42"/>
      <c r="J28" s="44"/>
      <c r="K28" s="45"/>
      <c r="L28" s="42"/>
      <c r="M28" s="44"/>
      <c r="N28" s="42"/>
      <c r="O28" s="43"/>
      <c r="P28" s="43"/>
      <c r="Q28" s="43"/>
      <c r="R28" s="44"/>
      <c r="S28" s="44"/>
      <c r="T28" s="43"/>
      <c r="U28" s="48"/>
      <c r="V28" s="25"/>
      <c r="W28" s="51" t="s">
        <v>172</v>
      </c>
      <c r="X28" s="42"/>
      <c r="Y28" s="44"/>
      <c r="Z28" s="44"/>
      <c r="AA28" s="42"/>
      <c r="AB28" s="42"/>
      <c r="AC28" s="42"/>
      <c r="AD28" s="42"/>
      <c r="AE28" s="42"/>
      <c r="AF28" s="42"/>
      <c r="AG28" s="42"/>
      <c r="AH28" s="44"/>
      <c r="AI28" s="42"/>
      <c r="AJ28" s="43"/>
      <c r="AK28" s="45"/>
      <c r="AL28" s="51" t="s">
        <v>173</v>
      </c>
      <c r="AM28" s="42"/>
      <c r="AN28" s="43"/>
      <c r="AO28" s="42"/>
      <c r="AP28" s="42"/>
      <c r="AQ28" s="42"/>
      <c r="AR28" s="43"/>
      <c r="AS28" s="42"/>
      <c r="AT28" s="42"/>
      <c r="AU28" s="42"/>
      <c r="AV28" s="44"/>
      <c r="AW28" s="42"/>
      <c r="AX28" s="42"/>
      <c r="AY28" s="42"/>
      <c r="AZ28" s="42"/>
      <c r="BA28" s="43"/>
      <c r="BB28" s="43"/>
    </row>
    <row r="29" spans="1:54" ht="60.75">
      <c r="A29" s="425" t="s">
        <v>174</v>
      </c>
      <c r="B29" s="10" t="s">
        <v>175</v>
      </c>
      <c r="C29" s="11">
        <v>28</v>
      </c>
      <c r="D29" s="12" t="s">
        <v>176</v>
      </c>
      <c r="E29" s="63"/>
      <c r="F29" s="64"/>
      <c r="G29" s="64"/>
      <c r="H29" s="63"/>
      <c r="I29" s="64"/>
      <c r="J29" s="65"/>
      <c r="K29" s="72" t="s">
        <v>177</v>
      </c>
      <c r="L29" s="64"/>
      <c r="M29" s="65"/>
      <c r="N29" s="64"/>
      <c r="O29" s="63"/>
      <c r="P29" s="63"/>
      <c r="Q29" s="63"/>
      <c r="R29" s="65"/>
      <c r="S29" s="65"/>
      <c r="T29" s="63"/>
      <c r="U29" s="64"/>
      <c r="V29" s="73" t="s">
        <v>178</v>
      </c>
      <c r="W29" s="65"/>
      <c r="X29" s="64"/>
      <c r="Y29" s="64"/>
      <c r="Z29" s="66"/>
      <c r="AA29" s="64"/>
      <c r="AB29" s="64"/>
      <c r="AC29" s="64"/>
      <c r="AD29" s="64"/>
      <c r="AE29" s="64"/>
      <c r="AF29" s="64"/>
      <c r="AG29" s="64"/>
      <c r="AH29" s="65"/>
      <c r="AI29" s="64"/>
      <c r="AJ29" s="63"/>
      <c r="AK29" s="66"/>
      <c r="AL29" s="65"/>
      <c r="AM29" s="12" t="s">
        <v>179</v>
      </c>
      <c r="AN29" s="63"/>
      <c r="AO29" s="64"/>
      <c r="AP29" s="74" t="s">
        <v>180</v>
      </c>
      <c r="AQ29" s="64"/>
      <c r="AR29" s="63"/>
      <c r="AS29" s="64"/>
      <c r="AT29" s="64"/>
      <c r="AU29" s="64"/>
      <c r="AV29" s="65"/>
      <c r="AW29" s="64"/>
      <c r="AX29" s="64"/>
      <c r="AY29" s="64"/>
      <c r="AZ29" s="64"/>
      <c r="BA29" s="63"/>
      <c r="BB29" s="63"/>
    </row>
    <row r="30" spans="1:54" ht="25.5">
      <c r="A30" s="426"/>
      <c r="B30" s="10" t="s">
        <v>181</v>
      </c>
      <c r="C30" s="11">
        <v>29</v>
      </c>
      <c r="D30" s="12" t="s">
        <v>182</v>
      </c>
      <c r="E30" s="27"/>
      <c r="F30" s="25"/>
      <c r="G30" s="25"/>
      <c r="H30" s="27"/>
      <c r="I30" s="25"/>
      <c r="J30" s="26"/>
      <c r="K30" s="11"/>
      <c r="L30" s="25"/>
      <c r="M30" s="26"/>
      <c r="N30" s="25"/>
      <c r="O30" s="27"/>
      <c r="P30" s="27"/>
      <c r="Q30" s="27"/>
      <c r="R30" s="26"/>
      <c r="S30" s="26"/>
      <c r="T30" s="27"/>
      <c r="U30" s="25"/>
      <c r="V30" s="25"/>
      <c r="W30" s="26"/>
      <c r="X30" s="25"/>
      <c r="Y30" s="25"/>
      <c r="Z30" s="67" t="s">
        <v>183</v>
      </c>
      <c r="AA30" s="25"/>
      <c r="AB30" s="25"/>
      <c r="AC30" s="25"/>
      <c r="AD30" s="25"/>
      <c r="AE30" s="25"/>
      <c r="AF30" s="25"/>
      <c r="AG30" s="25"/>
      <c r="AH30" s="26"/>
      <c r="AI30" s="25"/>
      <c r="AJ30" s="27"/>
      <c r="AK30" s="11"/>
      <c r="AL30" s="26"/>
      <c r="AM30" s="25"/>
      <c r="AN30" s="27"/>
      <c r="AO30" s="25"/>
      <c r="AP30" s="25"/>
      <c r="AQ30" s="25"/>
      <c r="AR30" s="27"/>
      <c r="AS30" s="25"/>
      <c r="AT30" s="25"/>
      <c r="AU30" s="25"/>
      <c r="AV30" s="26"/>
      <c r="AW30" s="25"/>
      <c r="AX30" s="25"/>
      <c r="AY30" s="25"/>
      <c r="AZ30" s="25"/>
      <c r="BA30" s="27"/>
      <c r="BB30" s="27"/>
    </row>
    <row r="31" spans="1:54" ht="25.5">
      <c r="A31" s="9" t="s">
        <v>184</v>
      </c>
      <c r="B31" s="75" t="s">
        <v>185</v>
      </c>
      <c r="C31" s="11">
        <v>30</v>
      </c>
      <c r="D31" s="76" t="s">
        <v>186</v>
      </c>
      <c r="E31" s="77"/>
      <c r="F31" s="78"/>
      <c r="G31" s="78"/>
      <c r="H31" s="77"/>
      <c r="I31" s="78"/>
      <c r="J31" s="79"/>
      <c r="K31" s="80"/>
      <c r="L31" s="78"/>
      <c r="M31" s="79"/>
      <c r="N31" s="78"/>
      <c r="O31" s="77"/>
      <c r="P31" s="77"/>
      <c r="Q31" s="77"/>
      <c r="R31" s="79"/>
      <c r="S31" s="79"/>
      <c r="T31" s="81"/>
      <c r="U31" s="78"/>
      <c r="V31" s="78"/>
      <c r="W31" s="78"/>
      <c r="X31" s="82" t="s">
        <v>187</v>
      </c>
      <c r="Y31" s="79"/>
      <c r="Z31" s="79"/>
      <c r="AA31" s="78"/>
      <c r="AB31" s="78"/>
      <c r="AC31" s="78"/>
      <c r="AD31" s="78"/>
      <c r="AE31" s="78"/>
      <c r="AF31" s="78"/>
      <c r="AG31" s="78"/>
      <c r="AH31" s="79"/>
      <c r="AI31" s="78"/>
      <c r="AJ31" s="77"/>
      <c r="AK31" s="80"/>
      <c r="AL31" s="79"/>
      <c r="AM31" s="78"/>
      <c r="AN31" s="77"/>
      <c r="AO31" s="78"/>
      <c r="AP31" s="78"/>
      <c r="AQ31" s="78"/>
      <c r="AR31" s="77"/>
      <c r="AS31" s="78"/>
      <c r="AT31" s="78"/>
      <c r="AU31" s="78"/>
      <c r="AV31" s="79"/>
      <c r="AW31" s="78"/>
      <c r="AX31" s="78"/>
      <c r="AY31" s="78"/>
      <c r="AZ31" s="78"/>
      <c r="BA31" s="77"/>
      <c r="BB31" s="82" t="s">
        <v>188</v>
      </c>
    </row>
  </sheetData>
  <mergeCells count="18">
    <mergeCell ref="A29:A30"/>
    <mergeCell ref="A3:A6"/>
    <mergeCell ref="A7:A11"/>
    <mergeCell ref="A12:A13"/>
    <mergeCell ref="AN1:AQ1"/>
    <mergeCell ref="B12:B13"/>
    <mergeCell ref="A14:A19"/>
    <mergeCell ref="A20:A22"/>
    <mergeCell ref="A24:A26"/>
    <mergeCell ref="A27:A28"/>
    <mergeCell ref="AR1:AV1"/>
    <mergeCell ref="E1:G1"/>
    <mergeCell ref="H1:J1"/>
    <mergeCell ref="L1:M1"/>
    <mergeCell ref="Q1:R1"/>
    <mergeCell ref="T1:W1"/>
    <mergeCell ref="X1:Y1"/>
    <mergeCell ref="AA1:AH1"/>
  </mergeCells>
  <hyperlinks>
    <hyperlink ref="D2" r:id="rId1" xr:uid="{00000000-0004-0000-0000-000000000000}"/>
    <hyperlink ref="H2" r:id="rId2" xr:uid="{00000000-0004-0000-0000-000001000000}"/>
    <hyperlink ref="D3" r:id="rId3" xr:uid="{00000000-0004-0000-0000-000002000000}"/>
    <hyperlink ref="Q3" r:id="rId4" xr:uid="{00000000-0004-0000-0000-000003000000}"/>
    <hyperlink ref="X3" r:id="rId5" xr:uid="{00000000-0004-0000-0000-000004000000}"/>
    <hyperlink ref="AN3" r:id="rId6" xr:uid="{00000000-0004-0000-0000-000005000000}"/>
    <hyperlink ref="D4" r:id="rId7" xr:uid="{00000000-0004-0000-0000-000006000000}"/>
    <hyperlink ref="P4" r:id="rId8" xr:uid="{00000000-0004-0000-0000-000007000000}"/>
    <hyperlink ref="D5" r:id="rId9" xr:uid="{00000000-0004-0000-0000-000008000000}"/>
    <hyperlink ref="Q5" r:id="rId10" xr:uid="{00000000-0004-0000-0000-000009000000}"/>
    <hyperlink ref="R5" r:id="rId11" xr:uid="{00000000-0004-0000-0000-00000A000000}"/>
    <hyperlink ref="D6" r:id="rId12" xr:uid="{00000000-0004-0000-0000-00000B000000}"/>
    <hyperlink ref="P6" r:id="rId13" xr:uid="{00000000-0004-0000-0000-00000C000000}"/>
    <hyperlink ref="Q6" r:id="rId14" xr:uid="{00000000-0004-0000-0000-00000D000000}"/>
    <hyperlink ref="AA6" r:id="rId15" xr:uid="{00000000-0004-0000-0000-00000E000000}"/>
    <hyperlink ref="AN6" r:id="rId16" xr:uid="{00000000-0004-0000-0000-00000F000000}"/>
    <hyperlink ref="D7" r:id="rId17" xr:uid="{00000000-0004-0000-0000-000010000000}"/>
    <hyperlink ref="AT7" r:id="rId18" xr:uid="{00000000-0004-0000-0000-000011000000}"/>
    <hyperlink ref="AU7" r:id="rId19" xr:uid="{00000000-0004-0000-0000-000012000000}"/>
    <hyperlink ref="AV7" r:id="rId20" xr:uid="{00000000-0004-0000-0000-000013000000}"/>
    <hyperlink ref="D8" r:id="rId21" xr:uid="{00000000-0004-0000-0000-000014000000}"/>
    <hyperlink ref="H8" r:id="rId22" xr:uid="{00000000-0004-0000-0000-000015000000}"/>
    <hyperlink ref="D9" r:id="rId23" xr:uid="{00000000-0004-0000-0000-000016000000}"/>
    <hyperlink ref="E9" r:id="rId24" xr:uid="{00000000-0004-0000-0000-000017000000}"/>
    <hyperlink ref="U9" r:id="rId25" xr:uid="{00000000-0004-0000-0000-000018000000}"/>
    <hyperlink ref="AO9" r:id="rId26" xr:uid="{00000000-0004-0000-0000-000019000000}"/>
    <hyperlink ref="AS9" r:id="rId27" xr:uid="{00000000-0004-0000-0000-00001A000000}"/>
    <hyperlink ref="D10" r:id="rId28" xr:uid="{00000000-0004-0000-0000-00001B000000}"/>
    <hyperlink ref="I10" r:id="rId29" xr:uid="{00000000-0004-0000-0000-00001C000000}"/>
    <hyperlink ref="Y10" r:id="rId30" xr:uid="{00000000-0004-0000-0000-00001D000000}"/>
    <hyperlink ref="D11" r:id="rId31" xr:uid="{00000000-0004-0000-0000-00001E000000}"/>
    <hyperlink ref="E11" r:id="rId32" xr:uid="{00000000-0004-0000-0000-00001F000000}"/>
    <hyperlink ref="AO11" r:id="rId33" xr:uid="{00000000-0004-0000-0000-000020000000}"/>
    <hyperlink ref="AS11" r:id="rId34" xr:uid="{00000000-0004-0000-0000-000021000000}"/>
    <hyperlink ref="AT11" r:id="rId35" xr:uid="{00000000-0004-0000-0000-000022000000}"/>
    <hyperlink ref="AU11" r:id="rId36" xr:uid="{00000000-0004-0000-0000-000023000000}"/>
    <hyperlink ref="AV11" r:id="rId37" xr:uid="{00000000-0004-0000-0000-000024000000}"/>
    <hyperlink ref="D12" r:id="rId38" xr:uid="{00000000-0004-0000-0000-000025000000}"/>
    <hyperlink ref="H12" r:id="rId39" xr:uid="{00000000-0004-0000-0000-000026000000}"/>
    <hyperlink ref="I12" r:id="rId40" xr:uid="{00000000-0004-0000-0000-000027000000}"/>
    <hyperlink ref="Y12" r:id="rId41" xr:uid="{00000000-0004-0000-0000-000028000000}"/>
    <hyperlink ref="AO12" r:id="rId42" xr:uid="{00000000-0004-0000-0000-000029000000}"/>
    <hyperlink ref="AT12" r:id="rId43" xr:uid="{00000000-0004-0000-0000-00002A000000}"/>
    <hyperlink ref="AU12" r:id="rId44" xr:uid="{00000000-0004-0000-0000-00002B000000}"/>
    <hyperlink ref="D13" r:id="rId45" xr:uid="{00000000-0004-0000-0000-00002C000000}"/>
    <hyperlink ref="H13" r:id="rId46" xr:uid="{00000000-0004-0000-0000-00002D000000}"/>
    <hyperlink ref="D14" r:id="rId47" xr:uid="{00000000-0004-0000-0000-00002E000000}"/>
    <hyperlink ref="E14" r:id="rId48" xr:uid="{00000000-0004-0000-0000-00002F000000}"/>
    <hyperlink ref="D15" r:id="rId49" xr:uid="{00000000-0004-0000-0000-000030000000}"/>
    <hyperlink ref="AP15" r:id="rId50" xr:uid="{00000000-0004-0000-0000-000031000000}"/>
    <hyperlink ref="BB15" r:id="rId51" xr:uid="{00000000-0004-0000-0000-000032000000}"/>
    <hyperlink ref="D16" r:id="rId52" xr:uid="{00000000-0004-0000-0000-000033000000}"/>
    <hyperlink ref="F16" r:id="rId53" xr:uid="{00000000-0004-0000-0000-000034000000}"/>
    <hyperlink ref="AN16" r:id="rId54" xr:uid="{00000000-0004-0000-0000-000035000000}"/>
    <hyperlink ref="AQ16" r:id="rId55" xr:uid="{00000000-0004-0000-0000-000036000000}"/>
    <hyperlink ref="D17" r:id="rId56" xr:uid="{00000000-0004-0000-0000-000037000000}"/>
    <hyperlink ref="AV17" r:id="rId57" xr:uid="{00000000-0004-0000-0000-000038000000}"/>
    <hyperlink ref="D18" r:id="rId58" xr:uid="{00000000-0004-0000-0000-000039000000}"/>
    <hyperlink ref="AP18" r:id="rId59" xr:uid="{00000000-0004-0000-0000-00003A000000}"/>
    <hyperlink ref="BB18" r:id="rId60" xr:uid="{00000000-0004-0000-0000-00003B000000}"/>
    <hyperlink ref="D19" r:id="rId61" xr:uid="{00000000-0004-0000-0000-00003C000000}"/>
    <hyperlink ref="F19" r:id="rId62" xr:uid="{00000000-0004-0000-0000-00003D000000}"/>
    <hyperlink ref="AN19" r:id="rId63" xr:uid="{00000000-0004-0000-0000-00003E000000}"/>
    <hyperlink ref="AP19" r:id="rId64" xr:uid="{00000000-0004-0000-0000-00003F000000}"/>
    <hyperlink ref="BB19" r:id="rId65" xr:uid="{00000000-0004-0000-0000-000040000000}"/>
    <hyperlink ref="D20" r:id="rId66" xr:uid="{00000000-0004-0000-0000-000041000000}"/>
    <hyperlink ref="AR20" r:id="rId67" xr:uid="{00000000-0004-0000-0000-000042000000}"/>
    <hyperlink ref="BA20" r:id="rId68" xr:uid="{00000000-0004-0000-0000-000043000000}"/>
    <hyperlink ref="D21" r:id="rId69" xr:uid="{00000000-0004-0000-0000-000044000000}"/>
    <hyperlink ref="G21" r:id="rId70" xr:uid="{00000000-0004-0000-0000-000045000000}"/>
    <hyperlink ref="D22" r:id="rId71" xr:uid="{00000000-0004-0000-0000-000046000000}"/>
    <hyperlink ref="H22" r:id="rId72" xr:uid="{00000000-0004-0000-0000-000047000000}"/>
    <hyperlink ref="D23" r:id="rId73" xr:uid="{00000000-0004-0000-0000-000048000000}"/>
    <hyperlink ref="AK23" r:id="rId74" xr:uid="{00000000-0004-0000-0000-000049000000}"/>
    <hyperlink ref="D24" r:id="rId75" location="Ships_in_class" xr:uid="{00000000-0004-0000-0000-00004A000000}"/>
    <hyperlink ref="AB24" r:id="rId76" xr:uid="{00000000-0004-0000-0000-00004B000000}"/>
    <hyperlink ref="D25" r:id="rId77" xr:uid="{00000000-0004-0000-0000-00004C000000}"/>
    <hyperlink ref="AH25" r:id="rId78" xr:uid="{00000000-0004-0000-0000-00004D000000}"/>
    <hyperlink ref="D26" r:id="rId79" xr:uid="{00000000-0004-0000-0000-00004E000000}"/>
    <hyperlink ref="J26" r:id="rId80" xr:uid="{00000000-0004-0000-0000-00004F000000}"/>
    <hyperlink ref="K26" r:id="rId81" xr:uid="{00000000-0004-0000-0000-000050000000}"/>
    <hyperlink ref="M26" r:id="rId82" xr:uid="{00000000-0004-0000-0000-000051000000}"/>
    <hyperlink ref="AK26" r:id="rId83" xr:uid="{00000000-0004-0000-0000-000052000000}"/>
    <hyperlink ref="D27" r:id="rId84" xr:uid="{00000000-0004-0000-0000-000053000000}"/>
    <hyperlink ref="T27" r:id="rId85" xr:uid="{00000000-0004-0000-0000-000054000000}"/>
    <hyperlink ref="AQ27" r:id="rId86" xr:uid="{00000000-0004-0000-0000-000055000000}"/>
    <hyperlink ref="D28" r:id="rId87" xr:uid="{00000000-0004-0000-0000-000056000000}"/>
    <hyperlink ref="W28" r:id="rId88" xr:uid="{00000000-0004-0000-0000-000057000000}"/>
    <hyperlink ref="AL28" r:id="rId89" xr:uid="{00000000-0004-0000-0000-000058000000}"/>
    <hyperlink ref="D29" r:id="rId90" xr:uid="{00000000-0004-0000-0000-000059000000}"/>
    <hyperlink ref="AM29" r:id="rId91" xr:uid="{00000000-0004-0000-0000-00005A000000}"/>
    <hyperlink ref="D30" r:id="rId92" xr:uid="{00000000-0004-0000-0000-00005B000000}"/>
    <hyperlink ref="Z30" r:id="rId93" xr:uid="{00000000-0004-0000-0000-00005C000000}"/>
    <hyperlink ref="D31" r:id="rId94" xr:uid="{00000000-0004-0000-0000-00005D000000}"/>
    <hyperlink ref="X31" r:id="rId95" xr:uid="{00000000-0004-0000-0000-00005E000000}"/>
    <hyperlink ref="BB31" r:id="rId96" xr:uid="{00000000-0004-0000-0000-00005F000000}"/>
  </hyperlinks>
  <pageMargins left="0.7" right="0.7" top="0.75" bottom="0.75" header="0.3" footer="0.3"/>
  <tableParts count="2">
    <tablePart r:id="rId97"/>
    <tablePart r:id="rId9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J31"/>
  <sheetViews>
    <sheetView workbookViewId="0"/>
  </sheetViews>
  <sheetFormatPr defaultColWidth="12.5703125" defaultRowHeight="15.75" customHeight="1"/>
  <cols>
    <col min="1" max="1" width="17.5703125" customWidth="1"/>
    <col min="2" max="7" width="4.42578125" customWidth="1"/>
    <col min="8" max="8" width="4" customWidth="1"/>
    <col min="9" max="12" width="4.140625" customWidth="1"/>
    <col min="13" max="13" width="4.42578125" customWidth="1"/>
    <col min="14" max="14" width="5.5703125" customWidth="1"/>
    <col min="15" max="15" width="4.140625" customWidth="1"/>
    <col min="16" max="16" width="4" customWidth="1"/>
    <col min="17" max="17" width="4.42578125" customWidth="1"/>
    <col min="18" max="18" width="4.85546875" customWidth="1"/>
    <col min="19" max="21" width="4.42578125" customWidth="1"/>
    <col min="22" max="22" width="4.7109375" customWidth="1"/>
    <col min="23" max="26" width="4.42578125" customWidth="1"/>
    <col min="27" max="27" width="5" customWidth="1"/>
    <col min="28" max="28" width="4" customWidth="1"/>
    <col min="29" max="30" width="4.7109375" customWidth="1"/>
    <col min="31" max="32" width="4.140625" customWidth="1"/>
    <col min="33" max="35" width="4.42578125" customWidth="1"/>
    <col min="36" max="36" width="6" customWidth="1"/>
  </cols>
  <sheetData>
    <row r="1" spans="1:36" ht="15.75" customHeight="1">
      <c r="A1" s="83" t="s">
        <v>189</v>
      </c>
      <c r="B1" s="84">
        <v>1947</v>
      </c>
      <c r="C1" s="84">
        <v>1948</v>
      </c>
      <c r="D1" s="84">
        <v>1949</v>
      </c>
      <c r="E1" s="84">
        <v>1954</v>
      </c>
      <c r="F1" s="84">
        <v>1956</v>
      </c>
      <c r="G1" s="84">
        <v>1957</v>
      </c>
      <c r="H1" s="84">
        <v>1958</v>
      </c>
      <c r="I1" s="84">
        <v>1959</v>
      </c>
      <c r="J1" s="84">
        <v>1964</v>
      </c>
      <c r="K1" s="84"/>
      <c r="L1" s="84">
        <v>1970</v>
      </c>
      <c r="M1" s="84">
        <v>1971</v>
      </c>
      <c r="N1" s="84">
        <v>1977</v>
      </c>
      <c r="O1" s="84">
        <v>1979</v>
      </c>
      <c r="P1" s="84">
        <v>1980</v>
      </c>
      <c r="Q1" s="84">
        <v>1982</v>
      </c>
      <c r="R1" s="84">
        <v>1985</v>
      </c>
      <c r="S1" s="84">
        <v>1988</v>
      </c>
      <c r="T1" s="84">
        <v>1989</v>
      </c>
      <c r="U1" s="84">
        <v>1992</v>
      </c>
      <c r="V1" s="84">
        <v>1993</v>
      </c>
      <c r="W1" s="84">
        <v>1994</v>
      </c>
      <c r="X1" s="84">
        <v>1995</v>
      </c>
      <c r="Y1" s="84">
        <v>1997</v>
      </c>
      <c r="Z1" s="84">
        <v>1995</v>
      </c>
      <c r="AA1" s="84">
        <v>2003</v>
      </c>
      <c r="AB1" s="84">
        <v>2006</v>
      </c>
      <c r="AC1" s="84">
        <v>2009</v>
      </c>
      <c r="AD1" s="84">
        <v>2010</v>
      </c>
      <c r="AE1" s="84">
        <v>2012</v>
      </c>
      <c r="AF1" s="84">
        <v>2014</v>
      </c>
      <c r="AG1" s="84">
        <v>2020</v>
      </c>
      <c r="AH1" s="84">
        <v>2022</v>
      </c>
      <c r="AI1" s="84">
        <v>2023</v>
      </c>
      <c r="AJ1" s="84" t="s">
        <v>190</v>
      </c>
    </row>
    <row r="2" spans="1:36" ht="15.75" customHeight="1">
      <c r="A2" s="85">
        <v>1</v>
      </c>
      <c r="F2" s="435" t="s">
        <v>191</v>
      </c>
      <c r="G2" s="436"/>
      <c r="H2" s="436"/>
      <c r="I2" s="436"/>
      <c r="J2" s="436"/>
      <c r="K2" s="436"/>
      <c r="L2" s="436"/>
      <c r="M2" s="436"/>
      <c r="N2" s="436"/>
      <c r="O2" s="436"/>
      <c r="P2" s="436"/>
      <c r="Q2" s="436"/>
      <c r="R2" s="437"/>
      <c r="S2" s="86"/>
      <c r="T2" s="86"/>
      <c r="U2" s="86"/>
    </row>
    <row r="3" spans="1:36" ht="15.75" customHeight="1">
      <c r="A3" s="85">
        <v>2</v>
      </c>
      <c r="Z3" s="438" t="s">
        <v>192</v>
      </c>
      <c r="AA3" s="433"/>
      <c r="AB3" s="433"/>
      <c r="AC3" s="433"/>
      <c r="AD3" s="433"/>
      <c r="AE3" s="433"/>
      <c r="AF3" s="433"/>
      <c r="AG3" s="433"/>
      <c r="AH3" s="433"/>
      <c r="AI3" s="433"/>
      <c r="AJ3" s="434"/>
    </row>
    <row r="4" spans="1:36" ht="15.75" customHeight="1">
      <c r="A4" s="85">
        <v>3</v>
      </c>
      <c r="I4" s="86"/>
      <c r="J4" s="438" t="s">
        <v>193</v>
      </c>
      <c r="K4" s="433"/>
      <c r="L4" s="433"/>
      <c r="M4" s="434"/>
    </row>
    <row r="5" spans="1:36" ht="15.75" customHeight="1">
      <c r="A5" s="85">
        <v>4</v>
      </c>
      <c r="N5" s="438" t="s">
        <v>194</v>
      </c>
      <c r="O5" s="433"/>
      <c r="P5" s="433"/>
      <c r="Q5" s="433"/>
      <c r="R5" s="433"/>
      <c r="S5" s="433"/>
      <c r="T5" s="433"/>
      <c r="U5" s="433"/>
      <c r="V5" s="433"/>
      <c r="W5" s="433"/>
      <c r="X5" s="433"/>
      <c r="Y5" s="433"/>
      <c r="Z5" s="433"/>
      <c r="AA5" s="433"/>
      <c r="AB5" s="433"/>
      <c r="AC5" s="433"/>
      <c r="AD5" s="433"/>
      <c r="AE5" s="433"/>
      <c r="AF5" s="433"/>
      <c r="AG5" s="433"/>
      <c r="AH5" s="433"/>
      <c r="AI5" s="433"/>
      <c r="AJ5" s="434"/>
    </row>
    <row r="6" spans="1:36" ht="15.75" customHeight="1">
      <c r="A6" s="85">
        <v>5</v>
      </c>
      <c r="M6" s="438" t="s">
        <v>195</v>
      </c>
      <c r="N6" s="433"/>
      <c r="O6" s="433"/>
      <c r="P6" s="433"/>
      <c r="Q6" s="433"/>
      <c r="R6" s="433"/>
      <c r="S6" s="433"/>
      <c r="T6" s="433"/>
      <c r="U6" s="433"/>
      <c r="V6" s="433"/>
      <c r="W6" s="433"/>
      <c r="X6" s="433"/>
      <c r="Y6" s="433"/>
      <c r="Z6" s="433"/>
      <c r="AA6" s="433"/>
      <c r="AB6" s="434"/>
    </row>
    <row r="7" spans="1:36" ht="15.75" customHeight="1">
      <c r="A7" s="85">
        <v>6</v>
      </c>
      <c r="V7" s="432" t="s">
        <v>196</v>
      </c>
      <c r="W7" s="433"/>
      <c r="X7" s="433"/>
      <c r="Y7" s="433"/>
      <c r="Z7" s="433"/>
      <c r="AA7" s="433"/>
      <c r="AB7" s="433"/>
      <c r="AC7" s="433"/>
      <c r="AD7" s="433"/>
      <c r="AE7" s="433"/>
      <c r="AF7" s="433"/>
      <c r="AG7" s="433"/>
      <c r="AH7" s="433"/>
      <c r="AI7" s="434"/>
    </row>
    <row r="8" spans="1:36" ht="15.75" customHeight="1">
      <c r="A8" s="85">
        <v>7</v>
      </c>
      <c r="B8" s="32"/>
      <c r="C8" s="32"/>
      <c r="D8" s="432" t="s">
        <v>197</v>
      </c>
      <c r="E8" s="433"/>
      <c r="F8" s="433"/>
      <c r="G8" s="433"/>
      <c r="H8" s="433"/>
      <c r="I8" s="433"/>
      <c r="J8" s="433"/>
      <c r="K8" s="433"/>
      <c r="L8" s="433"/>
      <c r="M8" s="433"/>
      <c r="N8" s="433"/>
      <c r="O8" s="433"/>
      <c r="P8" s="434"/>
      <c r="Q8" s="25"/>
    </row>
    <row r="9" spans="1:36" ht="15.75" customHeight="1">
      <c r="A9" s="85">
        <v>8</v>
      </c>
      <c r="Q9" s="432" t="s">
        <v>198</v>
      </c>
      <c r="R9" s="433"/>
      <c r="S9" s="433"/>
      <c r="T9" s="433"/>
      <c r="U9" s="433"/>
      <c r="V9" s="433"/>
      <c r="W9" s="433"/>
      <c r="X9" s="433"/>
      <c r="Y9" s="433"/>
      <c r="Z9" s="434"/>
    </row>
    <row r="10" spans="1:36" ht="15.75" customHeight="1">
      <c r="A10" s="85">
        <v>9</v>
      </c>
      <c r="E10" s="432" t="s">
        <v>199</v>
      </c>
      <c r="F10" s="433"/>
      <c r="G10" s="433"/>
      <c r="H10" s="434"/>
    </row>
    <row r="11" spans="1:36" ht="15.75" customHeight="1">
      <c r="A11" s="85">
        <v>10</v>
      </c>
      <c r="F11" s="432" t="s">
        <v>200</v>
      </c>
      <c r="G11" s="433"/>
      <c r="H11" s="433"/>
      <c r="I11" s="433"/>
      <c r="J11" s="433"/>
      <c r="K11" s="433"/>
      <c r="L11" s="433"/>
      <c r="M11" s="434"/>
    </row>
    <row r="12" spans="1:36" ht="15.75" customHeight="1">
      <c r="A12" s="85">
        <v>11</v>
      </c>
      <c r="N12" s="432" t="s">
        <v>201</v>
      </c>
      <c r="O12" s="433"/>
      <c r="P12" s="433"/>
      <c r="Q12" s="433"/>
      <c r="R12" s="433"/>
      <c r="S12" s="433"/>
      <c r="T12" s="433"/>
      <c r="U12" s="433"/>
      <c r="V12" s="433"/>
      <c r="W12" s="433"/>
      <c r="X12" s="433"/>
      <c r="Y12" s="433"/>
      <c r="Z12" s="433"/>
      <c r="AA12" s="433"/>
      <c r="AB12" s="433"/>
      <c r="AC12" s="433"/>
      <c r="AD12" s="433"/>
      <c r="AE12" s="433"/>
      <c r="AF12" s="433"/>
      <c r="AG12" s="433"/>
      <c r="AH12" s="433"/>
      <c r="AI12" s="433"/>
      <c r="AJ12" s="434"/>
    </row>
    <row r="13" spans="1:36" ht="15.75" customHeight="1">
      <c r="A13" s="85">
        <v>12</v>
      </c>
      <c r="AC13" s="32"/>
      <c r="AD13" s="432" t="s">
        <v>202</v>
      </c>
      <c r="AE13" s="433"/>
      <c r="AF13" s="433"/>
      <c r="AG13" s="433"/>
      <c r="AH13" s="433"/>
      <c r="AI13" s="433"/>
      <c r="AJ13" s="434"/>
    </row>
    <row r="14" spans="1:36" ht="15.75" customHeight="1">
      <c r="A14" s="85">
        <v>13</v>
      </c>
      <c r="S14" s="432" t="s">
        <v>203</v>
      </c>
      <c r="T14" s="433"/>
      <c r="U14" s="433"/>
      <c r="V14" s="433"/>
      <c r="W14" s="433"/>
      <c r="X14" s="433"/>
      <c r="Y14" s="433"/>
      <c r="Z14" s="433"/>
      <c r="AA14" s="434"/>
    </row>
    <row r="15" spans="1:36" ht="15.75" customHeight="1">
      <c r="A15" s="85">
        <v>14</v>
      </c>
      <c r="V15" s="439" t="s">
        <v>198</v>
      </c>
      <c r="W15" s="433"/>
      <c r="X15" s="433"/>
      <c r="Y15" s="433"/>
      <c r="Z15" s="433"/>
      <c r="AA15" s="433"/>
      <c r="AB15" s="433"/>
      <c r="AC15" s="433"/>
      <c r="AD15" s="433"/>
      <c r="AE15" s="433"/>
      <c r="AF15" s="434"/>
    </row>
    <row r="16" spans="1:36" ht="15.75" customHeight="1">
      <c r="A16" s="85">
        <v>15</v>
      </c>
      <c r="S16" s="32"/>
      <c r="T16" s="432" t="s">
        <v>204</v>
      </c>
      <c r="U16" s="433"/>
      <c r="V16" s="433"/>
      <c r="W16" s="434"/>
    </row>
    <row r="17" spans="1:36" ht="15.75" customHeight="1">
      <c r="A17" s="85">
        <v>16</v>
      </c>
      <c r="N17" s="87"/>
      <c r="AG17" s="32"/>
      <c r="AH17" s="432" t="s">
        <v>205</v>
      </c>
      <c r="AI17" s="433"/>
      <c r="AJ17" s="434"/>
    </row>
    <row r="18" spans="1:36" ht="15.75" customHeight="1">
      <c r="A18" s="85">
        <v>17</v>
      </c>
      <c r="B18" s="438" t="s">
        <v>206</v>
      </c>
      <c r="C18" s="433"/>
      <c r="D18" s="433"/>
      <c r="E18" s="433"/>
      <c r="F18" s="433"/>
      <c r="G18" s="433"/>
      <c r="H18" s="433"/>
      <c r="I18" s="434"/>
    </row>
    <row r="19" spans="1:36" ht="15.75" customHeight="1">
      <c r="A19" s="85">
        <v>18</v>
      </c>
      <c r="AC19" s="440" t="s">
        <v>207</v>
      </c>
      <c r="AD19" s="433"/>
      <c r="AE19" s="433"/>
      <c r="AF19" s="433"/>
      <c r="AG19" s="433"/>
      <c r="AH19" s="433"/>
      <c r="AI19" s="433"/>
      <c r="AJ19" s="434"/>
    </row>
    <row r="20" spans="1:36" ht="15.75" customHeight="1">
      <c r="A20" s="85">
        <v>19</v>
      </c>
      <c r="AG20" s="440" t="s">
        <v>208</v>
      </c>
      <c r="AH20" s="433"/>
      <c r="AI20" s="433"/>
      <c r="AJ20" s="434"/>
    </row>
    <row r="21" spans="1:36" ht="15.75" customHeight="1">
      <c r="A21" s="85">
        <v>20</v>
      </c>
      <c r="AE21" s="440" t="s">
        <v>209</v>
      </c>
      <c r="AF21" s="433"/>
      <c r="AG21" s="433"/>
      <c r="AH21" s="433"/>
      <c r="AI21" s="433"/>
      <c r="AJ21" s="434"/>
    </row>
    <row r="22" spans="1:36" ht="15.75" customHeight="1">
      <c r="A22" s="85">
        <v>21</v>
      </c>
      <c r="AI22" s="440" t="s">
        <v>198</v>
      </c>
      <c r="AJ22" s="434"/>
    </row>
    <row r="23" spans="1:36" ht="15.75" customHeight="1">
      <c r="A23" s="85">
        <v>22</v>
      </c>
      <c r="B23" s="432" t="s">
        <v>210</v>
      </c>
      <c r="C23" s="433"/>
      <c r="D23" s="434"/>
    </row>
    <row r="24" spans="1:36" ht="12.75">
      <c r="A24" s="85">
        <v>23</v>
      </c>
      <c r="G24" s="432" t="s">
        <v>211</v>
      </c>
      <c r="H24" s="433"/>
      <c r="I24" s="433"/>
      <c r="J24" s="433"/>
      <c r="K24" s="433"/>
      <c r="L24" s="433"/>
      <c r="M24" s="433"/>
      <c r="N24" s="433"/>
      <c r="O24" s="433"/>
      <c r="P24" s="433"/>
      <c r="Q24" s="433"/>
      <c r="R24" s="433"/>
      <c r="S24" s="433"/>
      <c r="T24" s="433"/>
      <c r="U24" s="433"/>
      <c r="V24" s="433"/>
      <c r="W24" s="433"/>
      <c r="X24" s="434"/>
    </row>
    <row r="25" spans="1:36" ht="12.75">
      <c r="A25" s="85">
        <v>24</v>
      </c>
      <c r="U25" s="432" t="s">
        <v>212</v>
      </c>
      <c r="V25" s="433"/>
      <c r="W25" s="433"/>
      <c r="X25" s="433"/>
      <c r="Y25" s="433"/>
      <c r="Z25" s="433"/>
      <c r="AA25" s="433"/>
      <c r="AB25" s="433"/>
      <c r="AC25" s="433"/>
      <c r="AD25" s="433"/>
      <c r="AE25" s="433"/>
      <c r="AF25" s="433"/>
      <c r="AG25" s="433"/>
      <c r="AH25" s="433"/>
      <c r="AI25" s="433"/>
      <c r="AJ25" s="434"/>
    </row>
    <row r="26" spans="1:36" ht="12.75">
      <c r="A26" s="85">
        <v>25</v>
      </c>
      <c r="C26" s="432" t="s">
        <v>213</v>
      </c>
      <c r="D26" s="433"/>
      <c r="E26" s="433"/>
      <c r="F26" s="433"/>
      <c r="G26" s="433"/>
      <c r="H26" s="433"/>
      <c r="I26" s="434"/>
    </row>
    <row r="27" spans="1:36" ht="12.75">
      <c r="A27" s="85">
        <v>26</v>
      </c>
      <c r="Y27" s="440" t="s">
        <v>214</v>
      </c>
      <c r="Z27" s="433"/>
      <c r="AA27" s="433"/>
      <c r="AB27" s="433"/>
      <c r="AC27" s="433"/>
      <c r="AD27" s="433"/>
      <c r="AE27" s="433"/>
      <c r="AF27" s="433"/>
      <c r="AG27" s="433"/>
      <c r="AH27" s="433"/>
      <c r="AI27" s="433"/>
      <c r="AJ27" s="434"/>
    </row>
    <row r="28" spans="1:36" ht="12.75">
      <c r="A28" s="85">
        <v>27</v>
      </c>
      <c r="AB28" s="432" t="s">
        <v>172</v>
      </c>
      <c r="AC28" s="433"/>
      <c r="AD28" s="433"/>
      <c r="AE28" s="433"/>
      <c r="AF28" s="433"/>
      <c r="AG28" s="433"/>
      <c r="AH28" s="433"/>
      <c r="AI28" s="433"/>
      <c r="AJ28" s="434"/>
    </row>
    <row r="29" spans="1:36" ht="14.25">
      <c r="A29" s="88">
        <v>28</v>
      </c>
      <c r="K29" s="438" t="s">
        <v>215</v>
      </c>
      <c r="L29" s="433"/>
      <c r="M29" s="434"/>
      <c r="W29" s="86"/>
      <c r="X29" s="86"/>
      <c r="Y29" s="86"/>
      <c r="Z29" s="86"/>
      <c r="AA29" s="86"/>
      <c r="AC29" s="86"/>
      <c r="AD29" s="86"/>
      <c r="AE29" s="86"/>
      <c r="AF29" s="86"/>
      <c r="AG29" s="86"/>
      <c r="AH29" s="86"/>
      <c r="AI29" s="86"/>
      <c r="AJ29" s="86"/>
    </row>
    <row r="30" spans="1:36" ht="14.25">
      <c r="A30" s="88">
        <v>29</v>
      </c>
      <c r="W30" s="438" t="s">
        <v>216</v>
      </c>
      <c r="X30" s="433"/>
      <c r="Y30" s="433"/>
      <c r="Z30" s="433"/>
      <c r="AA30" s="433"/>
      <c r="AB30" s="433"/>
      <c r="AC30" s="433"/>
      <c r="AD30" s="433"/>
      <c r="AE30" s="433"/>
      <c r="AF30" s="433"/>
      <c r="AG30" s="433"/>
      <c r="AH30" s="433"/>
      <c r="AI30" s="433"/>
      <c r="AJ30" s="433"/>
    </row>
    <row r="31" spans="1:36" ht="14.25">
      <c r="A31" s="88">
        <v>30</v>
      </c>
      <c r="AE31" s="432" t="s">
        <v>217</v>
      </c>
      <c r="AF31" s="433"/>
      <c r="AG31" s="433"/>
      <c r="AH31" s="433"/>
      <c r="AI31" s="433"/>
      <c r="AJ31" s="434"/>
    </row>
  </sheetData>
  <mergeCells count="30">
    <mergeCell ref="K29:M29"/>
    <mergeCell ref="W30:AJ30"/>
    <mergeCell ref="AE31:AJ31"/>
    <mergeCell ref="AC19:AJ19"/>
    <mergeCell ref="AG20:AJ20"/>
    <mergeCell ref="AE21:AJ21"/>
    <mergeCell ref="AI22:AJ22"/>
    <mergeCell ref="G24:X24"/>
    <mergeCell ref="C26:I26"/>
    <mergeCell ref="AH17:AJ17"/>
    <mergeCell ref="B18:I18"/>
    <mergeCell ref="U25:AJ25"/>
    <mergeCell ref="Y27:AJ27"/>
    <mergeCell ref="AB28:AJ28"/>
    <mergeCell ref="B23:D23"/>
    <mergeCell ref="N12:AJ12"/>
    <mergeCell ref="AD13:AJ13"/>
    <mergeCell ref="S14:AA14"/>
    <mergeCell ref="V15:AF15"/>
    <mergeCell ref="T16:W16"/>
    <mergeCell ref="D8:P8"/>
    <mergeCell ref="E10:H10"/>
    <mergeCell ref="F11:M11"/>
    <mergeCell ref="F2:R2"/>
    <mergeCell ref="Z3:AJ3"/>
    <mergeCell ref="J4:M4"/>
    <mergeCell ref="N5:AJ5"/>
    <mergeCell ref="M6:AB6"/>
    <mergeCell ref="V7:AI7"/>
    <mergeCell ref="Q9:Z9"/>
  </mergeCells>
  <hyperlinks>
    <hyperlink ref="F2" r:id="rId1" xr:uid="{00000000-0004-0000-0100-000000000000}"/>
    <hyperlink ref="Z3" r:id="rId2" xr:uid="{00000000-0004-0000-0100-000001000000}"/>
    <hyperlink ref="J4" r:id="rId3" xr:uid="{00000000-0004-0000-0100-000002000000}"/>
    <hyperlink ref="N5" r:id="rId4" xr:uid="{00000000-0004-0000-0100-000003000000}"/>
    <hyperlink ref="M6" r:id="rId5" xr:uid="{00000000-0004-0000-0100-000004000000}"/>
    <hyperlink ref="V7" r:id="rId6" xr:uid="{00000000-0004-0000-0100-000005000000}"/>
    <hyperlink ref="D8" r:id="rId7" xr:uid="{00000000-0004-0000-0100-000006000000}"/>
    <hyperlink ref="Q9" r:id="rId8" xr:uid="{00000000-0004-0000-0100-000007000000}"/>
    <hyperlink ref="E10" r:id="rId9" xr:uid="{00000000-0004-0000-0100-000008000000}"/>
    <hyperlink ref="F11" r:id="rId10" xr:uid="{00000000-0004-0000-0100-000009000000}"/>
    <hyperlink ref="N12" r:id="rId11" xr:uid="{00000000-0004-0000-0100-00000A000000}"/>
    <hyperlink ref="AD13" r:id="rId12" xr:uid="{00000000-0004-0000-0100-00000B000000}"/>
    <hyperlink ref="S14" r:id="rId13" xr:uid="{00000000-0004-0000-0100-00000C000000}"/>
    <hyperlink ref="V15" r:id="rId14" xr:uid="{00000000-0004-0000-0100-00000D000000}"/>
    <hyperlink ref="T16" r:id="rId15" xr:uid="{00000000-0004-0000-0100-00000E000000}"/>
    <hyperlink ref="AH17" r:id="rId16" xr:uid="{00000000-0004-0000-0100-00000F000000}"/>
    <hyperlink ref="B18" r:id="rId17" xr:uid="{00000000-0004-0000-0100-000010000000}"/>
    <hyperlink ref="AC19" r:id="rId18" xr:uid="{00000000-0004-0000-0100-000011000000}"/>
    <hyperlink ref="AG20" r:id="rId19" xr:uid="{00000000-0004-0000-0100-000012000000}"/>
    <hyperlink ref="AE21" r:id="rId20" xr:uid="{00000000-0004-0000-0100-000013000000}"/>
    <hyperlink ref="AI22" r:id="rId21" xr:uid="{00000000-0004-0000-0100-000014000000}"/>
    <hyperlink ref="B23" r:id="rId22" xr:uid="{00000000-0004-0000-0100-000015000000}"/>
    <hyperlink ref="G24" r:id="rId23" location="Ships_in_class" xr:uid="{00000000-0004-0000-0100-000016000000}"/>
    <hyperlink ref="U25" r:id="rId24" xr:uid="{00000000-0004-0000-0100-000017000000}"/>
    <hyperlink ref="C26" r:id="rId25" xr:uid="{00000000-0004-0000-0100-000018000000}"/>
    <hyperlink ref="Y27" r:id="rId26" xr:uid="{00000000-0004-0000-0100-000019000000}"/>
    <hyperlink ref="AB28" r:id="rId27" xr:uid="{00000000-0004-0000-0100-00001A000000}"/>
    <hyperlink ref="K29" r:id="rId28" xr:uid="{00000000-0004-0000-0100-00001B000000}"/>
    <hyperlink ref="W30" r:id="rId29" xr:uid="{00000000-0004-0000-0100-00001C000000}"/>
    <hyperlink ref="AE31" r:id="rId30" xr:uid="{00000000-0004-0000-0100-00001D000000}"/>
  </hyperlinks>
  <pageMargins left="0.7" right="0.7" top="0.75" bottom="0.75" header="0.3" footer="0.3"/>
  <tableParts count="1">
    <tablePart r:id="rId3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S32"/>
  <sheetViews>
    <sheetView workbookViewId="0"/>
  </sheetViews>
  <sheetFormatPr defaultColWidth="12.5703125" defaultRowHeight="15.75" customHeight="1"/>
  <sheetData>
    <row r="1" spans="1:19" ht="39" customHeight="1">
      <c r="A1" s="89"/>
      <c r="B1" s="90" t="s">
        <v>0</v>
      </c>
      <c r="C1" s="3"/>
      <c r="D1" s="90" t="s">
        <v>1</v>
      </c>
      <c r="E1" s="421" t="s">
        <v>2</v>
      </c>
      <c r="F1" s="423"/>
      <c r="G1" s="421" t="s">
        <v>3</v>
      </c>
      <c r="H1" s="423"/>
      <c r="I1" s="424" t="s">
        <v>5</v>
      </c>
      <c r="J1" s="422"/>
      <c r="K1" s="3" t="s">
        <v>12</v>
      </c>
      <c r="L1" s="424" t="s">
        <v>14</v>
      </c>
      <c r="M1" s="422"/>
      <c r="N1" s="3" t="s">
        <v>15</v>
      </c>
      <c r="O1" s="90" t="s">
        <v>16</v>
      </c>
      <c r="P1" s="91" t="s">
        <v>17</v>
      </c>
      <c r="Q1" s="91" t="s">
        <v>20</v>
      </c>
      <c r="R1" s="3" t="s">
        <v>21</v>
      </c>
      <c r="S1" s="92" t="s">
        <v>25</v>
      </c>
    </row>
    <row r="2" spans="1:19" ht="38.25">
      <c r="A2" s="441" t="s">
        <v>94</v>
      </c>
      <c r="B2" s="93" t="s">
        <v>218</v>
      </c>
      <c r="C2" s="11">
        <v>1</v>
      </c>
      <c r="D2" s="94" t="s">
        <v>219</v>
      </c>
      <c r="E2" s="95"/>
      <c r="F2" s="96"/>
      <c r="G2" s="94" t="s">
        <v>219</v>
      </c>
      <c r="H2" s="96"/>
      <c r="I2" s="97"/>
      <c r="J2" s="97"/>
      <c r="K2" s="98"/>
      <c r="L2" s="97"/>
      <c r="M2" s="97"/>
      <c r="N2" s="98"/>
      <c r="O2" s="99"/>
      <c r="P2" s="100"/>
      <c r="Q2" s="101"/>
      <c r="R2" s="101"/>
      <c r="S2" s="99"/>
    </row>
    <row r="3" spans="1:19" ht="38.25">
      <c r="A3" s="427"/>
      <c r="B3" s="93" t="s">
        <v>220</v>
      </c>
      <c r="C3" s="11">
        <v>2</v>
      </c>
      <c r="D3" s="94" t="s">
        <v>221</v>
      </c>
      <c r="E3" s="94" t="s">
        <v>221</v>
      </c>
      <c r="F3" s="96"/>
      <c r="G3" s="95"/>
      <c r="H3" s="96"/>
      <c r="I3" s="97"/>
      <c r="J3" s="97"/>
      <c r="K3" s="98"/>
      <c r="L3" s="97"/>
      <c r="M3" s="97"/>
      <c r="N3" s="98"/>
      <c r="O3" s="100"/>
      <c r="P3" s="100"/>
      <c r="Q3" s="101"/>
      <c r="R3" s="101"/>
      <c r="S3" s="99"/>
    </row>
    <row r="4" spans="1:19" ht="38.25">
      <c r="A4" s="427"/>
      <c r="B4" s="93" t="s">
        <v>222</v>
      </c>
      <c r="C4" s="11">
        <v>3</v>
      </c>
      <c r="D4" s="102" t="s">
        <v>223</v>
      </c>
      <c r="E4" s="102" t="s">
        <v>223</v>
      </c>
      <c r="F4" s="103" t="s">
        <v>224</v>
      </c>
      <c r="G4" s="104"/>
      <c r="H4" s="105"/>
      <c r="I4" s="106"/>
      <c r="J4" s="106"/>
      <c r="K4" s="107"/>
      <c r="L4" s="106"/>
      <c r="M4" s="106"/>
      <c r="N4" s="107"/>
      <c r="O4" s="100"/>
      <c r="P4" s="100"/>
      <c r="Q4" s="105"/>
      <c r="R4" s="105"/>
      <c r="S4" s="100"/>
    </row>
    <row r="5" spans="1:19" ht="38.25">
      <c r="A5" s="427"/>
      <c r="B5" s="93" t="s">
        <v>225</v>
      </c>
      <c r="C5" s="11">
        <v>4</v>
      </c>
      <c r="D5" s="108" t="s">
        <v>226</v>
      </c>
      <c r="E5" s="109"/>
      <c r="F5" s="110"/>
      <c r="G5" s="109"/>
      <c r="H5" s="110"/>
      <c r="I5" s="111"/>
      <c r="J5" s="111"/>
      <c r="K5" s="100"/>
      <c r="L5" s="111"/>
      <c r="M5" s="111"/>
      <c r="N5" s="112" t="s">
        <v>226</v>
      </c>
      <c r="O5" s="100"/>
      <c r="P5" s="100"/>
      <c r="Q5" s="110"/>
      <c r="R5" s="110"/>
      <c r="S5" s="100"/>
    </row>
    <row r="6" spans="1:19" ht="38.25">
      <c r="A6" s="427"/>
      <c r="B6" s="93" t="s">
        <v>227</v>
      </c>
      <c r="C6" s="11">
        <v>5</v>
      </c>
      <c r="D6" s="102" t="s">
        <v>228</v>
      </c>
      <c r="E6" s="102" t="s">
        <v>228</v>
      </c>
      <c r="F6" s="103" t="s">
        <v>229</v>
      </c>
      <c r="G6" s="104"/>
      <c r="H6" s="105"/>
      <c r="I6" s="106"/>
      <c r="J6" s="106"/>
      <c r="K6" s="107"/>
      <c r="L6" s="106"/>
      <c r="M6" s="106"/>
      <c r="N6" s="107"/>
      <c r="O6" s="100"/>
      <c r="P6" s="100"/>
      <c r="Q6" s="105"/>
      <c r="R6" s="105"/>
      <c r="S6" s="100"/>
    </row>
    <row r="7" spans="1:19" ht="38.25">
      <c r="A7" s="427"/>
      <c r="B7" s="93" t="s">
        <v>230</v>
      </c>
      <c r="C7" s="11">
        <v>6</v>
      </c>
      <c r="D7" s="113" t="s">
        <v>231</v>
      </c>
      <c r="E7" s="109"/>
      <c r="F7" s="110"/>
      <c r="G7" s="109"/>
      <c r="H7" s="110"/>
      <c r="I7" s="111"/>
      <c r="J7" s="111"/>
      <c r="K7" s="100"/>
      <c r="L7" s="111"/>
      <c r="M7" s="111"/>
      <c r="N7" s="100"/>
      <c r="O7" s="100"/>
      <c r="P7" s="100"/>
      <c r="Q7" s="113"/>
      <c r="R7" s="113" t="s">
        <v>231</v>
      </c>
      <c r="S7" s="112"/>
    </row>
    <row r="8" spans="1:19" ht="25.5">
      <c r="A8" s="426"/>
      <c r="B8" s="93" t="s">
        <v>232</v>
      </c>
      <c r="C8" s="11">
        <v>7</v>
      </c>
      <c r="D8" s="112" t="s">
        <v>233</v>
      </c>
      <c r="E8" s="104"/>
      <c r="F8" s="105"/>
      <c r="G8" s="104"/>
      <c r="H8" s="105"/>
      <c r="I8" s="106"/>
      <c r="J8" s="106"/>
      <c r="K8" s="107"/>
      <c r="L8" s="106"/>
      <c r="N8" s="107"/>
      <c r="O8" s="112" t="s">
        <v>233</v>
      </c>
      <c r="P8" s="100"/>
      <c r="Q8" s="105"/>
      <c r="R8" s="105"/>
      <c r="S8" s="100"/>
    </row>
    <row r="9" spans="1:19" ht="38.25">
      <c r="A9" s="441" t="s">
        <v>234</v>
      </c>
      <c r="B9" s="93" t="s">
        <v>235</v>
      </c>
      <c r="C9" s="11">
        <v>8</v>
      </c>
      <c r="D9" s="108" t="s">
        <v>236</v>
      </c>
      <c r="E9" s="114"/>
      <c r="F9" s="110"/>
      <c r="G9" s="109"/>
      <c r="H9" s="110"/>
      <c r="I9" s="111"/>
      <c r="J9" s="111"/>
      <c r="K9" s="100"/>
      <c r="L9" s="111"/>
      <c r="M9" s="111"/>
      <c r="N9" s="112" t="s">
        <v>236</v>
      </c>
      <c r="O9" s="100"/>
      <c r="P9" s="100"/>
      <c r="Q9" s="110"/>
      <c r="R9" s="110"/>
      <c r="S9" s="100"/>
    </row>
    <row r="10" spans="1:19" ht="25.5">
      <c r="A10" s="426"/>
      <c r="B10" s="115" t="s">
        <v>237</v>
      </c>
      <c r="C10" s="11">
        <v>9</v>
      </c>
      <c r="D10" s="103" t="s">
        <v>238</v>
      </c>
      <c r="E10" s="104"/>
      <c r="F10" s="105"/>
      <c r="G10" s="104"/>
      <c r="H10" s="103" t="s">
        <v>238</v>
      </c>
      <c r="I10" s="106"/>
      <c r="J10" s="116"/>
      <c r="K10" s="107"/>
      <c r="L10" s="106"/>
      <c r="M10" s="106"/>
      <c r="N10" s="107"/>
      <c r="O10" s="99"/>
      <c r="P10" s="100"/>
      <c r="Q10" s="117"/>
      <c r="R10" s="117"/>
      <c r="S10" s="99"/>
    </row>
    <row r="11" spans="1:19" ht="51">
      <c r="A11" s="441" t="s">
        <v>239</v>
      </c>
      <c r="B11" s="93" t="s">
        <v>240</v>
      </c>
      <c r="C11" s="11">
        <v>10</v>
      </c>
      <c r="D11" s="108" t="s">
        <v>241</v>
      </c>
      <c r="E11" s="114"/>
      <c r="F11" s="118"/>
      <c r="G11" s="109"/>
      <c r="H11" s="110"/>
      <c r="I11" s="111"/>
      <c r="J11" s="119" t="s">
        <v>242</v>
      </c>
      <c r="K11" s="100"/>
      <c r="L11" s="111"/>
      <c r="M11" s="120"/>
      <c r="N11" s="100"/>
      <c r="O11" s="99"/>
      <c r="P11" s="100"/>
      <c r="Q11" s="118"/>
      <c r="R11" s="118"/>
      <c r="S11" s="99"/>
    </row>
    <row r="12" spans="1:19" ht="38.25">
      <c r="A12" s="427"/>
      <c r="B12" s="93" t="s">
        <v>243</v>
      </c>
      <c r="C12" s="11">
        <v>11</v>
      </c>
      <c r="D12" s="102" t="s">
        <v>244</v>
      </c>
      <c r="E12" s="121"/>
      <c r="F12" s="117"/>
      <c r="G12" s="102" t="s">
        <v>244</v>
      </c>
      <c r="H12" s="105"/>
      <c r="I12" s="106"/>
      <c r="J12" s="106"/>
      <c r="K12" s="107"/>
      <c r="L12" s="106"/>
      <c r="M12" s="116"/>
      <c r="N12" s="107"/>
      <c r="O12" s="99"/>
      <c r="P12" s="100"/>
      <c r="Q12" s="117"/>
      <c r="R12" s="117"/>
      <c r="S12" s="99"/>
    </row>
    <row r="13" spans="1:19" ht="38.25">
      <c r="A13" s="426"/>
      <c r="B13" s="93" t="s">
        <v>245</v>
      </c>
      <c r="C13" s="45">
        <v>12</v>
      </c>
      <c r="D13" s="108" t="s">
        <v>246</v>
      </c>
      <c r="E13" s="114"/>
      <c r="F13" s="118"/>
      <c r="G13" s="109"/>
      <c r="H13" s="110"/>
      <c r="I13" s="111"/>
      <c r="J13" s="111"/>
      <c r="K13" s="100"/>
      <c r="L13" s="108" t="s">
        <v>246</v>
      </c>
      <c r="M13" s="120"/>
      <c r="N13" s="100"/>
      <c r="O13" s="99"/>
      <c r="P13" s="100"/>
      <c r="Q13" s="118"/>
      <c r="R13" s="118"/>
      <c r="S13" s="99"/>
    </row>
    <row r="14" spans="1:19" ht="38.25">
      <c r="A14" s="442" t="s">
        <v>247</v>
      </c>
      <c r="B14" s="93" t="s">
        <v>248</v>
      </c>
      <c r="C14" s="11">
        <v>13</v>
      </c>
      <c r="D14" s="112" t="s">
        <v>249</v>
      </c>
      <c r="E14" s="121"/>
      <c r="F14" s="117"/>
      <c r="G14" s="104"/>
      <c r="H14" s="105"/>
      <c r="I14" s="106"/>
      <c r="J14" s="106"/>
      <c r="K14" s="107"/>
      <c r="L14" s="106"/>
      <c r="M14" s="106"/>
      <c r="N14" s="107"/>
      <c r="O14" s="99"/>
      <c r="P14" s="112" t="s">
        <v>249</v>
      </c>
      <c r="Q14" s="117"/>
      <c r="R14" s="117"/>
      <c r="S14" s="99"/>
    </row>
    <row r="15" spans="1:19" ht="38.25">
      <c r="A15" s="427"/>
      <c r="B15" s="93" t="s">
        <v>250</v>
      </c>
      <c r="C15" s="11">
        <v>14</v>
      </c>
      <c r="D15" s="122" t="s">
        <v>251</v>
      </c>
      <c r="E15" s="114"/>
      <c r="F15" s="118"/>
      <c r="G15" s="109"/>
      <c r="H15" s="110"/>
      <c r="I15" s="111"/>
      <c r="J15" s="111"/>
      <c r="K15" s="100"/>
      <c r="L15" s="111"/>
      <c r="M15" s="111"/>
      <c r="N15" s="100"/>
      <c r="O15" s="99"/>
      <c r="P15" s="99" t="s">
        <v>252</v>
      </c>
      <c r="Q15" s="118"/>
      <c r="R15" s="118"/>
      <c r="S15" s="99"/>
    </row>
    <row r="16" spans="1:19" ht="63.75">
      <c r="A16" s="427"/>
      <c r="B16" s="93" t="s">
        <v>253</v>
      </c>
      <c r="C16" s="11">
        <v>15</v>
      </c>
      <c r="D16" s="123" t="s">
        <v>254</v>
      </c>
      <c r="E16" s="121"/>
      <c r="F16" s="117"/>
      <c r="G16" s="104"/>
      <c r="H16" s="105"/>
      <c r="I16" s="106"/>
      <c r="J16" s="106"/>
      <c r="K16" s="107"/>
      <c r="L16" s="106"/>
      <c r="M16" s="106"/>
      <c r="N16" s="124" t="s">
        <v>254</v>
      </c>
      <c r="O16" s="99"/>
      <c r="P16" s="99"/>
      <c r="Q16" s="117"/>
      <c r="R16" s="117"/>
      <c r="S16" s="99"/>
    </row>
    <row r="17" spans="1:19" ht="38.25">
      <c r="A17" s="427"/>
      <c r="B17" s="93" t="s">
        <v>255</v>
      </c>
      <c r="C17" s="11">
        <v>16</v>
      </c>
      <c r="D17" s="112" t="s">
        <v>256</v>
      </c>
      <c r="E17" s="114"/>
      <c r="F17" s="118"/>
      <c r="G17" s="109"/>
      <c r="H17" s="110"/>
      <c r="I17" s="111"/>
      <c r="J17" s="111"/>
      <c r="K17" s="100"/>
      <c r="L17" s="111"/>
      <c r="M17" s="111"/>
      <c r="N17" s="100"/>
      <c r="O17" s="99"/>
      <c r="P17" s="112" t="s">
        <v>256</v>
      </c>
      <c r="Q17" s="118"/>
      <c r="R17" s="118"/>
      <c r="S17" s="99"/>
    </row>
    <row r="18" spans="1:19" ht="25.5">
      <c r="A18" s="427"/>
      <c r="B18" s="93" t="s">
        <v>257</v>
      </c>
      <c r="C18" s="11">
        <v>17</v>
      </c>
      <c r="D18" s="125" t="s">
        <v>258</v>
      </c>
      <c r="E18" s="121"/>
      <c r="F18" s="117"/>
      <c r="G18" s="104"/>
      <c r="H18" s="105"/>
      <c r="I18" s="106"/>
      <c r="J18" s="106"/>
      <c r="K18" s="107"/>
      <c r="L18" s="106"/>
      <c r="M18" s="106"/>
      <c r="N18" s="107"/>
      <c r="O18" s="99"/>
      <c r="P18" s="125" t="s">
        <v>258</v>
      </c>
      <c r="Q18" s="117"/>
      <c r="R18" s="117"/>
      <c r="S18" s="99"/>
    </row>
    <row r="19" spans="1:19" ht="25.5">
      <c r="A19" s="426"/>
      <c r="B19" s="93" t="s">
        <v>259</v>
      </c>
      <c r="C19" s="11">
        <v>18</v>
      </c>
      <c r="D19" s="108" t="s">
        <v>260</v>
      </c>
      <c r="E19" s="114"/>
      <c r="F19" s="118"/>
      <c r="G19" s="109"/>
      <c r="H19" s="110"/>
      <c r="I19" s="111"/>
      <c r="J19" s="111"/>
      <c r="K19" s="100"/>
      <c r="L19" s="108" t="s">
        <v>260</v>
      </c>
      <c r="M19" s="111"/>
      <c r="N19" s="100"/>
      <c r="O19" s="99"/>
      <c r="P19" s="99"/>
      <c r="Q19" s="118"/>
      <c r="R19" s="118"/>
      <c r="S19" s="99"/>
    </row>
    <row r="20" spans="1:19" ht="25.5">
      <c r="A20" s="441" t="s">
        <v>165</v>
      </c>
      <c r="B20" s="93" t="s">
        <v>261</v>
      </c>
      <c r="C20" s="11">
        <v>19</v>
      </c>
      <c r="D20" s="123" t="s">
        <v>262</v>
      </c>
      <c r="E20" s="121"/>
      <c r="F20" s="117"/>
      <c r="G20" s="104"/>
      <c r="H20" s="105"/>
      <c r="I20" s="123" t="s">
        <v>262</v>
      </c>
      <c r="J20" s="106"/>
      <c r="K20" s="126"/>
      <c r="L20" s="106"/>
      <c r="M20" s="106"/>
      <c r="N20" s="107"/>
      <c r="O20" s="99"/>
      <c r="P20" s="100"/>
      <c r="Q20" s="117"/>
      <c r="R20" s="117"/>
      <c r="S20" s="99"/>
    </row>
    <row r="21" spans="1:19" ht="38.25">
      <c r="A21" s="426"/>
      <c r="B21" s="93" t="s">
        <v>263</v>
      </c>
      <c r="C21" s="11">
        <v>20</v>
      </c>
      <c r="D21" s="108" t="s">
        <v>264</v>
      </c>
      <c r="E21" s="114"/>
      <c r="F21" s="118"/>
      <c r="G21" s="109"/>
      <c r="H21" s="110"/>
      <c r="I21" s="108" t="s">
        <v>264</v>
      </c>
      <c r="J21" s="111"/>
      <c r="K21" s="99"/>
      <c r="L21" s="111"/>
      <c r="M21" s="111"/>
      <c r="N21" s="100"/>
      <c r="O21" s="99"/>
      <c r="P21" s="100"/>
      <c r="Q21" s="118"/>
      <c r="R21" s="118"/>
      <c r="S21" s="99"/>
    </row>
    <row r="22" spans="1:19" ht="25.5">
      <c r="A22" s="441" t="s">
        <v>265</v>
      </c>
      <c r="B22" s="93" t="s">
        <v>266</v>
      </c>
      <c r="C22" s="11">
        <v>21</v>
      </c>
      <c r="D22" s="124" t="s">
        <v>267</v>
      </c>
      <c r="E22" s="121"/>
      <c r="F22" s="117"/>
      <c r="G22" s="104"/>
      <c r="H22" s="105"/>
      <c r="I22" s="106"/>
      <c r="J22" s="106"/>
      <c r="K22" s="124" t="s">
        <v>267</v>
      </c>
      <c r="L22" s="106"/>
      <c r="M22" s="106"/>
      <c r="N22" s="107"/>
      <c r="O22" s="99"/>
      <c r="P22" s="100"/>
      <c r="Q22" s="117"/>
      <c r="R22" s="117"/>
      <c r="S22" s="99"/>
    </row>
    <row r="23" spans="1:19" ht="38.25">
      <c r="A23" s="427"/>
      <c r="B23" s="93" t="s">
        <v>268</v>
      </c>
      <c r="C23" s="11">
        <v>22</v>
      </c>
      <c r="D23" s="108" t="s">
        <v>269</v>
      </c>
      <c r="E23" s="114"/>
      <c r="F23" s="118"/>
      <c r="G23" s="109"/>
      <c r="H23" s="110"/>
      <c r="I23" s="108" t="s">
        <v>269</v>
      </c>
      <c r="J23" s="111"/>
      <c r="K23" s="100"/>
      <c r="L23" s="111"/>
      <c r="M23" s="111"/>
      <c r="N23" s="100"/>
      <c r="O23" s="99"/>
      <c r="P23" s="100"/>
      <c r="Q23" s="118"/>
      <c r="R23" s="118"/>
      <c r="S23" s="99"/>
    </row>
    <row r="24" spans="1:19" ht="25.5">
      <c r="A24" s="426"/>
      <c r="B24" s="93" t="s">
        <v>270</v>
      </c>
      <c r="C24" s="11">
        <v>23</v>
      </c>
      <c r="D24" s="123" t="s">
        <v>271</v>
      </c>
      <c r="E24" s="121"/>
      <c r="F24" s="117"/>
      <c r="G24" s="104"/>
      <c r="H24" s="105"/>
      <c r="I24" s="123" t="s">
        <v>271</v>
      </c>
      <c r="J24" s="106"/>
      <c r="K24" s="107"/>
      <c r="L24" s="106"/>
      <c r="M24" s="106"/>
      <c r="N24" s="107"/>
      <c r="O24" s="99"/>
      <c r="P24" s="100"/>
      <c r="Q24" s="117"/>
      <c r="R24" s="117"/>
      <c r="S24" s="99"/>
    </row>
    <row r="25" spans="1:19" ht="25.5">
      <c r="A25" s="441" t="s">
        <v>174</v>
      </c>
      <c r="B25" s="93" t="s">
        <v>272</v>
      </c>
      <c r="C25" s="11">
        <v>24</v>
      </c>
      <c r="D25" s="99" t="s">
        <v>273</v>
      </c>
      <c r="E25" s="114"/>
      <c r="F25" s="118"/>
      <c r="G25" s="109"/>
      <c r="H25" s="110"/>
      <c r="I25" s="111"/>
      <c r="J25" s="111"/>
      <c r="K25" s="100"/>
      <c r="L25" s="111"/>
      <c r="M25" s="111"/>
      <c r="N25" s="99"/>
      <c r="O25" s="127"/>
      <c r="P25" s="100"/>
      <c r="Q25" s="99"/>
      <c r="R25" s="99" t="s">
        <v>273</v>
      </c>
      <c r="S25" s="99"/>
    </row>
    <row r="26" spans="1:19" ht="51">
      <c r="A26" s="427"/>
      <c r="B26" s="93" t="s">
        <v>274</v>
      </c>
      <c r="C26" s="11">
        <v>25</v>
      </c>
      <c r="D26" s="112" t="s">
        <v>275</v>
      </c>
      <c r="E26" s="121"/>
      <c r="F26" s="117"/>
      <c r="G26" s="104"/>
      <c r="H26" s="105"/>
      <c r="I26" s="106"/>
      <c r="J26" s="106"/>
      <c r="K26" s="107"/>
      <c r="L26" s="106"/>
      <c r="M26" s="106"/>
      <c r="N26" s="99"/>
      <c r="P26" s="100"/>
      <c r="Q26" s="112" t="s">
        <v>275</v>
      </c>
      <c r="R26" s="117"/>
      <c r="S26" s="99"/>
    </row>
    <row r="27" spans="1:19" ht="38.25">
      <c r="A27" s="426"/>
      <c r="B27" s="93" t="s">
        <v>276</v>
      </c>
      <c r="C27" s="11">
        <v>26</v>
      </c>
      <c r="D27" s="108" t="s">
        <v>277</v>
      </c>
      <c r="E27" s="114"/>
      <c r="F27" s="118"/>
      <c r="G27" s="109"/>
      <c r="H27" s="110"/>
      <c r="I27" s="111"/>
      <c r="J27" s="111"/>
      <c r="K27" s="100"/>
      <c r="L27" s="111"/>
      <c r="M27" s="111"/>
      <c r="N27" s="127"/>
      <c r="O27" s="99"/>
      <c r="P27" s="100"/>
      <c r="Q27" s="112" t="s">
        <v>277</v>
      </c>
      <c r="R27" s="118"/>
      <c r="S27" s="99"/>
    </row>
    <row r="28" spans="1:19" ht="25.5">
      <c r="A28" s="441" t="s">
        <v>278</v>
      </c>
      <c r="B28" s="93" t="s">
        <v>279</v>
      </c>
      <c r="C28" s="11">
        <v>27</v>
      </c>
      <c r="D28" s="123" t="s">
        <v>280</v>
      </c>
      <c r="E28" s="121"/>
      <c r="F28" s="117"/>
      <c r="G28" s="104"/>
      <c r="H28" s="105"/>
      <c r="I28" s="106"/>
      <c r="J28" s="106"/>
      <c r="K28" s="107"/>
      <c r="L28" s="106"/>
      <c r="M28" s="106"/>
      <c r="N28" s="127"/>
      <c r="O28" s="99"/>
      <c r="P28" s="100"/>
      <c r="Q28" s="112" t="s">
        <v>280</v>
      </c>
      <c r="R28" s="117"/>
      <c r="S28" s="99"/>
    </row>
    <row r="29" spans="1:19" ht="25.5">
      <c r="A29" s="426"/>
      <c r="B29" s="93" t="s">
        <v>281</v>
      </c>
      <c r="C29" s="11">
        <v>28</v>
      </c>
      <c r="D29" s="125" t="s">
        <v>282</v>
      </c>
      <c r="E29" s="114"/>
      <c r="F29" s="118"/>
      <c r="G29" s="109"/>
      <c r="H29" s="110"/>
      <c r="I29" s="111"/>
      <c r="J29" s="111"/>
      <c r="K29" s="100"/>
      <c r="L29" s="111"/>
      <c r="M29" s="111"/>
      <c r="N29" s="100"/>
      <c r="P29" s="100"/>
      <c r="Q29" s="125" t="s">
        <v>282</v>
      </c>
      <c r="R29" s="118"/>
      <c r="S29" s="99"/>
    </row>
    <row r="30" spans="1:19" ht="25.5">
      <c r="A30" s="93" t="s">
        <v>184</v>
      </c>
      <c r="B30" s="128" t="s">
        <v>283</v>
      </c>
      <c r="C30" s="11">
        <v>29</v>
      </c>
      <c r="D30" s="129" t="s">
        <v>284</v>
      </c>
      <c r="E30" s="121"/>
      <c r="F30" s="117"/>
      <c r="G30" s="104"/>
      <c r="H30" s="105"/>
      <c r="I30" s="106"/>
      <c r="J30" s="106"/>
      <c r="K30" s="107"/>
      <c r="L30" s="106"/>
      <c r="M30" s="106"/>
      <c r="N30" s="107"/>
      <c r="O30" s="99"/>
      <c r="P30" s="100"/>
      <c r="Q30" s="117"/>
      <c r="R30" s="117"/>
      <c r="S30" s="130" t="s">
        <v>285</v>
      </c>
    </row>
    <row r="31" spans="1:19" ht="12.75">
      <c r="A31" s="441" t="s">
        <v>286</v>
      </c>
      <c r="B31" s="93" t="s">
        <v>287</v>
      </c>
      <c r="C31" s="11">
        <v>30</v>
      </c>
      <c r="D31" s="114" t="s">
        <v>288</v>
      </c>
      <c r="E31" s="131"/>
      <c r="F31" s="118"/>
      <c r="G31" s="109"/>
      <c r="H31" s="110"/>
      <c r="I31" s="111"/>
      <c r="J31" s="111"/>
      <c r="K31" s="100"/>
      <c r="L31" s="111"/>
      <c r="M31" s="111"/>
      <c r="N31" s="100"/>
      <c r="O31" s="99"/>
      <c r="P31" s="100"/>
      <c r="Q31" s="99"/>
      <c r="R31" s="99" t="s">
        <v>288</v>
      </c>
      <c r="S31" s="99"/>
    </row>
    <row r="32" spans="1:19" ht="12.75">
      <c r="A32" s="426"/>
      <c r="B32" s="93" t="s">
        <v>289</v>
      </c>
      <c r="C32" s="132">
        <v>31</v>
      </c>
      <c r="D32" s="132" t="s">
        <v>290</v>
      </c>
      <c r="E32" s="131"/>
      <c r="F32" s="101"/>
      <c r="G32" s="95"/>
      <c r="H32" s="96"/>
      <c r="I32" s="97"/>
      <c r="J32" s="97"/>
      <c r="K32" s="98"/>
      <c r="L32" s="97"/>
      <c r="M32" s="97"/>
      <c r="N32" s="98"/>
      <c r="O32" s="99"/>
      <c r="P32" s="100"/>
      <c r="Q32" s="99"/>
      <c r="R32" s="99" t="s">
        <v>290</v>
      </c>
      <c r="S32" s="99"/>
    </row>
  </sheetData>
  <mergeCells count="13">
    <mergeCell ref="A31:A32"/>
    <mergeCell ref="E1:F1"/>
    <mergeCell ref="G1:H1"/>
    <mergeCell ref="I1:J1"/>
    <mergeCell ref="L1:M1"/>
    <mergeCell ref="A2:A8"/>
    <mergeCell ref="A9:A10"/>
    <mergeCell ref="A11:A13"/>
    <mergeCell ref="A14:A19"/>
    <mergeCell ref="A20:A21"/>
    <mergeCell ref="A22:A24"/>
    <mergeCell ref="A25:A27"/>
    <mergeCell ref="A28:A29"/>
  </mergeCells>
  <hyperlinks>
    <hyperlink ref="D2" r:id="rId1" xr:uid="{00000000-0004-0000-0200-000000000000}"/>
    <hyperlink ref="G2" r:id="rId2" xr:uid="{00000000-0004-0000-0200-000001000000}"/>
    <hyperlink ref="D3" r:id="rId3" xr:uid="{00000000-0004-0000-0200-000002000000}"/>
    <hyperlink ref="E3" r:id="rId4" xr:uid="{00000000-0004-0000-0200-000003000000}"/>
    <hyperlink ref="D4" r:id="rId5" xr:uid="{00000000-0004-0000-0200-000004000000}"/>
    <hyperlink ref="E4" r:id="rId6" xr:uid="{00000000-0004-0000-0200-000005000000}"/>
    <hyperlink ref="F4" r:id="rId7" xr:uid="{00000000-0004-0000-0200-000006000000}"/>
    <hyperlink ref="D5" r:id="rId8" xr:uid="{00000000-0004-0000-0200-000007000000}"/>
    <hyperlink ref="N5" r:id="rId9" xr:uid="{00000000-0004-0000-0200-000008000000}"/>
    <hyperlink ref="D6" r:id="rId10" xr:uid="{00000000-0004-0000-0200-000009000000}"/>
    <hyperlink ref="E6" r:id="rId11" xr:uid="{00000000-0004-0000-0200-00000A000000}"/>
    <hyperlink ref="F6" r:id="rId12" xr:uid="{00000000-0004-0000-0200-00000B000000}"/>
    <hyperlink ref="D7" r:id="rId13" xr:uid="{00000000-0004-0000-0200-00000C000000}"/>
    <hyperlink ref="R7" r:id="rId14" xr:uid="{00000000-0004-0000-0200-00000D000000}"/>
    <hyperlink ref="D8" r:id="rId15" xr:uid="{00000000-0004-0000-0200-00000E000000}"/>
    <hyperlink ref="O8" r:id="rId16" xr:uid="{00000000-0004-0000-0200-00000F000000}"/>
    <hyperlink ref="D9" r:id="rId17" xr:uid="{00000000-0004-0000-0200-000010000000}"/>
    <hyperlink ref="N9" r:id="rId18" xr:uid="{00000000-0004-0000-0200-000011000000}"/>
    <hyperlink ref="D10" r:id="rId19" xr:uid="{00000000-0004-0000-0200-000012000000}"/>
    <hyperlink ref="H10" r:id="rId20" xr:uid="{00000000-0004-0000-0200-000013000000}"/>
    <hyperlink ref="D11" r:id="rId21" xr:uid="{00000000-0004-0000-0200-000014000000}"/>
    <hyperlink ref="J11" r:id="rId22" xr:uid="{00000000-0004-0000-0200-000015000000}"/>
    <hyperlink ref="D12" r:id="rId23" xr:uid="{00000000-0004-0000-0200-000016000000}"/>
    <hyperlink ref="G12" r:id="rId24" xr:uid="{00000000-0004-0000-0200-000017000000}"/>
    <hyperlink ref="D13" r:id="rId25" xr:uid="{00000000-0004-0000-0200-000018000000}"/>
    <hyperlink ref="L13" r:id="rId26" xr:uid="{00000000-0004-0000-0200-000019000000}"/>
    <hyperlink ref="D14" r:id="rId27" xr:uid="{00000000-0004-0000-0200-00001A000000}"/>
    <hyperlink ref="P14" r:id="rId28" xr:uid="{00000000-0004-0000-0200-00001B000000}"/>
    <hyperlink ref="D15" r:id="rId29" xr:uid="{00000000-0004-0000-0200-00001C000000}"/>
    <hyperlink ref="D16" r:id="rId30" xr:uid="{00000000-0004-0000-0200-00001D000000}"/>
    <hyperlink ref="N16" r:id="rId31" xr:uid="{00000000-0004-0000-0200-00001E000000}"/>
    <hyperlink ref="D17" r:id="rId32" xr:uid="{00000000-0004-0000-0200-00001F000000}"/>
    <hyperlink ref="P17" r:id="rId33" xr:uid="{00000000-0004-0000-0200-000020000000}"/>
    <hyperlink ref="D18" r:id="rId34" xr:uid="{00000000-0004-0000-0200-000021000000}"/>
    <hyperlink ref="P18" r:id="rId35" xr:uid="{00000000-0004-0000-0200-000022000000}"/>
    <hyperlink ref="D19" r:id="rId36" xr:uid="{00000000-0004-0000-0200-000023000000}"/>
    <hyperlink ref="L19" r:id="rId37" xr:uid="{00000000-0004-0000-0200-000024000000}"/>
    <hyperlink ref="D20" r:id="rId38" xr:uid="{00000000-0004-0000-0200-000025000000}"/>
    <hyperlink ref="I20" r:id="rId39" xr:uid="{00000000-0004-0000-0200-000026000000}"/>
    <hyperlink ref="D21" r:id="rId40" xr:uid="{00000000-0004-0000-0200-000027000000}"/>
    <hyperlink ref="I21" r:id="rId41" xr:uid="{00000000-0004-0000-0200-000028000000}"/>
    <hyperlink ref="D22" r:id="rId42" xr:uid="{00000000-0004-0000-0200-000029000000}"/>
    <hyperlink ref="K22" r:id="rId43" xr:uid="{00000000-0004-0000-0200-00002A000000}"/>
    <hyperlink ref="D23" r:id="rId44" xr:uid="{00000000-0004-0000-0200-00002B000000}"/>
    <hyperlink ref="I23" r:id="rId45" xr:uid="{00000000-0004-0000-0200-00002C000000}"/>
    <hyperlink ref="D24" r:id="rId46" xr:uid="{00000000-0004-0000-0200-00002D000000}"/>
    <hyperlink ref="I24" r:id="rId47" xr:uid="{00000000-0004-0000-0200-00002E000000}"/>
    <hyperlink ref="D26" r:id="rId48" xr:uid="{00000000-0004-0000-0200-00002F000000}"/>
    <hyperlink ref="Q26" r:id="rId49" xr:uid="{00000000-0004-0000-0200-000030000000}"/>
    <hyperlink ref="D27" r:id="rId50" xr:uid="{00000000-0004-0000-0200-000031000000}"/>
    <hyperlink ref="Q27" r:id="rId51" xr:uid="{00000000-0004-0000-0200-000032000000}"/>
    <hyperlink ref="D28" r:id="rId52" xr:uid="{00000000-0004-0000-0200-000033000000}"/>
    <hyperlink ref="Q28" r:id="rId53" xr:uid="{00000000-0004-0000-0200-000034000000}"/>
    <hyperlink ref="D29" r:id="rId54" xr:uid="{00000000-0004-0000-0200-000035000000}"/>
    <hyperlink ref="Q29" r:id="rId55" xr:uid="{00000000-0004-0000-0200-000036000000}"/>
    <hyperlink ref="B30" r:id="rId56" xr:uid="{00000000-0004-0000-0200-000037000000}"/>
    <hyperlink ref="D30" r:id="rId57" xr:uid="{00000000-0004-0000-0200-000038000000}"/>
    <hyperlink ref="S30" r:id="rId58" xr:uid="{00000000-0004-0000-0200-000039000000}"/>
  </hyperlinks>
  <pageMargins left="0.7" right="0.7" top="0.75" bottom="0.75" header="0.3" footer="0.3"/>
  <tableParts count="1">
    <tablePart r:id="rId59"/>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D143B-B9E3-4AB3-BE8D-8C4A430F9168}">
  <sheetPr>
    <outlinePr summaryBelow="0" summaryRight="0"/>
  </sheetPr>
  <dimension ref="A1:Z991"/>
  <sheetViews>
    <sheetView workbookViewId="0"/>
  </sheetViews>
  <sheetFormatPr defaultColWidth="12.5703125" defaultRowHeight="15.75" customHeight="1"/>
  <cols>
    <col min="1" max="2" width="23.42578125" customWidth="1"/>
    <col min="3" max="3" width="30.28515625" customWidth="1"/>
    <col min="4" max="4" width="21.5703125" customWidth="1"/>
    <col min="5" max="5" width="18.85546875" customWidth="1"/>
    <col min="6" max="6" width="27.140625" customWidth="1"/>
    <col min="7" max="7" width="22.7109375" customWidth="1"/>
    <col min="8" max="8" width="23.28515625" customWidth="1"/>
  </cols>
  <sheetData>
    <row r="1" spans="1:26" ht="15.75" customHeight="1">
      <c r="A1" s="234"/>
      <c r="B1" s="261"/>
      <c r="C1" s="260" t="s">
        <v>871</v>
      </c>
      <c r="D1" s="260" t="s">
        <v>870</v>
      </c>
      <c r="E1" s="260" t="s">
        <v>869</v>
      </c>
      <c r="F1" s="260" t="s">
        <v>868</v>
      </c>
      <c r="G1" s="260" t="s">
        <v>867</v>
      </c>
      <c r="H1" s="260" t="s">
        <v>866</v>
      </c>
      <c r="I1" s="230"/>
      <c r="J1" s="230"/>
      <c r="K1" s="230"/>
      <c r="L1" s="230"/>
      <c r="M1" s="230"/>
      <c r="N1" s="230"/>
      <c r="O1" s="230"/>
      <c r="P1" s="230"/>
      <c r="Q1" s="230"/>
      <c r="R1" s="230"/>
      <c r="S1" s="230"/>
      <c r="T1" s="230"/>
      <c r="U1" s="230"/>
      <c r="V1" s="230"/>
      <c r="W1" s="230"/>
      <c r="X1" s="230"/>
      <c r="Y1" s="230"/>
      <c r="Z1" s="230"/>
    </row>
    <row r="2" spans="1:26" ht="15.75" customHeight="1">
      <c r="A2" s="445" t="s">
        <v>865</v>
      </c>
      <c r="B2" s="259">
        <v>10000</v>
      </c>
      <c r="C2" s="234">
        <v>40</v>
      </c>
      <c r="D2" s="234">
        <f t="shared" ref="D2:D47" si="0">C2 * 60000</f>
        <v>2400000</v>
      </c>
      <c r="E2" s="234">
        <f t="shared" ref="E2:E8" si="1">-D2 + (B2 * C2)</f>
        <v>-2000000</v>
      </c>
      <c r="F2" s="234">
        <f>C2 / C9 * 100</f>
        <v>25.806451612903224</v>
      </c>
      <c r="G2" s="234">
        <f>C2 / C50 * 100</f>
        <v>10.554089709762533</v>
      </c>
      <c r="H2" s="249"/>
      <c r="I2" s="230"/>
      <c r="J2" s="230"/>
      <c r="K2" s="230"/>
      <c r="L2" s="230"/>
      <c r="M2" s="230"/>
      <c r="N2" s="230"/>
      <c r="O2" s="230"/>
      <c r="P2" s="230"/>
      <c r="Q2" s="230"/>
      <c r="R2" s="230"/>
      <c r="S2" s="230"/>
      <c r="T2" s="230"/>
      <c r="U2" s="230"/>
      <c r="V2" s="230"/>
      <c r="W2" s="230"/>
      <c r="X2" s="230"/>
      <c r="Y2" s="230"/>
      <c r="Z2" s="230"/>
    </row>
    <row r="3" spans="1:26" ht="15.75" customHeight="1">
      <c r="A3" s="427"/>
      <c r="B3" s="259">
        <v>15000</v>
      </c>
      <c r="C3" s="234">
        <v>48</v>
      </c>
      <c r="D3" s="234">
        <f t="shared" si="0"/>
        <v>2880000</v>
      </c>
      <c r="E3" s="234">
        <f t="shared" si="1"/>
        <v>-2160000</v>
      </c>
      <c r="F3" s="234">
        <f>C3 / C9 * 100</f>
        <v>30.967741935483872</v>
      </c>
      <c r="G3" s="234">
        <f>C3 / C50 * 100</f>
        <v>12.664907651715041</v>
      </c>
      <c r="H3" s="249"/>
      <c r="I3" s="230"/>
      <c r="J3" s="230"/>
      <c r="K3" s="230"/>
      <c r="L3" s="230"/>
      <c r="M3" s="230"/>
      <c r="N3" s="230"/>
      <c r="O3" s="230"/>
      <c r="P3" s="230"/>
      <c r="Q3" s="230"/>
      <c r="R3" s="230"/>
      <c r="S3" s="230"/>
      <c r="T3" s="230"/>
      <c r="U3" s="230"/>
      <c r="V3" s="230"/>
      <c r="W3" s="230"/>
      <c r="X3" s="230"/>
      <c r="Y3" s="230"/>
      <c r="Z3" s="230"/>
    </row>
    <row r="4" spans="1:26" ht="15.75" customHeight="1">
      <c r="A4" s="427"/>
      <c r="B4" s="259">
        <v>25000</v>
      </c>
      <c r="C4" s="234">
        <v>35</v>
      </c>
      <c r="D4" s="234">
        <f t="shared" si="0"/>
        <v>2100000</v>
      </c>
      <c r="E4" s="234">
        <f t="shared" si="1"/>
        <v>-1225000</v>
      </c>
      <c r="F4" s="234">
        <f>C4 / C9 * 100</f>
        <v>22.58064516129032</v>
      </c>
      <c r="G4" s="234">
        <f>C4 / C50 * 100</f>
        <v>9.2348284960422156</v>
      </c>
      <c r="H4" s="249"/>
      <c r="I4" s="230"/>
      <c r="J4" s="230"/>
      <c r="K4" s="230"/>
      <c r="L4" s="230"/>
      <c r="M4" s="230"/>
      <c r="N4" s="230"/>
      <c r="O4" s="230"/>
      <c r="P4" s="230"/>
      <c r="Q4" s="230"/>
      <c r="R4" s="230"/>
      <c r="S4" s="230"/>
      <c r="T4" s="230"/>
      <c r="U4" s="230"/>
      <c r="V4" s="230"/>
      <c r="W4" s="230"/>
      <c r="X4" s="230"/>
      <c r="Y4" s="230"/>
      <c r="Z4" s="230"/>
    </row>
    <row r="5" spans="1:26" ht="15.75" customHeight="1">
      <c r="A5" s="427"/>
      <c r="B5" s="259">
        <v>50000</v>
      </c>
      <c r="C5" s="234">
        <v>22</v>
      </c>
      <c r="D5" s="234">
        <f t="shared" si="0"/>
        <v>1320000</v>
      </c>
      <c r="E5" s="234">
        <f t="shared" si="1"/>
        <v>-220000</v>
      </c>
      <c r="F5" s="234">
        <f>C5 / C9 * 100</f>
        <v>14.193548387096774</v>
      </c>
      <c r="G5" s="234">
        <f>C5 / C50 * 100</f>
        <v>5.8047493403693933</v>
      </c>
      <c r="H5" s="249"/>
      <c r="I5" s="230"/>
      <c r="J5" s="230"/>
      <c r="K5" s="230"/>
      <c r="L5" s="230"/>
      <c r="M5" s="230"/>
      <c r="N5" s="230"/>
      <c r="O5" s="230"/>
      <c r="P5" s="230"/>
      <c r="Q5" s="230"/>
      <c r="R5" s="230"/>
      <c r="S5" s="230"/>
      <c r="T5" s="230"/>
      <c r="U5" s="230"/>
      <c r="V5" s="230"/>
      <c r="W5" s="230"/>
      <c r="X5" s="230"/>
      <c r="Y5" s="230"/>
      <c r="Z5" s="230"/>
    </row>
    <row r="6" spans="1:26" ht="15.75" customHeight="1">
      <c r="A6" s="427"/>
      <c r="B6" s="259">
        <v>100000</v>
      </c>
      <c r="C6" s="234">
        <v>6</v>
      </c>
      <c r="D6" s="234">
        <f t="shared" si="0"/>
        <v>360000</v>
      </c>
      <c r="E6" s="234">
        <f t="shared" si="1"/>
        <v>240000</v>
      </c>
      <c r="F6" s="234">
        <f>C6 / C9 * 100</f>
        <v>3.870967741935484</v>
      </c>
      <c r="G6" s="234">
        <f>C6 / C50 * 100</f>
        <v>1.5831134564643801</v>
      </c>
      <c r="H6" s="249"/>
      <c r="I6" s="230"/>
      <c r="J6" s="230"/>
      <c r="K6" s="230"/>
      <c r="L6" s="230"/>
      <c r="M6" s="230"/>
      <c r="N6" s="230"/>
      <c r="O6" s="230"/>
      <c r="P6" s="230"/>
      <c r="Q6" s="230"/>
      <c r="R6" s="230"/>
      <c r="S6" s="230"/>
      <c r="T6" s="230"/>
      <c r="U6" s="230"/>
      <c r="V6" s="230"/>
      <c r="W6" s="230"/>
      <c r="X6" s="230"/>
      <c r="Y6" s="230"/>
      <c r="Z6" s="230"/>
    </row>
    <row r="7" spans="1:26" ht="15.75" customHeight="1">
      <c r="A7" s="427"/>
      <c r="B7" s="259">
        <v>500000</v>
      </c>
      <c r="C7" s="234">
        <v>2</v>
      </c>
      <c r="D7" s="234">
        <f t="shared" si="0"/>
        <v>120000</v>
      </c>
      <c r="E7" s="234">
        <f t="shared" si="1"/>
        <v>880000</v>
      </c>
      <c r="F7" s="234">
        <f>C7 / C9 * 100</f>
        <v>1.2903225806451613</v>
      </c>
      <c r="G7" s="234">
        <f>C7 / C50 * 100</f>
        <v>0.52770448548812665</v>
      </c>
      <c r="H7" s="249"/>
      <c r="I7" s="230"/>
      <c r="J7" s="230"/>
      <c r="K7" s="230"/>
      <c r="L7" s="230"/>
      <c r="M7" s="230"/>
      <c r="N7" s="230"/>
      <c r="O7" s="230"/>
      <c r="P7" s="230"/>
      <c r="Q7" s="230"/>
      <c r="R7" s="230"/>
      <c r="S7" s="230"/>
      <c r="T7" s="230"/>
      <c r="U7" s="230"/>
      <c r="V7" s="230"/>
      <c r="W7" s="230"/>
      <c r="X7" s="230"/>
      <c r="Y7" s="230"/>
      <c r="Z7" s="230"/>
    </row>
    <row r="8" spans="1:26" ht="15.75" customHeight="1">
      <c r="A8" s="427"/>
      <c r="B8" s="259">
        <v>1000000</v>
      </c>
      <c r="C8" s="234">
        <v>2</v>
      </c>
      <c r="D8" s="234">
        <f t="shared" si="0"/>
        <v>120000</v>
      </c>
      <c r="E8" s="234">
        <f t="shared" si="1"/>
        <v>1880000</v>
      </c>
      <c r="F8" s="234">
        <f>C8 / C9 * 100</f>
        <v>1.2903225806451613</v>
      </c>
      <c r="G8" s="234">
        <f>C8 / C50 * 100</f>
        <v>0.52770448548812665</v>
      </c>
      <c r="H8" s="249"/>
      <c r="I8" s="230"/>
      <c r="J8" s="230"/>
      <c r="K8" s="230"/>
      <c r="L8" s="230"/>
      <c r="M8" s="230"/>
      <c r="N8" s="230"/>
      <c r="O8" s="230"/>
      <c r="P8" s="230"/>
      <c r="Q8" s="230"/>
      <c r="R8" s="230"/>
      <c r="S8" s="230"/>
      <c r="T8" s="230"/>
      <c r="U8" s="230"/>
      <c r="V8" s="230"/>
      <c r="W8" s="230"/>
      <c r="X8" s="230"/>
      <c r="Y8" s="230"/>
      <c r="Z8" s="230"/>
    </row>
    <row r="9" spans="1:26" ht="15.75" customHeight="1" thickBot="1">
      <c r="A9" s="444"/>
      <c r="B9" s="258" t="s">
        <v>697</v>
      </c>
      <c r="C9" s="246">
        <f>SUM(C2:C8)</f>
        <v>155</v>
      </c>
      <c r="D9" s="246">
        <f t="shared" si="0"/>
        <v>9300000</v>
      </c>
      <c r="E9" s="246">
        <f>SUM(E2:E8)</f>
        <v>-2605000</v>
      </c>
      <c r="F9" s="245"/>
      <c r="G9" s="246">
        <f>C9 / C50 * 100</f>
        <v>40.897097625329813</v>
      </c>
      <c r="H9" s="246">
        <f>((C2 * B2) + (C3 * B3) + (C4 * B4) + (C5 * B5) + (C6 * B6) + (C7 * B7) + (C8 * B8)) / C9 - 60000</f>
        <v>-16806.451612903227</v>
      </c>
      <c r="I9" s="230"/>
      <c r="J9" s="230"/>
      <c r="K9" s="230"/>
      <c r="L9" s="230"/>
      <c r="M9" s="230"/>
      <c r="N9" s="230"/>
      <c r="O9" s="230"/>
      <c r="P9" s="230"/>
      <c r="Q9" s="230"/>
      <c r="R9" s="230"/>
      <c r="S9" s="230"/>
      <c r="T9" s="230"/>
      <c r="U9" s="230"/>
      <c r="V9" s="230"/>
      <c r="W9" s="230"/>
      <c r="X9" s="230"/>
      <c r="Y9" s="230"/>
      <c r="Z9" s="230"/>
    </row>
    <row r="10" spans="1:26" ht="15.75" customHeight="1" thickTop="1">
      <c r="A10" s="446" t="s">
        <v>864</v>
      </c>
      <c r="B10" s="257">
        <v>0.2</v>
      </c>
      <c r="C10" s="256">
        <v>33</v>
      </c>
      <c r="D10" s="256">
        <f t="shared" si="0"/>
        <v>1980000</v>
      </c>
      <c r="E10" s="255"/>
      <c r="F10" s="256">
        <f>C10 / C13 * 100</f>
        <v>64.705882352941174</v>
      </c>
      <c r="G10" s="256">
        <f>C10 / C50 * 100</f>
        <v>8.7071240105540895</v>
      </c>
      <c r="H10" s="255"/>
      <c r="I10" s="230"/>
      <c r="J10" s="230"/>
      <c r="K10" s="230"/>
      <c r="L10" s="230"/>
      <c r="M10" s="230"/>
      <c r="N10" s="230"/>
      <c r="O10" s="230"/>
      <c r="P10" s="230"/>
      <c r="Q10" s="230"/>
      <c r="R10" s="230"/>
      <c r="S10" s="230"/>
      <c r="T10" s="230"/>
      <c r="U10" s="230"/>
      <c r="V10" s="230"/>
      <c r="W10" s="230"/>
      <c r="X10" s="230"/>
      <c r="Y10" s="230"/>
      <c r="Z10" s="230"/>
    </row>
    <row r="11" spans="1:26" ht="15.75" customHeight="1">
      <c r="A11" s="427"/>
      <c r="B11" s="254">
        <v>0.3</v>
      </c>
      <c r="C11" s="230">
        <v>6</v>
      </c>
      <c r="D11" s="234">
        <f t="shared" si="0"/>
        <v>360000</v>
      </c>
      <c r="E11" s="249"/>
      <c r="F11" s="234">
        <f>C11 / C13 * 100</f>
        <v>11.76470588235294</v>
      </c>
      <c r="G11" s="234">
        <f>C11 / C50 * 100</f>
        <v>1.5831134564643801</v>
      </c>
      <c r="H11" s="249"/>
      <c r="I11" s="230"/>
      <c r="J11" s="230"/>
      <c r="K11" s="230"/>
      <c r="L11" s="230"/>
      <c r="M11" s="230"/>
      <c r="N11" s="230"/>
      <c r="O11" s="230"/>
      <c r="P11" s="230"/>
      <c r="Q11" s="230"/>
      <c r="R11" s="230"/>
      <c r="S11" s="230"/>
      <c r="T11" s="230"/>
      <c r="U11" s="230"/>
      <c r="V11" s="230"/>
      <c r="W11" s="230"/>
      <c r="X11" s="230"/>
      <c r="Y11" s="230"/>
      <c r="Z11" s="230"/>
    </row>
    <row r="12" spans="1:26" ht="15.75" customHeight="1">
      <c r="A12" s="427"/>
      <c r="B12" s="254">
        <v>0.5</v>
      </c>
      <c r="C12" s="234">
        <v>12</v>
      </c>
      <c r="D12" s="234">
        <f t="shared" si="0"/>
        <v>720000</v>
      </c>
      <c r="E12" s="249"/>
      <c r="F12" s="234">
        <f>C12 / C13 * 100</f>
        <v>23.52941176470588</v>
      </c>
      <c r="G12" s="234">
        <f>C12 / C50 * 100</f>
        <v>3.1662269129287601</v>
      </c>
      <c r="H12" s="249"/>
      <c r="I12" s="230"/>
      <c r="J12" s="230"/>
      <c r="K12" s="230"/>
      <c r="L12" s="230"/>
      <c r="M12" s="230"/>
      <c r="N12" s="230"/>
      <c r="O12" s="230"/>
      <c r="P12" s="230"/>
      <c r="Q12" s="230"/>
      <c r="R12" s="230"/>
      <c r="S12" s="230"/>
      <c r="T12" s="230"/>
      <c r="U12" s="230"/>
      <c r="V12" s="230"/>
      <c r="W12" s="230"/>
      <c r="X12" s="230"/>
      <c r="Y12" s="230"/>
      <c r="Z12" s="230"/>
    </row>
    <row r="13" spans="1:26" ht="15.75" customHeight="1" thickBot="1">
      <c r="A13" s="444"/>
      <c r="B13" s="244" t="s">
        <v>697</v>
      </c>
      <c r="C13" s="243">
        <f>SUM(C10:C12)</f>
        <v>51</v>
      </c>
      <c r="D13" s="243">
        <f t="shared" si="0"/>
        <v>3060000</v>
      </c>
      <c r="E13" s="242"/>
      <c r="F13" s="242"/>
      <c r="G13" s="243">
        <f>C13 / C50 * 100</f>
        <v>13.456464379947231</v>
      </c>
      <c r="H13" s="243">
        <f>((C10 * B10) + (C11 * B11) + (C12 * B12)) / C13</f>
        <v>0.28235294117647058</v>
      </c>
      <c r="I13" s="230"/>
      <c r="J13" s="230"/>
      <c r="K13" s="230"/>
      <c r="L13" s="230"/>
      <c r="M13" s="230"/>
      <c r="N13" s="230"/>
      <c r="O13" s="230"/>
      <c r="P13" s="230"/>
      <c r="Q13" s="230"/>
      <c r="R13" s="230"/>
      <c r="S13" s="230"/>
      <c r="T13" s="230"/>
      <c r="U13" s="230"/>
      <c r="V13" s="230"/>
      <c r="W13" s="230"/>
      <c r="X13" s="230"/>
      <c r="Y13" s="230"/>
      <c r="Z13" s="230"/>
    </row>
    <row r="14" spans="1:26" ht="15.75" customHeight="1" thickTop="1">
      <c r="A14" s="446" t="s">
        <v>863</v>
      </c>
      <c r="B14" s="254">
        <v>0.2</v>
      </c>
      <c r="C14" s="234">
        <v>13</v>
      </c>
      <c r="D14" s="234">
        <f t="shared" si="0"/>
        <v>780000</v>
      </c>
      <c r="E14" s="249"/>
      <c r="F14" s="234">
        <f>C14 / C17 * 100</f>
        <v>52</v>
      </c>
      <c r="G14" s="234">
        <f>C14 / C50 * 100</f>
        <v>3.4300791556728232</v>
      </c>
      <c r="H14" s="249"/>
      <c r="I14" s="230"/>
      <c r="J14" s="230"/>
      <c r="K14" s="230"/>
      <c r="L14" s="230"/>
      <c r="M14" s="230"/>
      <c r="N14" s="230"/>
      <c r="O14" s="230"/>
      <c r="P14" s="230"/>
      <c r="Q14" s="230"/>
      <c r="R14" s="230"/>
      <c r="S14" s="230"/>
      <c r="T14" s="230"/>
      <c r="U14" s="230"/>
      <c r="V14" s="230"/>
      <c r="W14" s="230"/>
      <c r="X14" s="230"/>
      <c r="Y14" s="230"/>
      <c r="Z14" s="230"/>
    </row>
    <row r="15" spans="1:26" ht="15.75" customHeight="1">
      <c r="A15" s="427"/>
      <c r="B15" s="254">
        <v>0.3</v>
      </c>
      <c r="C15" s="234">
        <v>7</v>
      </c>
      <c r="D15" s="234">
        <f t="shared" si="0"/>
        <v>420000</v>
      </c>
      <c r="E15" s="249"/>
      <c r="F15" s="234">
        <f>C15 / C17 * 100</f>
        <v>28.000000000000004</v>
      </c>
      <c r="G15" s="234">
        <f>C15 / C50 * 100</f>
        <v>1.8469656992084433</v>
      </c>
      <c r="H15" s="249"/>
      <c r="I15" s="230"/>
      <c r="J15" s="230"/>
      <c r="K15" s="230"/>
      <c r="L15" s="230"/>
      <c r="M15" s="230"/>
      <c r="N15" s="230"/>
      <c r="O15" s="230"/>
      <c r="P15" s="230"/>
      <c r="Q15" s="230"/>
      <c r="R15" s="230"/>
      <c r="S15" s="230"/>
      <c r="T15" s="230"/>
      <c r="U15" s="230"/>
      <c r="V15" s="230"/>
      <c r="W15" s="230"/>
      <c r="X15" s="230"/>
      <c r="Y15" s="230"/>
      <c r="Z15" s="230"/>
    </row>
    <row r="16" spans="1:26" ht="15.75" customHeight="1">
      <c r="A16" s="427"/>
      <c r="B16" s="254">
        <v>0.5</v>
      </c>
      <c r="C16" s="234">
        <v>5</v>
      </c>
      <c r="D16" s="234">
        <f t="shared" si="0"/>
        <v>300000</v>
      </c>
      <c r="E16" s="249"/>
      <c r="F16" s="234">
        <f>C16 / C17 * 100</f>
        <v>20</v>
      </c>
      <c r="G16" s="234">
        <f>C16 / C50 * 100</f>
        <v>1.3192612137203166</v>
      </c>
      <c r="H16" s="249"/>
      <c r="I16" s="230"/>
      <c r="J16" s="230"/>
      <c r="K16" s="230"/>
      <c r="L16" s="230"/>
      <c r="M16" s="230"/>
      <c r="N16" s="230"/>
      <c r="O16" s="230"/>
      <c r="P16" s="230"/>
      <c r="Q16" s="230"/>
      <c r="R16" s="230"/>
      <c r="S16" s="230"/>
      <c r="T16" s="230"/>
      <c r="U16" s="230"/>
      <c r="V16" s="230"/>
      <c r="W16" s="230"/>
      <c r="X16" s="230"/>
      <c r="Y16" s="230"/>
      <c r="Z16" s="230"/>
    </row>
    <row r="17" spans="1:26" ht="15.75" customHeight="1" thickBot="1">
      <c r="A17" s="444"/>
      <c r="B17" s="244" t="s">
        <v>697</v>
      </c>
      <c r="C17" s="243">
        <f>SUM(C14:C16)</f>
        <v>25</v>
      </c>
      <c r="D17" s="243">
        <f t="shared" si="0"/>
        <v>1500000</v>
      </c>
      <c r="E17" s="242"/>
      <c r="F17" s="242"/>
      <c r="G17" s="243">
        <f>C17 / C50 * 100</f>
        <v>6.5963060686015833</v>
      </c>
      <c r="H17" s="243">
        <f>((C14 * B14) + (C15 * B15) + (C16 * B16)) / C17</f>
        <v>0.28800000000000003</v>
      </c>
      <c r="I17" s="230"/>
      <c r="J17" s="230"/>
      <c r="K17" s="230"/>
      <c r="L17" s="230"/>
      <c r="M17" s="230"/>
      <c r="N17" s="230"/>
      <c r="O17" s="230"/>
      <c r="P17" s="230"/>
      <c r="Q17" s="230"/>
      <c r="R17" s="230"/>
      <c r="S17" s="230"/>
      <c r="T17" s="230"/>
      <c r="U17" s="230"/>
      <c r="V17" s="230"/>
      <c r="W17" s="230"/>
      <c r="X17" s="230"/>
      <c r="Y17" s="230"/>
      <c r="Z17" s="230"/>
    </row>
    <row r="18" spans="1:26" ht="15.75" customHeight="1" thickTop="1">
      <c r="A18" s="443" t="s">
        <v>862</v>
      </c>
      <c r="B18" s="253" t="s">
        <v>861</v>
      </c>
      <c r="C18" s="252">
        <v>7</v>
      </c>
      <c r="D18" s="234">
        <f t="shared" si="0"/>
        <v>420000</v>
      </c>
      <c r="E18" s="251"/>
      <c r="F18" s="234">
        <f>C18 / C25 * 100</f>
        <v>14.000000000000002</v>
      </c>
      <c r="G18" s="252">
        <f>C18 / C50 * 100</f>
        <v>1.8469656992084433</v>
      </c>
      <c r="H18" s="251"/>
      <c r="I18" s="230"/>
      <c r="J18" s="230"/>
      <c r="K18" s="230"/>
      <c r="L18" s="230"/>
      <c r="M18" s="230"/>
      <c r="N18" s="230"/>
      <c r="O18" s="230"/>
      <c r="P18" s="230"/>
      <c r="Q18" s="230"/>
      <c r="R18" s="230"/>
      <c r="S18" s="230"/>
      <c r="T18" s="230"/>
      <c r="U18" s="230"/>
      <c r="V18" s="230"/>
      <c r="W18" s="230"/>
      <c r="X18" s="230"/>
      <c r="Y18" s="230"/>
      <c r="Z18" s="230"/>
    </row>
    <row r="19" spans="1:26" ht="15.75" customHeight="1">
      <c r="A19" s="427"/>
      <c r="B19" s="250" t="s">
        <v>860</v>
      </c>
      <c r="C19" s="234">
        <v>10</v>
      </c>
      <c r="D19" s="234">
        <f t="shared" si="0"/>
        <v>600000</v>
      </c>
      <c r="E19" s="249"/>
      <c r="F19" s="234">
        <f>C19 / C25 * 100</f>
        <v>20</v>
      </c>
      <c r="G19" s="234">
        <f>C19 / C50 * 100</f>
        <v>2.6385224274406331</v>
      </c>
      <c r="H19" s="249"/>
      <c r="I19" s="230"/>
      <c r="J19" s="230"/>
      <c r="K19" s="230"/>
      <c r="L19" s="230"/>
      <c r="M19" s="230"/>
      <c r="N19" s="230"/>
      <c r="O19" s="230"/>
      <c r="P19" s="230"/>
      <c r="Q19" s="230"/>
      <c r="R19" s="230"/>
      <c r="S19" s="230"/>
      <c r="T19" s="230"/>
      <c r="U19" s="230"/>
      <c r="V19" s="230"/>
      <c r="W19" s="230"/>
      <c r="X19" s="230"/>
      <c r="Y19" s="230"/>
      <c r="Z19" s="230"/>
    </row>
    <row r="20" spans="1:26" ht="15.75" customHeight="1">
      <c r="A20" s="427"/>
      <c r="B20" s="250" t="s">
        <v>859</v>
      </c>
      <c r="C20" s="234">
        <v>7</v>
      </c>
      <c r="D20" s="234">
        <f t="shared" si="0"/>
        <v>420000</v>
      </c>
      <c r="E20" s="249"/>
      <c r="F20" s="234">
        <f>C20 / C25 * 100</f>
        <v>14.000000000000002</v>
      </c>
      <c r="G20" s="234">
        <f>C20 / C50 * 100</f>
        <v>1.8469656992084433</v>
      </c>
      <c r="H20" s="249"/>
      <c r="I20" s="230"/>
      <c r="J20" s="230"/>
      <c r="K20" s="230"/>
      <c r="L20" s="230"/>
      <c r="M20" s="230"/>
      <c r="N20" s="230"/>
      <c r="O20" s="230"/>
      <c r="P20" s="230"/>
      <c r="Q20" s="230"/>
      <c r="R20" s="230"/>
      <c r="S20" s="230"/>
      <c r="T20" s="230"/>
      <c r="U20" s="230"/>
      <c r="V20" s="230"/>
      <c r="W20" s="230"/>
      <c r="X20" s="230"/>
      <c r="Y20" s="230"/>
      <c r="Z20" s="230"/>
    </row>
    <row r="21" spans="1:26" ht="15.75" customHeight="1">
      <c r="A21" s="427"/>
      <c r="B21" s="250" t="s">
        <v>858</v>
      </c>
      <c r="C21" s="234">
        <v>3</v>
      </c>
      <c r="D21" s="234">
        <f t="shared" si="0"/>
        <v>180000</v>
      </c>
      <c r="E21" s="249"/>
      <c r="F21" s="234">
        <f>C21 / C25 * 100</f>
        <v>6</v>
      </c>
      <c r="G21" s="234">
        <f>C21 / C50 * 100</f>
        <v>0.79155672823219003</v>
      </c>
      <c r="H21" s="249"/>
      <c r="I21" s="230"/>
      <c r="J21" s="230"/>
      <c r="K21" s="230"/>
      <c r="L21" s="230"/>
      <c r="M21" s="230"/>
      <c r="N21" s="230"/>
      <c r="O21" s="230"/>
      <c r="P21" s="230"/>
      <c r="Q21" s="230"/>
      <c r="R21" s="230"/>
      <c r="S21" s="230"/>
      <c r="T21" s="230"/>
      <c r="U21" s="230"/>
      <c r="V21" s="230"/>
      <c r="W21" s="230"/>
      <c r="X21" s="230"/>
      <c r="Y21" s="230"/>
      <c r="Z21" s="230"/>
    </row>
    <row r="22" spans="1:26" ht="15.75" customHeight="1">
      <c r="A22" s="427"/>
      <c r="B22" s="250" t="s">
        <v>857</v>
      </c>
      <c r="C22" s="234">
        <v>6</v>
      </c>
      <c r="D22" s="234">
        <f t="shared" si="0"/>
        <v>360000</v>
      </c>
      <c r="E22" s="249"/>
      <c r="F22" s="234">
        <f>C22 / C25 * 100</f>
        <v>12</v>
      </c>
      <c r="G22" s="234">
        <f>C22 / C50 * 100</f>
        <v>1.5831134564643801</v>
      </c>
      <c r="H22" s="249"/>
      <c r="I22" s="230"/>
      <c r="J22" s="230"/>
      <c r="K22" s="230"/>
      <c r="L22" s="230"/>
      <c r="M22" s="230"/>
      <c r="N22" s="230"/>
      <c r="O22" s="230"/>
      <c r="P22" s="230"/>
      <c r="Q22" s="230"/>
      <c r="R22" s="230"/>
      <c r="S22" s="230"/>
      <c r="T22" s="230"/>
      <c r="U22" s="230"/>
      <c r="V22" s="230"/>
      <c r="W22" s="230"/>
      <c r="X22" s="230"/>
      <c r="Y22" s="230"/>
      <c r="Z22" s="230"/>
    </row>
    <row r="23" spans="1:26" ht="15.75" customHeight="1">
      <c r="A23" s="427"/>
      <c r="B23" s="250" t="s">
        <v>856</v>
      </c>
      <c r="C23" s="234">
        <v>10</v>
      </c>
      <c r="D23" s="234">
        <f t="shared" si="0"/>
        <v>600000</v>
      </c>
      <c r="E23" s="249"/>
      <c r="F23" s="234">
        <f>C23 / C25 * 100</f>
        <v>20</v>
      </c>
      <c r="G23" s="234">
        <f>C23 / C50 * 100</f>
        <v>2.6385224274406331</v>
      </c>
      <c r="H23" s="249"/>
      <c r="I23" s="230"/>
      <c r="J23" s="230"/>
      <c r="K23" s="230"/>
      <c r="L23" s="230"/>
      <c r="M23" s="230"/>
      <c r="N23" s="230"/>
      <c r="O23" s="230"/>
      <c r="P23" s="230"/>
      <c r="Q23" s="230"/>
      <c r="R23" s="230"/>
      <c r="S23" s="230"/>
      <c r="T23" s="230"/>
      <c r="U23" s="230"/>
      <c r="V23" s="230"/>
      <c r="W23" s="230"/>
      <c r="X23" s="230"/>
      <c r="Y23" s="230"/>
      <c r="Z23" s="230"/>
    </row>
    <row r="24" spans="1:26" ht="12.75">
      <c r="A24" s="427"/>
      <c r="B24" s="250" t="s">
        <v>855</v>
      </c>
      <c r="C24" s="234">
        <v>7</v>
      </c>
      <c r="D24" s="234">
        <f t="shared" si="0"/>
        <v>420000</v>
      </c>
      <c r="E24" s="249"/>
      <c r="F24" s="234">
        <f>C24 / C25 * 100</f>
        <v>14.000000000000002</v>
      </c>
      <c r="G24" s="234">
        <f>C24 / C50 * 100</f>
        <v>1.8469656992084433</v>
      </c>
      <c r="H24" s="249"/>
      <c r="I24" s="230"/>
      <c r="J24" s="230"/>
      <c r="K24" s="230"/>
      <c r="L24" s="230"/>
      <c r="M24" s="230"/>
      <c r="N24" s="230"/>
      <c r="O24" s="230"/>
      <c r="P24" s="230"/>
      <c r="Q24" s="230"/>
      <c r="R24" s="230"/>
      <c r="S24" s="230"/>
      <c r="T24" s="230"/>
      <c r="U24" s="230"/>
      <c r="V24" s="230"/>
      <c r="W24" s="230"/>
      <c r="X24" s="230"/>
      <c r="Y24" s="230"/>
      <c r="Z24" s="230"/>
    </row>
    <row r="25" spans="1:26" ht="13.5" thickBot="1">
      <c r="A25" s="444"/>
      <c r="B25" s="244" t="s">
        <v>697</v>
      </c>
      <c r="C25" s="243">
        <f>SUM(C18:C24)</f>
        <v>50</v>
      </c>
      <c r="D25" s="243">
        <f t="shared" si="0"/>
        <v>3000000</v>
      </c>
      <c r="E25" s="242"/>
      <c r="F25" s="242"/>
      <c r="G25" s="243">
        <f>C25 / C50 * 100</f>
        <v>13.192612137203167</v>
      </c>
      <c r="H25" s="242"/>
      <c r="I25" s="230"/>
      <c r="J25" s="230"/>
      <c r="K25" s="230"/>
      <c r="L25" s="230"/>
      <c r="M25" s="230"/>
      <c r="N25" s="230"/>
      <c r="O25" s="230"/>
      <c r="P25" s="230"/>
      <c r="Q25" s="230"/>
      <c r="R25" s="230"/>
      <c r="S25" s="230"/>
      <c r="T25" s="230"/>
      <c r="U25" s="230"/>
      <c r="V25" s="230"/>
      <c r="W25" s="230"/>
      <c r="X25" s="230"/>
      <c r="Y25" s="230"/>
      <c r="Z25" s="230"/>
    </row>
    <row r="26" spans="1:26" ht="13.5" thickTop="1">
      <c r="A26" s="443" t="s">
        <v>854</v>
      </c>
      <c r="B26" s="250" t="s">
        <v>853</v>
      </c>
      <c r="C26" s="252">
        <v>6</v>
      </c>
      <c r="D26" s="234">
        <f t="shared" si="0"/>
        <v>360000</v>
      </c>
      <c r="E26" s="251"/>
      <c r="F26" s="234">
        <f>C26 / C34 * 100</f>
        <v>13.333333333333334</v>
      </c>
      <c r="G26" s="252">
        <f>C26 / C50 * 100</f>
        <v>1.5831134564643801</v>
      </c>
      <c r="H26" s="251"/>
      <c r="I26" s="230"/>
      <c r="J26" s="230"/>
      <c r="K26" s="230"/>
      <c r="L26" s="230"/>
      <c r="M26" s="230"/>
      <c r="N26" s="230"/>
      <c r="O26" s="230"/>
      <c r="P26" s="230"/>
      <c r="Q26" s="230"/>
      <c r="R26" s="230"/>
      <c r="S26" s="230"/>
      <c r="T26" s="230"/>
      <c r="U26" s="230"/>
      <c r="V26" s="230"/>
      <c r="W26" s="230"/>
      <c r="X26" s="230"/>
      <c r="Y26" s="230"/>
      <c r="Z26" s="230"/>
    </row>
    <row r="27" spans="1:26" ht="12.75">
      <c r="A27" s="427"/>
      <c r="B27" s="250" t="s">
        <v>852</v>
      </c>
      <c r="C27" s="234">
        <v>7</v>
      </c>
      <c r="D27" s="234">
        <f t="shared" si="0"/>
        <v>420000</v>
      </c>
      <c r="E27" s="249"/>
      <c r="F27" s="234">
        <f>C27 / C34 * 100</f>
        <v>15.555555555555555</v>
      </c>
      <c r="G27" s="234">
        <f>C27 / C50 * 100</f>
        <v>1.8469656992084433</v>
      </c>
      <c r="H27" s="249"/>
      <c r="I27" s="230"/>
      <c r="J27" s="230"/>
      <c r="K27" s="230"/>
      <c r="L27" s="230"/>
      <c r="M27" s="230"/>
      <c r="N27" s="230"/>
      <c r="O27" s="230"/>
      <c r="P27" s="230"/>
      <c r="Q27" s="230"/>
      <c r="R27" s="230"/>
      <c r="S27" s="230"/>
      <c r="T27" s="230"/>
      <c r="U27" s="230"/>
      <c r="V27" s="230"/>
      <c r="W27" s="230"/>
      <c r="X27" s="230"/>
      <c r="Y27" s="230"/>
      <c r="Z27" s="230"/>
    </row>
    <row r="28" spans="1:26" ht="12.75">
      <c r="A28" s="427"/>
      <c r="B28" s="250" t="s">
        <v>851</v>
      </c>
      <c r="C28" s="234">
        <v>6</v>
      </c>
      <c r="D28" s="234">
        <f t="shared" si="0"/>
        <v>360000</v>
      </c>
      <c r="E28" s="249"/>
      <c r="F28" s="234">
        <f>C28 / C34 * 100</f>
        <v>13.333333333333334</v>
      </c>
      <c r="G28" s="234">
        <f>C28 / C50 * 100</f>
        <v>1.5831134564643801</v>
      </c>
      <c r="H28" s="249"/>
      <c r="I28" s="230"/>
      <c r="J28" s="230"/>
      <c r="K28" s="230"/>
      <c r="L28" s="230"/>
      <c r="M28" s="230"/>
      <c r="N28" s="230"/>
      <c r="O28" s="230"/>
      <c r="P28" s="230"/>
      <c r="Q28" s="230"/>
      <c r="R28" s="230"/>
      <c r="S28" s="230"/>
      <c r="T28" s="230"/>
      <c r="U28" s="230"/>
      <c r="V28" s="230"/>
      <c r="W28" s="230"/>
      <c r="X28" s="230"/>
      <c r="Y28" s="230"/>
      <c r="Z28" s="230"/>
    </row>
    <row r="29" spans="1:26" ht="12.75">
      <c r="A29" s="427"/>
      <c r="B29" s="250" t="s">
        <v>850</v>
      </c>
      <c r="C29" s="234">
        <v>9</v>
      </c>
      <c r="D29" s="234">
        <f t="shared" si="0"/>
        <v>540000</v>
      </c>
      <c r="E29" s="249"/>
      <c r="F29" s="234">
        <f>C29 / C34 * 100</f>
        <v>20</v>
      </c>
      <c r="G29" s="234">
        <f>C29 / C50 * 100</f>
        <v>2.3746701846965697</v>
      </c>
      <c r="H29" s="249"/>
      <c r="I29" s="230"/>
      <c r="J29" s="230"/>
      <c r="K29" s="230"/>
      <c r="L29" s="230"/>
      <c r="M29" s="230"/>
      <c r="N29" s="230"/>
      <c r="O29" s="230"/>
      <c r="P29" s="230"/>
      <c r="Q29" s="230"/>
      <c r="R29" s="230"/>
      <c r="S29" s="230"/>
      <c r="T29" s="230"/>
      <c r="U29" s="230"/>
      <c r="V29" s="230"/>
      <c r="W29" s="230"/>
      <c r="X29" s="230"/>
      <c r="Y29" s="230"/>
      <c r="Z29" s="230"/>
    </row>
    <row r="30" spans="1:26" ht="12.75">
      <c r="A30" s="427"/>
      <c r="B30" s="250" t="s">
        <v>322</v>
      </c>
      <c r="C30" s="234">
        <v>7</v>
      </c>
      <c r="D30" s="234">
        <f t="shared" si="0"/>
        <v>420000</v>
      </c>
      <c r="E30" s="249"/>
      <c r="F30" s="234">
        <f>C30 / C34 * 100</f>
        <v>15.555555555555555</v>
      </c>
      <c r="G30" s="234">
        <f>C30 / C50 * 100</f>
        <v>1.8469656992084433</v>
      </c>
      <c r="H30" s="249"/>
      <c r="I30" s="230"/>
      <c r="J30" s="230"/>
      <c r="K30" s="230"/>
      <c r="L30" s="230"/>
      <c r="M30" s="230"/>
      <c r="N30" s="230"/>
      <c r="O30" s="230"/>
      <c r="P30" s="230"/>
      <c r="Q30" s="230"/>
      <c r="R30" s="230"/>
      <c r="S30" s="230"/>
      <c r="T30" s="230"/>
      <c r="U30" s="230"/>
      <c r="V30" s="230"/>
      <c r="W30" s="230"/>
      <c r="X30" s="230"/>
      <c r="Y30" s="230"/>
      <c r="Z30" s="230"/>
    </row>
    <row r="31" spans="1:26" ht="12.75">
      <c r="A31" s="427"/>
      <c r="B31" s="250" t="s">
        <v>849</v>
      </c>
      <c r="C31" s="234">
        <v>3</v>
      </c>
      <c r="D31" s="234">
        <f t="shared" si="0"/>
        <v>180000</v>
      </c>
      <c r="E31" s="249"/>
      <c r="F31" s="234">
        <f>C31 / C34 * 100</f>
        <v>6.666666666666667</v>
      </c>
      <c r="G31" s="234">
        <f>C31 / C50 * 100</f>
        <v>0.79155672823219003</v>
      </c>
      <c r="H31" s="249"/>
      <c r="I31" s="230"/>
      <c r="J31" s="230"/>
      <c r="K31" s="230"/>
      <c r="L31" s="230"/>
      <c r="M31" s="230"/>
      <c r="N31" s="230"/>
      <c r="O31" s="230"/>
      <c r="P31" s="230"/>
      <c r="Q31" s="230"/>
      <c r="R31" s="230"/>
      <c r="S31" s="230"/>
      <c r="T31" s="230"/>
      <c r="U31" s="230"/>
      <c r="V31" s="230"/>
      <c r="W31" s="230"/>
      <c r="X31" s="230"/>
      <c r="Y31" s="230"/>
      <c r="Z31" s="230"/>
    </row>
    <row r="32" spans="1:26" ht="12.75">
      <c r="A32" s="427"/>
      <c r="B32" s="250" t="s">
        <v>848</v>
      </c>
      <c r="C32" s="234">
        <v>4</v>
      </c>
      <c r="D32" s="234">
        <f t="shared" si="0"/>
        <v>240000</v>
      </c>
      <c r="E32" s="249"/>
      <c r="F32" s="234">
        <f>C32 / C34 * 100</f>
        <v>8.8888888888888893</v>
      </c>
      <c r="G32" s="234">
        <f>C32 / C50 * 100</f>
        <v>1.0554089709762533</v>
      </c>
      <c r="H32" s="249"/>
      <c r="I32" s="230"/>
      <c r="J32" s="230"/>
      <c r="K32" s="230"/>
      <c r="L32" s="230"/>
      <c r="M32" s="230"/>
      <c r="N32" s="230"/>
      <c r="O32" s="230"/>
      <c r="P32" s="230"/>
      <c r="Q32" s="230"/>
      <c r="R32" s="230"/>
      <c r="S32" s="230"/>
      <c r="T32" s="230"/>
      <c r="U32" s="230"/>
      <c r="V32" s="230"/>
      <c r="W32" s="230"/>
      <c r="X32" s="230"/>
      <c r="Y32" s="230"/>
      <c r="Z32" s="230"/>
    </row>
    <row r="33" spans="1:26" ht="12.75">
      <c r="A33" s="427"/>
      <c r="B33" s="250" t="s">
        <v>847</v>
      </c>
      <c r="C33" s="234">
        <v>3</v>
      </c>
      <c r="D33" s="234">
        <f t="shared" si="0"/>
        <v>180000</v>
      </c>
      <c r="E33" s="249"/>
      <c r="F33" s="234">
        <f>C33 / C34 * 100</f>
        <v>6.666666666666667</v>
      </c>
      <c r="G33" s="234">
        <f>C33 / C50 * 100</f>
        <v>0.79155672823219003</v>
      </c>
      <c r="H33" s="249"/>
      <c r="I33" s="230"/>
      <c r="J33" s="230"/>
      <c r="K33" s="230"/>
      <c r="L33" s="230"/>
      <c r="M33" s="230"/>
      <c r="N33" s="230"/>
      <c r="O33" s="230"/>
      <c r="P33" s="230"/>
      <c r="Q33" s="230"/>
      <c r="R33" s="230"/>
      <c r="S33" s="230"/>
      <c r="T33" s="230"/>
      <c r="U33" s="230"/>
      <c r="V33" s="230"/>
      <c r="W33" s="230"/>
      <c r="X33" s="230"/>
      <c r="Y33" s="230"/>
      <c r="Z33" s="230"/>
    </row>
    <row r="34" spans="1:26" ht="13.5" thickBot="1">
      <c r="A34" s="444"/>
      <c r="B34" s="244" t="s">
        <v>697</v>
      </c>
      <c r="C34" s="243">
        <f>SUM(C26:C33)</f>
        <v>45</v>
      </c>
      <c r="D34" s="243">
        <f t="shared" si="0"/>
        <v>2700000</v>
      </c>
      <c r="E34" s="242"/>
      <c r="F34" s="242"/>
      <c r="G34" s="243">
        <f>C34 / C50 * 100</f>
        <v>11.87335092348285</v>
      </c>
      <c r="H34" s="242"/>
      <c r="I34" s="230"/>
      <c r="J34" s="230"/>
      <c r="K34" s="230"/>
      <c r="L34" s="230"/>
      <c r="M34" s="230"/>
      <c r="N34" s="230"/>
      <c r="O34" s="230"/>
      <c r="P34" s="230"/>
      <c r="Q34" s="230"/>
      <c r="R34" s="230"/>
      <c r="S34" s="230"/>
      <c r="T34" s="230"/>
      <c r="U34" s="230"/>
      <c r="V34" s="230"/>
      <c r="W34" s="230"/>
      <c r="X34" s="230"/>
      <c r="Y34" s="230"/>
      <c r="Z34" s="230"/>
    </row>
    <row r="35" spans="1:26" ht="13.5" thickTop="1">
      <c r="A35" s="443" t="s">
        <v>846</v>
      </c>
      <c r="B35" s="253">
        <v>1</v>
      </c>
      <c r="C35" s="252">
        <v>26</v>
      </c>
      <c r="D35" s="234">
        <f t="shared" si="0"/>
        <v>1560000</v>
      </c>
      <c r="E35" s="251"/>
      <c r="F35" s="234">
        <f>C35 / C38 * 100</f>
        <v>57.777777777777771</v>
      </c>
      <c r="G35" s="252">
        <f>C35 / C50 * 100</f>
        <v>6.8601583113456464</v>
      </c>
      <c r="H35" s="251"/>
      <c r="I35" s="230"/>
      <c r="J35" s="230"/>
      <c r="K35" s="230"/>
      <c r="L35" s="230"/>
      <c r="M35" s="230"/>
      <c r="N35" s="230"/>
      <c r="O35" s="230"/>
      <c r="P35" s="230"/>
      <c r="Q35" s="230"/>
      <c r="R35" s="230"/>
      <c r="S35" s="230"/>
      <c r="T35" s="230"/>
      <c r="U35" s="230"/>
      <c r="V35" s="230"/>
      <c r="W35" s="230"/>
      <c r="X35" s="230"/>
      <c r="Y35" s="230"/>
      <c r="Z35" s="230"/>
    </row>
    <row r="36" spans="1:26" ht="12.75">
      <c r="A36" s="427"/>
      <c r="B36" s="250">
        <v>2</v>
      </c>
      <c r="C36" s="234">
        <v>12</v>
      </c>
      <c r="D36" s="234">
        <f t="shared" si="0"/>
        <v>720000</v>
      </c>
      <c r="E36" s="249"/>
      <c r="F36" s="234">
        <f>C36 / C38 * 100</f>
        <v>26.666666666666668</v>
      </c>
      <c r="G36" s="234">
        <f>C36 / C50 * 100</f>
        <v>3.1662269129287601</v>
      </c>
      <c r="H36" s="249"/>
      <c r="I36" s="230"/>
      <c r="J36" s="230"/>
      <c r="K36" s="230"/>
      <c r="L36" s="230"/>
      <c r="M36" s="230"/>
      <c r="N36" s="230"/>
      <c r="O36" s="230"/>
      <c r="P36" s="230"/>
      <c r="Q36" s="230"/>
      <c r="R36" s="230"/>
      <c r="S36" s="230"/>
      <c r="T36" s="230"/>
      <c r="U36" s="230"/>
      <c r="V36" s="230"/>
      <c r="W36" s="230"/>
      <c r="X36" s="230"/>
      <c r="Y36" s="230"/>
      <c r="Z36" s="230"/>
    </row>
    <row r="37" spans="1:26" ht="12.75">
      <c r="A37" s="427"/>
      <c r="B37" s="250">
        <v>3</v>
      </c>
      <c r="C37" s="234">
        <v>7</v>
      </c>
      <c r="D37" s="234">
        <f t="shared" si="0"/>
        <v>420000</v>
      </c>
      <c r="E37" s="249"/>
      <c r="F37" s="234">
        <f>C37 / C38 * 100</f>
        <v>15.555555555555555</v>
      </c>
      <c r="G37" s="234">
        <f>C37 / C50 * 100</f>
        <v>1.8469656992084433</v>
      </c>
      <c r="H37" s="249"/>
      <c r="I37" s="230"/>
      <c r="J37" s="230"/>
      <c r="K37" s="230"/>
      <c r="L37" s="230"/>
      <c r="M37" s="230"/>
      <c r="N37" s="230"/>
      <c r="O37" s="230"/>
      <c r="P37" s="230"/>
      <c r="Q37" s="230"/>
      <c r="R37" s="230"/>
      <c r="S37" s="230"/>
      <c r="T37" s="230"/>
      <c r="U37" s="230"/>
      <c r="V37" s="230"/>
      <c r="W37" s="230"/>
      <c r="X37" s="230"/>
      <c r="Y37" s="230"/>
      <c r="Z37" s="230"/>
    </row>
    <row r="38" spans="1:26" ht="13.5" thickBot="1">
      <c r="A38" s="444"/>
      <c r="B38" s="244" t="s">
        <v>697</v>
      </c>
      <c r="C38" s="243">
        <f>SUM(C35:C37)</f>
        <v>45</v>
      </c>
      <c r="D38" s="243">
        <f t="shared" si="0"/>
        <v>2700000</v>
      </c>
      <c r="E38" s="242"/>
      <c r="F38" s="242"/>
      <c r="G38" s="243">
        <f>C38 / C50 * 100</f>
        <v>11.87335092348285</v>
      </c>
      <c r="H38" s="243">
        <f>((C35 * B35) + (C36 * B36) + (C37 * B37)) / C38</f>
        <v>1.5777777777777777</v>
      </c>
      <c r="I38" s="230"/>
      <c r="J38" s="230"/>
      <c r="K38" s="230"/>
      <c r="L38" s="230"/>
      <c r="M38" s="230"/>
      <c r="N38" s="230"/>
      <c r="O38" s="230"/>
      <c r="P38" s="230"/>
      <c r="Q38" s="230"/>
      <c r="R38" s="230"/>
      <c r="S38" s="230"/>
      <c r="T38" s="230"/>
      <c r="U38" s="230"/>
      <c r="V38" s="230"/>
      <c r="W38" s="230"/>
      <c r="X38" s="230"/>
      <c r="Y38" s="230"/>
      <c r="Z38" s="230"/>
    </row>
    <row r="39" spans="1:26" ht="13.5" thickTop="1">
      <c r="A39" s="443" t="s">
        <v>845</v>
      </c>
      <c r="B39" s="253" t="s">
        <v>844</v>
      </c>
      <c r="C39" s="252">
        <v>2</v>
      </c>
      <c r="D39" s="234">
        <f t="shared" si="0"/>
        <v>120000</v>
      </c>
      <c r="E39" s="251"/>
      <c r="F39" s="234">
        <f>C39 / C49 * 100</f>
        <v>25</v>
      </c>
      <c r="G39" s="252">
        <f>C39 / C50 * 100</f>
        <v>0.52770448548812665</v>
      </c>
      <c r="H39" s="251"/>
      <c r="I39" s="230"/>
      <c r="J39" s="230"/>
      <c r="K39" s="230"/>
      <c r="L39" s="230"/>
      <c r="M39" s="230"/>
      <c r="N39" s="230"/>
      <c r="O39" s="230"/>
      <c r="P39" s="230"/>
      <c r="Q39" s="230"/>
      <c r="R39" s="230"/>
      <c r="S39" s="230"/>
      <c r="T39" s="230"/>
      <c r="U39" s="230"/>
      <c r="V39" s="230"/>
      <c r="W39" s="230"/>
      <c r="X39" s="230"/>
      <c r="Y39" s="230"/>
      <c r="Z39" s="230"/>
    </row>
    <row r="40" spans="1:26" ht="12.75">
      <c r="A40" s="427"/>
      <c r="B40" s="250" t="s">
        <v>843</v>
      </c>
      <c r="C40" s="234">
        <v>2</v>
      </c>
      <c r="D40" s="234">
        <f t="shared" si="0"/>
        <v>120000</v>
      </c>
      <c r="E40" s="249"/>
      <c r="F40" s="234">
        <f>C40 / C49 * 100</f>
        <v>25</v>
      </c>
      <c r="G40" s="234">
        <f>C40 / C50 * 100</f>
        <v>0.52770448548812665</v>
      </c>
      <c r="H40" s="249"/>
      <c r="I40" s="230"/>
      <c r="J40" s="230"/>
      <c r="K40" s="230"/>
      <c r="L40" s="230"/>
      <c r="M40" s="230"/>
      <c r="N40" s="230"/>
      <c r="O40" s="230"/>
      <c r="P40" s="230"/>
      <c r="Q40" s="230"/>
      <c r="R40" s="230"/>
      <c r="S40" s="230"/>
      <c r="T40" s="230"/>
      <c r="U40" s="230"/>
      <c r="V40" s="230"/>
      <c r="W40" s="230"/>
      <c r="X40" s="230"/>
      <c r="Y40" s="230"/>
      <c r="Z40" s="230"/>
    </row>
    <row r="41" spans="1:26" ht="12.75">
      <c r="A41" s="427"/>
      <c r="B41" s="250" t="s">
        <v>842</v>
      </c>
      <c r="C41" s="234"/>
      <c r="D41" s="234">
        <f t="shared" si="0"/>
        <v>0</v>
      </c>
      <c r="E41" s="249"/>
      <c r="F41" s="234">
        <f>C41 / C49 * 100</f>
        <v>0</v>
      </c>
      <c r="G41" s="234">
        <f>C41 / C50 * 100</f>
        <v>0</v>
      </c>
      <c r="H41" s="249"/>
      <c r="I41" s="230"/>
      <c r="J41" s="230"/>
      <c r="K41" s="230"/>
      <c r="L41" s="230"/>
      <c r="M41" s="230"/>
      <c r="N41" s="230"/>
      <c r="O41" s="230"/>
      <c r="P41" s="230"/>
      <c r="Q41" s="230"/>
      <c r="R41" s="230"/>
      <c r="S41" s="230"/>
      <c r="T41" s="230"/>
      <c r="U41" s="230"/>
      <c r="V41" s="230"/>
      <c r="W41" s="230"/>
      <c r="X41" s="230"/>
      <c r="Y41" s="230"/>
      <c r="Z41" s="230"/>
    </row>
    <row r="42" spans="1:26" ht="12.75">
      <c r="A42" s="427"/>
      <c r="B42" s="250" t="s">
        <v>841</v>
      </c>
      <c r="C42" s="234">
        <v>1</v>
      </c>
      <c r="D42" s="234">
        <f t="shared" si="0"/>
        <v>60000</v>
      </c>
      <c r="E42" s="249"/>
      <c r="F42" s="234">
        <f>C42 / C49 * 100</f>
        <v>12.5</v>
      </c>
      <c r="G42" s="234">
        <f>C42 / C50 * 100</f>
        <v>0.26385224274406333</v>
      </c>
      <c r="H42" s="249"/>
      <c r="I42" s="230"/>
      <c r="J42" s="230"/>
      <c r="K42" s="230"/>
      <c r="L42" s="230"/>
      <c r="M42" s="230"/>
      <c r="N42" s="230"/>
      <c r="O42" s="230"/>
      <c r="P42" s="230"/>
      <c r="Q42" s="230"/>
      <c r="R42" s="230"/>
      <c r="S42" s="230"/>
      <c r="T42" s="230"/>
      <c r="U42" s="230"/>
      <c r="V42" s="230"/>
      <c r="W42" s="230"/>
      <c r="X42" s="230"/>
      <c r="Y42" s="230"/>
      <c r="Z42" s="230"/>
    </row>
    <row r="43" spans="1:26" ht="12.75">
      <c r="A43" s="427"/>
      <c r="B43" s="250" t="s">
        <v>840</v>
      </c>
      <c r="C43" s="234"/>
      <c r="D43" s="234">
        <f t="shared" si="0"/>
        <v>0</v>
      </c>
      <c r="E43" s="249"/>
      <c r="F43" s="234">
        <f>C43 / C49 * 100</f>
        <v>0</v>
      </c>
      <c r="G43" s="234">
        <f>C43 / C50 * 100</f>
        <v>0</v>
      </c>
      <c r="H43" s="249"/>
      <c r="I43" s="230"/>
      <c r="J43" s="230"/>
      <c r="K43" s="230"/>
      <c r="L43" s="230"/>
      <c r="M43" s="230"/>
      <c r="N43" s="230"/>
      <c r="O43" s="230"/>
      <c r="P43" s="230"/>
      <c r="Q43" s="230"/>
      <c r="R43" s="230"/>
      <c r="S43" s="230"/>
      <c r="T43" s="230"/>
      <c r="U43" s="230"/>
      <c r="V43" s="230"/>
      <c r="W43" s="230"/>
      <c r="X43" s="230"/>
      <c r="Y43" s="230"/>
      <c r="Z43" s="230"/>
    </row>
    <row r="44" spans="1:26" ht="12.75">
      <c r="A44" s="427"/>
      <c r="B44" s="250" t="s">
        <v>839</v>
      </c>
      <c r="C44" s="234">
        <v>3</v>
      </c>
      <c r="D44" s="234">
        <f t="shared" si="0"/>
        <v>180000</v>
      </c>
      <c r="E44" s="249"/>
      <c r="F44" s="234">
        <f>C44 / C49 * 100</f>
        <v>37.5</v>
      </c>
      <c r="G44" s="234">
        <f>C44 / C50 * 100</f>
        <v>0.79155672823219003</v>
      </c>
      <c r="H44" s="249"/>
      <c r="I44" s="230"/>
      <c r="J44" s="230"/>
      <c r="K44" s="230"/>
      <c r="L44" s="230"/>
      <c r="M44" s="230"/>
      <c r="N44" s="230"/>
      <c r="O44" s="230"/>
      <c r="P44" s="230"/>
      <c r="Q44" s="230"/>
      <c r="R44" s="230"/>
      <c r="S44" s="230"/>
      <c r="T44" s="230"/>
      <c r="U44" s="230"/>
      <c r="V44" s="230"/>
      <c r="W44" s="230"/>
      <c r="X44" s="230"/>
      <c r="Y44" s="230"/>
      <c r="Z44" s="230"/>
    </row>
    <row r="45" spans="1:26" ht="12.75">
      <c r="A45" s="427"/>
      <c r="B45" s="248" t="s">
        <v>838</v>
      </c>
      <c r="C45" s="246"/>
      <c r="D45" s="234">
        <f t="shared" si="0"/>
        <v>0</v>
      </c>
      <c r="E45" s="245"/>
      <c r="F45" s="246">
        <f>(C45/C49)*100</f>
        <v>0</v>
      </c>
      <c r="G45" s="234">
        <f>(C45/C50)*100</f>
        <v>0</v>
      </c>
      <c r="H45" s="245"/>
      <c r="I45" s="230"/>
      <c r="J45" s="230"/>
      <c r="K45" s="230"/>
      <c r="L45" s="230"/>
      <c r="M45" s="230"/>
      <c r="N45" s="230"/>
      <c r="O45" s="230"/>
      <c r="P45" s="230"/>
      <c r="Q45" s="230"/>
      <c r="R45" s="230"/>
      <c r="S45" s="230"/>
      <c r="T45" s="230"/>
      <c r="U45" s="230"/>
      <c r="V45" s="230"/>
      <c r="W45" s="230"/>
      <c r="X45" s="230"/>
      <c r="Y45" s="230"/>
      <c r="Z45" s="230"/>
    </row>
    <row r="46" spans="1:26" ht="12.75">
      <c r="A46" s="427"/>
      <c r="B46" s="248" t="s">
        <v>837</v>
      </c>
      <c r="C46" s="246"/>
      <c r="D46" s="234">
        <f t="shared" si="0"/>
        <v>0</v>
      </c>
      <c r="E46" s="245"/>
      <c r="F46" s="246">
        <f>C46 / C49 * 100</f>
        <v>0</v>
      </c>
      <c r="G46" s="234">
        <f>C46 / C50 * 100</f>
        <v>0</v>
      </c>
      <c r="H46" s="245"/>
      <c r="I46" s="230"/>
      <c r="J46" s="230"/>
      <c r="K46" s="230"/>
      <c r="L46" s="230"/>
      <c r="M46" s="230"/>
      <c r="N46" s="230"/>
      <c r="O46" s="230"/>
      <c r="P46" s="230"/>
      <c r="Q46" s="230"/>
      <c r="R46" s="230"/>
      <c r="S46" s="230"/>
      <c r="T46" s="230"/>
      <c r="U46" s="230"/>
      <c r="V46" s="230"/>
      <c r="W46" s="230"/>
      <c r="X46" s="230"/>
      <c r="Y46" s="230"/>
      <c r="Z46" s="230"/>
    </row>
    <row r="47" spans="1:26" ht="12.75">
      <c r="A47" s="427"/>
      <c r="B47" s="248" t="s">
        <v>836</v>
      </c>
      <c r="C47" s="246"/>
      <c r="D47" s="234">
        <f t="shared" si="0"/>
        <v>0</v>
      </c>
      <c r="E47" s="245"/>
      <c r="F47" s="246">
        <f>(C47/C49)*100</f>
        <v>0</v>
      </c>
      <c r="G47" s="234">
        <f>C47 / C50 * 100</f>
        <v>0</v>
      </c>
      <c r="H47" s="245"/>
      <c r="I47" s="230"/>
      <c r="J47" s="230"/>
      <c r="K47" s="230"/>
      <c r="L47" s="230"/>
      <c r="M47" s="230"/>
      <c r="N47" s="230"/>
      <c r="O47" s="230"/>
      <c r="P47" s="230"/>
      <c r="Q47" s="230"/>
      <c r="R47" s="230"/>
      <c r="S47" s="230"/>
      <c r="T47" s="230"/>
      <c r="U47" s="230"/>
      <c r="V47" s="230"/>
      <c r="W47" s="230"/>
      <c r="X47" s="230"/>
      <c r="Y47" s="230"/>
      <c r="Z47" s="230"/>
    </row>
    <row r="48" spans="1:26" ht="12.75">
      <c r="A48" s="427"/>
      <c r="B48" s="247" t="s">
        <v>835</v>
      </c>
      <c r="C48" s="246"/>
      <c r="D48" s="246">
        <f>SUM(D44:D45)</f>
        <v>180000</v>
      </c>
      <c r="E48" s="245"/>
      <c r="F48" s="246">
        <f>SUM(F44:F45)</f>
        <v>37.5</v>
      </c>
      <c r="G48" s="246">
        <f>SUM(G44:G45)</f>
        <v>0.79155672823219003</v>
      </c>
      <c r="H48" s="245"/>
      <c r="I48" s="230"/>
      <c r="J48" s="230"/>
      <c r="K48" s="230"/>
      <c r="L48" s="230"/>
      <c r="M48" s="230"/>
      <c r="N48" s="230"/>
      <c r="O48" s="230"/>
      <c r="P48" s="230"/>
      <c r="Q48" s="230"/>
      <c r="R48" s="230"/>
      <c r="S48" s="230"/>
      <c r="T48" s="230"/>
      <c r="U48" s="230"/>
      <c r="V48" s="230"/>
      <c r="W48" s="230"/>
      <c r="X48" s="230"/>
      <c r="Y48" s="230"/>
      <c r="Z48" s="230"/>
    </row>
    <row r="49" spans="1:26" ht="13.5" thickBot="1">
      <c r="A49" s="444"/>
      <c r="B49" s="244" t="s">
        <v>697</v>
      </c>
      <c r="C49" s="243">
        <f>SUM(C39:C47)</f>
        <v>8</v>
      </c>
      <c r="D49" s="243">
        <f>C49 * 60000</f>
        <v>480000</v>
      </c>
      <c r="E49" s="242"/>
      <c r="F49" s="242"/>
      <c r="G49" s="243">
        <f>C49 / C50 * 100</f>
        <v>2.1108179419525066</v>
      </c>
      <c r="H49" s="242"/>
      <c r="I49" s="230"/>
      <c r="J49" s="230"/>
      <c r="K49" s="230"/>
      <c r="L49" s="230"/>
      <c r="M49" s="230"/>
      <c r="N49" s="230"/>
      <c r="O49" s="230"/>
      <c r="P49" s="230"/>
      <c r="Q49" s="230"/>
      <c r="R49" s="230"/>
      <c r="S49" s="230"/>
      <c r="T49" s="230"/>
      <c r="U49" s="230"/>
      <c r="V49" s="230"/>
      <c r="W49" s="230"/>
      <c r="X49" s="230"/>
      <c r="Y49" s="230"/>
      <c r="Z49" s="230"/>
    </row>
    <row r="50" spans="1:26" ht="14.25" thickTop="1" thickBot="1">
      <c r="A50" s="241" t="s">
        <v>697</v>
      </c>
      <c r="B50" s="240" t="s">
        <v>697</v>
      </c>
      <c r="C50" s="239">
        <f>C9 + C13 + C17 + C25 + C34 + C38 + C49</f>
        <v>379</v>
      </c>
      <c r="D50" s="239">
        <f>C50 * 60000</f>
        <v>22740000</v>
      </c>
      <c r="E50" s="239">
        <f>-D50-E9</f>
        <v>-20135000</v>
      </c>
      <c r="F50" s="238"/>
      <c r="G50" s="239">
        <f>G9 + G13 + G17 + G25 + G34 + G38 + G49</f>
        <v>99.999999999999986</v>
      </c>
      <c r="H50" s="238"/>
      <c r="I50" s="230"/>
      <c r="J50" s="230"/>
      <c r="K50" s="230"/>
      <c r="L50" s="230"/>
      <c r="M50" s="230"/>
      <c r="N50" s="230"/>
      <c r="O50" s="230"/>
      <c r="P50" s="230"/>
      <c r="Q50" s="230"/>
      <c r="R50" s="230"/>
      <c r="S50" s="230"/>
      <c r="T50" s="230"/>
      <c r="U50" s="230"/>
      <c r="V50" s="230"/>
      <c r="W50" s="230"/>
      <c r="X50" s="230"/>
      <c r="Y50" s="230"/>
      <c r="Z50" s="230"/>
    </row>
    <row r="51" spans="1:26" ht="13.5" thickTop="1">
      <c r="A51" s="230"/>
      <c r="B51" s="230"/>
      <c r="C51" s="230"/>
      <c r="D51" s="230"/>
      <c r="E51" s="230"/>
      <c r="F51" s="230"/>
      <c r="G51" s="230"/>
      <c r="H51" s="230"/>
      <c r="I51" s="230"/>
      <c r="J51" s="230"/>
      <c r="K51" s="230"/>
      <c r="L51" s="230"/>
      <c r="M51" s="230"/>
      <c r="N51" s="230"/>
      <c r="O51" s="230"/>
      <c r="P51" s="230"/>
      <c r="Q51" s="230"/>
      <c r="R51" s="230"/>
      <c r="S51" s="230"/>
      <c r="T51" s="230"/>
      <c r="U51" s="230"/>
      <c r="V51" s="230"/>
      <c r="W51" s="230"/>
      <c r="X51" s="230"/>
      <c r="Y51" s="230"/>
      <c r="Z51" s="230"/>
    </row>
    <row r="52" spans="1:26" ht="12.75">
      <c r="A52" s="236" t="s">
        <v>834</v>
      </c>
      <c r="B52" s="236" t="s">
        <v>833</v>
      </c>
      <c r="C52" s="236" t="s">
        <v>832</v>
      </c>
      <c r="D52" s="236" t="s">
        <v>831</v>
      </c>
      <c r="E52" s="236" t="s">
        <v>830</v>
      </c>
      <c r="F52" s="236" t="s">
        <v>829</v>
      </c>
      <c r="G52" s="237" t="s">
        <v>828</v>
      </c>
      <c r="H52" s="236" t="s">
        <v>827</v>
      </c>
      <c r="I52" s="230"/>
      <c r="J52" s="230"/>
      <c r="K52" s="230"/>
      <c r="L52" s="230"/>
      <c r="M52" s="230"/>
      <c r="N52" s="230"/>
      <c r="O52" s="230"/>
      <c r="P52" s="230"/>
      <c r="Q52" s="230"/>
      <c r="R52" s="230"/>
      <c r="S52" s="230"/>
      <c r="T52" s="230"/>
      <c r="U52" s="230"/>
      <c r="V52" s="230"/>
      <c r="W52" s="230"/>
      <c r="X52" s="230"/>
      <c r="Y52" s="230"/>
      <c r="Z52" s="230"/>
    </row>
    <row r="53" spans="1:26" ht="14.25">
      <c r="A53" s="234" t="s">
        <v>826</v>
      </c>
      <c r="B53" s="234" t="s">
        <v>825</v>
      </c>
      <c r="C53" s="234" t="s">
        <v>824</v>
      </c>
      <c r="D53" s="230"/>
      <c r="E53" s="235"/>
      <c r="F53" s="234" t="s">
        <v>823</v>
      </c>
      <c r="G53" s="230"/>
      <c r="H53" s="230"/>
      <c r="I53" s="230"/>
      <c r="J53" s="230"/>
      <c r="K53" s="230"/>
      <c r="L53" s="230"/>
      <c r="M53" s="230"/>
      <c r="N53" s="230"/>
      <c r="O53" s="230"/>
      <c r="P53" s="230"/>
      <c r="Q53" s="230"/>
      <c r="R53" s="230"/>
      <c r="S53" s="230"/>
      <c r="T53" s="230"/>
      <c r="U53" s="230"/>
      <c r="V53" s="230"/>
      <c r="W53" s="230"/>
      <c r="X53" s="230"/>
      <c r="Y53" s="230"/>
      <c r="Z53" s="230"/>
    </row>
    <row r="54" spans="1:26" ht="12.75">
      <c r="A54" s="234" t="s">
        <v>822</v>
      </c>
      <c r="B54" s="234" t="s">
        <v>821</v>
      </c>
      <c r="C54" s="234" t="s">
        <v>820</v>
      </c>
      <c r="D54" s="230"/>
      <c r="E54" s="232"/>
      <c r="F54" s="230"/>
      <c r="G54" s="230"/>
      <c r="H54" s="230"/>
      <c r="I54" s="230"/>
      <c r="J54" s="230"/>
      <c r="K54" s="230"/>
      <c r="L54" s="230"/>
      <c r="M54" s="230"/>
      <c r="N54" s="230"/>
      <c r="O54" s="230"/>
      <c r="P54" s="230"/>
      <c r="Q54" s="230"/>
      <c r="R54" s="230"/>
      <c r="S54" s="230"/>
      <c r="T54" s="230"/>
      <c r="U54" s="230"/>
      <c r="V54" s="230"/>
      <c r="W54" s="230"/>
      <c r="X54" s="230"/>
      <c r="Y54" s="230"/>
      <c r="Z54" s="230"/>
    </row>
    <row r="55" spans="1:26" ht="12.75">
      <c r="A55" s="233" t="s">
        <v>819</v>
      </c>
      <c r="B55" s="230"/>
      <c r="C55" s="230"/>
      <c r="D55" s="230"/>
      <c r="E55" s="232"/>
      <c r="F55" s="230"/>
      <c r="G55" s="230"/>
      <c r="H55" s="230"/>
      <c r="I55" s="230"/>
      <c r="J55" s="230"/>
      <c r="K55" s="230"/>
      <c r="L55" s="230"/>
      <c r="M55" s="230"/>
      <c r="N55" s="230"/>
      <c r="O55" s="230"/>
      <c r="P55" s="230"/>
      <c r="Q55" s="230"/>
      <c r="R55" s="230"/>
      <c r="S55" s="230"/>
      <c r="T55" s="230"/>
      <c r="U55" s="230"/>
      <c r="V55" s="230"/>
      <c r="W55" s="230"/>
      <c r="X55" s="230"/>
      <c r="Y55" s="230"/>
      <c r="Z55" s="230"/>
    </row>
    <row r="56" spans="1:26" ht="12.75">
      <c r="A56" s="230"/>
      <c r="B56" s="230"/>
      <c r="C56" s="230"/>
      <c r="D56" s="230"/>
      <c r="E56" s="230"/>
      <c r="F56" s="230"/>
      <c r="G56" s="230"/>
      <c r="H56" s="230"/>
      <c r="I56" s="230"/>
      <c r="J56" s="230"/>
      <c r="K56" s="230"/>
      <c r="L56" s="230"/>
      <c r="M56" s="230"/>
      <c r="N56" s="230"/>
      <c r="O56" s="230"/>
      <c r="P56" s="230"/>
      <c r="Q56" s="230"/>
      <c r="R56" s="230"/>
      <c r="S56" s="230"/>
      <c r="T56" s="230"/>
      <c r="U56" s="230"/>
      <c r="V56" s="230"/>
      <c r="W56" s="230"/>
      <c r="X56" s="230"/>
      <c r="Y56" s="230"/>
      <c r="Z56" s="230"/>
    </row>
    <row r="57" spans="1:26" ht="12.75">
      <c r="A57" s="230"/>
      <c r="B57" s="230"/>
      <c r="C57" s="230"/>
      <c r="D57" s="230"/>
      <c r="E57" s="230"/>
      <c r="F57" s="230"/>
      <c r="G57" s="230"/>
      <c r="H57" s="230"/>
      <c r="I57" s="230"/>
      <c r="J57" s="230"/>
      <c r="K57" s="230"/>
      <c r="L57" s="230"/>
      <c r="M57" s="230"/>
      <c r="N57" s="230"/>
      <c r="O57" s="230"/>
      <c r="P57" s="230"/>
      <c r="Q57" s="230"/>
      <c r="R57" s="230"/>
      <c r="S57" s="230"/>
      <c r="T57" s="230"/>
      <c r="U57" s="230"/>
      <c r="V57" s="230"/>
      <c r="W57" s="230"/>
      <c r="X57" s="230"/>
      <c r="Y57" s="230"/>
      <c r="Z57" s="230"/>
    </row>
    <row r="58" spans="1:26" ht="12.75">
      <c r="A58" s="230"/>
      <c r="B58" s="230"/>
      <c r="C58" s="232"/>
      <c r="D58" s="230"/>
      <c r="E58" s="230"/>
      <c r="F58" s="230"/>
      <c r="G58" s="230"/>
      <c r="H58" s="230"/>
      <c r="I58" s="230"/>
      <c r="J58" s="230"/>
      <c r="K58" s="230"/>
      <c r="L58" s="230"/>
      <c r="M58" s="230"/>
      <c r="N58" s="230"/>
      <c r="O58" s="230"/>
      <c r="P58" s="230"/>
      <c r="Q58" s="230"/>
      <c r="R58" s="230"/>
      <c r="S58" s="230"/>
      <c r="T58" s="230"/>
      <c r="U58" s="230"/>
      <c r="V58" s="230"/>
      <c r="W58" s="230"/>
      <c r="X58" s="230"/>
      <c r="Y58" s="230"/>
      <c r="Z58" s="230"/>
    </row>
    <row r="59" spans="1:26" ht="12.75">
      <c r="A59" s="230"/>
      <c r="B59" s="230"/>
      <c r="C59" s="230"/>
      <c r="D59" s="230"/>
      <c r="E59" s="230"/>
      <c r="F59" s="230"/>
      <c r="G59" s="230"/>
      <c r="H59" s="230"/>
      <c r="I59" s="230"/>
      <c r="J59" s="230"/>
      <c r="K59" s="230"/>
      <c r="L59" s="230"/>
      <c r="M59" s="230"/>
      <c r="N59" s="230"/>
      <c r="O59" s="230"/>
      <c r="P59" s="230"/>
      <c r="Q59" s="230"/>
      <c r="R59" s="230"/>
      <c r="S59" s="230"/>
      <c r="T59" s="230"/>
      <c r="U59" s="230"/>
      <c r="V59" s="230"/>
      <c r="W59" s="230"/>
      <c r="X59" s="230"/>
      <c r="Y59" s="230"/>
      <c r="Z59" s="230"/>
    </row>
    <row r="60" spans="1:26" ht="12.75">
      <c r="A60" s="230"/>
      <c r="B60" s="230"/>
      <c r="C60" s="230"/>
      <c r="D60" s="230"/>
      <c r="E60" s="230"/>
      <c r="F60" s="230"/>
      <c r="G60" s="230"/>
      <c r="H60" s="230"/>
      <c r="I60" s="230"/>
      <c r="J60" s="230"/>
      <c r="K60" s="230"/>
      <c r="L60" s="230"/>
      <c r="M60" s="230"/>
      <c r="N60" s="230"/>
      <c r="O60" s="230"/>
      <c r="P60" s="230"/>
      <c r="Q60" s="230"/>
      <c r="R60" s="230"/>
      <c r="S60" s="230"/>
      <c r="T60" s="230"/>
      <c r="U60" s="230"/>
      <c r="V60" s="230"/>
      <c r="W60" s="230"/>
      <c r="X60" s="230"/>
      <c r="Y60" s="230"/>
      <c r="Z60" s="230"/>
    </row>
    <row r="61" spans="1:26" ht="12.75">
      <c r="A61" s="230"/>
      <c r="B61" s="230"/>
      <c r="C61" s="230"/>
      <c r="D61" s="230"/>
      <c r="E61" s="230"/>
      <c r="F61" s="230"/>
      <c r="G61" s="230"/>
      <c r="H61" s="230"/>
      <c r="I61" s="230"/>
      <c r="J61" s="230"/>
      <c r="K61" s="230"/>
      <c r="L61" s="230"/>
      <c r="M61" s="230"/>
      <c r="N61" s="230"/>
      <c r="O61" s="230"/>
      <c r="P61" s="230"/>
      <c r="Q61" s="230"/>
      <c r="R61" s="230"/>
      <c r="S61" s="230"/>
      <c r="T61" s="230"/>
      <c r="U61" s="230"/>
      <c r="V61" s="230"/>
      <c r="W61" s="230"/>
      <c r="X61" s="230"/>
      <c r="Y61" s="230"/>
      <c r="Z61" s="230"/>
    </row>
    <row r="62" spans="1:26" ht="12.75">
      <c r="A62" s="230"/>
      <c r="B62" s="230"/>
      <c r="C62" s="230"/>
      <c r="D62" s="230"/>
      <c r="E62" s="230"/>
      <c r="F62" s="230"/>
      <c r="G62" s="230"/>
      <c r="H62" s="230"/>
      <c r="I62" s="230"/>
      <c r="J62" s="230"/>
      <c r="K62" s="230"/>
      <c r="L62" s="230"/>
      <c r="M62" s="230"/>
      <c r="N62" s="230"/>
      <c r="O62" s="230"/>
      <c r="P62" s="230"/>
      <c r="Q62" s="230"/>
      <c r="R62" s="230"/>
      <c r="S62" s="230"/>
      <c r="T62" s="230"/>
      <c r="U62" s="230"/>
      <c r="V62" s="230"/>
      <c r="W62" s="230"/>
      <c r="X62" s="230"/>
      <c r="Y62" s="230"/>
      <c r="Z62" s="230"/>
    </row>
    <row r="63" spans="1:26" ht="12.75">
      <c r="A63" s="230"/>
      <c r="B63" s="230"/>
      <c r="C63" s="230"/>
      <c r="D63" s="230"/>
      <c r="E63" s="230"/>
      <c r="F63" s="230"/>
      <c r="G63" s="230"/>
      <c r="H63" s="230"/>
      <c r="I63" s="230"/>
      <c r="J63" s="230"/>
      <c r="K63" s="230"/>
      <c r="L63" s="230"/>
      <c r="M63" s="230"/>
      <c r="N63" s="230"/>
      <c r="O63" s="230"/>
      <c r="P63" s="230"/>
      <c r="Q63" s="230"/>
      <c r="R63" s="230"/>
      <c r="S63" s="230"/>
      <c r="T63" s="230"/>
      <c r="U63" s="230"/>
      <c r="V63" s="230"/>
      <c r="W63" s="230"/>
      <c r="X63" s="230"/>
      <c r="Y63" s="230"/>
      <c r="Z63" s="230"/>
    </row>
    <row r="64" spans="1:26" ht="12.75">
      <c r="A64" s="230"/>
      <c r="B64" s="230"/>
      <c r="C64" s="230"/>
      <c r="D64" s="230"/>
      <c r="E64" s="230"/>
      <c r="F64" s="230"/>
      <c r="G64" s="230"/>
      <c r="H64" s="230"/>
      <c r="I64" s="230"/>
      <c r="J64" s="230"/>
      <c r="K64" s="230"/>
      <c r="L64" s="230"/>
      <c r="M64" s="230"/>
      <c r="N64" s="230"/>
      <c r="O64" s="230"/>
      <c r="P64" s="230"/>
      <c r="Q64" s="230"/>
      <c r="R64" s="230"/>
      <c r="S64" s="230"/>
      <c r="T64" s="230"/>
      <c r="U64" s="230"/>
      <c r="V64" s="230"/>
      <c r="W64" s="230"/>
      <c r="X64" s="230"/>
      <c r="Y64" s="230"/>
      <c r="Z64" s="230"/>
    </row>
    <row r="65" spans="1:26" ht="12.75">
      <c r="A65" s="230"/>
      <c r="B65" s="230"/>
      <c r="C65" s="230"/>
      <c r="D65" s="230"/>
      <c r="E65" s="230"/>
      <c r="F65" s="230"/>
      <c r="G65" s="230"/>
      <c r="H65" s="230"/>
      <c r="I65" s="230"/>
      <c r="J65" s="230"/>
      <c r="K65" s="230"/>
      <c r="L65" s="230"/>
      <c r="M65" s="230"/>
      <c r="N65" s="230"/>
      <c r="O65" s="230"/>
      <c r="P65" s="230"/>
      <c r="Q65" s="230"/>
      <c r="R65" s="230"/>
      <c r="S65" s="230"/>
      <c r="T65" s="230"/>
      <c r="U65" s="230"/>
      <c r="V65" s="230"/>
      <c r="W65" s="230"/>
      <c r="X65" s="230"/>
      <c r="Y65" s="230"/>
      <c r="Z65" s="230"/>
    </row>
    <row r="66" spans="1:26" ht="12.75">
      <c r="A66" s="230"/>
      <c r="B66" s="230"/>
      <c r="C66" s="230"/>
      <c r="D66" s="230"/>
      <c r="E66" s="230"/>
      <c r="F66" s="230"/>
      <c r="G66" s="230"/>
      <c r="H66" s="230"/>
      <c r="I66" s="230"/>
      <c r="J66" s="230"/>
      <c r="K66" s="230"/>
      <c r="L66" s="230"/>
      <c r="M66" s="230"/>
      <c r="N66" s="230"/>
      <c r="O66" s="230"/>
      <c r="P66" s="230"/>
      <c r="Q66" s="230"/>
      <c r="R66" s="230"/>
      <c r="S66" s="230"/>
      <c r="T66" s="230"/>
      <c r="U66" s="230"/>
      <c r="V66" s="230"/>
      <c r="W66" s="230"/>
      <c r="X66" s="230"/>
      <c r="Y66" s="230"/>
      <c r="Z66" s="230"/>
    </row>
    <row r="67" spans="1:26" ht="12.75">
      <c r="A67" s="230"/>
      <c r="B67" s="230"/>
      <c r="C67" s="230"/>
      <c r="D67" s="230"/>
      <c r="E67" s="230"/>
      <c r="F67" s="230"/>
      <c r="G67" s="230"/>
      <c r="H67" s="230"/>
      <c r="I67" s="230"/>
      <c r="J67" s="230"/>
      <c r="K67" s="230"/>
      <c r="L67" s="230"/>
      <c r="M67" s="230"/>
      <c r="N67" s="230"/>
      <c r="O67" s="230"/>
      <c r="P67" s="230"/>
      <c r="Q67" s="230"/>
      <c r="R67" s="230"/>
      <c r="S67" s="230"/>
      <c r="T67" s="230"/>
      <c r="U67" s="230"/>
      <c r="V67" s="230"/>
      <c r="W67" s="230"/>
      <c r="X67" s="230"/>
      <c r="Y67" s="230"/>
      <c r="Z67" s="230"/>
    </row>
    <row r="68" spans="1:26" ht="12.75">
      <c r="A68" s="230"/>
      <c r="B68" s="230"/>
      <c r="C68" s="230"/>
      <c r="D68" s="230"/>
      <c r="E68" s="230"/>
      <c r="F68" s="230"/>
      <c r="G68" s="230"/>
      <c r="H68" s="230"/>
      <c r="I68" s="230"/>
      <c r="J68" s="230"/>
      <c r="K68" s="230"/>
      <c r="L68" s="230"/>
      <c r="M68" s="230"/>
      <c r="N68" s="230"/>
      <c r="O68" s="230"/>
      <c r="P68" s="230"/>
      <c r="Q68" s="230"/>
      <c r="R68" s="230"/>
      <c r="S68" s="230"/>
      <c r="T68" s="230"/>
      <c r="U68" s="230"/>
      <c r="V68" s="230"/>
      <c r="W68" s="230"/>
      <c r="X68" s="230"/>
      <c r="Y68" s="230"/>
      <c r="Z68" s="230"/>
    </row>
    <row r="69" spans="1:26" ht="12.75">
      <c r="A69" s="230"/>
      <c r="B69" s="230"/>
      <c r="C69" s="230"/>
      <c r="D69" s="230"/>
      <c r="E69" s="230"/>
      <c r="F69" s="230"/>
      <c r="G69" s="230"/>
      <c r="H69" s="230"/>
      <c r="I69" s="230"/>
      <c r="J69" s="230"/>
      <c r="K69" s="230"/>
      <c r="L69" s="230"/>
      <c r="M69" s="230"/>
      <c r="N69" s="230"/>
      <c r="O69" s="230"/>
      <c r="P69" s="230"/>
      <c r="Q69" s="230"/>
      <c r="R69" s="230"/>
      <c r="S69" s="230"/>
      <c r="T69" s="230"/>
      <c r="U69" s="230"/>
      <c r="V69" s="230"/>
      <c r="W69" s="230"/>
      <c r="X69" s="230"/>
      <c r="Y69" s="230"/>
      <c r="Z69" s="230"/>
    </row>
    <row r="70" spans="1:26" ht="12.75">
      <c r="A70" s="230"/>
      <c r="B70" s="230"/>
      <c r="C70" s="230"/>
      <c r="D70" s="230"/>
      <c r="E70" s="230"/>
      <c r="F70" s="230"/>
      <c r="G70" s="230"/>
      <c r="H70" s="230"/>
      <c r="I70" s="230"/>
      <c r="J70" s="230"/>
      <c r="K70" s="230"/>
      <c r="L70" s="230"/>
      <c r="M70" s="230"/>
      <c r="N70" s="230"/>
      <c r="O70" s="230"/>
      <c r="P70" s="230"/>
      <c r="Q70" s="230"/>
      <c r="R70" s="230"/>
      <c r="S70" s="230"/>
      <c r="T70" s="230"/>
      <c r="U70" s="230"/>
      <c r="V70" s="230"/>
      <c r="W70" s="230"/>
      <c r="X70" s="230"/>
      <c r="Y70" s="230"/>
      <c r="Z70" s="230"/>
    </row>
    <row r="71" spans="1:26" ht="12.75">
      <c r="A71" s="230"/>
      <c r="B71" s="230"/>
      <c r="C71" s="230"/>
      <c r="D71" s="230"/>
      <c r="E71" s="230"/>
      <c r="F71" s="230"/>
      <c r="G71" s="230"/>
      <c r="H71" s="230"/>
      <c r="I71" s="230"/>
      <c r="J71" s="230"/>
      <c r="K71" s="230"/>
      <c r="L71" s="230"/>
      <c r="M71" s="230"/>
      <c r="N71" s="230"/>
      <c r="O71" s="230"/>
      <c r="P71" s="230"/>
      <c r="Q71" s="230"/>
      <c r="R71" s="230"/>
      <c r="S71" s="230"/>
      <c r="T71" s="230"/>
      <c r="U71" s="230"/>
      <c r="V71" s="230"/>
      <c r="W71" s="230"/>
      <c r="X71" s="230"/>
      <c r="Y71" s="230"/>
      <c r="Z71" s="230"/>
    </row>
    <row r="72" spans="1:26" ht="12.75">
      <c r="A72" s="230"/>
      <c r="B72" s="230"/>
      <c r="C72" s="230"/>
      <c r="D72" s="230"/>
      <c r="E72" s="230"/>
      <c r="F72" s="230"/>
      <c r="G72" s="230"/>
      <c r="H72" s="230"/>
      <c r="I72" s="230"/>
      <c r="J72" s="230"/>
      <c r="K72" s="230"/>
      <c r="L72" s="230"/>
      <c r="M72" s="230"/>
      <c r="N72" s="230"/>
      <c r="O72" s="230"/>
      <c r="P72" s="230"/>
      <c r="Q72" s="230"/>
      <c r="R72" s="230"/>
      <c r="S72" s="230"/>
      <c r="T72" s="230"/>
      <c r="U72" s="230"/>
      <c r="V72" s="230"/>
      <c r="W72" s="230"/>
      <c r="X72" s="230"/>
      <c r="Y72" s="230"/>
      <c r="Z72" s="230"/>
    </row>
    <row r="73" spans="1:26" ht="12.75">
      <c r="A73" s="230"/>
      <c r="B73" s="230"/>
      <c r="C73" s="230"/>
      <c r="D73" s="230"/>
      <c r="E73" s="230"/>
      <c r="F73" s="230"/>
      <c r="G73" s="230"/>
      <c r="H73" s="230"/>
      <c r="I73" s="230"/>
      <c r="J73" s="230"/>
      <c r="K73" s="230"/>
      <c r="L73" s="230"/>
      <c r="M73" s="230"/>
      <c r="N73" s="230"/>
      <c r="O73" s="230"/>
      <c r="P73" s="230"/>
      <c r="Q73" s="230"/>
      <c r="R73" s="230"/>
      <c r="S73" s="230"/>
      <c r="T73" s="230"/>
      <c r="U73" s="230"/>
      <c r="V73" s="230"/>
      <c r="W73" s="230"/>
      <c r="X73" s="230"/>
      <c r="Y73" s="230"/>
      <c r="Z73" s="230"/>
    </row>
    <row r="74" spans="1:26" ht="12.75">
      <c r="A74" s="230"/>
      <c r="B74" s="230"/>
      <c r="C74" s="230"/>
      <c r="D74" s="230"/>
      <c r="E74" s="230"/>
      <c r="F74" s="230"/>
      <c r="G74" s="230"/>
      <c r="H74" s="230"/>
      <c r="I74" s="230"/>
      <c r="J74" s="230"/>
      <c r="K74" s="230"/>
      <c r="L74" s="230"/>
      <c r="M74" s="230"/>
      <c r="N74" s="230"/>
      <c r="O74" s="230"/>
      <c r="P74" s="230"/>
      <c r="Q74" s="230"/>
      <c r="R74" s="230"/>
      <c r="S74" s="230"/>
      <c r="T74" s="230"/>
      <c r="U74" s="230"/>
      <c r="V74" s="230"/>
      <c r="W74" s="230"/>
      <c r="X74" s="230"/>
      <c r="Y74" s="230"/>
      <c r="Z74" s="230"/>
    </row>
    <row r="75" spans="1:26" ht="12.75">
      <c r="A75" s="230"/>
      <c r="B75" s="230"/>
      <c r="C75" s="230"/>
      <c r="D75" s="230"/>
      <c r="E75" s="230"/>
      <c r="F75" s="230"/>
      <c r="G75" s="230"/>
      <c r="H75" s="230"/>
      <c r="I75" s="230"/>
      <c r="J75" s="230"/>
      <c r="K75" s="230"/>
      <c r="L75" s="230"/>
      <c r="M75" s="230"/>
      <c r="N75" s="230"/>
      <c r="O75" s="230"/>
      <c r="P75" s="230"/>
      <c r="Q75" s="230"/>
      <c r="R75" s="230"/>
      <c r="S75" s="230"/>
      <c r="T75" s="230"/>
      <c r="U75" s="230"/>
      <c r="V75" s="230"/>
      <c r="W75" s="230"/>
      <c r="X75" s="230"/>
      <c r="Y75" s="230"/>
      <c r="Z75" s="230"/>
    </row>
    <row r="76" spans="1:26" ht="12.75">
      <c r="A76" s="230"/>
      <c r="B76" s="230"/>
      <c r="C76" s="230"/>
      <c r="D76" s="230"/>
      <c r="E76" s="230"/>
      <c r="F76" s="230"/>
      <c r="G76" s="230"/>
      <c r="H76" s="230"/>
      <c r="I76" s="230"/>
      <c r="J76" s="230"/>
      <c r="K76" s="230"/>
      <c r="L76" s="230"/>
      <c r="M76" s="230"/>
      <c r="N76" s="230"/>
      <c r="O76" s="230"/>
      <c r="P76" s="230"/>
      <c r="Q76" s="230"/>
      <c r="R76" s="230"/>
      <c r="S76" s="230"/>
      <c r="T76" s="230"/>
      <c r="U76" s="230"/>
      <c r="V76" s="230"/>
      <c r="W76" s="230"/>
      <c r="X76" s="230"/>
      <c r="Y76" s="230"/>
      <c r="Z76" s="230"/>
    </row>
    <row r="77" spans="1:26" ht="12.75">
      <c r="A77" s="230"/>
      <c r="B77" s="230"/>
      <c r="C77" s="232"/>
      <c r="D77" s="230"/>
      <c r="E77" s="230"/>
      <c r="F77" s="230"/>
      <c r="G77" s="230"/>
      <c r="H77" s="230"/>
      <c r="I77" s="230"/>
      <c r="J77" s="230"/>
      <c r="K77" s="230"/>
      <c r="L77" s="230"/>
      <c r="M77" s="230"/>
      <c r="N77" s="230"/>
      <c r="O77" s="230"/>
      <c r="P77" s="230"/>
      <c r="Q77" s="230"/>
      <c r="R77" s="230"/>
      <c r="S77" s="230"/>
      <c r="T77" s="230"/>
      <c r="U77" s="230"/>
      <c r="V77" s="230"/>
      <c r="W77" s="230"/>
      <c r="X77" s="230"/>
      <c r="Y77" s="230"/>
      <c r="Z77" s="230"/>
    </row>
    <row r="78" spans="1:26" ht="12.75">
      <c r="A78" s="230"/>
      <c r="B78" s="230"/>
      <c r="C78" s="230"/>
      <c r="D78" s="230"/>
      <c r="E78" s="230"/>
      <c r="F78" s="230"/>
      <c r="G78" s="230"/>
      <c r="H78" s="230"/>
      <c r="I78" s="230"/>
      <c r="J78" s="230"/>
      <c r="K78" s="230"/>
      <c r="L78" s="230"/>
      <c r="M78" s="230"/>
      <c r="N78" s="230"/>
      <c r="O78" s="230"/>
      <c r="P78" s="230"/>
      <c r="Q78" s="230"/>
      <c r="R78" s="230"/>
      <c r="S78" s="230"/>
      <c r="T78" s="230"/>
      <c r="U78" s="230"/>
      <c r="V78" s="230"/>
      <c r="W78" s="230"/>
      <c r="X78" s="230"/>
      <c r="Y78" s="230"/>
      <c r="Z78" s="230"/>
    </row>
    <row r="79" spans="1:26" ht="12.75">
      <c r="A79" s="230"/>
      <c r="B79" s="230"/>
      <c r="C79" s="230"/>
      <c r="D79" s="230"/>
      <c r="E79" s="230"/>
      <c r="F79" s="230"/>
      <c r="G79" s="230"/>
      <c r="H79" s="230"/>
      <c r="I79" s="230"/>
      <c r="J79" s="230"/>
      <c r="K79" s="230"/>
      <c r="L79" s="230"/>
      <c r="M79" s="230"/>
      <c r="N79" s="230"/>
      <c r="O79" s="230"/>
      <c r="P79" s="230"/>
      <c r="Q79" s="230"/>
      <c r="R79" s="230"/>
      <c r="S79" s="230"/>
      <c r="T79" s="230"/>
      <c r="U79" s="230"/>
      <c r="V79" s="230"/>
      <c r="W79" s="230"/>
      <c r="X79" s="230"/>
      <c r="Y79" s="230"/>
      <c r="Z79" s="230"/>
    </row>
    <row r="80" spans="1:26" ht="12.75">
      <c r="A80" s="230"/>
      <c r="B80" s="230"/>
      <c r="C80" s="230"/>
      <c r="D80" s="230"/>
      <c r="E80" s="230"/>
      <c r="F80" s="230"/>
      <c r="G80" s="230"/>
      <c r="H80" s="230"/>
      <c r="I80" s="230"/>
      <c r="J80" s="230"/>
      <c r="K80" s="230"/>
      <c r="L80" s="230"/>
      <c r="M80" s="230"/>
      <c r="N80" s="230"/>
      <c r="O80" s="230"/>
      <c r="P80" s="230"/>
      <c r="Q80" s="230"/>
      <c r="R80" s="230"/>
      <c r="S80" s="230"/>
      <c r="T80" s="230"/>
      <c r="U80" s="230"/>
      <c r="V80" s="230"/>
      <c r="W80" s="230"/>
      <c r="X80" s="230"/>
      <c r="Y80" s="230"/>
      <c r="Z80" s="230"/>
    </row>
    <row r="81" spans="1:26" ht="12.75">
      <c r="A81" s="230"/>
      <c r="B81" s="230"/>
      <c r="C81" s="230"/>
      <c r="D81" s="230"/>
      <c r="E81" s="230"/>
      <c r="F81" s="230"/>
      <c r="G81" s="230"/>
      <c r="H81" s="230"/>
      <c r="I81" s="230"/>
      <c r="J81" s="230"/>
      <c r="K81" s="230"/>
      <c r="L81" s="230"/>
      <c r="M81" s="230"/>
      <c r="N81" s="230"/>
      <c r="O81" s="230"/>
      <c r="P81" s="230"/>
      <c r="Q81" s="230"/>
      <c r="R81" s="230"/>
      <c r="S81" s="230"/>
      <c r="T81" s="230"/>
      <c r="U81" s="230"/>
      <c r="V81" s="230"/>
      <c r="W81" s="230"/>
      <c r="X81" s="230"/>
      <c r="Y81" s="230"/>
      <c r="Z81" s="230"/>
    </row>
    <row r="82" spans="1:26" ht="12.75">
      <c r="A82" s="230"/>
      <c r="B82" s="230"/>
      <c r="C82" s="230"/>
      <c r="D82" s="230"/>
      <c r="E82" s="230"/>
      <c r="F82" s="230"/>
      <c r="G82" s="230"/>
      <c r="H82" s="230"/>
      <c r="I82" s="230"/>
      <c r="J82" s="230"/>
      <c r="K82" s="230"/>
      <c r="L82" s="230"/>
      <c r="M82" s="230"/>
      <c r="N82" s="230"/>
      <c r="O82" s="230"/>
      <c r="P82" s="230"/>
      <c r="Q82" s="230"/>
      <c r="R82" s="230"/>
      <c r="S82" s="230"/>
      <c r="T82" s="230"/>
      <c r="U82" s="230"/>
      <c r="V82" s="230"/>
      <c r="W82" s="230"/>
      <c r="X82" s="230"/>
      <c r="Y82" s="230"/>
      <c r="Z82" s="230"/>
    </row>
    <row r="83" spans="1:26" ht="12.75">
      <c r="A83" s="230"/>
      <c r="B83" s="230"/>
      <c r="C83" s="232"/>
      <c r="D83" s="230"/>
      <c r="E83" s="230"/>
      <c r="F83" s="230"/>
      <c r="G83" s="230"/>
      <c r="H83" s="230"/>
      <c r="I83" s="230"/>
      <c r="J83" s="230"/>
      <c r="K83" s="230"/>
      <c r="L83" s="230"/>
      <c r="M83" s="230"/>
      <c r="N83" s="230"/>
      <c r="O83" s="230"/>
      <c r="P83" s="230"/>
      <c r="Q83" s="230"/>
      <c r="R83" s="230"/>
      <c r="S83" s="230"/>
      <c r="T83" s="230"/>
      <c r="U83" s="230"/>
      <c r="V83" s="230"/>
      <c r="W83" s="230"/>
      <c r="X83" s="230"/>
      <c r="Y83" s="230"/>
      <c r="Z83" s="230"/>
    </row>
    <row r="84" spans="1:26" ht="12.75">
      <c r="A84" s="230"/>
      <c r="B84" s="230"/>
      <c r="C84" s="230"/>
      <c r="D84" s="230"/>
      <c r="E84" s="230"/>
      <c r="F84" s="230"/>
      <c r="G84" s="230"/>
      <c r="H84" s="230"/>
      <c r="I84" s="230"/>
      <c r="J84" s="230"/>
      <c r="K84" s="230"/>
      <c r="L84" s="230"/>
      <c r="M84" s="230"/>
      <c r="N84" s="230"/>
      <c r="O84" s="230"/>
      <c r="P84" s="230"/>
      <c r="Q84" s="230"/>
      <c r="R84" s="230"/>
      <c r="S84" s="230"/>
      <c r="T84" s="230"/>
      <c r="U84" s="230"/>
      <c r="V84" s="230"/>
      <c r="W84" s="230"/>
      <c r="X84" s="230"/>
      <c r="Y84" s="230"/>
      <c r="Z84" s="230"/>
    </row>
    <row r="85" spans="1:26" ht="12.75">
      <c r="A85" s="230"/>
      <c r="B85" s="230"/>
      <c r="C85" s="230"/>
      <c r="D85" s="230"/>
      <c r="E85" s="230"/>
      <c r="F85" s="230"/>
      <c r="G85" s="230"/>
      <c r="H85" s="230"/>
      <c r="I85" s="230"/>
      <c r="J85" s="230"/>
      <c r="K85" s="230"/>
      <c r="L85" s="230"/>
      <c r="M85" s="230"/>
      <c r="N85" s="230"/>
      <c r="O85" s="230"/>
      <c r="P85" s="230"/>
      <c r="Q85" s="230"/>
      <c r="R85" s="230"/>
      <c r="S85" s="230"/>
      <c r="T85" s="230"/>
      <c r="U85" s="230"/>
      <c r="V85" s="230"/>
      <c r="W85" s="230"/>
      <c r="X85" s="230"/>
      <c r="Y85" s="230"/>
      <c r="Z85" s="230"/>
    </row>
    <row r="86" spans="1:26" ht="12.75">
      <c r="A86" s="230"/>
      <c r="B86" s="230"/>
      <c r="C86" s="230"/>
      <c r="D86" s="230"/>
      <c r="E86" s="230"/>
      <c r="F86" s="230"/>
      <c r="G86" s="230"/>
      <c r="H86" s="230"/>
      <c r="I86" s="230"/>
      <c r="J86" s="230"/>
      <c r="K86" s="230"/>
      <c r="L86" s="230"/>
      <c r="M86" s="230"/>
      <c r="N86" s="230"/>
      <c r="O86" s="230"/>
      <c r="P86" s="230"/>
      <c r="Q86" s="230"/>
      <c r="R86" s="230"/>
      <c r="S86" s="230"/>
      <c r="T86" s="230"/>
      <c r="U86" s="230"/>
      <c r="V86" s="230"/>
      <c r="W86" s="230"/>
      <c r="X86" s="230"/>
      <c r="Y86" s="230"/>
      <c r="Z86" s="230"/>
    </row>
    <row r="87" spans="1:26" ht="12.75">
      <c r="A87" s="230"/>
      <c r="B87" s="230"/>
      <c r="C87" s="230"/>
      <c r="D87" s="230"/>
      <c r="E87" s="230"/>
      <c r="F87" s="230"/>
      <c r="G87" s="230"/>
      <c r="H87" s="230"/>
      <c r="I87" s="230"/>
      <c r="J87" s="230"/>
      <c r="K87" s="230"/>
      <c r="L87" s="230"/>
      <c r="M87" s="230"/>
      <c r="N87" s="230"/>
      <c r="O87" s="230"/>
      <c r="P87" s="230"/>
      <c r="Q87" s="230"/>
      <c r="R87" s="230"/>
      <c r="S87" s="230"/>
      <c r="T87" s="230"/>
      <c r="U87" s="230"/>
      <c r="V87" s="230"/>
      <c r="W87" s="230"/>
      <c r="X87" s="230"/>
      <c r="Y87" s="230"/>
      <c r="Z87" s="230"/>
    </row>
    <row r="88" spans="1:26" ht="12.75">
      <c r="A88" s="230"/>
      <c r="B88" s="230"/>
      <c r="C88" s="230"/>
      <c r="D88" s="230"/>
      <c r="E88" s="230"/>
      <c r="F88" s="230"/>
      <c r="G88" s="230"/>
      <c r="H88" s="230"/>
      <c r="I88" s="230"/>
      <c r="J88" s="230"/>
      <c r="K88" s="230"/>
      <c r="L88" s="230"/>
      <c r="M88" s="230"/>
      <c r="N88" s="230"/>
      <c r="O88" s="230"/>
      <c r="P88" s="230"/>
      <c r="Q88" s="230"/>
      <c r="R88" s="230"/>
      <c r="S88" s="230"/>
      <c r="T88" s="230"/>
      <c r="U88" s="230"/>
      <c r="V88" s="230"/>
      <c r="W88" s="230"/>
      <c r="X88" s="230"/>
      <c r="Y88" s="230"/>
      <c r="Z88" s="230"/>
    </row>
    <row r="89" spans="1:26" ht="12.75">
      <c r="A89" s="230"/>
      <c r="B89" s="230"/>
      <c r="C89" s="230"/>
      <c r="D89" s="230"/>
      <c r="E89" s="230"/>
      <c r="F89" s="230"/>
      <c r="G89" s="230"/>
      <c r="H89" s="230"/>
      <c r="I89" s="230"/>
      <c r="J89" s="230"/>
      <c r="K89" s="230"/>
      <c r="L89" s="230"/>
      <c r="M89" s="230"/>
      <c r="N89" s="230"/>
      <c r="O89" s="230"/>
      <c r="P89" s="230"/>
      <c r="Q89" s="230"/>
      <c r="R89" s="230"/>
      <c r="S89" s="230"/>
      <c r="T89" s="230"/>
      <c r="U89" s="230"/>
      <c r="V89" s="230"/>
      <c r="W89" s="230"/>
      <c r="X89" s="230"/>
      <c r="Y89" s="230"/>
      <c r="Z89" s="230"/>
    </row>
    <row r="90" spans="1:26" ht="12.75">
      <c r="A90" s="230"/>
      <c r="B90" s="230"/>
      <c r="C90" s="230"/>
      <c r="D90" s="230"/>
      <c r="E90" s="230"/>
      <c r="F90" s="230"/>
      <c r="G90" s="230"/>
      <c r="H90" s="230"/>
      <c r="I90" s="230"/>
      <c r="J90" s="230"/>
      <c r="K90" s="230"/>
      <c r="L90" s="230"/>
      <c r="M90" s="230"/>
      <c r="N90" s="230"/>
      <c r="O90" s="230"/>
      <c r="P90" s="230"/>
      <c r="Q90" s="230"/>
      <c r="R90" s="230"/>
      <c r="S90" s="230"/>
      <c r="T90" s="230"/>
      <c r="U90" s="230"/>
      <c r="V90" s="230"/>
      <c r="W90" s="230"/>
      <c r="X90" s="230"/>
      <c r="Y90" s="230"/>
      <c r="Z90" s="230"/>
    </row>
    <row r="91" spans="1:26" ht="12.75">
      <c r="A91" s="230"/>
      <c r="B91" s="230"/>
      <c r="C91" s="232"/>
      <c r="D91" s="230"/>
      <c r="E91" s="230"/>
      <c r="F91" s="230"/>
      <c r="G91" s="230"/>
      <c r="H91" s="230"/>
      <c r="I91" s="230"/>
      <c r="J91" s="230"/>
      <c r="K91" s="230"/>
      <c r="L91" s="230"/>
      <c r="M91" s="230"/>
      <c r="N91" s="230"/>
      <c r="O91" s="230"/>
      <c r="P91" s="230"/>
      <c r="Q91" s="230"/>
      <c r="R91" s="230"/>
      <c r="S91" s="230"/>
      <c r="T91" s="230"/>
      <c r="U91" s="230"/>
      <c r="V91" s="230"/>
      <c r="W91" s="230"/>
      <c r="X91" s="230"/>
      <c r="Y91" s="230"/>
      <c r="Z91" s="230"/>
    </row>
    <row r="92" spans="1:26" ht="12.75">
      <c r="A92" s="230"/>
      <c r="B92" s="230"/>
      <c r="C92" s="232"/>
      <c r="D92" s="230"/>
      <c r="E92" s="230"/>
      <c r="F92" s="230"/>
      <c r="G92" s="230"/>
      <c r="H92" s="230"/>
      <c r="I92" s="230"/>
      <c r="J92" s="230"/>
      <c r="K92" s="230"/>
      <c r="L92" s="230"/>
      <c r="M92" s="230"/>
      <c r="N92" s="230"/>
      <c r="O92" s="230"/>
      <c r="P92" s="230"/>
      <c r="Q92" s="230"/>
      <c r="R92" s="230"/>
      <c r="S92" s="230"/>
      <c r="T92" s="230"/>
      <c r="U92" s="230"/>
      <c r="V92" s="230"/>
      <c r="W92" s="230"/>
      <c r="X92" s="230"/>
      <c r="Y92" s="230"/>
      <c r="Z92" s="230"/>
    </row>
    <row r="93" spans="1:26" ht="12.75">
      <c r="A93" s="230"/>
      <c r="B93" s="230"/>
      <c r="C93" s="232"/>
      <c r="D93" s="230"/>
      <c r="E93" s="230"/>
      <c r="F93" s="230"/>
      <c r="G93" s="230"/>
      <c r="H93" s="230"/>
      <c r="I93" s="230"/>
      <c r="J93" s="230"/>
      <c r="K93" s="230"/>
      <c r="L93" s="230"/>
      <c r="M93" s="230"/>
      <c r="N93" s="230"/>
      <c r="O93" s="230"/>
      <c r="P93" s="230"/>
      <c r="Q93" s="230"/>
      <c r="R93" s="230"/>
      <c r="S93" s="230"/>
      <c r="T93" s="230"/>
      <c r="U93" s="230"/>
      <c r="V93" s="230"/>
      <c r="W93" s="230"/>
      <c r="X93" s="230"/>
      <c r="Y93" s="230"/>
      <c r="Z93" s="230"/>
    </row>
    <row r="94" spans="1:26" ht="12.75">
      <c r="A94" s="230"/>
      <c r="B94" s="230"/>
      <c r="C94" s="231"/>
      <c r="D94" s="230"/>
      <c r="E94" s="230"/>
      <c r="F94" s="230"/>
      <c r="G94" s="230"/>
      <c r="H94" s="230"/>
      <c r="I94" s="230"/>
      <c r="J94" s="230"/>
      <c r="K94" s="230"/>
      <c r="L94" s="230"/>
      <c r="M94" s="230"/>
      <c r="N94" s="230"/>
      <c r="O94" s="230"/>
      <c r="P94" s="230"/>
      <c r="Q94" s="230"/>
      <c r="R94" s="230"/>
      <c r="S94" s="230"/>
      <c r="T94" s="230"/>
      <c r="U94" s="230"/>
      <c r="V94" s="230"/>
      <c r="W94" s="230"/>
      <c r="X94" s="230"/>
      <c r="Y94" s="230"/>
      <c r="Z94" s="230"/>
    </row>
    <row r="95" spans="1:26" ht="12.75">
      <c r="A95" s="230"/>
      <c r="B95" s="230"/>
      <c r="C95" s="231"/>
      <c r="D95" s="230"/>
      <c r="E95" s="230"/>
      <c r="F95" s="230"/>
      <c r="G95" s="230"/>
      <c r="H95" s="230"/>
      <c r="I95" s="230"/>
      <c r="J95" s="230"/>
      <c r="K95" s="230"/>
      <c r="L95" s="230"/>
      <c r="M95" s="230"/>
      <c r="N95" s="230"/>
      <c r="O95" s="230"/>
      <c r="P95" s="230"/>
      <c r="Q95" s="230"/>
      <c r="R95" s="230"/>
      <c r="S95" s="230"/>
      <c r="T95" s="230"/>
      <c r="U95" s="230"/>
      <c r="V95" s="230"/>
      <c r="W95" s="230"/>
      <c r="X95" s="230"/>
      <c r="Y95" s="230"/>
      <c r="Z95" s="230"/>
    </row>
    <row r="96" spans="1:26" ht="12.75">
      <c r="A96" s="230"/>
      <c r="B96" s="230"/>
      <c r="C96" s="231"/>
      <c r="D96" s="230"/>
      <c r="E96" s="230"/>
      <c r="F96" s="230"/>
      <c r="G96" s="230"/>
      <c r="H96" s="230"/>
      <c r="I96" s="230"/>
      <c r="J96" s="230"/>
      <c r="K96" s="230"/>
      <c r="L96" s="230"/>
      <c r="M96" s="230"/>
      <c r="N96" s="230"/>
      <c r="O96" s="230"/>
      <c r="P96" s="230"/>
      <c r="Q96" s="230"/>
      <c r="R96" s="230"/>
      <c r="S96" s="230"/>
      <c r="T96" s="230"/>
      <c r="U96" s="230"/>
      <c r="V96" s="230"/>
      <c r="W96" s="230"/>
      <c r="X96" s="230"/>
      <c r="Y96" s="230"/>
      <c r="Z96" s="230"/>
    </row>
    <row r="97" spans="1:26" ht="12.75">
      <c r="A97" s="230"/>
      <c r="B97" s="230"/>
      <c r="C97" s="231"/>
      <c r="D97" s="230"/>
      <c r="E97" s="230"/>
      <c r="F97" s="230"/>
      <c r="G97" s="230"/>
      <c r="H97" s="230"/>
      <c r="I97" s="230"/>
      <c r="J97" s="230"/>
      <c r="K97" s="230"/>
      <c r="L97" s="230"/>
      <c r="M97" s="230"/>
      <c r="N97" s="230"/>
      <c r="O97" s="230"/>
      <c r="P97" s="230"/>
      <c r="Q97" s="230"/>
      <c r="R97" s="230"/>
      <c r="S97" s="230"/>
      <c r="T97" s="230"/>
      <c r="U97" s="230"/>
      <c r="V97" s="230"/>
      <c r="W97" s="230"/>
      <c r="X97" s="230"/>
      <c r="Y97" s="230"/>
      <c r="Z97" s="230"/>
    </row>
    <row r="98" spans="1:26" ht="12.75">
      <c r="A98" s="230"/>
      <c r="B98" s="230"/>
      <c r="C98" s="231"/>
      <c r="D98" s="230"/>
      <c r="E98" s="230"/>
      <c r="F98" s="230"/>
      <c r="G98" s="230"/>
      <c r="H98" s="230"/>
      <c r="I98" s="230"/>
      <c r="J98" s="230"/>
      <c r="K98" s="230"/>
      <c r="L98" s="230"/>
      <c r="M98" s="230"/>
      <c r="N98" s="230"/>
      <c r="O98" s="230"/>
      <c r="P98" s="230"/>
      <c r="Q98" s="230"/>
      <c r="R98" s="230"/>
      <c r="S98" s="230"/>
      <c r="T98" s="230"/>
      <c r="U98" s="230"/>
      <c r="V98" s="230"/>
      <c r="W98" s="230"/>
      <c r="X98" s="230"/>
      <c r="Y98" s="230"/>
      <c r="Z98" s="230"/>
    </row>
    <row r="99" spans="1:26" ht="12.75">
      <c r="A99" s="230"/>
      <c r="B99" s="230"/>
      <c r="C99" s="231"/>
      <c r="D99" s="230"/>
      <c r="E99" s="230"/>
      <c r="F99" s="230"/>
      <c r="G99" s="230"/>
      <c r="H99" s="230"/>
      <c r="I99" s="230"/>
      <c r="J99" s="230"/>
      <c r="K99" s="230"/>
      <c r="L99" s="230"/>
      <c r="M99" s="230"/>
      <c r="N99" s="230"/>
      <c r="O99" s="230"/>
      <c r="P99" s="230"/>
      <c r="Q99" s="230"/>
      <c r="R99" s="230"/>
      <c r="S99" s="230"/>
      <c r="T99" s="230"/>
      <c r="U99" s="230"/>
      <c r="V99" s="230"/>
      <c r="W99" s="230"/>
      <c r="X99" s="230"/>
      <c r="Y99" s="230"/>
      <c r="Z99" s="230"/>
    </row>
    <row r="100" spans="1:26" ht="12.75">
      <c r="A100" s="230"/>
      <c r="B100" s="230"/>
      <c r="C100" s="231"/>
      <c r="D100" s="230"/>
      <c r="E100" s="230"/>
      <c r="F100" s="230"/>
      <c r="G100" s="230"/>
      <c r="H100" s="230"/>
      <c r="I100" s="230"/>
      <c r="J100" s="230"/>
      <c r="K100" s="230"/>
      <c r="L100" s="230"/>
      <c r="M100" s="230"/>
      <c r="N100" s="230"/>
      <c r="O100" s="230"/>
      <c r="P100" s="230"/>
      <c r="Q100" s="230"/>
      <c r="R100" s="230"/>
      <c r="S100" s="230"/>
      <c r="T100" s="230"/>
      <c r="U100" s="230"/>
      <c r="V100" s="230"/>
      <c r="W100" s="230"/>
      <c r="X100" s="230"/>
      <c r="Y100" s="230"/>
      <c r="Z100" s="230"/>
    </row>
    <row r="101" spans="1:26" ht="12.75">
      <c r="A101" s="230"/>
      <c r="B101" s="230"/>
      <c r="C101" s="231"/>
      <c r="D101" s="230"/>
      <c r="E101" s="230"/>
      <c r="F101" s="230"/>
      <c r="G101" s="230"/>
      <c r="H101" s="230"/>
      <c r="I101" s="230"/>
      <c r="J101" s="230"/>
      <c r="K101" s="230"/>
      <c r="L101" s="230"/>
      <c r="M101" s="230"/>
      <c r="N101" s="230"/>
      <c r="O101" s="230"/>
      <c r="P101" s="230"/>
      <c r="Q101" s="230"/>
      <c r="R101" s="230"/>
      <c r="S101" s="230"/>
      <c r="T101" s="230"/>
      <c r="U101" s="230"/>
      <c r="V101" s="230"/>
      <c r="W101" s="230"/>
      <c r="X101" s="230"/>
      <c r="Y101" s="230"/>
      <c r="Z101" s="230"/>
    </row>
    <row r="102" spans="1:26" ht="12.75">
      <c r="A102" s="230"/>
      <c r="B102" s="230"/>
      <c r="C102" s="230"/>
      <c r="D102" s="230"/>
      <c r="E102" s="230"/>
      <c r="F102" s="230"/>
      <c r="G102" s="230"/>
      <c r="H102" s="230"/>
      <c r="I102" s="230"/>
      <c r="J102" s="230"/>
      <c r="K102" s="230"/>
      <c r="L102" s="230"/>
      <c r="M102" s="230"/>
      <c r="N102" s="230"/>
      <c r="O102" s="230"/>
      <c r="P102" s="230"/>
      <c r="Q102" s="230"/>
      <c r="R102" s="230"/>
      <c r="S102" s="230"/>
      <c r="T102" s="230"/>
      <c r="U102" s="230"/>
      <c r="V102" s="230"/>
      <c r="W102" s="230"/>
      <c r="X102" s="230"/>
      <c r="Y102" s="230"/>
      <c r="Z102" s="230"/>
    </row>
    <row r="103" spans="1:26" ht="12.75">
      <c r="A103" s="230"/>
      <c r="B103" s="230"/>
      <c r="C103" s="230"/>
      <c r="D103" s="230"/>
      <c r="E103" s="230"/>
      <c r="F103" s="230"/>
      <c r="G103" s="230"/>
      <c r="H103" s="230"/>
      <c r="I103" s="230"/>
      <c r="J103" s="230"/>
      <c r="K103" s="230"/>
      <c r="L103" s="230"/>
      <c r="M103" s="230"/>
      <c r="N103" s="230"/>
      <c r="O103" s="230"/>
      <c r="P103" s="230"/>
      <c r="Q103" s="230"/>
      <c r="R103" s="230"/>
      <c r="S103" s="230"/>
      <c r="T103" s="230"/>
      <c r="U103" s="230"/>
      <c r="V103" s="230"/>
      <c r="W103" s="230"/>
      <c r="X103" s="230"/>
      <c r="Y103" s="230"/>
      <c r="Z103" s="230"/>
    </row>
    <row r="104" spans="1:26" ht="12.75">
      <c r="A104" s="230"/>
      <c r="B104" s="230"/>
      <c r="C104" s="230"/>
      <c r="D104" s="230"/>
      <c r="E104" s="230"/>
      <c r="F104" s="230"/>
      <c r="G104" s="230"/>
      <c r="H104" s="230"/>
      <c r="I104" s="230"/>
      <c r="J104" s="230"/>
      <c r="K104" s="230"/>
      <c r="L104" s="230"/>
      <c r="M104" s="230"/>
      <c r="N104" s="230"/>
      <c r="O104" s="230"/>
      <c r="P104" s="230"/>
      <c r="Q104" s="230"/>
      <c r="R104" s="230"/>
      <c r="S104" s="230"/>
      <c r="T104" s="230"/>
      <c r="U104" s="230"/>
      <c r="V104" s="230"/>
      <c r="W104" s="230"/>
      <c r="X104" s="230"/>
      <c r="Y104" s="230"/>
      <c r="Z104" s="230"/>
    </row>
    <row r="105" spans="1:26" ht="12.75">
      <c r="A105" s="230"/>
      <c r="B105" s="230"/>
      <c r="C105" s="230"/>
      <c r="D105" s="230"/>
      <c r="E105" s="230"/>
      <c r="F105" s="230"/>
      <c r="G105" s="230"/>
      <c r="H105" s="230"/>
      <c r="I105" s="230"/>
      <c r="J105" s="230"/>
      <c r="K105" s="230"/>
      <c r="L105" s="230"/>
      <c r="M105" s="230"/>
      <c r="N105" s="230"/>
      <c r="O105" s="230"/>
      <c r="P105" s="230"/>
      <c r="Q105" s="230"/>
      <c r="R105" s="230"/>
      <c r="S105" s="230"/>
      <c r="T105" s="230"/>
      <c r="U105" s="230"/>
      <c r="V105" s="230"/>
      <c r="W105" s="230"/>
      <c r="X105" s="230"/>
      <c r="Y105" s="230"/>
      <c r="Z105" s="230"/>
    </row>
    <row r="106" spans="1:26" ht="12.75">
      <c r="A106" s="230"/>
      <c r="B106" s="230"/>
      <c r="C106" s="230"/>
      <c r="D106" s="230"/>
      <c r="E106" s="230"/>
      <c r="F106" s="230"/>
      <c r="G106" s="230"/>
      <c r="H106" s="230"/>
      <c r="I106" s="230"/>
      <c r="J106" s="230"/>
      <c r="K106" s="230"/>
      <c r="L106" s="230"/>
      <c r="M106" s="230"/>
      <c r="N106" s="230"/>
      <c r="O106" s="230"/>
      <c r="P106" s="230"/>
      <c r="Q106" s="230"/>
      <c r="R106" s="230"/>
      <c r="S106" s="230"/>
      <c r="T106" s="230"/>
      <c r="U106" s="230"/>
      <c r="V106" s="230"/>
      <c r="W106" s="230"/>
      <c r="X106" s="230"/>
      <c r="Y106" s="230"/>
      <c r="Z106" s="230"/>
    </row>
    <row r="107" spans="1:26" ht="12.75">
      <c r="A107" s="230"/>
      <c r="B107" s="230"/>
      <c r="C107" s="230"/>
      <c r="D107" s="230"/>
      <c r="E107" s="230"/>
      <c r="F107" s="230"/>
      <c r="G107" s="230"/>
      <c r="H107" s="230"/>
      <c r="I107" s="230"/>
      <c r="J107" s="230"/>
      <c r="K107" s="230"/>
      <c r="L107" s="230"/>
      <c r="M107" s="230"/>
      <c r="N107" s="230"/>
      <c r="O107" s="230"/>
      <c r="P107" s="230"/>
      <c r="Q107" s="230"/>
      <c r="R107" s="230"/>
      <c r="S107" s="230"/>
      <c r="T107" s="230"/>
      <c r="U107" s="230"/>
      <c r="V107" s="230"/>
      <c r="W107" s="230"/>
      <c r="X107" s="230"/>
      <c r="Y107" s="230"/>
      <c r="Z107" s="230"/>
    </row>
    <row r="108" spans="1:26" ht="12.75">
      <c r="A108" s="230"/>
      <c r="B108" s="230"/>
      <c r="C108" s="230"/>
      <c r="D108" s="230"/>
      <c r="E108" s="230"/>
      <c r="F108" s="230"/>
      <c r="G108" s="230"/>
      <c r="H108" s="230"/>
      <c r="I108" s="230"/>
      <c r="J108" s="230"/>
      <c r="K108" s="230"/>
      <c r="L108" s="230"/>
      <c r="M108" s="230"/>
      <c r="N108" s="230"/>
      <c r="O108" s="230"/>
      <c r="P108" s="230"/>
      <c r="Q108" s="230"/>
      <c r="R108" s="230"/>
      <c r="S108" s="230"/>
      <c r="T108" s="230"/>
      <c r="U108" s="230"/>
      <c r="V108" s="230"/>
      <c r="W108" s="230"/>
      <c r="X108" s="230"/>
      <c r="Y108" s="230"/>
      <c r="Z108" s="230"/>
    </row>
    <row r="109" spans="1:26" ht="12.75">
      <c r="A109" s="230"/>
      <c r="B109" s="230"/>
      <c r="C109" s="230"/>
      <c r="D109" s="230"/>
      <c r="E109" s="230"/>
      <c r="F109" s="230"/>
      <c r="G109" s="230"/>
      <c r="H109" s="230"/>
      <c r="I109" s="230"/>
      <c r="J109" s="230"/>
      <c r="K109" s="230"/>
      <c r="L109" s="230"/>
      <c r="M109" s="230"/>
      <c r="N109" s="230"/>
      <c r="O109" s="230"/>
      <c r="P109" s="230"/>
      <c r="Q109" s="230"/>
      <c r="R109" s="230"/>
      <c r="S109" s="230"/>
      <c r="T109" s="230"/>
      <c r="U109" s="230"/>
      <c r="V109" s="230"/>
      <c r="W109" s="230"/>
      <c r="X109" s="230"/>
      <c r="Y109" s="230"/>
      <c r="Z109" s="230"/>
    </row>
    <row r="110" spans="1:26" ht="12.75">
      <c r="A110" s="230"/>
      <c r="B110" s="230"/>
      <c r="C110" s="230"/>
      <c r="D110" s="230"/>
      <c r="E110" s="230"/>
      <c r="F110" s="230"/>
      <c r="G110" s="230"/>
      <c r="H110" s="230"/>
      <c r="I110" s="230"/>
      <c r="J110" s="230"/>
      <c r="K110" s="230"/>
      <c r="L110" s="230"/>
      <c r="M110" s="230"/>
      <c r="N110" s="230"/>
      <c r="O110" s="230"/>
      <c r="P110" s="230"/>
      <c r="Q110" s="230"/>
      <c r="R110" s="230"/>
      <c r="S110" s="230"/>
      <c r="T110" s="230"/>
      <c r="U110" s="230"/>
      <c r="V110" s="230"/>
      <c r="W110" s="230"/>
      <c r="X110" s="230"/>
      <c r="Y110" s="230"/>
      <c r="Z110" s="230"/>
    </row>
    <row r="111" spans="1:26" ht="12.75">
      <c r="A111" s="230"/>
      <c r="B111" s="230"/>
      <c r="C111" s="230"/>
      <c r="D111" s="230"/>
      <c r="E111" s="230"/>
      <c r="F111" s="230"/>
      <c r="G111" s="230"/>
      <c r="H111" s="230"/>
      <c r="I111" s="230"/>
      <c r="J111" s="230"/>
      <c r="K111" s="230"/>
      <c r="L111" s="230"/>
      <c r="M111" s="230"/>
      <c r="N111" s="230"/>
      <c r="O111" s="230"/>
      <c r="P111" s="230"/>
      <c r="Q111" s="230"/>
      <c r="R111" s="230"/>
      <c r="S111" s="230"/>
      <c r="T111" s="230"/>
      <c r="U111" s="230"/>
      <c r="V111" s="230"/>
      <c r="W111" s="230"/>
      <c r="X111" s="230"/>
      <c r="Y111" s="230"/>
      <c r="Z111" s="230"/>
    </row>
    <row r="112" spans="1:26" ht="12.75">
      <c r="A112" s="230"/>
      <c r="B112" s="230"/>
      <c r="C112" s="230"/>
      <c r="D112" s="230"/>
      <c r="E112" s="230"/>
      <c r="F112" s="230"/>
      <c r="G112" s="230"/>
      <c r="H112" s="230"/>
      <c r="I112" s="230"/>
      <c r="J112" s="230"/>
      <c r="K112" s="230"/>
      <c r="L112" s="230"/>
      <c r="M112" s="230"/>
      <c r="N112" s="230"/>
      <c r="O112" s="230"/>
      <c r="P112" s="230"/>
      <c r="Q112" s="230"/>
      <c r="R112" s="230"/>
      <c r="S112" s="230"/>
      <c r="T112" s="230"/>
      <c r="U112" s="230"/>
      <c r="V112" s="230"/>
      <c r="W112" s="230"/>
      <c r="X112" s="230"/>
      <c r="Y112" s="230"/>
      <c r="Z112" s="230"/>
    </row>
    <row r="113" spans="1:26" ht="12.75">
      <c r="A113" s="230"/>
      <c r="B113" s="230"/>
      <c r="C113" s="230"/>
      <c r="D113" s="230"/>
      <c r="E113" s="230"/>
      <c r="F113" s="230"/>
      <c r="G113" s="230"/>
      <c r="H113" s="230"/>
      <c r="I113" s="230"/>
      <c r="J113" s="230"/>
      <c r="K113" s="230"/>
      <c r="L113" s="230"/>
      <c r="M113" s="230"/>
      <c r="N113" s="230"/>
      <c r="O113" s="230"/>
      <c r="P113" s="230"/>
      <c r="Q113" s="230"/>
      <c r="R113" s="230"/>
      <c r="S113" s="230"/>
      <c r="T113" s="230"/>
      <c r="U113" s="230"/>
      <c r="V113" s="230"/>
      <c r="W113" s="230"/>
      <c r="X113" s="230"/>
      <c r="Y113" s="230"/>
      <c r="Z113" s="230"/>
    </row>
    <row r="114" spans="1:26" ht="12.75">
      <c r="A114" s="230"/>
      <c r="B114" s="230"/>
      <c r="C114" s="230"/>
      <c r="D114" s="230"/>
      <c r="E114" s="230"/>
      <c r="F114" s="230"/>
      <c r="G114" s="230"/>
      <c r="H114" s="230"/>
      <c r="I114" s="230"/>
      <c r="J114" s="230"/>
      <c r="K114" s="230"/>
      <c r="L114" s="230"/>
      <c r="M114" s="230"/>
      <c r="N114" s="230"/>
      <c r="O114" s="230"/>
      <c r="P114" s="230"/>
      <c r="Q114" s="230"/>
      <c r="R114" s="230"/>
      <c r="S114" s="230"/>
      <c r="T114" s="230"/>
      <c r="U114" s="230"/>
      <c r="V114" s="230"/>
      <c r="W114" s="230"/>
      <c r="X114" s="230"/>
      <c r="Y114" s="230"/>
      <c r="Z114" s="230"/>
    </row>
    <row r="115" spans="1:26" ht="12.75">
      <c r="A115" s="230"/>
      <c r="B115" s="230"/>
      <c r="C115" s="230"/>
      <c r="D115" s="230"/>
      <c r="E115" s="230"/>
      <c r="F115" s="230"/>
      <c r="G115" s="230"/>
      <c r="H115" s="230"/>
      <c r="I115" s="230"/>
      <c r="J115" s="230"/>
      <c r="K115" s="230"/>
      <c r="L115" s="230"/>
      <c r="M115" s="230"/>
      <c r="N115" s="230"/>
      <c r="O115" s="230"/>
      <c r="P115" s="230"/>
      <c r="Q115" s="230"/>
      <c r="R115" s="230"/>
      <c r="S115" s="230"/>
      <c r="T115" s="230"/>
      <c r="U115" s="230"/>
      <c r="V115" s="230"/>
      <c r="W115" s="230"/>
      <c r="X115" s="230"/>
      <c r="Y115" s="230"/>
      <c r="Z115" s="230"/>
    </row>
    <row r="116" spans="1:26" ht="12.75">
      <c r="A116" s="230"/>
      <c r="B116" s="230"/>
      <c r="C116" s="230"/>
      <c r="D116" s="230"/>
      <c r="E116" s="230"/>
      <c r="F116" s="230"/>
      <c r="G116" s="230"/>
      <c r="H116" s="230"/>
      <c r="I116" s="230"/>
      <c r="J116" s="230"/>
      <c r="K116" s="230"/>
      <c r="L116" s="230"/>
      <c r="M116" s="230"/>
      <c r="N116" s="230"/>
      <c r="O116" s="230"/>
      <c r="P116" s="230"/>
      <c r="Q116" s="230"/>
      <c r="R116" s="230"/>
      <c r="S116" s="230"/>
      <c r="T116" s="230"/>
      <c r="U116" s="230"/>
      <c r="V116" s="230"/>
      <c r="W116" s="230"/>
      <c r="X116" s="230"/>
      <c r="Y116" s="230"/>
      <c r="Z116" s="230"/>
    </row>
    <row r="117" spans="1:26" ht="12.75">
      <c r="A117" s="230"/>
      <c r="B117" s="230"/>
      <c r="C117" s="230"/>
      <c r="D117" s="230"/>
      <c r="E117" s="230"/>
      <c r="F117" s="230"/>
      <c r="G117" s="230"/>
      <c r="H117" s="230"/>
      <c r="I117" s="230"/>
      <c r="J117" s="230"/>
      <c r="K117" s="230"/>
      <c r="L117" s="230"/>
      <c r="M117" s="230"/>
      <c r="N117" s="230"/>
      <c r="O117" s="230"/>
      <c r="P117" s="230"/>
      <c r="Q117" s="230"/>
      <c r="R117" s="230"/>
      <c r="S117" s="230"/>
      <c r="T117" s="230"/>
      <c r="U117" s="230"/>
      <c r="V117" s="230"/>
      <c r="W117" s="230"/>
      <c r="X117" s="230"/>
      <c r="Y117" s="230"/>
      <c r="Z117" s="230"/>
    </row>
    <row r="118" spans="1:26" ht="12.75">
      <c r="A118" s="230"/>
      <c r="B118" s="230"/>
      <c r="C118" s="230"/>
      <c r="D118" s="230"/>
      <c r="E118" s="230"/>
      <c r="F118" s="230"/>
      <c r="G118" s="230"/>
      <c r="H118" s="230"/>
      <c r="I118" s="230"/>
      <c r="J118" s="230"/>
      <c r="K118" s="230"/>
      <c r="L118" s="230"/>
      <c r="M118" s="230"/>
      <c r="N118" s="230"/>
      <c r="O118" s="230"/>
      <c r="P118" s="230"/>
      <c r="Q118" s="230"/>
      <c r="R118" s="230"/>
      <c r="S118" s="230"/>
      <c r="T118" s="230"/>
      <c r="U118" s="230"/>
      <c r="V118" s="230"/>
      <c r="W118" s="230"/>
      <c r="X118" s="230"/>
      <c r="Y118" s="230"/>
      <c r="Z118" s="230"/>
    </row>
    <row r="119" spans="1:26" ht="12.75">
      <c r="A119" s="230"/>
      <c r="B119" s="230"/>
      <c r="C119" s="230"/>
      <c r="D119" s="230"/>
      <c r="E119" s="230"/>
      <c r="F119" s="230"/>
      <c r="G119" s="230"/>
      <c r="H119" s="230"/>
      <c r="I119" s="230"/>
      <c r="J119" s="230"/>
      <c r="K119" s="230"/>
      <c r="L119" s="230"/>
      <c r="M119" s="230"/>
      <c r="N119" s="230"/>
      <c r="O119" s="230"/>
      <c r="P119" s="230"/>
      <c r="Q119" s="230"/>
      <c r="R119" s="230"/>
      <c r="S119" s="230"/>
      <c r="T119" s="230"/>
      <c r="U119" s="230"/>
      <c r="V119" s="230"/>
      <c r="W119" s="230"/>
      <c r="X119" s="230"/>
      <c r="Y119" s="230"/>
      <c r="Z119" s="230"/>
    </row>
    <row r="120" spans="1:26" ht="12.75">
      <c r="A120" s="230"/>
      <c r="B120" s="230"/>
      <c r="C120" s="230"/>
      <c r="D120" s="230"/>
      <c r="E120" s="230"/>
      <c r="F120" s="230"/>
      <c r="G120" s="230"/>
      <c r="H120" s="230"/>
      <c r="I120" s="230"/>
      <c r="J120" s="230"/>
      <c r="K120" s="230"/>
      <c r="L120" s="230"/>
      <c r="M120" s="230"/>
      <c r="N120" s="230"/>
      <c r="O120" s="230"/>
      <c r="P120" s="230"/>
      <c r="Q120" s="230"/>
      <c r="R120" s="230"/>
      <c r="S120" s="230"/>
      <c r="T120" s="230"/>
      <c r="U120" s="230"/>
      <c r="V120" s="230"/>
      <c r="W120" s="230"/>
      <c r="X120" s="230"/>
      <c r="Y120" s="230"/>
      <c r="Z120" s="230"/>
    </row>
    <row r="121" spans="1:26" ht="12.75">
      <c r="A121" s="230"/>
      <c r="B121" s="230"/>
      <c r="C121" s="230"/>
      <c r="D121" s="230"/>
      <c r="E121" s="230"/>
      <c r="F121" s="230"/>
      <c r="G121" s="230"/>
      <c r="H121" s="230"/>
      <c r="I121" s="230"/>
      <c r="J121" s="230"/>
      <c r="K121" s="230"/>
      <c r="L121" s="230"/>
      <c r="M121" s="230"/>
      <c r="N121" s="230"/>
      <c r="O121" s="230"/>
      <c r="P121" s="230"/>
      <c r="Q121" s="230"/>
      <c r="R121" s="230"/>
      <c r="S121" s="230"/>
      <c r="T121" s="230"/>
      <c r="U121" s="230"/>
      <c r="V121" s="230"/>
      <c r="W121" s="230"/>
      <c r="X121" s="230"/>
      <c r="Y121" s="230"/>
      <c r="Z121" s="230"/>
    </row>
    <row r="122" spans="1:26" ht="12.75">
      <c r="A122" s="230"/>
      <c r="B122" s="230"/>
      <c r="C122" s="230"/>
      <c r="D122" s="230"/>
      <c r="E122" s="230"/>
      <c r="F122" s="230"/>
      <c r="G122" s="230"/>
      <c r="H122" s="230"/>
      <c r="I122" s="230"/>
      <c r="J122" s="230"/>
      <c r="K122" s="230"/>
      <c r="L122" s="230"/>
      <c r="M122" s="230"/>
      <c r="N122" s="230"/>
      <c r="O122" s="230"/>
      <c r="P122" s="230"/>
      <c r="Q122" s="230"/>
      <c r="R122" s="230"/>
      <c r="S122" s="230"/>
      <c r="T122" s="230"/>
      <c r="U122" s="230"/>
      <c r="V122" s="230"/>
      <c r="W122" s="230"/>
      <c r="X122" s="230"/>
      <c r="Y122" s="230"/>
      <c r="Z122" s="230"/>
    </row>
    <row r="123" spans="1:26" ht="12.75">
      <c r="A123" s="230"/>
      <c r="B123" s="230"/>
      <c r="C123" s="230"/>
      <c r="D123" s="230"/>
      <c r="E123" s="230"/>
      <c r="F123" s="230"/>
      <c r="G123" s="230"/>
      <c r="H123" s="230"/>
      <c r="I123" s="230"/>
      <c r="J123" s="230"/>
      <c r="K123" s="230"/>
      <c r="L123" s="230"/>
      <c r="M123" s="230"/>
      <c r="N123" s="230"/>
      <c r="O123" s="230"/>
      <c r="P123" s="230"/>
      <c r="Q123" s="230"/>
      <c r="R123" s="230"/>
      <c r="S123" s="230"/>
      <c r="T123" s="230"/>
      <c r="U123" s="230"/>
      <c r="V123" s="230"/>
      <c r="W123" s="230"/>
      <c r="X123" s="230"/>
      <c r="Y123" s="230"/>
      <c r="Z123" s="230"/>
    </row>
    <row r="124" spans="1:26" ht="12.75">
      <c r="A124" s="230"/>
      <c r="B124" s="230"/>
      <c r="C124" s="230"/>
      <c r="D124" s="230"/>
      <c r="E124" s="230"/>
      <c r="F124" s="230"/>
      <c r="G124" s="230"/>
      <c r="H124" s="230"/>
      <c r="I124" s="230"/>
      <c r="J124" s="230"/>
      <c r="K124" s="230"/>
      <c r="L124" s="230"/>
      <c r="M124" s="230"/>
      <c r="N124" s="230"/>
      <c r="O124" s="230"/>
      <c r="P124" s="230"/>
      <c r="Q124" s="230"/>
      <c r="R124" s="230"/>
      <c r="S124" s="230"/>
      <c r="T124" s="230"/>
      <c r="U124" s="230"/>
      <c r="V124" s="230"/>
      <c r="W124" s="230"/>
      <c r="X124" s="230"/>
      <c r="Y124" s="230"/>
      <c r="Z124" s="230"/>
    </row>
    <row r="125" spans="1:26" ht="12.75">
      <c r="A125" s="230"/>
      <c r="B125" s="230"/>
      <c r="C125" s="230"/>
      <c r="D125" s="230"/>
      <c r="E125" s="230"/>
      <c r="F125" s="230"/>
      <c r="G125" s="230"/>
      <c r="H125" s="230"/>
      <c r="I125" s="230"/>
      <c r="J125" s="230"/>
      <c r="K125" s="230"/>
      <c r="L125" s="230"/>
      <c r="M125" s="230"/>
      <c r="N125" s="230"/>
      <c r="O125" s="230"/>
      <c r="P125" s="230"/>
      <c r="Q125" s="230"/>
      <c r="R125" s="230"/>
      <c r="S125" s="230"/>
      <c r="T125" s="230"/>
      <c r="U125" s="230"/>
      <c r="V125" s="230"/>
      <c r="W125" s="230"/>
      <c r="X125" s="230"/>
      <c r="Y125" s="230"/>
      <c r="Z125" s="230"/>
    </row>
    <row r="126" spans="1:26" ht="12.75">
      <c r="A126" s="230"/>
      <c r="B126" s="230"/>
      <c r="C126" s="230"/>
      <c r="D126" s="230"/>
      <c r="E126" s="230"/>
      <c r="F126" s="230"/>
      <c r="G126" s="230"/>
      <c r="H126" s="230"/>
      <c r="I126" s="230"/>
      <c r="J126" s="230"/>
      <c r="K126" s="230"/>
      <c r="L126" s="230"/>
      <c r="M126" s="230"/>
      <c r="N126" s="230"/>
      <c r="O126" s="230"/>
      <c r="P126" s="230"/>
      <c r="Q126" s="230"/>
      <c r="R126" s="230"/>
      <c r="S126" s="230"/>
      <c r="T126" s="230"/>
      <c r="U126" s="230"/>
      <c r="V126" s="230"/>
      <c r="W126" s="230"/>
      <c r="X126" s="230"/>
      <c r="Y126" s="230"/>
      <c r="Z126" s="230"/>
    </row>
    <row r="127" spans="1:26" ht="12.75">
      <c r="A127" s="230"/>
      <c r="B127" s="230"/>
      <c r="C127" s="230"/>
      <c r="D127" s="230"/>
      <c r="E127" s="230"/>
      <c r="F127" s="230"/>
      <c r="G127" s="230"/>
      <c r="H127" s="230"/>
      <c r="I127" s="230"/>
      <c r="J127" s="230"/>
      <c r="K127" s="230"/>
      <c r="L127" s="230"/>
      <c r="M127" s="230"/>
      <c r="N127" s="230"/>
      <c r="O127" s="230"/>
      <c r="P127" s="230"/>
      <c r="Q127" s="230"/>
      <c r="R127" s="230"/>
      <c r="S127" s="230"/>
      <c r="T127" s="230"/>
      <c r="U127" s="230"/>
      <c r="V127" s="230"/>
      <c r="W127" s="230"/>
      <c r="X127" s="230"/>
      <c r="Y127" s="230"/>
      <c r="Z127" s="230"/>
    </row>
    <row r="128" spans="1:26" ht="12.75">
      <c r="A128" s="230"/>
      <c r="B128" s="230"/>
      <c r="C128" s="230"/>
      <c r="D128" s="230"/>
      <c r="E128" s="230"/>
      <c r="F128" s="230"/>
      <c r="G128" s="230"/>
      <c r="H128" s="230"/>
      <c r="I128" s="230"/>
      <c r="J128" s="230"/>
      <c r="K128" s="230"/>
      <c r="L128" s="230"/>
      <c r="M128" s="230"/>
      <c r="N128" s="230"/>
      <c r="O128" s="230"/>
      <c r="P128" s="230"/>
      <c r="Q128" s="230"/>
      <c r="R128" s="230"/>
      <c r="S128" s="230"/>
      <c r="T128" s="230"/>
      <c r="U128" s="230"/>
      <c r="V128" s="230"/>
      <c r="W128" s="230"/>
      <c r="X128" s="230"/>
      <c r="Y128" s="230"/>
      <c r="Z128" s="230"/>
    </row>
    <row r="129" spans="1:26" ht="12.75">
      <c r="A129" s="230"/>
      <c r="B129" s="230"/>
      <c r="C129" s="230"/>
      <c r="D129" s="230"/>
      <c r="E129" s="230"/>
      <c r="F129" s="230"/>
      <c r="G129" s="230"/>
      <c r="H129" s="230"/>
      <c r="I129" s="230"/>
      <c r="J129" s="230"/>
      <c r="K129" s="230"/>
      <c r="L129" s="230"/>
      <c r="M129" s="230"/>
      <c r="N129" s="230"/>
      <c r="O129" s="230"/>
      <c r="P129" s="230"/>
      <c r="Q129" s="230"/>
      <c r="R129" s="230"/>
      <c r="S129" s="230"/>
      <c r="T129" s="230"/>
      <c r="U129" s="230"/>
      <c r="V129" s="230"/>
      <c r="W129" s="230"/>
      <c r="X129" s="230"/>
      <c r="Y129" s="230"/>
      <c r="Z129" s="230"/>
    </row>
    <row r="130" spans="1:26" ht="12.75">
      <c r="A130" s="230"/>
      <c r="B130" s="230"/>
      <c r="C130" s="230"/>
      <c r="D130" s="230"/>
      <c r="E130" s="230"/>
      <c r="F130" s="230"/>
      <c r="G130" s="230"/>
      <c r="H130" s="230"/>
      <c r="I130" s="230"/>
      <c r="J130" s="230"/>
      <c r="K130" s="230"/>
      <c r="L130" s="230"/>
      <c r="M130" s="230"/>
      <c r="N130" s="230"/>
      <c r="O130" s="230"/>
      <c r="P130" s="230"/>
      <c r="Q130" s="230"/>
      <c r="R130" s="230"/>
      <c r="S130" s="230"/>
      <c r="T130" s="230"/>
      <c r="U130" s="230"/>
      <c r="V130" s="230"/>
      <c r="W130" s="230"/>
      <c r="X130" s="230"/>
      <c r="Y130" s="230"/>
      <c r="Z130" s="230"/>
    </row>
    <row r="131" spans="1:26" ht="12.75">
      <c r="A131" s="230"/>
      <c r="B131" s="230"/>
      <c r="C131" s="230"/>
      <c r="D131" s="230"/>
      <c r="E131" s="230"/>
      <c r="F131" s="230"/>
      <c r="G131" s="230"/>
      <c r="H131" s="230"/>
      <c r="I131" s="230"/>
      <c r="J131" s="230"/>
      <c r="K131" s="230"/>
      <c r="L131" s="230"/>
      <c r="M131" s="230"/>
      <c r="N131" s="230"/>
      <c r="O131" s="230"/>
      <c r="P131" s="230"/>
      <c r="Q131" s="230"/>
      <c r="R131" s="230"/>
      <c r="S131" s="230"/>
      <c r="T131" s="230"/>
      <c r="U131" s="230"/>
      <c r="V131" s="230"/>
      <c r="W131" s="230"/>
      <c r="X131" s="230"/>
      <c r="Y131" s="230"/>
      <c r="Z131" s="230"/>
    </row>
    <row r="132" spans="1:26" ht="12.75">
      <c r="A132" s="230"/>
      <c r="B132" s="230"/>
      <c r="C132" s="230"/>
      <c r="D132" s="230"/>
      <c r="E132" s="230"/>
      <c r="F132" s="230"/>
      <c r="G132" s="230"/>
      <c r="H132" s="230"/>
      <c r="I132" s="230"/>
      <c r="J132" s="230"/>
      <c r="K132" s="230"/>
      <c r="L132" s="230"/>
      <c r="M132" s="230"/>
      <c r="N132" s="230"/>
      <c r="O132" s="230"/>
      <c r="P132" s="230"/>
      <c r="Q132" s="230"/>
      <c r="R132" s="230"/>
      <c r="S132" s="230"/>
      <c r="T132" s="230"/>
      <c r="U132" s="230"/>
      <c r="V132" s="230"/>
      <c r="W132" s="230"/>
      <c r="X132" s="230"/>
      <c r="Y132" s="230"/>
      <c r="Z132" s="230"/>
    </row>
    <row r="133" spans="1:26" ht="12.75">
      <c r="A133" s="230"/>
      <c r="B133" s="230"/>
      <c r="C133" s="230"/>
      <c r="D133" s="230"/>
      <c r="E133" s="230"/>
      <c r="F133" s="230"/>
      <c r="G133" s="230"/>
      <c r="H133" s="230"/>
      <c r="I133" s="230"/>
      <c r="J133" s="230"/>
      <c r="K133" s="230"/>
      <c r="L133" s="230"/>
      <c r="M133" s="230"/>
      <c r="N133" s="230"/>
      <c r="O133" s="230"/>
      <c r="P133" s="230"/>
      <c r="Q133" s="230"/>
      <c r="R133" s="230"/>
      <c r="S133" s="230"/>
      <c r="T133" s="230"/>
      <c r="U133" s="230"/>
      <c r="V133" s="230"/>
      <c r="W133" s="230"/>
      <c r="X133" s="230"/>
      <c r="Y133" s="230"/>
      <c r="Z133" s="230"/>
    </row>
    <row r="134" spans="1:26" ht="12.75">
      <c r="A134" s="230"/>
      <c r="B134" s="230"/>
      <c r="C134" s="230"/>
      <c r="D134" s="230"/>
      <c r="E134" s="230"/>
      <c r="F134" s="230"/>
      <c r="G134" s="230"/>
      <c r="H134" s="230"/>
      <c r="I134" s="230"/>
      <c r="J134" s="230"/>
      <c r="K134" s="230"/>
      <c r="L134" s="230"/>
      <c r="M134" s="230"/>
      <c r="N134" s="230"/>
      <c r="O134" s="230"/>
      <c r="P134" s="230"/>
      <c r="Q134" s="230"/>
      <c r="R134" s="230"/>
      <c r="S134" s="230"/>
      <c r="T134" s="230"/>
      <c r="U134" s="230"/>
      <c r="V134" s="230"/>
      <c r="W134" s="230"/>
      <c r="X134" s="230"/>
      <c r="Y134" s="230"/>
      <c r="Z134" s="230"/>
    </row>
    <row r="135" spans="1:26" ht="12.75">
      <c r="A135" s="230"/>
      <c r="B135" s="230"/>
      <c r="C135" s="230"/>
      <c r="D135" s="230"/>
      <c r="E135" s="230"/>
      <c r="F135" s="230"/>
      <c r="G135" s="230"/>
      <c r="H135" s="230"/>
      <c r="I135" s="230"/>
      <c r="J135" s="230"/>
      <c r="K135" s="230"/>
      <c r="L135" s="230"/>
      <c r="M135" s="230"/>
      <c r="N135" s="230"/>
      <c r="O135" s="230"/>
      <c r="P135" s="230"/>
      <c r="Q135" s="230"/>
      <c r="R135" s="230"/>
      <c r="S135" s="230"/>
      <c r="T135" s="230"/>
      <c r="U135" s="230"/>
      <c r="V135" s="230"/>
      <c r="W135" s="230"/>
      <c r="X135" s="230"/>
      <c r="Y135" s="230"/>
      <c r="Z135" s="230"/>
    </row>
    <row r="136" spans="1:26" ht="12.75">
      <c r="A136" s="230"/>
      <c r="B136" s="230"/>
      <c r="C136" s="230"/>
      <c r="D136" s="230"/>
      <c r="E136" s="230"/>
      <c r="F136" s="230"/>
      <c r="G136" s="230"/>
      <c r="H136" s="230"/>
      <c r="I136" s="230"/>
      <c r="J136" s="230"/>
      <c r="K136" s="230"/>
      <c r="L136" s="230"/>
      <c r="M136" s="230"/>
      <c r="N136" s="230"/>
      <c r="O136" s="230"/>
      <c r="P136" s="230"/>
      <c r="Q136" s="230"/>
      <c r="R136" s="230"/>
      <c r="S136" s="230"/>
      <c r="T136" s="230"/>
      <c r="U136" s="230"/>
      <c r="V136" s="230"/>
      <c r="W136" s="230"/>
      <c r="X136" s="230"/>
      <c r="Y136" s="230"/>
      <c r="Z136" s="230"/>
    </row>
    <row r="137" spans="1:26" ht="12.75">
      <c r="A137" s="230"/>
      <c r="B137" s="230"/>
      <c r="C137" s="230"/>
      <c r="D137" s="230"/>
      <c r="E137" s="230"/>
      <c r="F137" s="230"/>
      <c r="G137" s="230"/>
      <c r="H137" s="230"/>
      <c r="I137" s="230"/>
      <c r="J137" s="230"/>
      <c r="K137" s="230"/>
      <c r="L137" s="230"/>
      <c r="M137" s="230"/>
      <c r="N137" s="230"/>
      <c r="O137" s="230"/>
      <c r="P137" s="230"/>
      <c r="Q137" s="230"/>
      <c r="R137" s="230"/>
      <c r="S137" s="230"/>
      <c r="T137" s="230"/>
      <c r="U137" s="230"/>
      <c r="V137" s="230"/>
      <c r="W137" s="230"/>
      <c r="X137" s="230"/>
      <c r="Y137" s="230"/>
      <c r="Z137" s="230"/>
    </row>
    <row r="138" spans="1:26" ht="12.75">
      <c r="A138" s="230"/>
      <c r="B138" s="230"/>
      <c r="C138" s="230"/>
      <c r="D138" s="230"/>
      <c r="E138" s="230"/>
      <c r="F138" s="230"/>
      <c r="G138" s="230"/>
      <c r="H138" s="230"/>
      <c r="I138" s="230"/>
      <c r="J138" s="230"/>
      <c r="K138" s="230"/>
      <c r="L138" s="230"/>
      <c r="M138" s="230"/>
      <c r="N138" s="230"/>
      <c r="O138" s="230"/>
      <c r="P138" s="230"/>
      <c r="Q138" s="230"/>
      <c r="R138" s="230"/>
      <c r="S138" s="230"/>
      <c r="T138" s="230"/>
      <c r="U138" s="230"/>
      <c r="V138" s="230"/>
      <c r="W138" s="230"/>
      <c r="X138" s="230"/>
      <c r="Y138" s="230"/>
      <c r="Z138" s="230"/>
    </row>
    <row r="139" spans="1:26" ht="12.75">
      <c r="A139" s="230"/>
      <c r="B139" s="230"/>
      <c r="C139" s="230"/>
      <c r="D139" s="230"/>
      <c r="E139" s="230"/>
      <c r="F139" s="230"/>
      <c r="G139" s="230"/>
      <c r="H139" s="230"/>
      <c r="I139" s="230"/>
      <c r="J139" s="230"/>
      <c r="K139" s="230"/>
      <c r="L139" s="230"/>
      <c r="M139" s="230"/>
      <c r="N139" s="230"/>
      <c r="O139" s="230"/>
      <c r="P139" s="230"/>
      <c r="Q139" s="230"/>
      <c r="R139" s="230"/>
      <c r="S139" s="230"/>
      <c r="T139" s="230"/>
      <c r="U139" s="230"/>
      <c r="V139" s="230"/>
      <c r="W139" s="230"/>
      <c r="X139" s="230"/>
      <c r="Y139" s="230"/>
      <c r="Z139" s="230"/>
    </row>
    <row r="140" spans="1:26" ht="12.75">
      <c r="A140" s="230"/>
      <c r="B140" s="230"/>
      <c r="C140" s="230"/>
      <c r="D140" s="230"/>
      <c r="E140" s="230"/>
      <c r="F140" s="230"/>
      <c r="G140" s="230"/>
      <c r="H140" s="230"/>
      <c r="I140" s="230"/>
      <c r="J140" s="230"/>
      <c r="K140" s="230"/>
      <c r="L140" s="230"/>
      <c r="M140" s="230"/>
      <c r="N140" s="230"/>
      <c r="O140" s="230"/>
      <c r="P140" s="230"/>
      <c r="Q140" s="230"/>
      <c r="R140" s="230"/>
      <c r="S140" s="230"/>
      <c r="T140" s="230"/>
      <c r="U140" s="230"/>
      <c r="V140" s="230"/>
      <c r="W140" s="230"/>
      <c r="X140" s="230"/>
      <c r="Y140" s="230"/>
      <c r="Z140" s="230"/>
    </row>
    <row r="141" spans="1:26" ht="12.75">
      <c r="A141" s="230"/>
      <c r="B141" s="230"/>
      <c r="C141" s="230"/>
      <c r="D141" s="230"/>
      <c r="E141" s="230"/>
      <c r="F141" s="230"/>
      <c r="G141" s="230"/>
      <c r="H141" s="230"/>
      <c r="I141" s="230"/>
      <c r="J141" s="230"/>
      <c r="K141" s="230"/>
      <c r="L141" s="230"/>
      <c r="M141" s="230"/>
      <c r="N141" s="230"/>
      <c r="O141" s="230"/>
      <c r="P141" s="230"/>
      <c r="Q141" s="230"/>
      <c r="R141" s="230"/>
      <c r="S141" s="230"/>
      <c r="T141" s="230"/>
      <c r="U141" s="230"/>
      <c r="V141" s="230"/>
      <c r="W141" s="230"/>
      <c r="X141" s="230"/>
      <c r="Y141" s="230"/>
      <c r="Z141" s="230"/>
    </row>
    <row r="142" spans="1:26" ht="12.75">
      <c r="A142" s="230"/>
      <c r="B142" s="230"/>
      <c r="C142" s="230"/>
      <c r="D142" s="230"/>
      <c r="E142" s="230"/>
      <c r="F142" s="230"/>
      <c r="G142" s="230"/>
      <c r="H142" s="230"/>
      <c r="I142" s="230"/>
      <c r="J142" s="230"/>
      <c r="K142" s="230"/>
      <c r="L142" s="230"/>
      <c r="M142" s="230"/>
      <c r="N142" s="230"/>
      <c r="O142" s="230"/>
      <c r="P142" s="230"/>
      <c r="Q142" s="230"/>
      <c r="R142" s="230"/>
      <c r="S142" s="230"/>
      <c r="T142" s="230"/>
      <c r="U142" s="230"/>
      <c r="V142" s="230"/>
      <c r="W142" s="230"/>
      <c r="X142" s="230"/>
      <c r="Y142" s="230"/>
      <c r="Z142" s="230"/>
    </row>
    <row r="143" spans="1:26" ht="12.75">
      <c r="A143" s="230"/>
      <c r="B143" s="230"/>
      <c r="C143" s="230"/>
      <c r="D143" s="230"/>
      <c r="E143" s="230"/>
      <c r="F143" s="230"/>
      <c r="G143" s="230"/>
      <c r="H143" s="230"/>
      <c r="I143" s="230"/>
      <c r="J143" s="230"/>
      <c r="K143" s="230"/>
      <c r="L143" s="230"/>
      <c r="M143" s="230"/>
      <c r="N143" s="230"/>
      <c r="O143" s="230"/>
      <c r="P143" s="230"/>
      <c r="Q143" s="230"/>
      <c r="R143" s="230"/>
      <c r="S143" s="230"/>
      <c r="T143" s="230"/>
      <c r="U143" s="230"/>
      <c r="V143" s="230"/>
      <c r="W143" s="230"/>
      <c r="X143" s="230"/>
      <c r="Y143" s="230"/>
      <c r="Z143" s="230"/>
    </row>
    <row r="144" spans="1:26" ht="12.75">
      <c r="A144" s="230"/>
      <c r="B144" s="230"/>
      <c r="C144" s="230"/>
      <c r="D144" s="230"/>
      <c r="E144" s="230"/>
      <c r="F144" s="230"/>
      <c r="G144" s="230"/>
      <c r="H144" s="230"/>
      <c r="I144" s="230"/>
      <c r="J144" s="230"/>
      <c r="K144" s="230"/>
      <c r="L144" s="230"/>
      <c r="M144" s="230"/>
      <c r="N144" s="230"/>
      <c r="O144" s="230"/>
      <c r="P144" s="230"/>
      <c r="Q144" s="230"/>
      <c r="R144" s="230"/>
      <c r="S144" s="230"/>
      <c r="T144" s="230"/>
      <c r="U144" s="230"/>
      <c r="V144" s="230"/>
      <c r="W144" s="230"/>
      <c r="X144" s="230"/>
      <c r="Y144" s="230"/>
      <c r="Z144" s="230"/>
    </row>
    <row r="145" spans="1:26" ht="12.75">
      <c r="A145" s="230"/>
      <c r="B145" s="230"/>
      <c r="C145" s="230"/>
      <c r="D145" s="230"/>
      <c r="E145" s="230"/>
      <c r="F145" s="230"/>
      <c r="G145" s="230"/>
      <c r="H145" s="230"/>
      <c r="I145" s="230"/>
      <c r="J145" s="230"/>
      <c r="K145" s="230"/>
      <c r="L145" s="230"/>
      <c r="M145" s="230"/>
      <c r="N145" s="230"/>
      <c r="O145" s="230"/>
      <c r="P145" s="230"/>
      <c r="Q145" s="230"/>
      <c r="R145" s="230"/>
      <c r="S145" s="230"/>
      <c r="T145" s="230"/>
      <c r="U145" s="230"/>
      <c r="V145" s="230"/>
      <c r="W145" s="230"/>
      <c r="X145" s="230"/>
      <c r="Y145" s="230"/>
      <c r="Z145" s="230"/>
    </row>
    <row r="146" spans="1:26" ht="12.75">
      <c r="A146" s="230"/>
      <c r="B146" s="230"/>
      <c r="C146" s="230"/>
      <c r="D146" s="230"/>
      <c r="E146" s="230"/>
      <c r="F146" s="230"/>
      <c r="G146" s="230"/>
      <c r="H146" s="230"/>
      <c r="I146" s="230"/>
      <c r="J146" s="230"/>
      <c r="K146" s="230"/>
      <c r="L146" s="230"/>
      <c r="M146" s="230"/>
      <c r="N146" s="230"/>
      <c r="O146" s="230"/>
      <c r="P146" s="230"/>
      <c r="Q146" s="230"/>
      <c r="R146" s="230"/>
      <c r="S146" s="230"/>
      <c r="T146" s="230"/>
      <c r="U146" s="230"/>
      <c r="V146" s="230"/>
      <c r="W146" s="230"/>
      <c r="X146" s="230"/>
      <c r="Y146" s="230"/>
      <c r="Z146" s="230"/>
    </row>
    <row r="147" spans="1:26" ht="12.75">
      <c r="A147" s="230"/>
      <c r="B147" s="230"/>
      <c r="C147" s="230"/>
      <c r="D147" s="230"/>
      <c r="E147" s="230"/>
      <c r="F147" s="230"/>
      <c r="G147" s="230"/>
      <c r="H147" s="230"/>
      <c r="I147" s="230"/>
      <c r="J147" s="230"/>
      <c r="K147" s="230"/>
      <c r="L147" s="230"/>
      <c r="M147" s="230"/>
      <c r="N147" s="230"/>
      <c r="O147" s="230"/>
      <c r="P147" s="230"/>
      <c r="Q147" s="230"/>
      <c r="R147" s="230"/>
      <c r="S147" s="230"/>
      <c r="T147" s="230"/>
      <c r="U147" s="230"/>
      <c r="V147" s="230"/>
      <c r="W147" s="230"/>
      <c r="X147" s="230"/>
      <c r="Y147" s="230"/>
      <c r="Z147" s="230"/>
    </row>
    <row r="148" spans="1:26" ht="12.75">
      <c r="A148" s="230"/>
      <c r="B148" s="230"/>
      <c r="C148" s="230"/>
      <c r="D148" s="230"/>
      <c r="E148" s="230"/>
      <c r="F148" s="230"/>
      <c r="G148" s="230"/>
      <c r="H148" s="230"/>
      <c r="I148" s="230"/>
      <c r="J148" s="230"/>
      <c r="K148" s="230"/>
      <c r="L148" s="230"/>
      <c r="M148" s="230"/>
      <c r="N148" s="230"/>
      <c r="O148" s="230"/>
      <c r="P148" s="230"/>
      <c r="Q148" s="230"/>
      <c r="R148" s="230"/>
      <c r="S148" s="230"/>
      <c r="T148" s="230"/>
      <c r="U148" s="230"/>
      <c r="V148" s="230"/>
      <c r="W148" s="230"/>
      <c r="X148" s="230"/>
      <c r="Y148" s="230"/>
      <c r="Z148" s="230"/>
    </row>
    <row r="149" spans="1:26" ht="12.75">
      <c r="A149" s="230"/>
      <c r="B149" s="230"/>
      <c r="C149" s="230"/>
      <c r="D149" s="230"/>
      <c r="E149" s="230"/>
      <c r="F149" s="230"/>
      <c r="G149" s="230"/>
      <c r="H149" s="230"/>
      <c r="I149" s="230"/>
      <c r="J149" s="230"/>
      <c r="K149" s="230"/>
      <c r="L149" s="230"/>
      <c r="M149" s="230"/>
      <c r="N149" s="230"/>
      <c r="O149" s="230"/>
      <c r="P149" s="230"/>
      <c r="Q149" s="230"/>
      <c r="R149" s="230"/>
      <c r="S149" s="230"/>
      <c r="T149" s="230"/>
      <c r="U149" s="230"/>
      <c r="V149" s="230"/>
      <c r="W149" s="230"/>
      <c r="X149" s="230"/>
      <c r="Y149" s="230"/>
      <c r="Z149" s="230"/>
    </row>
    <row r="150" spans="1:26" ht="12.75">
      <c r="A150" s="230"/>
      <c r="B150" s="230"/>
      <c r="C150" s="230"/>
      <c r="D150" s="230"/>
      <c r="E150" s="230"/>
      <c r="F150" s="230"/>
      <c r="G150" s="230"/>
      <c r="H150" s="230"/>
      <c r="I150" s="230"/>
      <c r="J150" s="230"/>
      <c r="K150" s="230"/>
      <c r="L150" s="230"/>
      <c r="M150" s="230"/>
      <c r="N150" s="230"/>
      <c r="O150" s="230"/>
      <c r="P150" s="230"/>
      <c r="Q150" s="230"/>
      <c r="R150" s="230"/>
      <c r="S150" s="230"/>
      <c r="T150" s="230"/>
      <c r="U150" s="230"/>
      <c r="V150" s="230"/>
      <c r="W150" s="230"/>
      <c r="X150" s="230"/>
      <c r="Y150" s="230"/>
      <c r="Z150" s="230"/>
    </row>
    <row r="151" spans="1:26" ht="12.75">
      <c r="A151" s="230"/>
      <c r="B151" s="230"/>
      <c r="C151" s="230"/>
      <c r="D151" s="230"/>
      <c r="E151" s="230"/>
      <c r="F151" s="230"/>
      <c r="G151" s="230"/>
      <c r="H151" s="230"/>
      <c r="I151" s="230"/>
      <c r="J151" s="230"/>
      <c r="K151" s="230"/>
      <c r="L151" s="230"/>
      <c r="M151" s="230"/>
      <c r="N151" s="230"/>
      <c r="O151" s="230"/>
      <c r="P151" s="230"/>
      <c r="Q151" s="230"/>
      <c r="R151" s="230"/>
      <c r="S151" s="230"/>
      <c r="T151" s="230"/>
      <c r="U151" s="230"/>
      <c r="V151" s="230"/>
      <c r="W151" s="230"/>
      <c r="X151" s="230"/>
      <c r="Y151" s="230"/>
      <c r="Z151" s="230"/>
    </row>
    <row r="152" spans="1:26" ht="12.75">
      <c r="A152" s="230"/>
      <c r="B152" s="230"/>
      <c r="C152" s="230"/>
      <c r="D152" s="230"/>
      <c r="E152" s="230"/>
      <c r="F152" s="230"/>
      <c r="G152" s="230"/>
      <c r="H152" s="230"/>
      <c r="I152" s="230"/>
      <c r="J152" s="230"/>
      <c r="K152" s="230"/>
      <c r="L152" s="230"/>
      <c r="M152" s="230"/>
      <c r="N152" s="230"/>
      <c r="O152" s="230"/>
      <c r="P152" s="230"/>
      <c r="Q152" s="230"/>
      <c r="R152" s="230"/>
      <c r="S152" s="230"/>
      <c r="T152" s="230"/>
      <c r="U152" s="230"/>
      <c r="V152" s="230"/>
      <c r="W152" s="230"/>
      <c r="X152" s="230"/>
      <c r="Y152" s="230"/>
      <c r="Z152" s="230"/>
    </row>
    <row r="153" spans="1:26" ht="12.75">
      <c r="A153" s="230"/>
      <c r="B153" s="230"/>
      <c r="C153" s="230"/>
      <c r="D153" s="230"/>
      <c r="E153" s="230"/>
      <c r="F153" s="230"/>
      <c r="G153" s="230"/>
      <c r="H153" s="230"/>
      <c r="I153" s="230"/>
      <c r="J153" s="230"/>
      <c r="K153" s="230"/>
      <c r="L153" s="230"/>
      <c r="M153" s="230"/>
      <c r="N153" s="230"/>
      <c r="O153" s="230"/>
      <c r="P153" s="230"/>
      <c r="Q153" s="230"/>
      <c r="R153" s="230"/>
      <c r="S153" s="230"/>
      <c r="T153" s="230"/>
      <c r="U153" s="230"/>
      <c r="V153" s="230"/>
      <c r="W153" s="230"/>
      <c r="X153" s="230"/>
      <c r="Y153" s="230"/>
      <c r="Z153" s="230"/>
    </row>
    <row r="154" spans="1:26" ht="12.75">
      <c r="A154" s="230"/>
      <c r="B154" s="230"/>
      <c r="C154" s="230"/>
      <c r="D154" s="230"/>
      <c r="E154" s="230"/>
      <c r="F154" s="230"/>
      <c r="G154" s="230"/>
      <c r="H154" s="230"/>
      <c r="I154" s="230"/>
      <c r="J154" s="230"/>
      <c r="K154" s="230"/>
      <c r="L154" s="230"/>
      <c r="M154" s="230"/>
      <c r="N154" s="230"/>
      <c r="O154" s="230"/>
      <c r="P154" s="230"/>
      <c r="Q154" s="230"/>
      <c r="R154" s="230"/>
      <c r="S154" s="230"/>
      <c r="T154" s="230"/>
      <c r="U154" s="230"/>
      <c r="V154" s="230"/>
      <c r="W154" s="230"/>
      <c r="X154" s="230"/>
      <c r="Y154" s="230"/>
      <c r="Z154" s="230"/>
    </row>
    <row r="155" spans="1:26" ht="12.75">
      <c r="A155" s="230"/>
      <c r="B155" s="230"/>
      <c r="C155" s="230"/>
      <c r="D155" s="230"/>
      <c r="E155" s="230"/>
      <c r="F155" s="230"/>
      <c r="G155" s="230"/>
      <c r="H155" s="230"/>
      <c r="I155" s="230"/>
      <c r="J155" s="230"/>
      <c r="K155" s="230"/>
      <c r="L155" s="230"/>
      <c r="M155" s="230"/>
      <c r="N155" s="230"/>
      <c r="O155" s="230"/>
      <c r="P155" s="230"/>
      <c r="Q155" s="230"/>
      <c r="R155" s="230"/>
      <c r="S155" s="230"/>
      <c r="T155" s="230"/>
      <c r="U155" s="230"/>
      <c r="V155" s="230"/>
      <c r="W155" s="230"/>
      <c r="X155" s="230"/>
      <c r="Y155" s="230"/>
      <c r="Z155" s="230"/>
    </row>
    <row r="156" spans="1:26" ht="12.75">
      <c r="A156" s="230"/>
      <c r="B156" s="230"/>
      <c r="C156" s="230"/>
      <c r="D156" s="230"/>
      <c r="E156" s="230"/>
      <c r="F156" s="230"/>
      <c r="G156" s="230"/>
      <c r="H156" s="230"/>
      <c r="I156" s="230"/>
      <c r="J156" s="230"/>
      <c r="K156" s="230"/>
      <c r="L156" s="230"/>
      <c r="M156" s="230"/>
      <c r="N156" s="230"/>
      <c r="O156" s="230"/>
      <c r="P156" s="230"/>
      <c r="Q156" s="230"/>
      <c r="R156" s="230"/>
      <c r="S156" s="230"/>
      <c r="T156" s="230"/>
      <c r="U156" s="230"/>
      <c r="V156" s="230"/>
      <c r="W156" s="230"/>
      <c r="X156" s="230"/>
      <c r="Y156" s="230"/>
      <c r="Z156" s="230"/>
    </row>
    <row r="157" spans="1:26" ht="12.75">
      <c r="A157" s="230"/>
      <c r="B157" s="230"/>
      <c r="C157" s="230"/>
      <c r="D157" s="230"/>
      <c r="E157" s="230"/>
      <c r="F157" s="230"/>
      <c r="G157" s="230"/>
      <c r="H157" s="230"/>
      <c r="I157" s="230"/>
      <c r="J157" s="230"/>
      <c r="K157" s="230"/>
      <c r="L157" s="230"/>
      <c r="M157" s="230"/>
      <c r="N157" s="230"/>
      <c r="O157" s="230"/>
      <c r="P157" s="230"/>
      <c r="Q157" s="230"/>
      <c r="R157" s="230"/>
      <c r="S157" s="230"/>
      <c r="T157" s="230"/>
      <c r="U157" s="230"/>
      <c r="V157" s="230"/>
      <c r="W157" s="230"/>
      <c r="X157" s="230"/>
      <c r="Y157" s="230"/>
      <c r="Z157" s="230"/>
    </row>
    <row r="158" spans="1:26" ht="12.75">
      <c r="A158" s="230"/>
      <c r="B158" s="230"/>
      <c r="C158" s="230"/>
      <c r="D158" s="230"/>
      <c r="E158" s="230"/>
      <c r="F158" s="230"/>
      <c r="G158" s="230"/>
      <c r="H158" s="230"/>
      <c r="I158" s="230"/>
      <c r="J158" s="230"/>
      <c r="K158" s="230"/>
      <c r="L158" s="230"/>
      <c r="M158" s="230"/>
      <c r="N158" s="230"/>
      <c r="O158" s="230"/>
      <c r="P158" s="230"/>
      <c r="Q158" s="230"/>
      <c r="R158" s="230"/>
      <c r="S158" s="230"/>
      <c r="T158" s="230"/>
      <c r="U158" s="230"/>
      <c r="V158" s="230"/>
      <c r="W158" s="230"/>
      <c r="X158" s="230"/>
      <c r="Y158" s="230"/>
      <c r="Z158" s="230"/>
    </row>
    <row r="159" spans="1:26" ht="12.75">
      <c r="A159" s="230"/>
      <c r="B159" s="230"/>
      <c r="C159" s="230"/>
      <c r="D159" s="230"/>
      <c r="E159" s="230"/>
      <c r="F159" s="230"/>
      <c r="G159" s="230"/>
      <c r="H159" s="230"/>
      <c r="I159" s="230"/>
      <c r="J159" s="230"/>
      <c r="K159" s="230"/>
      <c r="L159" s="230"/>
      <c r="M159" s="230"/>
      <c r="N159" s="230"/>
      <c r="O159" s="230"/>
      <c r="P159" s="230"/>
      <c r="Q159" s="230"/>
      <c r="R159" s="230"/>
      <c r="S159" s="230"/>
      <c r="T159" s="230"/>
      <c r="U159" s="230"/>
      <c r="V159" s="230"/>
      <c r="W159" s="230"/>
      <c r="X159" s="230"/>
      <c r="Y159" s="230"/>
      <c r="Z159" s="230"/>
    </row>
    <row r="160" spans="1:26" ht="12.75">
      <c r="A160" s="230"/>
      <c r="B160" s="230"/>
      <c r="C160" s="230"/>
      <c r="D160" s="230"/>
      <c r="E160" s="230"/>
      <c r="F160" s="230"/>
      <c r="G160" s="230"/>
      <c r="H160" s="230"/>
      <c r="I160" s="230"/>
      <c r="J160" s="230"/>
      <c r="K160" s="230"/>
      <c r="L160" s="230"/>
      <c r="M160" s="230"/>
      <c r="N160" s="230"/>
      <c r="O160" s="230"/>
      <c r="P160" s="230"/>
      <c r="Q160" s="230"/>
      <c r="R160" s="230"/>
      <c r="S160" s="230"/>
      <c r="T160" s="230"/>
      <c r="U160" s="230"/>
      <c r="V160" s="230"/>
      <c r="W160" s="230"/>
      <c r="X160" s="230"/>
      <c r="Y160" s="230"/>
      <c r="Z160" s="230"/>
    </row>
    <row r="161" spans="1:26" ht="12.75">
      <c r="A161" s="230"/>
      <c r="B161" s="230"/>
      <c r="C161" s="230"/>
      <c r="D161" s="230"/>
      <c r="E161" s="230"/>
      <c r="F161" s="230"/>
      <c r="G161" s="230"/>
      <c r="H161" s="230"/>
      <c r="I161" s="230"/>
      <c r="J161" s="230"/>
      <c r="K161" s="230"/>
      <c r="L161" s="230"/>
      <c r="M161" s="230"/>
      <c r="N161" s="230"/>
      <c r="O161" s="230"/>
      <c r="P161" s="230"/>
      <c r="Q161" s="230"/>
      <c r="R161" s="230"/>
      <c r="S161" s="230"/>
      <c r="T161" s="230"/>
      <c r="U161" s="230"/>
      <c r="V161" s="230"/>
      <c r="W161" s="230"/>
      <c r="X161" s="230"/>
      <c r="Y161" s="230"/>
      <c r="Z161" s="230"/>
    </row>
    <row r="162" spans="1:26" ht="12.75">
      <c r="A162" s="230"/>
      <c r="B162" s="230"/>
      <c r="C162" s="230"/>
      <c r="D162" s="230"/>
      <c r="E162" s="230"/>
      <c r="F162" s="230"/>
      <c r="G162" s="230"/>
      <c r="H162" s="230"/>
      <c r="I162" s="230"/>
      <c r="J162" s="230"/>
      <c r="K162" s="230"/>
      <c r="L162" s="230"/>
      <c r="M162" s="230"/>
      <c r="N162" s="230"/>
      <c r="O162" s="230"/>
      <c r="P162" s="230"/>
      <c r="Q162" s="230"/>
      <c r="R162" s="230"/>
      <c r="S162" s="230"/>
      <c r="T162" s="230"/>
      <c r="U162" s="230"/>
      <c r="V162" s="230"/>
      <c r="W162" s="230"/>
      <c r="X162" s="230"/>
      <c r="Y162" s="230"/>
      <c r="Z162" s="230"/>
    </row>
    <row r="163" spans="1:26" ht="12.75">
      <c r="A163" s="230"/>
      <c r="B163" s="230"/>
      <c r="C163" s="230"/>
      <c r="D163" s="230"/>
      <c r="E163" s="230"/>
      <c r="F163" s="230"/>
      <c r="G163" s="230"/>
      <c r="H163" s="230"/>
      <c r="I163" s="230"/>
      <c r="J163" s="230"/>
      <c r="K163" s="230"/>
      <c r="L163" s="230"/>
      <c r="M163" s="230"/>
      <c r="N163" s="230"/>
      <c r="O163" s="230"/>
      <c r="P163" s="230"/>
      <c r="Q163" s="230"/>
      <c r="R163" s="230"/>
      <c r="S163" s="230"/>
      <c r="T163" s="230"/>
      <c r="U163" s="230"/>
      <c r="V163" s="230"/>
      <c r="W163" s="230"/>
      <c r="X163" s="230"/>
      <c r="Y163" s="230"/>
      <c r="Z163" s="230"/>
    </row>
    <row r="164" spans="1:26" ht="12.75">
      <c r="A164" s="230"/>
      <c r="B164" s="230"/>
      <c r="C164" s="230"/>
      <c r="D164" s="230"/>
      <c r="E164" s="230"/>
      <c r="F164" s="230"/>
      <c r="G164" s="230"/>
      <c r="H164" s="230"/>
      <c r="I164" s="230"/>
      <c r="J164" s="230"/>
      <c r="K164" s="230"/>
      <c r="L164" s="230"/>
      <c r="M164" s="230"/>
      <c r="N164" s="230"/>
      <c r="O164" s="230"/>
      <c r="P164" s="230"/>
      <c r="Q164" s="230"/>
      <c r="R164" s="230"/>
      <c r="S164" s="230"/>
      <c r="T164" s="230"/>
      <c r="U164" s="230"/>
      <c r="V164" s="230"/>
      <c r="W164" s="230"/>
      <c r="X164" s="230"/>
      <c r="Y164" s="230"/>
      <c r="Z164" s="230"/>
    </row>
    <row r="165" spans="1:26" ht="12.75">
      <c r="A165" s="230"/>
      <c r="B165" s="230"/>
      <c r="C165" s="230"/>
      <c r="D165" s="230"/>
      <c r="E165" s="230"/>
      <c r="F165" s="230"/>
      <c r="G165" s="230"/>
      <c r="H165" s="230"/>
      <c r="I165" s="230"/>
      <c r="J165" s="230"/>
      <c r="K165" s="230"/>
      <c r="L165" s="230"/>
      <c r="M165" s="230"/>
      <c r="N165" s="230"/>
      <c r="O165" s="230"/>
      <c r="P165" s="230"/>
      <c r="Q165" s="230"/>
      <c r="R165" s="230"/>
      <c r="S165" s="230"/>
      <c r="T165" s="230"/>
      <c r="U165" s="230"/>
      <c r="V165" s="230"/>
      <c r="W165" s="230"/>
      <c r="X165" s="230"/>
      <c r="Y165" s="230"/>
      <c r="Z165" s="230"/>
    </row>
    <row r="166" spans="1:26" ht="12.75">
      <c r="A166" s="230"/>
      <c r="B166" s="230"/>
      <c r="C166" s="230"/>
      <c r="D166" s="230"/>
      <c r="E166" s="230"/>
      <c r="F166" s="230"/>
      <c r="G166" s="230"/>
      <c r="H166" s="230"/>
      <c r="I166" s="230"/>
      <c r="J166" s="230"/>
      <c r="K166" s="230"/>
      <c r="L166" s="230"/>
      <c r="M166" s="230"/>
      <c r="N166" s="230"/>
      <c r="O166" s="230"/>
      <c r="P166" s="230"/>
      <c r="Q166" s="230"/>
      <c r="R166" s="230"/>
      <c r="S166" s="230"/>
      <c r="T166" s="230"/>
      <c r="U166" s="230"/>
      <c r="V166" s="230"/>
      <c r="W166" s="230"/>
      <c r="X166" s="230"/>
      <c r="Y166" s="230"/>
      <c r="Z166" s="230"/>
    </row>
    <row r="167" spans="1:26" ht="12.75">
      <c r="A167" s="230"/>
      <c r="B167" s="230"/>
      <c r="C167" s="230"/>
      <c r="D167" s="230"/>
      <c r="E167" s="230"/>
      <c r="F167" s="230"/>
      <c r="G167" s="230"/>
      <c r="H167" s="230"/>
      <c r="I167" s="230"/>
      <c r="J167" s="230"/>
      <c r="K167" s="230"/>
      <c r="L167" s="230"/>
      <c r="M167" s="230"/>
      <c r="N167" s="230"/>
      <c r="O167" s="230"/>
      <c r="P167" s="230"/>
      <c r="Q167" s="230"/>
      <c r="R167" s="230"/>
      <c r="S167" s="230"/>
      <c r="T167" s="230"/>
      <c r="U167" s="230"/>
      <c r="V167" s="230"/>
      <c r="W167" s="230"/>
      <c r="X167" s="230"/>
      <c r="Y167" s="230"/>
      <c r="Z167" s="230"/>
    </row>
    <row r="168" spans="1:26" ht="12.75">
      <c r="A168" s="230"/>
      <c r="B168" s="230"/>
      <c r="C168" s="230"/>
      <c r="D168" s="230"/>
      <c r="E168" s="230"/>
      <c r="F168" s="230"/>
      <c r="G168" s="230"/>
      <c r="H168" s="230"/>
      <c r="I168" s="230"/>
      <c r="J168" s="230"/>
      <c r="K168" s="230"/>
      <c r="L168" s="230"/>
      <c r="M168" s="230"/>
      <c r="N168" s="230"/>
      <c r="O168" s="230"/>
      <c r="P168" s="230"/>
      <c r="Q168" s="230"/>
      <c r="R168" s="230"/>
      <c r="S168" s="230"/>
      <c r="T168" s="230"/>
      <c r="U168" s="230"/>
      <c r="V168" s="230"/>
      <c r="W168" s="230"/>
      <c r="X168" s="230"/>
      <c r="Y168" s="230"/>
      <c r="Z168" s="230"/>
    </row>
    <row r="169" spans="1:26" ht="12.75">
      <c r="A169" s="230"/>
      <c r="B169" s="230"/>
      <c r="C169" s="230"/>
      <c r="D169" s="230"/>
      <c r="E169" s="230"/>
      <c r="F169" s="230"/>
      <c r="G169" s="230"/>
      <c r="H169" s="230"/>
      <c r="I169" s="230"/>
      <c r="J169" s="230"/>
      <c r="K169" s="230"/>
      <c r="L169" s="230"/>
      <c r="M169" s="230"/>
      <c r="N169" s="230"/>
      <c r="O169" s="230"/>
      <c r="P169" s="230"/>
      <c r="Q169" s="230"/>
      <c r="R169" s="230"/>
      <c r="S169" s="230"/>
      <c r="T169" s="230"/>
      <c r="U169" s="230"/>
      <c r="V169" s="230"/>
      <c r="W169" s="230"/>
      <c r="X169" s="230"/>
      <c r="Y169" s="230"/>
      <c r="Z169" s="230"/>
    </row>
    <row r="170" spans="1:26" ht="12.75">
      <c r="A170" s="230"/>
      <c r="B170" s="230"/>
      <c r="C170" s="230"/>
      <c r="D170" s="230"/>
      <c r="E170" s="230"/>
      <c r="F170" s="230"/>
      <c r="G170" s="230"/>
      <c r="H170" s="230"/>
      <c r="I170" s="230"/>
      <c r="J170" s="230"/>
      <c r="K170" s="230"/>
      <c r="L170" s="230"/>
      <c r="M170" s="230"/>
      <c r="N170" s="230"/>
      <c r="O170" s="230"/>
      <c r="P170" s="230"/>
      <c r="Q170" s="230"/>
      <c r="R170" s="230"/>
      <c r="S170" s="230"/>
      <c r="T170" s="230"/>
      <c r="U170" s="230"/>
      <c r="V170" s="230"/>
      <c r="W170" s="230"/>
      <c r="X170" s="230"/>
      <c r="Y170" s="230"/>
      <c r="Z170" s="230"/>
    </row>
    <row r="171" spans="1:26" ht="12.75">
      <c r="A171" s="230"/>
      <c r="B171" s="230"/>
      <c r="C171" s="230"/>
      <c r="D171" s="230"/>
      <c r="E171" s="230"/>
      <c r="F171" s="230"/>
      <c r="G171" s="230"/>
      <c r="H171" s="230"/>
      <c r="I171" s="230"/>
      <c r="J171" s="230"/>
      <c r="K171" s="230"/>
      <c r="L171" s="230"/>
      <c r="M171" s="230"/>
      <c r="N171" s="230"/>
      <c r="O171" s="230"/>
      <c r="P171" s="230"/>
      <c r="Q171" s="230"/>
      <c r="R171" s="230"/>
      <c r="S171" s="230"/>
      <c r="T171" s="230"/>
      <c r="U171" s="230"/>
      <c r="V171" s="230"/>
      <c r="W171" s="230"/>
      <c r="X171" s="230"/>
      <c r="Y171" s="230"/>
      <c r="Z171" s="230"/>
    </row>
    <row r="172" spans="1:26" ht="12.75">
      <c r="A172" s="230"/>
      <c r="B172" s="230"/>
      <c r="C172" s="230"/>
      <c r="D172" s="230"/>
      <c r="E172" s="230"/>
      <c r="F172" s="230"/>
      <c r="G172" s="230"/>
      <c r="H172" s="230"/>
      <c r="I172" s="230"/>
      <c r="J172" s="230"/>
      <c r="K172" s="230"/>
      <c r="L172" s="230"/>
      <c r="M172" s="230"/>
      <c r="N172" s="230"/>
      <c r="O172" s="230"/>
      <c r="P172" s="230"/>
      <c r="Q172" s="230"/>
      <c r="R172" s="230"/>
      <c r="S172" s="230"/>
      <c r="T172" s="230"/>
      <c r="U172" s="230"/>
      <c r="V172" s="230"/>
      <c r="W172" s="230"/>
      <c r="X172" s="230"/>
      <c r="Y172" s="230"/>
      <c r="Z172" s="230"/>
    </row>
    <row r="173" spans="1:26" ht="12.75">
      <c r="A173" s="230"/>
      <c r="B173" s="230"/>
      <c r="C173" s="230"/>
      <c r="D173" s="230"/>
      <c r="E173" s="230"/>
      <c r="F173" s="230"/>
      <c r="G173" s="230"/>
      <c r="H173" s="230"/>
      <c r="I173" s="230"/>
      <c r="J173" s="230"/>
      <c r="K173" s="230"/>
      <c r="L173" s="230"/>
      <c r="M173" s="230"/>
      <c r="N173" s="230"/>
      <c r="O173" s="230"/>
      <c r="P173" s="230"/>
      <c r="Q173" s="230"/>
      <c r="R173" s="230"/>
      <c r="S173" s="230"/>
      <c r="T173" s="230"/>
      <c r="U173" s="230"/>
      <c r="V173" s="230"/>
      <c r="W173" s="230"/>
      <c r="X173" s="230"/>
      <c r="Y173" s="230"/>
      <c r="Z173" s="230"/>
    </row>
    <row r="174" spans="1:26" ht="12.75">
      <c r="A174" s="230"/>
      <c r="B174" s="230"/>
      <c r="C174" s="230"/>
      <c r="D174" s="230"/>
      <c r="E174" s="230"/>
      <c r="F174" s="230"/>
      <c r="G174" s="230"/>
      <c r="H174" s="230"/>
      <c r="I174" s="230"/>
      <c r="J174" s="230"/>
      <c r="K174" s="230"/>
      <c r="L174" s="230"/>
      <c r="M174" s="230"/>
      <c r="N174" s="230"/>
      <c r="O174" s="230"/>
      <c r="P174" s="230"/>
      <c r="Q174" s="230"/>
      <c r="R174" s="230"/>
      <c r="S174" s="230"/>
      <c r="T174" s="230"/>
      <c r="U174" s="230"/>
      <c r="V174" s="230"/>
      <c r="W174" s="230"/>
      <c r="X174" s="230"/>
      <c r="Y174" s="230"/>
      <c r="Z174" s="230"/>
    </row>
    <row r="175" spans="1:26" ht="12.75">
      <c r="A175" s="230"/>
      <c r="B175" s="230"/>
      <c r="C175" s="230"/>
      <c r="D175" s="230"/>
      <c r="E175" s="230"/>
      <c r="F175" s="230"/>
      <c r="G175" s="230"/>
      <c r="H175" s="230"/>
      <c r="I175" s="230"/>
      <c r="J175" s="230"/>
      <c r="K175" s="230"/>
      <c r="L175" s="230"/>
      <c r="M175" s="230"/>
      <c r="N175" s="230"/>
      <c r="O175" s="230"/>
      <c r="P175" s="230"/>
      <c r="Q175" s="230"/>
      <c r="R175" s="230"/>
      <c r="S175" s="230"/>
      <c r="T175" s="230"/>
      <c r="U175" s="230"/>
      <c r="V175" s="230"/>
      <c r="W175" s="230"/>
      <c r="X175" s="230"/>
      <c r="Y175" s="230"/>
      <c r="Z175" s="230"/>
    </row>
    <row r="176" spans="1:26" ht="12.75">
      <c r="A176" s="230"/>
      <c r="B176" s="230"/>
      <c r="C176" s="230"/>
      <c r="D176" s="230"/>
      <c r="E176" s="230"/>
      <c r="F176" s="230"/>
      <c r="G176" s="230"/>
      <c r="H176" s="230"/>
      <c r="I176" s="230"/>
      <c r="J176" s="230"/>
      <c r="K176" s="230"/>
      <c r="L176" s="230"/>
      <c r="M176" s="230"/>
      <c r="N176" s="230"/>
      <c r="O176" s="230"/>
      <c r="P176" s="230"/>
      <c r="Q176" s="230"/>
      <c r="R176" s="230"/>
      <c r="S176" s="230"/>
      <c r="T176" s="230"/>
      <c r="U176" s="230"/>
      <c r="V176" s="230"/>
      <c r="W176" s="230"/>
      <c r="X176" s="230"/>
      <c r="Y176" s="230"/>
      <c r="Z176" s="230"/>
    </row>
    <row r="177" spans="1:26" ht="12.75">
      <c r="A177" s="230"/>
      <c r="B177" s="230"/>
      <c r="C177" s="230"/>
      <c r="D177" s="230"/>
      <c r="E177" s="230"/>
      <c r="F177" s="230"/>
      <c r="G177" s="230"/>
      <c r="H177" s="230"/>
      <c r="I177" s="230"/>
      <c r="J177" s="230"/>
      <c r="K177" s="230"/>
      <c r="L177" s="230"/>
      <c r="M177" s="230"/>
      <c r="N177" s="230"/>
      <c r="O177" s="230"/>
      <c r="P177" s="230"/>
      <c r="Q177" s="230"/>
      <c r="R177" s="230"/>
      <c r="S177" s="230"/>
      <c r="T177" s="230"/>
      <c r="U177" s="230"/>
      <c r="V177" s="230"/>
      <c r="W177" s="230"/>
      <c r="X177" s="230"/>
      <c r="Y177" s="230"/>
      <c r="Z177" s="230"/>
    </row>
    <row r="178" spans="1:26" ht="12.75">
      <c r="A178" s="230"/>
      <c r="B178" s="230"/>
      <c r="C178" s="230"/>
      <c r="D178" s="230"/>
      <c r="E178" s="230"/>
      <c r="F178" s="230"/>
      <c r="G178" s="230"/>
      <c r="H178" s="230"/>
      <c r="I178" s="230"/>
      <c r="J178" s="230"/>
      <c r="K178" s="230"/>
      <c r="L178" s="230"/>
      <c r="M178" s="230"/>
      <c r="N178" s="230"/>
      <c r="O178" s="230"/>
      <c r="P178" s="230"/>
      <c r="Q178" s="230"/>
      <c r="R178" s="230"/>
      <c r="S178" s="230"/>
      <c r="T178" s="230"/>
      <c r="U178" s="230"/>
      <c r="V178" s="230"/>
      <c r="W178" s="230"/>
      <c r="X178" s="230"/>
      <c r="Y178" s="230"/>
      <c r="Z178" s="230"/>
    </row>
    <row r="179" spans="1:26" ht="12.75">
      <c r="A179" s="230"/>
      <c r="B179" s="230"/>
      <c r="C179" s="230"/>
      <c r="D179" s="230"/>
      <c r="E179" s="230"/>
      <c r="F179" s="230"/>
      <c r="G179" s="230"/>
      <c r="H179" s="230"/>
      <c r="I179" s="230"/>
      <c r="J179" s="230"/>
      <c r="K179" s="230"/>
      <c r="L179" s="230"/>
      <c r="M179" s="230"/>
      <c r="N179" s="230"/>
      <c r="O179" s="230"/>
      <c r="P179" s="230"/>
      <c r="Q179" s="230"/>
      <c r="R179" s="230"/>
      <c r="S179" s="230"/>
      <c r="T179" s="230"/>
      <c r="U179" s="230"/>
      <c r="V179" s="230"/>
      <c r="W179" s="230"/>
      <c r="X179" s="230"/>
      <c r="Y179" s="230"/>
      <c r="Z179" s="230"/>
    </row>
    <row r="180" spans="1:26" ht="12.75">
      <c r="A180" s="230"/>
      <c r="B180" s="230"/>
      <c r="C180" s="230"/>
      <c r="D180" s="230"/>
      <c r="E180" s="230"/>
      <c r="F180" s="230"/>
      <c r="G180" s="230"/>
      <c r="H180" s="230"/>
      <c r="I180" s="230"/>
      <c r="J180" s="230"/>
      <c r="K180" s="230"/>
      <c r="L180" s="230"/>
      <c r="M180" s="230"/>
      <c r="N180" s="230"/>
      <c r="O180" s="230"/>
      <c r="P180" s="230"/>
      <c r="Q180" s="230"/>
      <c r="R180" s="230"/>
      <c r="S180" s="230"/>
      <c r="T180" s="230"/>
      <c r="U180" s="230"/>
      <c r="V180" s="230"/>
      <c r="W180" s="230"/>
      <c r="X180" s="230"/>
      <c r="Y180" s="230"/>
      <c r="Z180" s="230"/>
    </row>
    <row r="181" spans="1:26" ht="12.75">
      <c r="A181" s="230"/>
      <c r="B181" s="230"/>
      <c r="C181" s="230"/>
      <c r="D181" s="230"/>
      <c r="E181" s="230"/>
      <c r="F181" s="230"/>
      <c r="G181" s="230"/>
      <c r="H181" s="230"/>
      <c r="I181" s="230"/>
      <c r="J181" s="230"/>
      <c r="K181" s="230"/>
      <c r="L181" s="230"/>
      <c r="M181" s="230"/>
      <c r="N181" s="230"/>
      <c r="O181" s="230"/>
      <c r="P181" s="230"/>
      <c r="Q181" s="230"/>
      <c r="R181" s="230"/>
      <c r="S181" s="230"/>
      <c r="T181" s="230"/>
      <c r="U181" s="230"/>
      <c r="V181" s="230"/>
      <c r="W181" s="230"/>
      <c r="X181" s="230"/>
      <c r="Y181" s="230"/>
      <c r="Z181" s="230"/>
    </row>
    <row r="182" spans="1:26" ht="12.75">
      <c r="A182" s="230"/>
      <c r="B182" s="230"/>
      <c r="C182" s="230"/>
      <c r="D182" s="230"/>
      <c r="E182" s="230"/>
      <c r="F182" s="230"/>
      <c r="G182" s="230"/>
      <c r="H182" s="230"/>
      <c r="I182" s="230"/>
      <c r="J182" s="230"/>
      <c r="K182" s="230"/>
      <c r="L182" s="230"/>
      <c r="M182" s="230"/>
      <c r="N182" s="230"/>
      <c r="O182" s="230"/>
      <c r="P182" s="230"/>
      <c r="Q182" s="230"/>
      <c r="R182" s="230"/>
      <c r="S182" s="230"/>
      <c r="T182" s="230"/>
      <c r="U182" s="230"/>
      <c r="V182" s="230"/>
      <c r="W182" s="230"/>
      <c r="X182" s="230"/>
      <c r="Y182" s="230"/>
      <c r="Z182" s="230"/>
    </row>
    <row r="183" spans="1:26" ht="12.75">
      <c r="A183" s="230"/>
      <c r="B183" s="230"/>
      <c r="C183" s="230"/>
      <c r="D183" s="230"/>
      <c r="E183" s="230"/>
      <c r="F183" s="230"/>
      <c r="G183" s="230"/>
      <c r="H183" s="230"/>
      <c r="I183" s="230"/>
      <c r="J183" s="230"/>
      <c r="K183" s="230"/>
      <c r="L183" s="230"/>
      <c r="M183" s="230"/>
      <c r="N183" s="230"/>
      <c r="O183" s="230"/>
      <c r="P183" s="230"/>
      <c r="Q183" s="230"/>
      <c r="R183" s="230"/>
      <c r="S183" s="230"/>
      <c r="T183" s="230"/>
      <c r="U183" s="230"/>
      <c r="V183" s="230"/>
      <c r="W183" s="230"/>
      <c r="X183" s="230"/>
      <c r="Y183" s="230"/>
      <c r="Z183" s="230"/>
    </row>
    <row r="184" spans="1:26" ht="12.75">
      <c r="A184" s="230"/>
      <c r="B184" s="230"/>
      <c r="C184" s="230"/>
      <c r="D184" s="230"/>
      <c r="E184" s="230"/>
      <c r="F184" s="230"/>
      <c r="G184" s="230"/>
      <c r="H184" s="230"/>
      <c r="I184" s="230"/>
      <c r="J184" s="230"/>
      <c r="K184" s="230"/>
      <c r="L184" s="230"/>
      <c r="M184" s="230"/>
      <c r="N184" s="230"/>
      <c r="O184" s="230"/>
      <c r="P184" s="230"/>
      <c r="Q184" s="230"/>
      <c r="R184" s="230"/>
      <c r="S184" s="230"/>
      <c r="T184" s="230"/>
      <c r="U184" s="230"/>
      <c r="V184" s="230"/>
      <c r="W184" s="230"/>
      <c r="X184" s="230"/>
      <c r="Y184" s="230"/>
      <c r="Z184" s="230"/>
    </row>
    <row r="185" spans="1:26" ht="12.75">
      <c r="A185" s="230"/>
      <c r="B185" s="230"/>
      <c r="C185" s="230"/>
      <c r="D185" s="230"/>
      <c r="E185" s="230"/>
      <c r="F185" s="230"/>
      <c r="G185" s="230"/>
      <c r="H185" s="230"/>
      <c r="I185" s="230"/>
      <c r="J185" s="230"/>
      <c r="K185" s="230"/>
      <c r="L185" s="230"/>
      <c r="M185" s="230"/>
      <c r="N185" s="230"/>
      <c r="O185" s="230"/>
      <c r="P185" s="230"/>
      <c r="Q185" s="230"/>
      <c r="R185" s="230"/>
      <c r="S185" s="230"/>
      <c r="T185" s="230"/>
      <c r="U185" s="230"/>
      <c r="V185" s="230"/>
      <c r="W185" s="230"/>
      <c r="X185" s="230"/>
      <c r="Y185" s="230"/>
      <c r="Z185" s="230"/>
    </row>
    <row r="186" spans="1:26" ht="12.75">
      <c r="A186" s="230"/>
      <c r="B186" s="230"/>
      <c r="C186" s="230"/>
      <c r="D186" s="230"/>
      <c r="E186" s="230"/>
      <c r="F186" s="230"/>
      <c r="G186" s="230"/>
      <c r="H186" s="230"/>
      <c r="I186" s="230"/>
      <c r="J186" s="230"/>
      <c r="K186" s="230"/>
      <c r="L186" s="230"/>
      <c r="M186" s="230"/>
      <c r="N186" s="230"/>
      <c r="O186" s="230"/>
      <c r="P186" s="230"/>
      <c r="Q186" s="230"/>
      <c r="R186" s="230"/>
      <c r="S186" s="230"/>
      <c r="T186" s="230"/>
      <c r="U186" s="230"/>
      <c r="V186" s="230"/>
      <c r="W186" s="230"/>
      <c r="X186" s="230"/>
      <c r="Y186" s="230"/>
      <c r="Z186" s="230"/>
    </row>
    <row r="187" spans="1:26" ht="12.75">
      <c r="A187" s="230"/>
      <c r="B187" s="230"/>
      <c r="C187" s="230"/>
      <c r="D187" s="230"/>
      <c r="E187" s="230"/>
      <c r="F187" s="230"/>
      <c r="G187" s="230"/>
      <c r="H187" s="230"/>
      <c r="I187" s="230"/>
      <c r="J187" s="230"/>
      <c r="K187" s="230"/>
      <c r="L187" s="230"/>
      <c r="M187" s="230"/>
      <c r="N187" s="230"/>
      <c r="O187" s="230"/>
      <c r="P187" s="230"/>
      <c r="Q187" s="230"/>
      <c r="R187" s="230"/>
      <c r="S187" s="230"/>
      <c r="T187" s="230"/>
      <c r="U187" s="230"/>
      <c r="V187" s="230"/>
      <c r="W187" s="230"/>
      <c r="X187" s="230"/>
      <c r="Y187" s="230"/>
      <c r="Z187" s="230"/>
    </row>
    <row r="188" spans="1:26" ht="12.75">
      <c r="A188" s="230"/>
      <c r="B188" s="230"/>
      <c r="C188" s="230"/>
      <c r="D188" s="230"/>
      <c r="E188" s="230"/>
      <c r="F188" s="230"/>
      <c r="G188" s="230"/>
      <c r="H188" s="230"/>
      <c r="I188" s="230"/>
      <c r="J188" s="230"/>
      <c r="K188" s="230"/>
      <c r="L188" s="230"/>
      <c r="M188" s="230"/>
      <c r="N188" s="230"/>
      <c r="O188" s="230"/>
      <c r="P188" s="230"/>
      <c r="Q188" s="230"/>
      <c r="R188" s="230"/>
      <c r="S188" s="230"/>
      <c r="T188" s="230"/>
      <c r="U188" s="230"/>
      <c r="V188" s="230"/>
      <c r="W188" s="230"/>
      <c r="X188" s="230"/>
      <c r="Y188" s="230"/>
      <c r="Z188" s="230"/>
    </row>
    <row r="189" spans="1:26" ht="12.75">
      <c r="A189" s="230"/>
      <c r="B189" s="230"/>
      <c r="C189" s="230"/>
      <c r="D189" s="230"/>
      <c r="E189" s="230"/>
      <c r="F189" s="230"/>
      <c r="G189" s="230"/>
      <c r="H189" s="230"/>
      <c r="I189" s="230"/>
      <c r="J189" s="230"/>
      <c r="K189" s="230"/>
      <c r="L189" s="230"/>
      <c r="M189" s="230"/>
      <c r="N189" s="230"/>
      <c r="O189" s="230"/>
      <c r="P189" s="230"/>
      <c r="Q189" s="230"/>
      <c r="R189" s="230"/>
      <c r="S189" s="230"/>
      <c r="T189" s="230"/>
      <c r="U189" s="230"/>
      <c r="V189" s="230"/>
      <c r="W189" s="230"/>
      <c r="X189" s="230"/>
      <c r="Y189" s="230"/>
      <c r="Z189" s="230"/>
    </row>
    <row r="190" spans="1:26" ht="12.75">
      <c r="A190" s="230"/>
      <c r="B190" s="230"/>
      <c r="C190" s="230"/>
      <c r="D190" s="230"/>
      <c r="E190" s="230"/>
      <c r="F190" s="230"/>
      <c r="G190" s="230"/>
      <c r="H190" s="230"/>
      <c r="I190" s="230"/>
      <c r="J190" s="230"/>
      <c r="K190" s="230"/>
      <c r="L190" s="230"/>
      <c r="M190" s="230"/>
      <c r="N190" s="230"/>
      <c r="O190" s="230"/>
      <c r="P190" s="230"/>
      <c r="Q190" s="230"/>
      <c r="R190" s="230"/>
      <c r="S190" s="230"/>
      <c r="T190" s="230"/>
      <c r="U190" s="230"/>
      <c r="V190" s="230"/>
      <c r="W190" s="230"/>
      <c r="X190" s="230"/>
      <c r="Y190" s="230"/>
      <c r="Z190" s="230"/>
    </row>
    <row r="191" spans="1:26" ht="12.75">
      <c r="A191" s="230"/>
      <c r="B191" s="230"/>
      <c r="C191" s="230"/>
      <c r="D191" s="230"/>
      <c r="E191" s="230"/>
      <c r="F191" s="230"/>
      <c r="G191" s="230"/>
      <c r="H191" s="230"/>
      <c r="I191" s="230"/>
      <c r="J191" s="230"/>
      <c r="K191" s="230"/>
      <c r="L191" s="230"/>
      <c r="M191" s="230"/>
      <c r="N191" s="230"/>
      <c r="O191" s="230"/>
      <c r="P191" s="230"/>
      <c r="Q191" s="230"/>
      <c r="R191" s="230"/>
      <c r="S191" s="230"/>
      <c r="T191" s="230"/>
      <c r="U191" s="230"/>
      <c r="V191" s="230"/>
      <c r="W191" s="230"/>
      <c r="X191" s="230"/>
      <c r="Y191" s="230"/>
      <c r="Z191" s="230"/>
    </row>
    <row r="192" spans="1:26" ht="12.75">
      <c r="A192" s="230"/>
      <c r="B192" s="230"/>
      <c r="C192" s="230"/>
      <c r="D192" s="230"/>
      <c r="E192" s="230"/>
      <c r="F192" s="230"/>
      <c r="G192" s="230"/>
      <c r="H192" s="230"/>
      <c r="I192" s="230"/>
      <c r="J192" s="230"/>
      <c r="K192" s="230"/>
      <c r="L192" s="230"/>
      <c r="M192" s="230"/>
      <c r="N192" s="230"/>
      <c r="O192" s="230"/>
      <c r="P192" s="230"/>
      <c r="Q192" s="230"/>
      <c r="R192" s="230"/>
      <c r="S192" s="230"/>
      <c r="T192" s="230"/>
      <c r="U192" s="230"/>
      <c r="V192" s="230"/>
      <c r="W192" s="230"/>
      <c r="X192" s="230"/>
      <c r="Y192" s="230"/>
      <c r="Z192" s="230"/>
    </row>
    <row r="193" spans="1:26" ht="12.75">
      <c r="A193" s="230"/>
      <c r="B193" s="230"/>
      <c r="C193" s="230"/>
      <c r="D193" s="230"/>
      <c r="E193" s="230"/>
      <c r="F193" s="230"/>
      <c r="G193" s="230"/>
      <c r="H193" s="230"/>
      <c r="I193" s="230"/>
      <c r="J193" s="230"/>
      <c r="K193" s="230"/>
      <c r="L193" s="230"/>
      <c r="M193" s="230"/>
      <c r="N193" s="230"/>
      <c r="O193" s="230"/>
      <c r="P193" s="230"/>
      <c r="Q193" s="230"/>
      <c r="R193" s="230"/>
      <c r="S193" s="230"/>
      <c r="T193" s="230"/>
      <c r="U193" s="230"/>
      <c r="V193" s="230"/>
      <c r="W193" s="230"/>
      <c r="X193" s="230"/>
      <c r="Y193" s="230"/>
      <c r="Z193" s="230"/>
    </row>
    <row r="194" spans="1:26" ht="12.75">
      <c r="A194" s="230"/>
      <c r="B194" s="230"/>
      <c r="C194" s="230"/>
      <c r="D194" s="230"/>
      <c r="E194" s="230"/>
      <c r="F194" s="230"/>
      <c r="G194" s="230"/>
      <c r="H194" s="230"/>
      <c r="I194" s="230"/>
      <c r="J194" s="230"/>
      <c r="K194" s="230"/>
      <c r="L194" s="230"/>
      <c r="M194" s="230"/>
      <c r="N194" s="230"/>
      <c r="O194" s="230"/>
      <c r="P194" s="230"/>
      <c r="Q194" s="230"/>
      <c r="R194" s="230"/>
      <c r="S194" s="230"/>
      <c r="T194" s="230"/>
      <c r="U194" s="230"/>
      <c r="V194" s="230"/>
      <c r="W194" s="230"/>
      <c r="X194" s="230"/>
      <c r="Y194" s="230"/>
      <c r="Z194" s="230"/>
    </row>
    <row r="195" spans="1:26" ht="12.75">
      <c r="A195" s="230"/>
      <c r="B195" s="230"/>
      <c r="C195" s="230"/>
      <c r="D195" s="230"/>
      <c r="E195" s="230"/>
      <c r="F195" s="230"/>
      <c r="G195" s="230"/>
      <c r="H195" s="230"/>
      <c r="I195" s="230"/>
      <c r="J195" s="230"/>
      <c r="K195" s="230"/>
      <c r="L195" s="230"/>
      <c r="M195" s="230"/>
      <c r="N195" s="230"/>
      <c r="O195" s="230"/>
      <c r="P195" s="230"/>
      <c r="Q195" s="230"/>
      <c r="R195" s="230"/>
      <c r="S195" s="230"/>
      <c r="T195" s="230"/>
      <c r="U195" s="230"/>
      <c r="V195" s="230"/>
      <c r="W195" s="230"/>
      <c r="X195" s="230"/>
      <c r="Y195" s="230"/>
      <c r="Z195" s="230"/>
    </row>
    <row r="196" spans="1:26" ht="12.75">
      <c r="A196" s="230"/>
      <c r="B196" s="230"/>
      <c r="C196" s="230"/>
      <c r="D196" s="230"/>
      <c r="E196" s="230"/>
      <c r="F196" s="230"/>
      <c r="G196" s="230"/>
      <c r="H196" s="230"/>
      <c r="I196" s="230"/>
      <c r="J196" s="230"/>
      <c r="K196" s="230"/>
      <c r="L196" s="230"/>
      <c r="M196" s="230"/>
      <c r="N196" s="230"/>
      <c r="O196" s="230"/>
      <c r="P196" s="230"/>
      <c r="Q196" s="230"/>
      <c r="R196" s="230"/>
      <c r="S196" s="230"/>
      <c r="T196" s="230"/>
      <c r="U196" s="230"/>
      <c r="V196" s="230"/>
      <c r="W196" s="230"/>
      <c r="X196" s="230"/>
      <c r="Y196" s="230"/>
      <c r="Z196" s="230"/>
    </row>
    <row r="197" spans="1:26" ht="12.75">
      <c r="A197" s="230"/>
      <c r="B197" s="230"/>
      <c r="C197" s="230"/>
      <c r="D197" s="230"/>
      <c r="E197" s="230"/>
      <c r="F197" s="230"/>
      <c r="G197" s="230"/>
      <c r="H197" s="230"/>
      <c r="I197" s="230"/>
      <c r="J197" s="230"/>
      <c r="K197" s="230"/>
      <c r="L197" s="230"/>
      <c r="M197" s="230"/>
      <c r="N197" s="230"/>
      <c r="O197" s="230"/>
      <c r="P197" s="230"/>
      <c r="Q197" s="230"/>
      <c r="R197" s="230"/>
      <c r="S197" s="230"/>
      <c r="T197" s="230"/>
      <c r="U197" s="230"/>
      <c r="V197" s="230"/>
      <c r="W197" s="230"/>
      <c r="X197" s="230"/>
      <c r="Y197" s="230"/>
      <c r="Z197" s="230"/>
    </row>
    <row r="198" spans="1:26" ht="12.75">
      <c r="A198" s="230"/>
      <c r="B198" s="230"/>
      <c r="C198" s="230"/>
      <c r="D198" s="230"/>
      <c r="E198" s="230"/>
      <c r="F198" s="230"/>
      <c r="G198" s="230"/>
      <c r="H198" s="230"/>
      <c r="I198" s="230"/>
      <c r="J198" s="230"/>
      <c r="K198" s="230"/>
      <c r="L198" s="230"/>
      <c r="M198" s="230"/>
      <c r="N198" s="230"/>
      <c r="O198" s="230"/>
      <c r="P198" s="230"/>
      <c r="Q198" s="230"/>
      <c r="R198" s="230"/>
      <c r="S198" s="230"/>
      <c r="T198" s="230"/>
      <c r="U198" s="230"/>
      <c r="V198" s="230"/>
      <c r="W198" s="230"/>
      <c r="X198" s="230"/>
      <c r="Y198" s="230"/>
      <c r="Z198" s="230"/>
    </row>
    <row r="199" spans="1:26" ht="12.75">
      <c r="A199" s="230"/>
      <c r="B199" s="230"/>
      <c r="C199" s="230"/>
      <c r="D199" s="230"/>
      <c r="E199" s="230"/>
      <c r="F199" s="230"/>
      <c r="G199" s="230"/>
      <c r="H199" s="230"/>
      <c r="I199" s="230"/>
      <c r="J199" s="230"/>
      <c r="K199" s="230"/>
      <c r="L199" s="230"/>
      <c r="M199" s="230"/>
      <c r="N199" s="230"/>
      <c r="O199" s="230"/>
      <c r="P199" s="230"/>
      <c r="Q199" s="230"/>
      <c r="R199" s="230"/>
      <c r="S199" s="230"/>
      <c r="T199" s="230"/>
      <c r="U199" s="230"/>
      <c r="V199" s="230"/>
      <c r="W199" s="230"/>
      <c r="X199" s="230"/>
      <c r="Y199" s="230"/>
      <c r="Z199" s="230"/>
    </row>
    <row r="200" spans="1:26" ht="12.75">
      <c r="A200" s="230"/>
      <c r="B200" s="230"/>
      <c r="C200" s="230"/>
      <c r="D200" s="230"/>
      <c r="E200" s="230"/>
      <c r="F200" s="230"/>
      <c r="G200" s="230"/>
      <c r="H200" s="230"/>
      <c r="I200" s="230"/>
      <c r="J200" s="230"/>
      <c r="K200" s="230"/>
      <c r="L200" s="230"/>
      <c r="M200" s="230"/>
      <c r="N200" s="230"/>
      <c r="O200" s="230"/>
      <c r="P200" s="230"/>
      <c r="Q200" s="230"/>
      <c r="R200" s="230"/>
      <c r="S200" s="230"/>
      <c r="T200" s="230"/>
      <c r="U200" s="230"/>
      <c r="V200" s="230"/>
      <c r="W200" s="230"/>
      <c r="X200" s="230"/>
      <c r="Y200" s="230"/>
      <c r="Z200" s="230"/>
    </row>
    <row r="201" spans="1:26" ht="12.75">
      <c r="A201" s="230"/>
      <c r="B201" s="230"/>
      <c r="C201" s="230"/>
      <c r="D201" s="230"/>
      <c r="E201" s="230"/>
      <c r="F201" s="230"/>
      <c r="G201" s="230"/>
      <c r="H201" s="230"/>
      <c r="I201" s="230"/>
      <c r="J201" s="230"/>
      <c r="K201" s="230"/>
      <c r="L201" s="230"/>
      <c r="M201" s="230"/>
      <c r="N201" s="230"/>
      <c r="O201" s="230"/>
      <c r="P201" s="230"/>
      <c r="Q201" s="230"/>
      <c r="R201" s="230"/>
      <c r="S201" s="230"/>
      <c r="T201" s="230"/>
      <c r="U201" s="230"/>
      <c r="V201" s="230"/>
      <c r="W201" s="230"/>
      <c r="X201" s="230"/>
      <c r="Y201" s="230"/>
      <c r="Z201" s="230"/>
    </row>
    <row r="202" spans="1:26" ht="12.75">
      <c r="A202" s="230"/>
      <c r="B202" s="230"/>
      <c r="C202" s="230"/>
      <c r="D202" s="230"/>
      <c r="E202" s="230"/>
      <c r="F202" s="230"/>
      <c r="G202" s="230"/>
      <c r="H202" s="230"/>
      <c r="I202" s="230"/>
      <c r="J202" s="230"/>
      <c r="K202" s="230"/>
      <c r="L202" s="230"/>
      <c r="M202" s="230"/>
      <c r="N202" s="230"/>
      <c r="O202" s="230"/>
      <c r="P202" s="230"/>
      <c r="Q202" s="230"/>
      <c r="R202" s="230"/>
      <c r="S202" s="230"/>
      <c r="T202" s="230"/>
      <c r="U202" s="230"/>
      <c r="V202" s="230"/>
      <c r="W202" s="230"/>
      <c r="X202" s="230"/>
      <c r="Y202" s="230"/>
      <c r="Z202" s="230"/>
    </row>
    <row r="203" spans="1:26" ht="12.75">
      <c r="A203" s="230"/>
      <c r="B203" s="230"/>
      <c r="C203" s="230"/>
      <c r="D203" s="230"/>
      <c r="E203" s="230"/>
      <c r="F203" s="230"/>
      <c r="G203" s="230"/>
      <c r="H203" s="230"/>
      <c r="I203" s="230"/>
      <c r="J203" s="230"/>
      <c r="K203" s="230"/>
      <c r="L203" s="230"/>
      <c r="M203" s="230"/>
      <c r="N203" s="230"/>
      <c r="O203" s="230"/>
      <c r="P203" s="230"/>
      <c r="Q203" s="230"/>
      <c r="R203" s="230"/>
      <c r="S203" s="230"/>
      <c r="T203" s="230"/>
      <c r="U203" s="230"/>
      <c r="V203" s="230"/>
      <c r="W203" s="230"/>
      <c r="X203" s="230"/>
      <c r="Y203" s="230"/>
      <c r="Z203" s="230"/>
    </row>
    <row r="204" spans="1:26" ht="12.75">
      <c r="A204" s="230"/>
      <c r="B204" s="230"/>
      <c r="C204" s="230"/>
      <c r="D204" s="230"/>
      <c r="E204" s="230"/>
      <c r="F204" s="230"/>
      <c r="G204" s="230"/>
      <c r="H204" s="230"/>
      <c r="I204" s="230"/>
      <c r="J204" s="230"/>
      <c r="K204" s="230"/>
      <c r="L204" s="230"/>
      <c r="M204" s="230"/>
      <c r="N204" s="230"/>
      <c r="O204" s="230"/>
      <c r="P204" s="230"/>
      <c r="Q204" s="230"/>
      <c r="R204" s="230"/>
      <c r="S204" s="230"/>
      <c r="T204" s="230"/>
      <c r="U204" s="230"/>
      <c r="V204" s="230"/>
      <c r="W204" s="230"/>
      <c r="X204" s="230"/>
      <c r="Y204" s="230"/>
      <c r="Z204" s="230"/>
    </row>
    <row r="205" spans="1:26" ht="12.75">
      <c r="A205" s="230"/>
      <c r="B205" s="230"/>
      <c r="C205" s="230"/>
      <c r="D205" s="230"/>
      <c r="E205" s="230"/>
      <c r="F205" s="230"/>
      <c r="G205" s="230"/>
      <c r="H205" s="230"/>
      <c r="I205" s="230"/>
      <c r="J205" s="230"/>
      <c r="K205" s="230"/>
      <c r="L205" s="230"/>
      <c r="M205" s="230"/>
      <c r="N205" s="230"/>
      <c r="O205" s="230"/>
      <c r="P205" s="230"/>
      <c r="Q205" s="230"/>
      <c r="R205" s="230"/>
      <c r="S205" s="230"/>
      <c r="T205" s="230"/>
      <c r="U205" s="230"/>
      <c r="V205" s="230"/>
      <c r="W205" s="230"/>
      <c r="X205" s="230"/>
      <c r="Y205" s="230"/>
      <c r="Z205" s="230"/>
    </row>
    <row r="206" spans="1:26" ht="12.75">
      <c r="A206" s="230"/>
      <c r="B206" s="230"/>
      <c r="C206" s="230"/>
      <c r="D206" s="230"/>
      <c r="E206" s="230"/>
      <c r="F206" s="230"/>
      <c r="G206" s="230"/>
      <c r="H206" s="230"/>
      <c r="I206" s="230"/>
      <c r="J206" s="230"/>
      <c r="K206" s="230"/>
      <c r="L206" s="230"/>
      <c r="M206" s="230"/>
      <c r="N206" s="230"/>
      <c r="O206" s="230"/>
      <c r="P206" s="230"/>
      <c r="Q206" s="230"/>
      <c r="R206" s="230"/>
      <c r="S206" s="230"/>
      <c r="T206" s="230"/>
      <c r="U206" s="230"/>
      <c r="V206" s="230"/>
      <c r="W206" s="230"/>
      <c r="X206" s="230"/>
      <c r="Y206" s="230"/>
      <c r="Z206" s="230"/>
    </row>
    <row r="207" spans="1:26" ht="12.75">
      <c r="A207" s="230"/>
      <c r="B207" s="230"/>
      <c r="C207" s="230"/>
      <c r="D207" s="230"/>
      <c r="E207" s="230"/>
      <c r="F207" s="230"/>
      <c r="G207" s="230"/>
      <c r="H207" s="230"/>
      <c r="I207" s="230"/>
      <c r="J207" s="230"/>
      <c r="K207" s="230"/>
      <c r="L207" s="230"/>
      <c r="M207" s="230"/>
      <c r="N207" s="230"/>
      <c r="O207" s="230"/>
      <c r="P207" s="230"/>
      <c r="Q207" s="230"/>
      <c r="R207" s="230"/>
      <c r="S207" s="230"/>
      <c r="T207" s="230"/>
      <c r="U207" s="230"/>
      <c r="V207" s="230"/>
      <c r="W207" s="230"/>
      <c r="X207" s="230"/>
      <c r="Y207" s="230"/>
      <c r="Z207" s="230"/>
    </row>
    <row r="208" spans="1:26" ht="12.75">
      <c r="A208" s="230"/>
      <c r="B208" s="230"/>
      <c r="C208" s="230"/>
      <c r="D208" s="230"/>
      <c r="E208" s="230"/>
      <c r="F208" s="230"/>
      <c r="G208" s="230"/>
      <c r="H208" s="230"/>
      <c r="I208" s="230"/>
      <c r="J208" s="230"/>
      <c r="K208" s="230"/>
      <c r="L208" s="230"/>
      <c r="M208" s="230"/>
      <c r="N208" s="230"/>
      <c r="O208" s="230"/>
      <c r="P208" s="230"/>
      <c r="Q208" s="230"/>
      <c r="R208" s="230"/>
      <c r="S208" s="230"/>
      <c r="T208" s="230"/>
      <c r="U208" s="230"/>
      <c r="V208" s="230"/>
      <c r="W208" s="230"/>
      <c r="X208" s="230"/>
      <c r="Y208" s="230"/>
      <c r="Z208" s="230"/>
    </row>
    <row r="209" spans="1:26" ht="12.75">
      <c r="A209" s="230"/>
      <c r="B209" s="230"/>
      <c r="C209" s="230"/>
      <c r="D209" s="230"/>
      <c r="E209" s="230"/>
      <c r="F209" s="230"/>
      <c r="G209" s="230"/>
      <c r="H209" s="230"/>
      <c r="I209" s="230"/>
      <c r="J209" s="230"/>
      <c r="K209" s="230"/>
      <c r="L209" s="230"/>
      <c r="M209" s="230"/>
      <c r="N209" s="230"/>
      <c r="O209" s="230"/>
      <c r="P209" s="230"/>
      <c r="Q209" s="230"/>
      <c r="R209" s="230"/>
      <c r="S209" s="230"/>
      <c r="T209" s="230"/>
      <c r="U209" s="230"/>
      <c r="V209" s="230"/>
      <c r="W209" s="230"/>
      <c r="X209" s="230"/>
      <c r="Y209" s="230"/>
      <c r="Z209" s="230"/>
    </row>
    <row r="210" spans="1:26" ht="12.75">
      <c r="A210" s="230"/>
      <c r="B210" s="230"/>
      <c r="C210" s="230"/>
      <c r="D210" s="230"/>
      <c r="E210" s="230"/>
      <c r="F210" s="230"/>
      <c r="G210" s="230"/>
      <c r="H210" s="230"/>
      <c r="I210" s="230"/>
      <c r="J210" s="230"/>
      <c r="K210" s="230"/>
      <c r="L210" s="230"/>
      <c r="M210" s="230"/>
      <c r="N210" s="230"/>
      <c r="O210" s="230"/>
      <c r="P210" s="230"/>
      <c r="Q210" s="230"/>
      <c r="R210" s="230"/>
      <c r="S210" s="230"/>
      <c r="T210" s="230"/>
      <c r="U210" s="230"/>
      <c r="V210" s="230"/>
      <c r="W210" s="230"/>
      <c r="X210" s="230"/>
      <c r="Y210" s="230"/>
      <c r="Z210" s="230"/>
    </row>
    <row r="211" spans="1:26" ht="12.75">
      <c r="A211" s="230"/>
      <c r="B211" s="230"/>
      <c r="C211" s="230"/>
      <c r="D211" s="230"/>
      <c r="E211" s="230"/>
      <c r="F211" s="230"/>
      <c r="G211" s="230"/>
      <c r="H211" s="230"/>
      <c r="I211" s="230"/>
      <c r="J211" s="230"/>
      <c r="K211" s="230"/>
      <c r="L211" s="230"/>
      <c r="M211" s="230"/>
      <c r="N211" s="230"/>
      <c r="O211" s="230"/>
      <c r="P211" s="230"/>
      <c r="Q211" s="230"/>
      <c r="R211" s="230"/>
      <c r="S211" s="230"/>
      <c r="T211" s="230"/>
      <c r="U211" s="230"/>
      <c r="V211" s="230"/>
      <c r="W211" s="230"/>
      <c r="X211" s="230"/>
      <c r="Y211" s="230"/>
      <c r="Z211" s="230"/>
    </row>
    <row r="212" spans="1:26" ht="12.75">
      <c r="A212" s="230"/>
      <c r="B212" s="230"/>
      <c r="C212" s="230"/>
      <c r="D212" s="230"/>
      <c r="E212" s="230"/>
      <c r="F212" s="230"/>
      <c r="G212" s="230"/>
      <c r="H212" s="230"/>
      <c r="I212" s="230"/>
      <c r="J212" s="230"/>
      <c r="K212" s="230"/>
      <c r="L212" s="230"/>
      <c r="M212" s="230"/>
      <c r="N212" s="230"/>
      <c r="O212" s="230"/>
      <c r="P212" s="230"/>
      <c r="Q212" s="230"/>
      <c r="R212" s="230"/>
      <c r="S212" s="230"/>
      <c r="T212" s="230"/>
      <c r="U212" s="230"/>
      <c r="V212" s="230"/>
      <c r="W212" s="230"/>
      <c r="X212" s="230"/>
      <c r="Y212" s="230"/>
      <c r="Z212" s="230"/>
    </row>
    <row r="213" spans="1:26" ht="12.75">
      <c r="A213" s="230"/>
      <c r="B213" s="230"/>
      <c r="C213" s="230"/>
      <c r="D213" s="230"/>
      <c r="E213" s="230"/>
      <c r="F213" s="230"/>
      <c r="G213" s="230"/>
      <c r="H213" s="230"/>
      <c r="I213" s="230"/>
      <c r="J213" s="230"/>
      <c r="K213" s="230"/>
      <c r="L213" s="230"/>
      <c r="M213" s="230"/>
      <c r="N213" s="230"/>
      <c r="O213" s="230"/>
      <c r="P213" s="230"/>
      <c r="Q213" s="230"/>
      <c r="R213" s="230"/>
      <c r="S213" s="230"/>
      <c r="T213" s="230"/>
      <c r="U213" s="230"/>
      <c r="V213" s="230"/>
      <c r="W213" s="230"/>
      <c r="X213" s="230"/>
      <c r="Y213" s="230"/>
      <c r="Z213" s="230"/>
    </row>
    <row r="214" spans="1:26" ht="12.75">
      <c r="A214" s="230"/>
      <c r="B214" s="230"/>
      <c r="C214" s="230"/>
      <c r="D214" s="230"/>
      <c r="E214" s="230"/>
      <c r="F214" s="230"/>
      <c r="G214" s="230"/>
      <c r="H214" s="230"/>
      <c r="I214" s="230"/>
      <c r="J214" s="230"/>
      <c r="K214" s="230"/>
      <c r="L214" s="230"/>
      <c r="M214" s="230"/>
      <c r="N214" s="230"/>
      <c r="O214" s="230"/>
      <c r="P214" s="230"/>
      <c r="Q214" s="230"/>
      <c r="R214" s="230"/>
      <c r="S214" s="230"/>
      <c r="T214" s="230"/>
      <c r="U214" s="230"/>
      <c r="V214" s="230"/>
      <c r="W214" s="230"/>
      <c r="X214" s="230"/>
      <c r="Y214" s="230"/>
      <c r="Z214" s="230"/>
    </row>
    <row r="215" spans="1:26" ht="12.75">
      <c r="A215" s="230"/>
      <c r="B215" s="230"/>
      <c r="C215" s="230"/>
      <c r="D215" s="230"/>
      <c r="E215" s="230"/>
      <c r="F215" s="230"/>
      <c r="G215" s="230"/>
      <c r="H215" s="230"/>
      <c r="I215" s="230"/>
      <c r="J215" s="230"/>
      <c r="K215" s="230"/>
      <c r="L215" s="230"/>
      <c r="M215" s="230"/>
      <c r="N215" s="230"/>
      <c r="O215" s="230"/>
      <c r="P215" s="230"/>
      <c r="Q215" s="230"/>
      <c r="R215" s="230"/>
      <c r="S215" s="230"/>
      <c r="T215" s="230"/>
      <c r="U215" s="230"/>
      <c r="V215" s="230"/>
      <c r="W215" s="230"/>
      <c r="X215" s="230"/>
      <c r="Y215" s="230"/>
      <c r="Z215" s="230"/>
    </row>
    <row r="216" spans="1:26" ht="12.75">
      <c r="A216" s="230"/>
      <c r="B216" s="230"/>
      <c r="C216" s="230"/>
      <c r="D216" s="230"/>
      <c r="E216" s="230"/>
      <c r="F216" s="230"/>
      <c r="G216" s="230"/>
      <c r="H216" s="230"/>
      <c r="I216" s="230"/>
      <c r="J216" s="230"/>
      <c r="K216" s="230"/>
      <c r="L216" s="230"/>
      <c r="M216" s="230"/>
      <c r="N216" s="230"/>
      <c r="O216" s="230"/>
      <c r="P216" s="230"/>
      <c r="Q216" s="230"/>
      <c r="R216" s="230"/>
      <c r="S216" s="230"/>
      <c r="T216" s="230"/>
      <c r="U216" s="230"/>
      <c r="V216" s="230"/>
      <c r="W216" s="230"/>
      <c r="X216" s="230"/>
      <c r="Y216" s="230"/>
      <c r="Z216" s="230"/>
    </row>
    <row r="217" spans="1:26" ht="12.75">
      <c r="A217" s="230"/>
      <c r="B217" s="230"/>
      <c r="C217" s="230"/>
      <c r="D217" s="230"/>
      <c r="E217" s="230"/>
      <c r="F217" s="230"/>
      <c r="G217" s="230"/>
      <c r="H217" s="230"/>
      <c r="I217" s="230"/>
      <c r="J217" s="230"/>
      <c r="K217" s="230"/>
      <c r="L217" s="230"/>
      <c r="M217" s="230"/>
      <c r="N217" s="230"/>
      <c r="O217" s="230"/>
      <c r="P217" s="230"/>
      <c r="Q217" s="230"/>
      <c r="R217" s="230"/>
      <c r="S217" s="230"/>
      <c r="T217" s="230"/>
      <c r="U217" s="230"/>
      <c r="V217" s="230"/>
      <c r="W217" s="230"/>
      <c r="X217" s="230"/>
      <c r="Y217" s="230"/>
      <c r="Z217" s="230"/>
    </row>
    <row r="218" spans="1:26" ht="12.75">
      <c r="A218" s="230"/>
      <c r="B218" s="230"/>
      <c r="C218" s="230"/>
      <c r="D218" s="230"/>
      <c r="E218" s="230"/>
      <c r="F218" s="230"/>
      <c r="G218" s="230"/>
      <c r="H218" s="230"/>
      <c r="I218" s="230"/>
      <c r="J218" s="230"/>
      <c r="K218" s="230"/>
      <c r="L218" s="230"/>
      <c r="M218" s="230"/>
      <c r="N218" s="230"/>
      <c r="O218" s="230"/>
      <c r="P218" s="230"/>
      <c r="Q218" s="230"/>
      <c r="R218" s="230"/>
      <c r="S218" s="230"/>
      <c r="T218" s="230"/>
      <c r="U218" s="230"/>
      <c r="V218" s="230"/>
      <c r="W218" s="230"/>
      <c r="X218" s="230"/>
      <c r="Y218" s="230"/>
      <c r="Z218" s="230"/>
    </row>
    <row r="219" spans="1:26" ht="12.75">
      <c r="A219" s="230"/>
      <c r="B219" s="230"/>
      <c r="C219" s="230"/>
      <c r="D219" s="230"/>
      <c r="E219" s="230"/>
      <c r="F219" s="230"/>
      <c r="G219" s="230"/>
      <c r="H219" s="230"/>
      <c r="I219" s="230"/>
      <c r="J219" s="230"/>
      <c r="K219" s="230"/>
      <c r="L219" s="230"/>
      <c r="M219" s="230"/>
      <c r="N219" s="230"/>
      <c r="O219" s="230"/>
      <c r="P219" s="230"/>
      <c r="Q219" s="230"/>
      <c r="R219" s="230"/>
      <c r="S219" s="230"/>
      <c r="T219" s="230"/>
      <c r="U219" s="230"/>
      <c r="V219" s="230"/>
      <c r="W219" s="230"/>
      <c r="X219" s="230"/>
      <c r="Y219" s="230"/>
      <c r="Z219" s="230"/>
    </row>
    <row r="220" spans="1:26" ht="12.75">
      <c r="A220" s="230"/>
      <c r="B220" s="230"/>
      <c r="C220" s="230"/>
      <c r="D220" s="230"/>
      <c r="E220" s="230"/>
      <c r="F220" s="230"/>
      <c r="G220" s="230"/>
      <c r="H220" s="230"/>
      <c r="I220" s="230"/>
      <c r="J220" s="230"/>
      <c r="K220" s="230"/>
      <c r="L220" s="230"/>
      <c r="M220" s="230"/>
      <c r="N220" s="230"/>
      <c r="O220" s="230"/>
      <c r="P220" s="230"/>
      <c r="Q220" s="230"/>
      <c r="R220" s="230"/>
      <c r="S220" s="230"/>
      <c r="T220" s="230"/>
      <c r="U220" s="230"/>
      <c r="V220" s="230"/>
      <c r="W220" s="230"/>
      <c r="X220" s="230"/>
      <c r="Y220" s="230"/>
      <c r="Z220" s="230"/>
    </row>
    <row r="221" spans="1:26" ht="12.75">
      <c r="A221" s="230"/>
      <c r="B221" s="230"/>
      <c r="C221" s="230"/>
      <c r="D221" s="230"/>
      <c r="E221" s="230"/>
      <c r="F221" s="230"/>
      <c r="G221" s="230"/>
      <c r="H221" s="230"/>
      <c r="I221" s="230"/>
      <c r="J221" s="230"/>
      <c r="K221" s="230"/>
      <c r="L221" s="230"/>
      <c r="M221" s="230"/>
      <c r="N221" s="230"/>
      <c r="O221" s="230"/>
      <c r="P221" s="230"/>
      <c r="Q221" s="230"/>
      <c r="R221" s="230"/>
      <c r="S221" s="230"/>
      <c r="T221" s="230"/>
      <c r="U221" s="230"/>
      <c r="V221" s="230"/>
      <c r="W221" s="230"/>
      <c r="X221" s="230"/>
      <c r="Y221" s="230"/>
      <c r="Z221" s="230"/>
    </row>
    <row r="222" spans="1:26" ht="12.75">
      <c r="A222" s="230"/>
      <c r="B222" s="230"/>
      <c r="C222" s="230"/>
      <c r="D222" s="230"/>
      <c r="E222" s="230"/>
      <c r="F222" s="230"/>
      <c r="G222" s="230"/>
      <c r="H222" s="230"/>
      <c r="I222" s="230"/>
      <c r="J222" s="230"/>
      <c r="K222" s="230"/>
      <c r="L222" s="230"/>
      <c r="M222" s="230"/>
      <c r="N222" s="230"/>
      <c r="O222" s="230"/>
      <c r="P222" s="230"/>
      <c r="Q222" s="230"/>
      <c r="R222" s="230"/>
      <c r="S222" s="230"/>
      <c r="T222" s="230"/>
      <c r="U222" s="230"/>
      <c r="V222" s="230"/>
      <c r="W222" s="230"/>
      <c r="X222" s="230"/>
      <c r="Y222" s="230"/>
      <c r="Z222" s="230"/>
    </row>
    <row r="223" spans="1:26" ht="12.75">
      <c r="A223" s="230"/>
      <c r="B223" s="230"/>
      <c r="C223" s="230"/>
      <c r="D223" s="230"/>
      <c r="E223" s="230"/>
      <c r="F223" s="230"/>
      <c r="G223" s="230"/>
      <c r="H223" s="230"/>
      <c r="I223" s="230"/>
      <c r="J223" s="230"/>
      <c r="K223" s="230"/>
      <c r="L223" s="230"/>
      <c r="M223" s="230"/>
      <c r="N223" s="230"/>
      <c r="O223" s="230"/>
      <c r="P223" s="230"/>
      <c r="Q223" s="230"/>
      <c r="R223" s="230"/>
      <c r="S223" s="230"/>
      <c r="T223" s="230"/>
      <c r="U223" s="230"/>
      <c r="V223" s="230"/>
      <c r="W223" s="230"/>
      <c r="X223" s="230"/>
      <c r="Y223" s="230"/>
      <c r="Z223" s="230"/>
    </row>
    <row r="224" spans="1:26" ht="12.75">
      <c r="A224" s="230"/>
      <c r="B224" s="230"/>
      <c r="C224" s="230"/>
      <c r="D224" s="230"/>
      <c r="E224" s="230"/>
      <c r="F224" s="230"/>
      <c r="G224" s="230"/>
      <c r="H224" s="230"/>
      <c r="I224" s="230"/>
      <c r="J224" s="230"/>
      <c r="K224" s="230"/>
      <c r="L224" s="230"/>
      <c r="M224" s="230"/>
      <c r="N224" s="230"/>
      <c r="O224" s="230"/>
      <c r="P224" s="230"/>
      <c r="Q224" s="230"/>
      <c r="R224" s="230"/>
      <c r="S224" s="230"/>
      <c r="T224" s="230"/>
      <c r="U224" s="230"/>
      <c r="V224" s="230"/>
      <c r="W224" s="230"/>
      <c r="X224" s="230"/>
      <c r="Y224" s="230"/>
      <c r="Z224" s="230"/>
    </row>
    <row r="225" spans="1:26" ht="12.75">
      <c r="A225" s="230"/>
      <c r="B225" s="230"/>
      <c r="C225" s="230"/>
      <c r="D225" s="230"/>
      <c r="E225" s="230"/>
      <c r="F225" s="230"/>
      <c r="G225" s="230"/>
      <c r="H225" s="230"/>
      <c r="I225" s="230"/>
      <c r="J225" s="230"/>
      <c r="K225" s="230"/>
      <c r="L225" s="230"/>
      <c r="M225" s="230"/>
      <c r="N225" s="230"/>
      <c r="O225" s="230"/>
      <c r="P225" s="230"/>
      <c r="Q225" s="230"/>
      <c r="R225" s="230"/>
      <c r="S225" s="230"/>
      <c r="T225" s="230"/>
      <c r="U225" s="230"/>
      <c r="V225" s="230"/>
      <c r="W225" s="230"/>
      <c r="X225" s="230"/>
      <c r="Y225" s="230"/>
      <c r="Z225" s="230"/>
    </row>
    <row r="226" spans="1:26" ht="12.75">
      <c r="A226" s="230"/>
      <c r="B226" s="230"/>
      <c r="C226" s="230"/>
      <c r="D226" s="230"/>
      <c r="E226" s="230"/>
      <c r="F226" s="230"/>
      <c r="G226" s="230"/>
      <c r="H226" s="230"/>
      <c r="I226" s="230"/>
      <c r="J226" s="230"/>
      <c r="K226" s="230"/>
      <c r="L226" s="230"/>
      <c r="M226" s="230"/>
      <c r="N226" s="230"/>
      <c r="O226" s="230"/>
      <c r="P226" s="230"/>
      <c r="Q226" s="230"/>
      <c r="R226" s="230"/>
      <c r="S226" s="230"/>
      <c r="T226" s="230"/>
      <c r="U226" s="230"/>
      <c r="V226" s="230"/>
      <c r="W226" s="230"/>
      <c r="X226" s="230"/>
      <c r="Y226" s="230"/>
      <c r="Z226" s="230"/>
    </row>
    <row r="227" spans="1:26" ht="12.75">
      <c r="A227" s="230"/>
      <c r="B227" s="230"/>
      <c r="C227" s="230"/>
      <c r="D227" s="230"/>
      <c r="E227" s="230"/>
      <c r="F227" s="230"/>
      <c r="G227" s="230"/>
      <c r="H227" s="230"/>
      <c r="I227" s="230"/>
      <c r="J227" s="230"/>
      <c r="K227" s="230"/>
      <c r="L227" s="230"/>
      <c r="M227" s="230"/>
      <c r="N227" s="230"/>
      <c r="O227" s="230"/>
      <c r="P227" s="230"/>
      <c r="Q227" s="230"/>
      <c r="R227" s="230"/>
      <c r="S227" s="230"/>
      <c r="T227" s="230"/>
      <c r="U227" s="230"/>
      <c r="V227" s="230"/>
      <c r="W227" s="230"/>
      <c r="X227" s="230"/>
      <c r="Y227" s="230"/>
      <c r="Z227" s="230"/>
    </row>
    <row r="228" spans="1:26" ht="12.75">
      <c r="A228" s="230"/>
      <c r="B228" s="230"/>
      <c r="C228" s="230"/>
      <c r="D228" s="230"/>
      <c r="E228" s="230"/>
      <c r="F228" s="230"/>
      <c r="G228" s="230"/>
      <c r="H228" s="230"/>
      <c r="I228" s="230"/>
      <c r="J228" s="230"/>
      <c r="K228" s="230"/>
      <c r="L228" s="230"/>
      <c r="M228" s="230"/>
      <c r="N228" s="230"/>
      <c r="O228" s="230"/>
      <c r="P228" s="230"/>
      <c r="Q228" s="230"/>
      <c r="R228" s="230"/>
      <c r="S228" s="230"/>
      <c r="T228" s="230"/>
      <c r="U228" s="230"/>
      <c r="V228" s="230"/>
      <c r="W228" s="230"/>
      <c r="X228" s="230"/>
      <c r="Y228" s="230"/>
      <c r="Z228" s="230"/>
    </row>
    <row r="229" spans="1:26" ht="12.75">
      <c r="A229" s="230"/>
      <c r="B229" s="230"/>
      <c r="C229" s="230"/>
      <c r="D229" s="230"/>
      <c r="E229" s="230"/>
      <c r="F229" s="230"/>
      <c r="G229" s="230"/>
      <c r="H229" s="230"/>
      <c r="I229" s="230"/>
      <c r="J229" s="230"/>
      <c r="K229" s="230"/>
      <c r="L229" s="230"/>
      <c r="M229" s="230"/>
      <c r="N229" s="230"/>
      <c r="O229" s="230"/>
      <c r="P229" s="230"/>
      <c r="Q229" s="230"/>
      <c r="R229" s="230"/>
      <c r="S229" s="230"/>
      <c r="T229" s="230"/>
      <c r="U229" s="230"/>
      <c r="V229" s="230"/>
      <c r="W229" s="230"/>
      <c r="X229" s="230"/>
      <c r="Y229" s="230"/>
      <c r="Z229" s="230"/>
    </row>
    <row r="230" spans="1:26" ht="12.75">
      <c r="A230" s="230"/>
      <c r="B230" s="230"/>
      <c r="C230" s="230"/>
      <c r="D230" s="230"/>
      <c r="E230" s="230"/>
      <c r="F230" s="230"/>
      <c r="G230" s="230"/>
      <c r="H230" s="230"/>
      <c r="I230" s="230"/>
      <c r="J230" s="230"/>
      <c r="K230" s="230"/>
      <c r="L230" s="230"/>
      <c r="M230" s="230"/>
      <c r="N230" s="230"/>
      <c r="O230" s="230"/>
      <c r="P230" s="230"/>
      <c r="Q230" s="230"/>
      <c r="R230" s="230"/>
      <c r="S230" s="230"/>
      <c r="T230" s="230"/>
      <c r="U230" s="230"/>
      <c r="V230" s="230"/>
      <c r="W230" s="230"/>
      <c r="X230" s="230"/>
      <c r="Y230" s="230"/>
      <c r="Z230" s="230"/>
    </row>
    <row r="231" spans="1:26" ht="12.75">
      <c r="A231" s="230"/>
      <c r="B231" s="230"/>
      <c r="C231" s="230"/>
      <c r="D231" s="230"/>
      <c r="E231" s="230"/>
      <c r="F231" s="230"/>
      <c r="G231" s="230"/>
      <c r="H231" s="230"/>
      <c r="I231" s="230"/>
      <c r="J231" s="230"/>
      <c r="K231" s="230"/>
      <c r="L231" s="230"/>
      <c r="M231" s="230"/>
      <c r="N231" s="230"/>
      <c r="O231" s="230"/>
      <c r="P231" s="230"/>
      <c r="Q231" s="230"/>
      <c r="R231" s="230"/>
      <c r="S231" s="230"/>
      <c r="T231" s="230"/>
      <c r="U231" s="230"/>
      <c r="V231" s="230"/>
      <c r="W231" s="230"/>
      <c r="X231" s="230"/>
      <c r="Y231" s="230"/>
      <c r="Z231" s="230"/>
    </row>
    <row r="232" spans="1:26" ht="12.75">
      <c r="A232" s="230"/>
      <c r="B232" s="230"/>
      <c r="C232" s="230"/>
      <c r="D232" s="230"/>
      <c r="E232" s="230"/>
      <c r="F232" s="230"/>
      <c r="G232" s="230"/>
      <c r="H232" s="230"/>
      <c r="I232" s="230"/>
      <c r="J232" s="230"/>
      <c r="K232" s="230"/>
      <c r="L232" s="230"/>
      <c r="M232" s="230"/>
      <c r="N232" s="230"/>
      <c r="O232" s="230"/>
      <c r="P232" s="230"/>
      <c r="Q232" s="230"/>
      <c r="R232" s="230"/>
      <c r="S232" s="230"/>
      <c r="T232" s="230"/>
      <c r="U232" s="230"/>
      <c r="V232" s="230"/>
      <c r="W232" s="230"/>
      <c r="X232" s="230"/>
      <c r="Y232" s="230"/>
      <c r="Z232" s="230"/>
    </row>
    <row r="233" spans="1:26" ht="12.75">
      <c r="A233" s="230"/>
      <c r="B233" s="230"/>
      <c r="C233" s="230"/>
      <c r="D233" s="230"/>
      <c r="E233" s="230"/>
      <c r="F233" s="230"/>
      <c r="G233" s="230"/>
      <c r="H233" s="230"/>
      <c r="I233" s="230"/>
      <c r="J233" s="230"/>
      <c r="K233" s="230"/>
      <c r="L233" s="230"/>
      <c r="M233" s="230"/>
      <c r="N233" s="230"/>
      <c r="O233" s="230"/>
      <c r="P233" s="230"/>
      <c r="Q233" s="230"/>
      <c r="R233" s="230"/>
      <c r="S233" s="230"/>
      <c r="T233" s="230"/>
      <c r="U233" s="230"/>
      <c r="V233" s="230"/>
      <c r="W233" s="230"/>
      <c r="X233" s="230"/>
      <c r="Y233" s="230"/>
      <c r="Z233" s="230"/>
    </row>
    <row r="234" spans="1:26" ht="12.75">
      <c r="A234" s="230"/>
      <c r="B234" s="230"/>
      <c r="C234" s="230"/>
      <c r="D234" s="230"/>
      <c r="E234" s="230"/>
      <c r="F234" s="230"/>
      <c r="G234" s="230"/>
      <c r="H234" s="230"/>
      <c r="I234" s="230"/>
      <c r="J234" s="230"/>
      <c r="K234" s="230"/>
      <c r="L234" s="230"/>
      <c r="M234" s="230"/>
      <c r="N234" s="230"/>
      <c r="O234" s="230"/>
      <c r="P234" s="230"/>
      <c r="Q234" s="230"/>
      <c r="R234" s="230"/>
      <c r="S234" s="230"/>
      <c r="T234" s="230"/>
      <c r="U234" s="230"/>
      <c r="V234" s="230"/>
      <c r="W234" s="230"/>
      <c r="X234" s="230"/>
      <c r="Y234" s="230"/>
      <c r="Z234" s="230"/>
    </row>
    <row r="235" spans="1:26" ht="12.75">
      <c r="A235" s="230"/>
      <c r="B235" s="230"/>
      <c r="C235" s="230"/>
      <c r="D235" s="230"/>
      <c r="E235" s="230"/>
      <c r="F235" s="230"/>
      <c r="G235" s="230"/>
      <c r="H235" s="230"/>
      <c r="I235" s="230"/>
      <c r="J235" s="230"/>
      <c r="K235" s="230"/>
      <c r="L235" s="230"/>
      <c r="M235" s="230"/>
      <c r="N235" s="230"/>
      <c r="O235" s="230"/>
      <c r="P235" s="230"/>
      <c r="Q235" s="230"/>
      <c r="R235" s="230"/>
      <c r="S235" s="230"/>
      <c r="T235" s="230"/>
      <c r="U235" s="230"/>
      <c r="V235" s="230"/>
      <c r="W235" s="230"/>
      <c r="X235" s="230"/>
      <c r="Y235" s="230"/>
      <c r="Z235" s="230"/>
    </row>
    <row r="236" spans="1:26" ht="12.75">
      <c r="A236" s="230"/>
      <c r="B236" s="230"/>
      <c r="C236" s="230"/>
      <c r="D236" s="230"/>
      <c r="E236" s="230"/>
      <c r="F236" s="230"/>
      <c r="G236" s="230"/>
      <c r="H236" s="230"/>
      <c r="I236" s="230"/>
      <c r="J236" s="230"/>
      <c r="K236" s="230"/>
      <c r="L236" s="230"/>
      <c r="M236" s="230"/>
      <c r="N236" s="230"/>
      <c r="O236" s="230"/>
      <c r="P236" s="230"/>
      <c r="Q236" s="230"/>
      <c r="R236" s="230"/>
      <c r="S236" s="230"/>
      <c r="T236" s="230"/>
      <c r="U236" s="230"/>
      <c r="V236" s="230"/>
      <c r="W236" s="230"/>
      <c r="X236" s="230"/>
      <c r="Y236" s="230"/>
      <c r="Z236" s="230"/>
    </row>
    <row r="237" spans="1:26" ht="12.75">
      <c r="A237" s="230"/>
      <c r="B237" s="230"/>
      <c r="C237" s="230"/>
      <c r="D237" s="230"/>
      <c r="E237" s="230"/>
      <c r="F237" s="230"/>
      <c r="G237" s="230"/>
      <c r="H237" s="230"/>
      <c r="I237" s="230"/>
      <c r="J237" s="230"/>
      <c r="K237" s="230"/>
      <c r="L237" s="230"/>
      <c r="M237" s="230"/>
      <c r="N237" s="230"/>
      <c r="O237" s="230"/>
      <c r="P237" s="230"/>
      <c r="Q237" s="230"/>
      <c r="R237" s="230"/>
      <c r="S237" s="230"/>
      <c r="T237" s="230"/>
      <c r="U237" s="230"/>
      <c r="V237" s="230"/>
      <c r="W237" s="230"/>
      <c r="X237" s="230"/>
      <c r="Y237" s="230"/>
      <c r="Z237" s="230"/>
    </row>
    <row r="238" spans="1:26" ht="12.75">
      <c r="A238" s="230"/>
      <c r="B238" s="230"/>
      <c r="C238" s="230"/>
      <c r="D238" s="230"/>
      <c r="E238" s="230"/>
      <c r="F238" s="230"/>
      <c r="G238" s="230"/>
      <c r="H238" s="230"/>
      <c r="I238" s="230"/>
      <c r="J238" s="230"/>
      <c r="K238" s="230"/>
      <c r="L238" s="230"/>
      <c r="M238" s="230"/>
      <c r="N238" s="230"/>
      <c r="O238" s="230"/>
      <c r="P238" s="230"/>
      <c r="Q238" s="230"/>
      <c r="R238" s="230"/>
      <c r="S238" s="230"/>
      <c r="T238" s="230"/>
      <c r="U238" s="230"/>
      <c r="V238" s="230"/>
      <c r="W238" s="230"/>
      <c r="X238" s="230"/>
      <c r="Y238" s="230"/>
      <c r="Z238" s="230"/>
    </row>
    <row r="239" spans="1:26" ht="12.75">
      <c r="A239" s="230"/>
      <c r="B239" s="230"/>
      <c r="C239" s="230"/>
      <c r="D239" s="230"/>
      <c r="E239" s="230"/>
      <c r="F239" s="230"/>
      <c r="G239" s="230"/>
      <c r="H239" s="230"/>
      <c r="I239" s="230"/>
      <c r="J239" s="230"/>
      <c r="K239" s="230"/>
      <c r="L239" s="230"/>
      <c r="M239" s="230"/>
      <c r="N239" s="230"/>
      <c r="O239" s="230"/>
      <c r="P239" s="230"/>
      <c r="Q239" s="230"/>
      <c r="R239" s="230"/>
      <c r="S239" s="230"/>
      <c r="T239" s="230"/>
      <c r="U239" s="230"/>
      <c r="V239" s="230"/>
      <c r="W239" s="230"/>
      <c r="X239" s="230"/>
      <c r="Y239" s="230"/>
      <c r="Z239" s="230"/>
    </row>
    <row r="240" spans="1:26" ht="12.75">
      <c r="A240" s="230"/>
      <c r="B240" s="230"/>
      <c r="C240" s="230"/>
      <c r="D240" s="230"/>
      <c r="E240" s="230"/>
      <c r="F240" s="230"/>
      <c r="G240" s="230"/>
      <c r="H240" s="230"/>
      <c r="I240" s="230"/>
      <c r="J240" s="230"/>
      <c r="K240" s="230"/>
      <c r="L240" s="230"/>
      <c r="M240" s="230"/>
      <c r="N240" s="230"/>
      <c r="O240" s="230"/>
      <c r="P240" s="230"/>
      <c r="Q240" s="230"/>
      <c r="R240" s="230"/>
      <c r="S240" s="230"/>
      <c r="T240" s="230"/>
      <c r="U240" s="230"/>
      <c r="V240" s="230"/>
      <c r="W240" s="230"/>
      <c r="X240" s="230"/>
      <c r="Y240" s="230"/>
      <c r="Z240" s="230"/>
    </row>
    <row r="241" spans="1:26" ht="12.75">
      <c r="A241" s="230"/>
      <c r="B241" s="230"/>
      <c r="C241" s="230"/>
      <c r="D241" s="230"/>
      <c r="E241" s="230"/>
      <c r="F241" s="230"/>
      <c r="G241" s="230"/>
      <c r="H241" s="230"/>
      <c r="I241" s="230"/>
      <c r="J241" s="230"/>
      <c r="K241" s="230"/>
      <c r="L241" s="230"/>
      <c r="M241" s="230"/>
      <c r="N241" s="230"/>
      <c r="O241" s="230"/>
      <c r="P241" s="230"/>
      <c r="Q241" s="230"/>
      <c r="R241" s="230"/>
      <c r="S241" s="230"/>
      <c r="T241" s="230"/>
      <c r="U241" s="230"/>
      <c r="V241" s="230"/>
      <c r="W241" s="230"/>
      <c r="X241" s="230"/>
      <c r="Y241" s="230"/>
      <c r="Z241" s="230"/>
    </row>
    <row r="242" spans="1:26" ht="12.75">
      <c r="A242" s="230"/>
      <c r="B242" s="230"/>
      <c r="C242" s="230"/>
      <c r="D242" s="230"/>
      <c r="E242" s="230"/>
      <c r="F242" s="230"/>
      <c r="G242" s="230"/>
      <c r="H242" s="230"/>
      <c r="I242" s="230"/>
      <c r="J242" s="230"/>
      <c r="K242" s="230"/>
      <c r="L242" s="230"/>
      <c r="M242" s="230"/>
      <c r="N242" s="230"/>
      <c r="O242" s="230"/>
      <c r="P242" s="230"/>
      <c r="Q242" s="230"/>
      <c r="R242" s="230"/>
      <c r="S242" s="230"/>
      <c r="T242" s="230"/>
      <c r="U242" s="230"/>
      <c r="V242" s="230"/>
      <c r="W242" s="230"/>
      <c r="X242" s="230"/>
      <c r="Y242" s="230"/>
      <c r="Z242" s="230"/>
    </row>
    <row r="243" spans="1:26" ht="12.75">
      <c r="A243" s="230"/>
      <c r="B243" s="230"/>
      <c r="C243" s="230"/>
      <c r="D243" s="230"/>
      <c r="E243" s="230"/>
      <c r="F243" s="230"/>
      <c r="G243" s="230"/>
      <c r="H243" s="230"/>
      <c r="I243" s="230"/>
      <c r="J243" s="230"/>
      <c r="K243" s="230"/>
      <c r="L243" s="230"/>
      <c r="M243" s="230"/>
      <c r="N243" s="230"/>
      <c r="O243" s="230"/>
      <c r="P243" s="230"/>
      <c r="Q243" s="230"/>
      <c r="R243" s="230"/>
      <c r="S243" s="230"/>
      <c r="T243" s="230"/>
      <c r="U243" s="230"/>
      <c r="V243" s="230"/>
      <c r="W243" s="230"/>
      <c r="X243" s="230"/>
      <c r="Y243" s="230"/>
      <c r="Z243" s="230"/>
    </row>
    <row r="244" spans="1:26" ht="12.75">
      <c r="A244" s="230"/>
      <c r="B244" s="230"/>
      <c r="C244" s="230"/>
      <c r="D244" s="230"/>
      <c r="E244" s="230"/>
      <c r="F244" s="230"/>
      <c r="G244" s="230"/>
      <c r="H244" s="230"/>
      <c r="I244" s="230"/>
      <c r="J244" s="230"/>
      <c r="K244" s="230"/>
      <c r="L244" s="230"/>
      <c r="M244" s="230"/>
      <c r="N244" s="230"/>
      <c r="O244" s="230"/>
      <c r="P244" s="230"/>
      <c r="Q244" s="230"/>
      <c r="R244" s="230"/>
      <c r="S244" s="230"/>
      <c r="T244" s="230"/>
      <c r="U244" s="230"/>
      <c r="V244" s="230"/>
      <c r="W244" s="230"/>
      <c r="X244" s="230"/>
      <c r="Y244" s="230"/>
      <c r="Z244" s="230"/>
    </row>
    <row r="245" spans="1:26" ht="12.75">
      <c r="A245" s="230"/>
      <c r="B245" s="230"/>
      <c r="C245" s="230"/>
      <c r="D245" s="230"/>
      <c r="E245" s="230"/>
      <c r="F245" s="230"/>
      <c r="G245" s="230"/>
      <c r="H245" s="230"/>
      <c r="I245" s="230"/>
      <c r="J245" s="230"/>
      <c r="K245" s="230"/>
      <c r="L245" s="230"/>
      <c r="M245" s="230"/>
      <c r="N245" s="230"/>
      <c r="O245" s="230"/>
      <c r="P245" s="230"/>
      <c r="Q245" s="230"/>
      <c r="R245" s="230"/>
      <c r="S245" s="230"/>
      <c r="T245" s="230"/>
      <c r="U245" s="230"/>
      <c r="V245" s="230"/>
      <c r="W245" s="230"/>
      <c r="X245" s="230"/>
      <c r="Y245" s="230"/>
      <c r="Z245" s="230"/>
    </row>
    <row r="246" spans="1:26" ht="12.75">
      <c r="A246" s="230"/>
      <c r="B246" s="230"/>
      <c r="C246" s="230"/>
      <c r="D246" s="230"/>
      <c r="E246" s="230"/>
      <c r="F246" s="230"/>
      <c r="G246" s="230"/>
      <c r="H246" s="230"/>
      <c r="I246" s="230"/>
      <c r="J246" s="230"/>
      <c r="K246" s="230"/>
      <c r="L246" s="230"/>
      <c r="M246" s="230"/>
      <c r="N246" s="230"/>
      <c r="O246" s="230"/>
      <c r="P246" s="230"/>
      <c r="Q246" s="230"/>
      <c r="R246" s="230"/>
      <c r="S246" s="230"/>
      <c r="T246" s="230"/>
      <c r="U246" s="230"/>
      <c r="V246" s="230"/>
      <c r="W246" s="230"/>
      <c r="X246" s="230"/>
      <c r="Y246" s="230"/>
      <c r="Z246" s="230"/>
    </row>
    <row r="247" spans="1:26" ht="12.75">
      <c r="A247" s="230"/>
      <c r="B247" s="230"/>
      <c r="C247" s="230"/>
      <c r="D247" s="230"/>
      <c r="E247" s="230"/>
      <c r="F247" s="230"/>
      <c r="G247" s="230"/>
      <c r="H247" s="230"/>
      <c r="I247" s="230"/>
      <c r="J247" s="230"/>
      <c r="K247" s="230"/>
      <c r="L247" s="230"/>
      <c r="M247" s="230"/>
      <c r="N247" s="230"/>
      <c r="O247" s="230"/>
      <c r="P247" s="230"/>
      <c r="Q247" s="230"/>
      <c r="R247" s="230"/>
      <c r="S247" s="230"/>
      <c r="T247" s="230"/>
      <c r="U247" s="230"/>
      <c r="V247" s="230"/>
      <c r="W247" s="230"/>
      <c r="X247" s="230"/>
      <c r="Y247" s="230"/>
      <c r="Z247" s="230"/>
    </row>
    <row r="248" spans="1:26" ht="12.75">
      <c r="A248" s="230"/>
      <c r="B248" s="230"/>
      <c r="C248" s="230"/>
      <c r="D248" s="230"/>
      <c r="E248" s="230"/>
      <c r="F248" s="230"/>
      <c r="G248" s="230"/>
      <c r="H248" s="230"/>
      <c r="I248" s="230"/>
      <c r="J248" s="230"/>
      <c r="K248" s="230"/>
      <c r="L248" s="230"/>
      <c r="M248" s="230"/>
      <c r="N248" s="230"/>
      <c r="O248" s="230"/>
      <c r="P248" s="230"/>
      <c r="Q248" s="230"/>
      <c r="R248" s="230"/>
      <c r="S248" s="230"/>
      <c r="T248" s="230"/>
      <c r="U248" s="230"/>
      <c r="V248" s="230"/>
      <c r="W248" s="230"/>
      <c r="X248" s="230"/>
      <c r="Y248" s="230"/>
      <c r="Z248" s="230"/>
    </row>
    <row r="249" spans="1:26" ht="12.75">
      <c r="A249" s="230"/>
      <c r="B249" s="230"/>
      <c r="C249" s="230"/>
      <c r="D249" s="230"/>
      <c r="E249" s="230"/>
      <c r="F249" s="230"/>
      <c r="G249" s="230"/>
      <c r="H249" s="230"/>
      <c r="I249" s="230"/>
      <c r="J249" s="230"/>
      <c r="K249" s="230"/>
      <c r="L249" s="230"/>
      <c r="M249" s="230"/>
      <c r="N249" s="230"/>
      <c r="O249" s="230"/>
      <c r="P249" s="230"/>
      <c r="Q249" s="230"/>
      <c r="R249" s="230"/>
      <c r="S249" s="230"/>
      <c r="T249" s="230"/>
      <c r="U249" s="230"/>
      <c r="V249" s="230"/>
      <c r="W249" s="230"/>
      <c r="X249" s="230"/>
      <c r="Y249" s="230"/>
      <c r="Z249" s="230"/>
    </row>
    <row r="250" spans="1:26" ht="12.75">
      <c r="A250" s="230"/>
      <c r="B250" s="230"/>
      <c r="C250" s="230"/>
      <c r="D250" s="230"/>
      <c r="E250" s="230"/>
      <c r="F250" s="230"/>
      <c r="G250" s="230"/>
      <c r="H250" s="230"/>
      <c r="I250" s="230"/>
      <c r="J250" s="230"/>
      <c r="K250" s="230"/>
      <c r="L250" s="230"/>
      <c r="M250" s="230"/>
      <c r="N250" s="230"/>
      <c r="O250" s="230"/>
      <c r="P250" s="230"/>
      <c r="Q250" s="230"/>
      <c r="R250" s="230"/>
      <c r="S250" s="230"/>
      <c r="T250" s="230"/>
      <c r="U250" s="230"/>
      <c r="V250" s="230"/>
      <c r="W250" s="230"/>
      <c r="X250" s="230"/>
      <c r="Y250" s="230"/>
      <c r="Z250" s="230"/>
    </row>
    <row r="251" spans="1:26" ht="12.75">
      <c r="A251" s="230"/>
      <c r="B251" s="230"/>
      <c r="C251" s="230"/>
      <c r="D251" s="230"/>
      <c r="E251" s="230"/>
      <c r="F251" s="230"/>
      <c r="G251" s="230"/>
      <c r="H251" s="230"/>
      <c r="I251" s="230"/>
      <c r="J251" s="230"/>
      <c r="K251" s="230"/>
      <c r="L251" s="230"/>
      <c r="M251" s="230"/>
      <c r="N251" s="230"/>
      <c r="O251" s="230"/>
      <c r="P251" s="230"/>
      <c r="Q251" s="230"/>
      <c r="R251" s="230"/>
      <c r="S251" s="230"/>
      <c r="T251" s="230"/>
      <c r="U251" s="230"/>
      <c r="V251" s="230"/>
      <c r="W251" s="230"/>
      <c r="X251" s="230"/>
      <c r="Y251" s="230"/>
      <c r="Z251" s="230"/>
    </row>
    <row r="252" spans="1:26" ht="12.75">
      <c r="A252" s="230"/>
      <c r="B252" s="230"/>
      <c r="C252" s="230"/>
      <c r="D252" s="230"/>
      <c r="E252" s="230"/>
      <c r="F252" s="230"/>
      <c r="G252" s="230"/>
      <c r="H252" s="230"/>
      <c r="I252" s="230"/>
      <c r="J252" s="230"/>
      <c r="K252" s="230"/>
      <c r="L252" s="230"/>
      <c r="M252" s="230"/>
      <c r="N252" s="230"/>
      <c r="O252" s="230"/>
      <c r="P252" s="230"/>
      <c r="Q252" s="230"/>
      <c r="R252" s="230"/>
      <c r="S252" s="230"/>
      <c r="T252" s="230"/>
      <c r="U252" s="230"/>
      <c r="V252" s="230"/>
      <c r="W252" s="230"/>
      <c r="X252" s="230"/>
      <c r="Y252" s="230"/>
      <c r="Z252" s="230"/>
    </row>
    <row r="253" spans="1:26" ht="12.75">
      <c r="A253" s="230"/>
      <c r="B253" s="230"/>
      <c r="C253" s="230"/>
      <c r="D253" s="230"/>
      <c r="E253" s="230"/>
      <c r="F253" s="230"/>
      <c r="G253" s="230"/>
      <c r="H253" s="230"/>
      <c r="I253" s="230"/>
      <c r="J253" s="230"/>
      <c r="K253" s="230"/>
      <c r="L253" s="230"/>
      <c r="M253" s="230"/>
      <c r="N253" s="230"/>
      <c r="O253" s="230"/>
      <c r="P253" s="230"/>
      <c r="Q253" s="230"/>
      <c r="R253" s="230"/>
      <c r="S253" s="230"/>
      <c r="T253" s="230"/>
      <c r="U253" s="230"/>
      <c r="V253" s="230"/>
      <c r="W253" s="230"/>
      <c r="X253" s="230"/>
      <c r="Y253" s="230"/>
      <c r="Z253" s="230"/>
    </row>
    <row r="254" spans="1:26" ht="12.75">
      <c r="A254" s="230"/>
      <c r="B254" s="230"/>
      <c r="C254" s="230"/>
      <c r="D254" s="230"/>
      <c r="E254" s="230"/>
      <c r="F254" s="230"/>
      <c r="G254" s="230"/>
      <c r="H254" s="230"/>
      <c r="I254" s="230"/>
      <c r="J254" s="230"/>
      <c r="K254" s="230"/>
      <c r="L254" s="230"/>
      <c r="M254" s="230"/>
      <c r="N254" s="230"/>
      <c r="O254" s="230"/>
      <c r="P254" s="230"/>
      <c r="Q254" s="230"/>
      <c r="R254" s="230"/>
      <c r="S254" s="230"/>
      <c r="T254" s="230"/>
      <c r="U254" s="230"/>
      <c r="V254" s="230"/>
      <c r="W254" s="230"/>
      <c r="X254" s="230"/>
      <c r="Y254" s="230"/>
      <c r="Z254" s="230"/>
    </row>
    <row r="255" spans="1:26" ht="12.75">
      <c r="A255" s="230"/>
      <c r="B255" s="230"/>
      <c r="C255" s="230"/>
      <c r="D255" s="230"/>
      <c r="E255" s="230"/>
      <c r="F255" s="230"/>
      <c r="G255" s="230"/>
      <c r="H255" s="230"/>
      <c r="I255" s="230"/>
      <c r="J255" s="230"/>
      <c r="K255" s="230"/>
      <c r="L255" s="230"/>
      <c r="M255" s="230"/>
      <c r="N255" s="230"/>
      <c r="O255" s="230"/>
      <c r="P255" s="230"/>
      <c r="Q255" s="230"/>
      <c r="R255" s="230"/>
      <c r="S255" s="230"/>
      <c r="T255" s="230"/>
      <c r="U255" s="230"/>
      <c r="V255" s="230"/>
      <c r="W255" s="230"/>
      <c r="X255" s="230"/>
      <c r="Y255" s="230"/>
      <c r="Z255" s="230"/>
    </row>
    <row r="256" spans="1:26" ht="12.75">
      <c r="A256" s="230"/>
      <c r="B256" s="230"/>
      <c r="C256" s="230"/>
      <c r="D256" s="230"/>
      <c r="E256" s="230"/>
      <c r="F256" s="230"/>
      <c r="G256" s="230"/>
      <c r="H256" s="230"/>
      <c r="I256" s="230"/>
      <c r="J256" s="230"/>
      <c r="K256" s="230"/>
      <c r="L256" s="230"/>
      <c r="M256" s="230"/>
      <c r="N256" s="230"/>
      <c r="O256" s="230"/>
      <c r="P256" s="230"/>
      <c r="Q256" s="230"/>
      <c r="R256" s="230"/>
      <c r="S256" s="230"/>
      <c r="T256" s="230"/>
      <c r="U256" s="230"/>
      <c r="V256" s="230"/>
      <c r="W256" s="230"/>
      <c r="X256" s="230"/>
      <c r="Y256" s="230"/>
      <c r="Z256" s="230"/>
    </row>
    <row r="257" spans="1:26" ht="12.75">
      <c r="A257" s="230"/>
      <c r="B257" s="230"/>
      <c r="C257" s="230"/>
      <c r="D257" s="230"/>
      <c r="E257" s="230"/>
      <c r="F257" s="230"/>
      <c r="G257" s="230"/>
      <c r="H257" s="230"/>
      <c r="I257" s="230"/>
      <c r="J257" s="230"/>
      <c r="K257" s="230"/>
      <c r="L257" s="230"/>
      <c r="M257" s="230"/>
      <c r="N257" s="230"/>
      <c r="O257" s="230"/>
      <c r="P257" s="230"/>
      <c r="Q257" s="230"/>
      <c r="R257" s="230"/>
      <c r="S257" s="230"/>
      <c r="T257" s="230"/>
      <c r="U257" s="230"/>
      <c r="V257" s="230"/>
      <c r="W257" s="230"/>
      <c r="X257" s="230"/>
      <c r="Y257" s="230"/>
      <c r="Z257" s="230"/>
    </row>
    <row r="258" spans="1:26" ht="12.75">
      <c r="A258" s="230"/>
      <c r="B258" s="230"/>
      <c r="C258" s="230"/>
      <c r="D258" s="230"/>
      <c r="E258" s="230"/>
      <c r="F258" s="230"/>
      <c r="G258" s="230"/>
      <c r="H258" s="230"/>
      <c r="I258" s="230"/>
      <c r="J258" s="230"/>
      <c r="K258" s="230"/>
      <c r="L258" s="230"/>
      <c r="M258" s="230"/>
      <c r="N258" s="230"/>
      <c r="O258" s="230"/>
      <c r="P258" s="230"/>
      <c r="Q258" s="230"/>
      <c r="R258" s="230"/>
      <c r="S258" s="230"/>
      <c r="T258" s="230"/>
      <c r="U258" s="230"/>
      <c r="V258" s="230"/>
      <c r="W258" s="230"/>
      <c r="X258" s="230"/>
      <c r="Y258" s="230"/>
      <c r="Z258" s="230"/>
    </row>
    <row r="259" spans="1:26" ht="12.75">
      <c r="A259" s="230"/>
      <c r="B259" s="230"/>
      <c r="C259" s="230"/>
      <c r="D259" s="230"/>
      <c r="E259" s="230"/>
      <c r="F259" s="230"/>
      <c r="G259" s="230"/>
      <c r="H259" s="230"/>
      <c r="I259" s="230"/>
      <c r="J259" s="230"/>
      <c r="K259" s="230"/>
      <c r="L259" s="230"/>
      <c r="M259" s="230"/>
      <c r="N259" s="230"/>
      <c r="O259" s="230"/>
      <c r="P259" s="230"/>
      <c r="Q259" s="230"/>
      <c r="R259" s="230"/>
      <c r="S259" s="230"/>
      <c r="T259" s="230"/>
      <c r="U259" s="230"/>
      <c r="V259" s="230"/>
      <c r="W259" s="230"/>
      <c r="X259" s="230"/>
      <c r="Y259" s="230"/>
      <c r="Z259" s="230"/>
    </row>
    <row r="260" spans="1:26" ht="12.75">
      <c r="A260" s="230"/>
      <c r="B260" s="230"/>
      <c r="C260" s="230"/>
      <c r="D260" s="230"/>
      <c r="E260" s="230"/>
      <c r="F260" s="230"/>
      <c r="G260" s="230"/>
      <c r="H260" s="230"/>
      <c r="I260" s="230"/>
      <c r="J260" s="230"/>
      <c r="K260" s="230"/>
      <c r="L260" s="230"/>
      <c r="M260" s="230"/>
      <c r="N260" s="230"/>
      <c r="O260" s="230"/>
      <c r="P260" s="230"/>
      <c r="Q260" s="230"/>
      <c r="R260" s="230"/>
      <c r="S260" s="230"/>
      <c r="T260" s="230"/>
      <c r="U260" s="230"/>
      <c r="V260" s="230"/>
      <c r="W260" s="230"/>
      <c r="X260" s="230"/>
      <c r="Y260" s="230"/>
      <c r="Z260" s="230"/>
    </row>
    <row r="261" spans="1:26" ht="12.75">
      <c r="A261" s="230"/>
      <c r="B261" s="230"/>
      <c r="C261" s="230"/>
      <c r="D261" s="230"/>
      <c r="E261" s="230"/>
      <c r="F261" s="230"/>
      <c r="G261" s="230"/>
      <c r="H261" s="230"/>
      <c r="I261" s="230"/>
      <c r="J261" s="230"/>
      <c r="K261" s="230"/>
      <c r="L261" s="230"/>
      <c r="M261" s="230"/>
      <c r="N261" s="230"/>
      <c r="O261" s="230"/>
      <c r="P261" s="230"/>
      <c r="Q261" s="230"/>
      <c r="R261" s="230"/>
      <c r="S261" s="230"/>
      <c r="T261" s="230"/>
      <c r="U261" s="230"/>
      <c r="V261" s="230"/>
      <c r="W261" s="230"/>
      <c r="X261" s="230"/>
      <c r="Y261" s="230"/>
      <c r="Z261" s="230"/>
    </row>
    <row r="262" spans="1:26" ht="12.75">
      <c r="A262" s="230"/>
      <c r="B262" s="230"/>
      <c r="C262" s="230"/>
      <c r="D262" s="230"/>
      <c r="E262" s="230"/>
      <c r="F262" s="230"/>
      <c r="G262" s="230"/>
      <c r="H262" s="230"/>
      <c r="I262" s="230"/>
      <c r="J262" s="230"/>
      <c r="K262" s="230"/>
      <c r="L262" s="230"/>
      <c r="M262" s="230"/>
      <c r="N262" s="230"/>
      <c r="O262" s="230"/>
      <c r="P262" s="230"/>
      <c r="Q262" s="230"/>
      <c r="R262" s="230"/>
      <c r="S262" s="230"/>
      <c r="T262" s="230"/>
      <c r="U262" s="230"/>
      <c r="V262" s="230"/>
      <c r="W262" s="230"/>
      <c r="X262" s="230"/>
      <c r="Y262" s="230"/>
      <c r="Z262" s="230"/>
    </row>
    <row r="263" spans="1:26" ht="12.75">
      <c r="A263" s="230"/>
      <c r="B263" s="230"/>
      <c r="C263" s="230"/>
      <c r="D263" s="230"/>
      <c r="E263" s="230"/>
      <c r="F263" s="230"/>
      <c r="G263" s="230"/>
      <c r="H263" s="230"/>
      <c r="I263" s="230"/>
      <c r="J263" s="230"/>
      <c r="K263" s="230"/>
      <c r="L263" s="230"/>
      <c r="M263" s="230"/>
      <c r="N263" s="230"/>
      <c r="O263" s="230"/>
      <c r="P263" s="230"/>
      <c r="Q263" s="230"/>
      <c r="R263" s="230"/>
      <c r="S263" s="230"/>
      <c r="T263" s="230"/>
      <c r="U263" s="230"/>
      <c r="V263" s="230"/>
      <c r="W263" s="230"/>
      <c r="X263" s="230"/>
      <c r="Y263" s="230"/>
      <c r="Z263" s="230"/>
    </row>
    <row r="264" spans="1:26" ht="12.75">
      <c r="A264" s="230"/>
      <c r="B264" s="230"/>
      <c r="C264" s="230"/>
      <c r="D264" s="230"/>
      <c r="E264" s="230"/>
      <c r="F264" s="230"/>
      <c r="G264" s="230"/>
      <c r="H264" s="230"/>
      <c r="I264" s="230"/>
      <c r="J264" s="230"/>
      <c r="K264" s="230"/>
      <c r="L264" s="230"/>
      <c r="M264" s="230"/>
      <c r="N264" s="230"/>
      <c r="O264" s="230"/>
      <c r="P264" s="230"/>
      <c r="Q264" s="230"/>
      <c r="R264" s="230"/>
      <c r="S264" s="230"/>
      <c r="T264" s="230"/>
      <c r="U264" s="230"/>
      <c r="V264" s="230"/>
      <c r="W264" s="230"/>
      <c r="X264" s="230"/>
      <c r="Y264" s="230"/>
      <c r="Z264" s="230"/>
    </row>
    <row r="265" spans="1:26" ht="12.75">
      <c r="A265" s="230"/>
      <c r="B265" s="230"/>
      <c r="C265" s="230"/>
      <c r="D265" s="230"/>
      <c r="E265" s="230"/>
      <c r="F265" s="230"/>
      <c r="G265" s="230"/>
      <c r="H265" s="230"/>
      <c r="I265" s="230"/>
      <c r="J265" s="230"/>
      <c r="K265" s="230"/>
      <c r="L265" s="230"/>
      <c r="M265" s="230"/>
      <c r="N265" s="230"/>
      <c r="O265" s="230"/>
      <c r="P265" s="230"/>
      <c r="Q265" s="230"/>
      <c r="R265" s="230"/>
      <c r="S265" s="230"/>
      <c r="T265" s="230"/>
      <c r="U265" s="230"/>
      <c r="V265" s="230"/>
      <c r="W265" s="230"/>
      <c r="X265" s="230"/>
      <c r="Y265" s="230"/>
      <c r="Z265" s="230"/>
    </row>
    <row r="266" spans="1:26" ht="12.75">
      <c r="A266" s="230"/>
      <c r="B266" s="230"/>
      <c r="C266" s="230"/>
      <c r="D266" s="230"/>
      <c r="E266" s="230"/>
      <c r="F266" s="230"/>
      <c r="G266" s="230"/>
      <c r="H266" s="230"/>
      <c r="I266" s="230"/>
      <c r="J266" s="230"/>
      <c r="K266" s="230"/>
      <c r="L266" s="230"/>
      <c r="M266" s="230"/>
      <c r="N266" s="230"/>
      <c r="O266" s="230"/>
      <c r="P266" s="230"/>
      <c r="Q266" s="230"/>
      <c r="R266" s="230"/>
      <c r="S266" s="230"/>
      <c r="T266" s="230"/>
      <c r="U266" s="230"/>
      <c r="V266" s="230"/>
      <c r="W266" s="230"/>
      <c r="X266" s="230"/>
      <c r="Y266" s="230"/>
      <c r="Z266" s="230"/>
    </row>
    <row r="267" spans="1:26" ht="12.75">
      <c r="A267" s="230"/>
      <c r="B267" s="230"/>
      <c r="C267" s="230"/>
      <c r="D267" s="230"/>
      <c r="E267" s="230"/>
      <c r="F267" s="230"/>
      <c r="G267" s="230"/>
      <c r="H267" s="230"/>
      <c r="I267" s="230"/>
      <c r="J267" s="230"/>
      <c r="K267" s="230"/>
      <c r="L267" s="230"/>
      <c r="M267" s="230"/>
      <c r="N267" s="230"/>
      <c r="O267" s="230"/>
      <c r="P267" s="230"/>
      <c r="Q267" s="230"/>
      <c r="R267" s="230"/>
      <c r="S267" s="230"/>
      <c r="T267" s="230"/>
      <c r="U267" s="230"/>
      <c r="V267" s="230"/>
      <c r="W267" s="230"/>
      <c r="X267" s="230"/>
      <c r="Y267" s="230"/>
      <c r="Z267" s="230"/>
    </row>
    <row r="268" spans="1:26" ht="12.75">
      <c r="A268" s="230"/>
      <c r="B268" s="230"/>
      <c r="C268" s="230"/>
      <c r="D268" s="230"/>
      <c r="E268" s="230"/>
      <c r="F268" s="230"/>
      <c r="G268" s="230"/>
      <c r="H268" s="230"/>
      <c r="I268" s="230"/>
      <c r="J268" s="230"/>
      <c r="K268" s="230"/>
      <c r="L268" s="230"/>
      <c r="M268" s="230"/>
      <c r="N268" s="230"/>
      <c r="O268" s="230"/>
      <c r="P268" s="230"/>
      <c r="Q268" s="230"/>
      <c r="R268" s="230"/>
      <c r="S268" s="230"/>
      <c r="T268" s="230"/>
      <c r="U268" s="230"/>
      <c r="V268" s="230"/>
      <c r="W268" s="230"/>
      <c r="X268" s="230"/>
      <c r="Y268" s="230"/>
      <c r="Z268" s="230"/>
    </row>
    <row r="269" spans="1:26" ht="12.75">
      <c r="A269" s="230"/>
      <c r="B269" s="230"/>
      <c r="C269" s="230"/>
      <c r="D269" s="230"/>
      <c r="E269" s="230"/>
      <c r="F269" s="230"/>
      <c r="G269" s="230"/>
      <c r="H269" s="230"/>
      <c r="I269" s="230"/>
      <c r="J269" s="230"/>
      <c r="K269" s="230"/>
      <c r="L269" s="230"/>
      <c r="M269" s="230"/>
      <c r="N269" s="230"/>
      <c r="O269" s="230"/>
      <c r="P269" s="230"/>
      <c r="Q269" s="230"/>
      <c r="R269" s="230"/>
      <c r="S269" s="230"/>
      <c r="T269" s="230"/>
      <c r="U269" s="230"/>
      <c r="V269" s="230"/>
      <c r="W269" s="230"/>
      <c r="X269" s="230"/>
      <c r="Y269" s="230"/>
      <c r="Z269" s="230"/>
    </row>
    <row r="270" spans="1:26" ht="12.75">
      <c r="A270" s="230"/>
      <c r="B270" s="230"/>
      <c r="C270" s="230"/>
      <c r="D270" s="230"/>
      <c r="E270" s="230"/>
      <c r="F270" s="230"/>
      <c r="G270" s="230"/>
      <c r="H270" s="230"/>
      <c r="I270" s="230"/>
      <c r="J270" s="230"/>
      <c r="K270" s="230"/>
      <c r="L270" s="230"/>
      <c r="M270" s="230"/>
      <c r="N270" s="230"/>
      <c r="O270" s="230"/>
      <c r="P270" s="230"/>
      <c r="Q270" s="230"/>
      <c r="R270" s="230"/>
      <c r="S270" s="230"/>
      <c r="T270" s="230"/>
      <c r="U270" s="230"/>
      <c r="V270" s="230"/>
      <c r="W270" s="230"/>
      <c r="X270" s="230"/>
      <c r="Y270" s="230"/>
      <c r="Z270" s="230"/>
    </row>
    <row r="271" spans="1:26" ht="12.75">
      <c r="A271" s="230"/>
      <c r="B271" s="230"/>
      <c r="C271" s="230"/>
      <c r="D271" s="230"/>
      <c r="E271" s="230"/>
      <c r="F271" s="230"/>
      <c r="G271" s="230"/>
      <c r="H271" s="230"/>
      <c r="I271" s="230"/>
      <c r="J271" s="230"/>
      <c r="K271" s="230"/>
      <c r="L271" s="230"/>
      <c r="M271" s="230"/>
      <c r="N271" s="230"/>
      <c r="O271" s="230"/>
      <c r="P271" s="230"/>
      <c r="Q271" s="230"/>
      <c r="R271" s="230"/>
      <c r="S271" s="230"/>
      <c r="T271" s="230"/>
      <c r="U271" s="230"/>
      <c r="V271" s="230"/>
      <c r="W271" s="230"/>
      <c r="X271" s="230"/>
      <c r="Y271" s="230"/>
      <c r="Z271" s="230"/>
    </row>
    <row r="272" spans="1:26" ht="12.75">
      <c r="A272" s="230"/>
      <c r="B272" s="230"/>
      <c r="C272" s="230"/>
      <c r="D272" s="230"/>
      <c r="E272" s="230"/>
      <c r="F272" s="230"/>
      <c r="G272" s="230"/>
      <c r="H272" s="230"/>
      <c r="I272" s="230"/>
      <c r="J272" s="230"/>
      <c r="K272" s="230"/>
      <c r="L272" s="230"/>
      <c r="M272" s="230"/>
      <c r="N272" s="230"/>
      <c r="O272" s="230"/>
      <c r="P272" s="230"/>
      <c r="Q272" s="230"/>
      <c r="R272" s="230"/>
      <c r="S272" s="230"/>
      <c r="T272" s="230"/>
      <c r="U272" s="230"/>
      <c r="V272" s="230"/>
      <c r="W272" s="230"/>
      <c r="X272" s="230"/>
      <c r="Y272" s="230"/>
      <c r="Z272" s="230"/>
    </row>
    <row r="273" spans="1:26" ht="12.75">
      <c r="A273" s="230"/>
      <c r="B273" s="230"/>
      <c r="C273" s="230"/>
      <c r="D273" s="230"/>
      <c r="E273" s="230"/>
      <c r="F273" s="230"/>
      <c r="G273" s="230"/>
      <c r="H273" s="230"/>
      <c r="I273" s="230"/>
      <c r="J273" s="230"/>
      <c r="K273" s="230"/>
      <c r="L273" s="230"/>
      <c r="M273" s="230"/>
      <c r="N273" s="230"/>
      <c r="O273" s="230"/>
      <c r="P273" s="230"/>
      <c r="Q273" s="230"/>
      <c r="R273" s="230"/>
      <c r="S273" s="230"/>
      <c r="T273" s="230"/>
      <c r="U273" s="230"/>
      <c r="V273" s="230"/>
      <c r="W273" s="230"/>
      <c r="X273" s="230"/>
      <c r="Y273" s="230"/>
      <c r="Z273" s="230"/>
    </row>
    <row r="274" spans="1:26" ht="12.75">
      <c r="A274" s="230"/>
      <c r="B274" s="230"/>
      <c r="C274" s="230"/>
      <c r="D274" s="230"/>
      <c r="E274" s="230"/>
      <c r="F274" s="230"/>
      <c r="G274" s="230"/>
      <c r="H274" s="230"/>
      <c r="I274" s="230"/>
      <c r="J274" s="230"/>
      <c r="K274" s="230"/>
      <c r="L274" s="230"/>
      <c r="M274" s="230"/>
      <c r="N274" s="230"/>
      <c r="O274" s="230"/>
      <c r="P274" s="230"/>
      <c r="Q274" s="230"/>
      <c r="R274" s="230"/>
      <c r="S274" s="230"/>
      <c r="T274" s="230"/>
      <c r="U274" s="230"/>
      <c r="V274" s="230"/>
      <c r="W274" s="230"/>
      <c r="X274" s="230"/>
      <c r="Y274" s="230"/>
      <c r="Z274" s="230"/>
    </row>
    <row r="275" spans="1:26" ht="12.75">
      <c r="A275" s="230"/>
      <c r="B275" s="230"/>
      <c r="C275" s="230"/>
      <c r="D275" s="230"/>
      <c r="E275" s="230"/>
      <c r="F275" s="230"/>
      <c r="G275" s="230"/>
      <c r="H275" s="230"/>
      <c r="I275" s="230"/>
      <c r="J275" s="230"/>
      <c r="K275" s="230"/>
      <c r="L275" s="230"/>
      <c r="M275" s="230"/>
      <c r="N275" s="230"/>
      <c r="O275" s="230"/>
      <c r="P275" s="230"/>
      <c r="Q275" s="230"/>
      <c r="R275" s="230"/>
      <c r="S275" s="230"/>
      <c r="T275" s="230"/>
      <c r="U275" s="230"/>
      <c r="V275" s="230"/>
      <c r="W275" s="230"/>
      <c r="X275" s="230"/>
      <c r="Y275" s="230"/>
      <c r="Z275" s="230"/>
    </row>
    <row r="276" spans="1:26" ht="12.75">
      <c r="A276" s="230"/>
      <c r="B276" s="230"/>
      <c r="C276" s="230"/>
      <c r="D276" s="230"/>
      <c r="E276" s="230"/>
      <c r="F276" s="230"/>
      <c r="G276" s="230"/>
      <c r="H276" s="230"/>
      <c r="I276" s="230"/>
      <c r="J276" s="230"/>
      <c r="K276" s="230"/>
      <c r="L276" s="230"/>
      <c r="M276" s="230"/>
      <c r="N276" s="230"/>
      <c r="O276" s="230"/>
      <c r="P276" s="230"/>
      <c r="Q276" s="230"/>
      <c r="R276" s="230"/>
      <c r="S276" s="230"/>
      <c r="T276" s="230"/>
      <c r="U276" s="230"/>
      <c r="V276" s="230"/>
      <c r="W276" s="230"/>
      <c r="X276" s="230"/>
      <c r="Y276" s="230"/>
      <c r="Z276" s="230"/>
    </row>
    <row r="277" spans="1:26" ht="12.75">
      <c r="A277" s="230"/>
      <c r="B277" s="230"/>
      <c r="C277" s="230"/>
      <c r="D277" s="230"/>
      <c r="E277" s="230"/>
      <c r="F277" s="230"/>
      <c r="G277" s="230"/>
      <c r="H277" s="230"/>
      <c r="I277" s="230"/>
      <c r="J277" s="230"/>
      <c r="K277" s="230"/>
      <c r="L277" s="230"/>
      <c r="M277" s="230"/>
      <c r="N277" s="230"/>
      <c r="O277" s="230"/>
      <c r="P277" s="230"/>
      <c r="Q277" s="230"/>
      <c r="R277" s="230"/>
      <c r="S277" s="230"/>
      <c r="T277" s="230"/>
      <c r="U277" s="230"/>
      <c r="V277" s="230"/>
      <c r="W277" s="230"/>
      <c r="X277" s="230"/>
      <c r="Y277" s="230"/>
      <c r="Z277" s="230"/>
    </row>
    <row r="278" spans="1:26" ht="12.75">
      <c r="A278" s="230"/>
      <c r="B278" s="230"/>
      <c r="C278" s="230"/>
      <c r="D278" s="230"/>
      <c r="E278" s="230"/>
      <c r="F278" s="230"/>
      <c r="G278" s="230"/>
      <c r="H278" s="230"/>
      <c r="I278" s="230"/>
      <c r="J278" s="230"/>
      <c r="K278" s="230"/>
      <c r="L278" s="230"/>
      <c r="M278" s="230"/>
      <c r="N278" s="230"/>
      <c r="O278" s="230"/>
      <c r="P278" s="230"/>
      <c r="Q278" s="230"/>
      <c r="R278" s="230"/>
      <c r="S278" s="230"/>
      <c r="T278" s="230"/>
      <c r="U278" s="230"/>
      <c r="V278" s="230"/>
      <c r="W278" s="230"/>
      <c r="X278" s="230"/>
      <c r="Y278" s="230"/>
      <c r="Z278" s="230"/>
    </row>
    <row r="279" spans="1:26" ht="12.75">
      <c r="A279" s="230"/>
      <c r="B279" s="230"/>
      <c r="C279" s="230"/>
      <c r="D279" s="230"/>
      <c r="E279" s="230"/>
      <c r="F279" s="230"/>
      <c r="G279" s="230"/>
      <c r="H279" s="230"/>
      <c r="I279" s="230"/>
      <c r="J279" s="230"/>
      <c r="K279" s="230"/>
      <c r="L279" s="230"/>
      <c r="M279" s="230"/>
      <c r="N279" s="230"/>
      <c r="O279" s="230"/>
      <c r="P279" s="230"/>
      <c r="Q279" s="230"/>
      <c r="R279" s="230"/>
      <c r="S279" s="230"/>
      <c r="T279" s="230"/>
      <c r="U279" s="230"/>
      <c r="V279" s="230"/>
      <c r="W279" s="230"/>
      <c r="X279" s="230"/>
      <c r="Y279" s="230"/>
      <c r="Z279" s="230"/>
    </row>
    <row r="280" spans="1:26" ht="12.75">
      <c r="A280" s="230"/>
      <c r="B280" s="230"/>
      <c r="C280" s="230"/>
      <c r="D280" s="230"/>
      <c r="E280" s="230"/>
      <c r="F280" s="230"/>
      <c r="G280" s="230"/>
      <c r="H280" s="230"/>
      <c r="I280" s="230"/>
      <c r="J280" s="230"/>
      <c r="K280" s="230"/>
      <c r="L280" s="230"/>
      <c r="M280" s="230"/>
      <c r="N280" s="230"/>
      <c r="O280" s="230"/>
      <c r="P280" s="230"/>
      <c r="Q280" s="230"/>
      <c r="R280" s="230"/>
      <c r="S280" s="230"/>
      <c r="T280" s="230"/>
      <c r="U280" s="230"/>
      <c r="V280" s="230"/>
      <c r="W280" s="230"/>
      <c r="X280" s="230"/>
      <c r="Y280" s="230"/>
      <c r="Z280" s="230"/>
    </row>
    <row r="281" spans="1:26" ht="12.75">
      <c r="A281" s="230"/>
      <c r="B281" s="230"/>
      <c r="C281" s="230"/>
      <c r="D281" s="230"/>
      <c r="E281" s="230"/>
      <c r="F281" s="230"/>
      <c r="G281" s="230"/>
      <c r="H281" s="230"/>
      <c r="I281" s="230"/>
      <c r="J281" s="230"/>
      <c r="K281" s="230"/>
      <c r="L281" s="230"/>
      <c r="M281" s="230"/>
      <c r="N281" s="230"/>
      <c r="O281" s="230"/>
      <c r="P281" s="230"/>
      <c r="Q281" s="230"/>
      <c r="R281" s="230"/>
      <c r="S281" s="230"/>
      <c r="T281" s="230"/>
      <c r="U281" s="230"/>
      <c r="V281" s="230"/>
      <c r="W281" s="230"/>
      <c r="X281" s="230"/>
      <c r="Y281" s="230"/>
      <c r="Z281" s="230"/>
    </row>
    <row r="282" spans="1:26" ht="12.75">
      <c r="A282" s="230"/>
      <c r="B282" s="230"/>
      <c r="C282" s="230"/>
      <c r="D282" s="230"/>
      <c r="E282" s="230"/>
      <c r="F282" s="230"/>
      <c r="G282" s="230"/>
      <c r="H282" s="230"/>
      <c r="I282" s="230"/>
      <c r="J282" s="230"/>
      <c r="K282" s="230"/>
      <c r="L282" s="230"/>
      <c r="M282" s="230"/>
      <c r="N282" s="230"/>
      <c r="O282" s="230"/>
      <c r="P282" s="230"/>
      <c r="Q282" s="230"/>
      <c r="R282" s="230"/>
      <c r="S282" s="230"/>
      <c r="T282" s="230"/>
      <c r="U282" s="230"/>
      <c r="V282" s="230"/>
      <c r="W282" s="230"/>
      <c r="X282" s="230"/>
      <c r="Y282" s="230"/>
      <c r="Z282" s="230"/>
    </row>
    <row r="283" spans="1:26" ht="12.75">
      <c r="A283" s="230"/>
      <c r="B283" s="230"/>
      <c r="C283" s="230"/>
      <c r="D283" s="230"/>
      <c r="E283" s="230"/>
      <c r="F283" s="230"/>
      <c r="G283" s="230"/>
      <c r="H283" s="230"/>
      <c r="I283" s="230"/>
      <c r="J283" s="230"/>
      <c r="K283" s="230"/>
      <c r="L283" s="230"/>
      <c r="M283" s="230"/>
      <c r="N283" s="230"/>
      <c r="O283" s="230"/>
      <c r="P283" s="230"/>
      <c r="Q283" s="230"/>
      <c r="R283" s="230"/>
      <c r="S283" s="230"/>
      <c r="T283" s="230"/>
      <c r="U283" s="230"/>
      <c r="V283" s="230"/>
      <c r="W283" s="230"/>
      <c r="X283" s="230"/>
      <c r="Y283" s="230"/>
      <c r="Z283" s="230"/>
    </row>
    <row r="284" spans="1:26" ht="12.75">
      <c r="A284" s="230"/>
      <c r="B284" s="230"/>
      <c r="C284" s="230"/>
      <c r="D284" s="230"/>
      <c r="E284" s="230"/>
      <c r="F284" s="230"/>
      <c r="G284" s="230"/>
      <c r="H284" s="230"/>
      <c r="I284" s="230"/>
      <c r="J284" s="230"/>
      <c r="K284" s="230"/>
      <c r="L284" s="230"/>
      <c r="M284" s="230"/>
      <c r="N284" s="230"/>
      <c r="O284" s="230"/>
      <c r="P284" s="230"/>
      <c r="Q284" s="230"/>
      <c r="R284" s="230"/>
      <c r="S284" s="230"/>
      <c r="T284" s="230"/>
      <c r="U284" s="230"/>
      <c r="V284" s="230"/>
      <c r="W284" s="230"/>
      <c r="X284" s="230"/>
      <c r="Y284" s="230"/>
      <c r="Z284" s="230"/>
    </row>
    <row r="285" spans="1:26" ht="12.75">
      <c r="A285" s="230"/>
      <c r="B285" s="230"/>
      <c r="C285" s="230"/>
      <c r="D285" s="230"/>
      <c r="E285" s="230"/>
      <c r="F285" s="230"/>
      <c r="G285" s="230"/>
      <c r="H285" s="230"/>
      <c r="I285" s="230"/>
      <c r="J285" s="230"/>
      <c r="K285" s="230"/>
      <c r="L285" s="230"/>
      <c r="M285" s="230"/>
      <c r="N285" s="230"/>
      <c r="O285" s="230"/>
      <c r="P285" s="230"/>
      <c r="Q285" s="230"/>
      <c r="R285" s="230"/>
      <c r="S285" s="230"/>
      <c r="T285" s="230"/>
      <c r="U285" s="230"/>
      <c r="V285" s="230"/>
      <c r="W285" s="230"/>
      <c r="X285" s="230"/>
      <c r="Y285" s="230"/>
      <c r="Z285" s="230"/>
    </row>
    <row r="286" spans="1:26" ht="12.75">
      <c r="A286" s="230"/>
      <c r="B286" s="230"/>
      <c r="C286" s="230"/>
      <c r="D286" s="230"/>
      <c r="E286" s="230"/>
      <c r="F286" s="230"/>
      <c r="G286" s="230"/>
      <c r="H286" s="230"/>
      <c r="I286" s="230"/>
      <c r="J286" s="230"/>
      <c r="K286" s="230"/>
      <c r="L286" s="230"/>
      <c r="M286" s="230"/>
      <c r="N286" s="230"/>
      <c r="O286" s="230"/>
      <c r="P286" s="230"/>
      <c r="Q286" s="230"/>
      <c r="R286" s="230"/>
      <c r="S286" s="230"/>
      <c r="T286" s="230"/>
      <c r="U286" s="230"/>
      <c r="V286" s="230"/>
      <c r="W286" s="230"/>
      <c r="X286" s="230"/>
      <c r="Y286" s="230"/>
      <c r="Z286" s="230"/>
    </row>
    <row r="287" spans="1:26" ht="12.75">
      <c r="A287" s="230"/>
      <c r="B287" s="230"/>
      <c r="C287" s="230"/>
      <c r="D287" s="230"/>
      <c r="E287" s="230"/>
      <c r="F287" s="230"/>
      <c r="G287" s="230"/>
      <c r="H287" s="230"/>
      <c r="I287" s="230"/>
      <c r="J287" s="230"/>
      <c r="K287" s="230"/>
      <c r="L287" s="230"/>
      <c r="M287" s="230"/>
      <c r="N287" s="230"/>
      <c r="O287" s="230"/>
      <c r="P287" s="230"/>
      <c r="Q287" s="230"/>
      <c r="R287" s="230"/>
      <c r="S287" s="230"/>
      <c r="T287" s="230"/>
      <c r="U287" s="230"/>
      <c r="V287" s="230"/>
      <c r="W287" s="230"/>
      <c r="X287" s="230"/>
      <c r="Y287" s="230"/>
      <c r="Z287" s="230"/>
    </row>
    <row r="288" spans="1:26" ht="12.75">
      <c r="A288" s="230"/>
      <c r="B288" s="230"/>
      <c r="C288" s="230"/>
      <c r="D288" s="230"/>
      <c r="E288" s="230"/>
      <c r="F288" s="230"/>
      <c r="G288" s="230"/>
      <c r="H288" s="230"/>
      <c r="I288" s="230"/>
      <c r="J288" s="230"/>
      <c r="K288" s="230"/>
      <c r="L288" s="230"/>
      <c r="M288" s="230"/>
      <c r="N288" s="230"/>
      <c r="O288" s="230"/>
      <c r="P288" s="230"/>
      <c r="Q288" s="230"/>
      <c r="R288" s="230"/>
      <c r="S288" s="230"/>
      <c r="T288" s="230"/>
      <c r="U288" s="230"/>
      <c r="V288" s="230"/>
      <c r="W288" s="230"/>
      <c r="X288" s="230"/>
      <c r="Y288" s="230"/>
      <c r="Z288" s="230"/>
    </row>
    <row r="289" spans="1:26" ht="12.75">
      <c r="A289" s="230"/>
      <c r="B289" s="230"/>
      <c r="C289" s="230"/>
      <c r="D289" s="230"/>
      <c r="E289" s="230"/>
      <c r="F289" s="230"/>
      <c r="G289" s="230"/>
      <c r="H289" s="230"/>
      <c r="I289" s="230"/>
      <c r="J289" s="230"/>
      <c r="K289" s="230"/>
      <c r="L289" s="230"/>
      <c r="M289" s="230"/>
      <c r="N289" s="230"/>
      <c r="O289" s="230"/>
      <c r="P289" s="230"/>
      <c r="Q289" s="230"/>
      <c r="R289" s="230"/>
      <c r="S289" s="230"/>
      <c r="T289" s="230"/>
      <c r="U289" s="230"/>
      <c r="V289" s="230"/>
      <c r="W289" s="230"/>
      <c r="X289" s="230"/>
      <c r="Y289" s="230"/>
      <c r="Z289" s="230"/>
    </row>
    <row r="290" spans="1:26" ht="12.75">
      <c r="A290" s="230"/>
      <c r="B290" s="230"/>
      <c r="C290" s="230"/>
      <c r="D290" s="230"/>
      <c r="E290" s="230"/>
      <c r="F290" s="230"/>
      <c r="G290" s="230"/>
      <c r="H290" s="230"/>
      <c r="I290" s="230"/>
      <c r="J290" s="230"/>
      <c r="K290" s="230"/>
      <c r="L290" s="230"/>
      <c r="M290" s="230"/>
      <c r="N290" s="230"/>
      <c r="O290" s="230"/>
      <c r="P290" s="230"/>
      <c r="Q290" s="230"/>
      <c r="R290" s="230"/>
      <c r="S290" s="230"/>
      <c r="T290" s="230"/>
      <c r="U290" s="230"/>
      <c r="V290" s="230"/>
      <c r="W290" s="230"/>
      <c r="X290" s="230"/>
      <c r="Y290" s="230"/>
      <c r="Z290" s="230"/>
    </row>
    <row r="291" spans="1:26" ht="12.75">
      <c r="A291" s="230"/>
      <c r="B291" s="230"/>
      <c r="C291" s="230"/>
      <c r="D291" s="230"/>
      <c r="E291" s="230"/>
      <c r="F291" s="230"/>
      <c r="G291" s="230"/>
      <c r="H291" s="230"/>
      <c r="I291" s="230"/>
      <c r="J291" s="230"/>
      <c r="K291" s="230"/>
      <c r="L291" s="230"/>
      <c r="M291" s="230"/>
      <c r="N291" s="230"/>
      <c r="O291" s="230"/>
      <c r="P291" s="230"/>
      <c r="Q291" s="230"/>
      <c r="R291" s="230"/>
      <c r="S291" s="230"/>
      <c r="T291" s="230"/>
      <c r="U291" s="230"/>
      <c r="V291" s="230"/>
      <c r="W291" s="230"/>
      <c r="X291" s="230"/>
      <c r="Y291" s="230"/>
      <c r="Z291" s="230"/>
    </row>
    <row r="292" spans="1:26" ht="12.75">
      <c r="A292" s="230"/>
      <c r="B292" s="230"/>
      <c r="C292" s="230"/>
      <c r="D292" s="230"/>
      <c r="E292" s="230"/>
      <c r="F292" s="230"/>
      <c r="G292" s="230"/>
      <c r="H292" s="230"/>
      <c r="I292" s="230"/>
      <c r="J292" s="230"/>
      <c r="K292" s="230"/>
      <c r="L292" s="230"/>
      <c r="M292" s="230"/>
      <c r="N292" s="230"/>
      <c r="O292" s="230"/>
      <c r="P292" s="230"/>
      <c r="Q292" s="230"/>
      <c r="R292" s="230"/>
      <c r="S292" s="230"/>
      <c r="T292" s="230"/>
      <c r="U292" s="230"/>
      <c r="V292" s="230"/>
      <c r="W292" s="230"/>
      <c r="X292" s="230"/>
      <c r="Y292" s="230"/>
      <c r="Z292" s="230"/>
    </row>
    <row r="293" spans="1:26" ht="12.75">
      <c r="A293" s="230"/>
      <c r="B293" s="230"/>
      <c r="C293" s="230"/>
      <c r="D293" s="230"/>
      <c r="E293" s="230"/>
      <c r="F293" s="230"/>
      <c r="G293" s="230"/>
      <c r="H293" s="230"/>
      <c r="I293" s="230"/>
      <c r="J293" s="230"/>
      <c r="K293" s="230"/>
      <c r="L293" s="230"/>
      <c r="M293" s="230"/>
      <c r="N293" s="230"/>
      <c r="O293" s="230"/>
      <c r="P293" s="230"/>
      <c r="Q293" s="230"/>
      <c r="R293" s="230"/>
      <c r="S293" s="230"/>
      <c r="T293" s="230"/>
      <c r="U293" s="230"/>
      <c r="V293" s="230"/>
      <c r="W293" s="230"/>
      <c r="X293" s="230"/>
      <c r="Y293" s="230"/>
      <c r="Z293" s="230"/>
    </row>
    <row r="294" spans="1:26" ht="12.75">
      <c r="A294" s="230"/>
      <c r="B294" s="230"/>
      <c r="C294" s="230"/>
      <c r="D294" s="230"/>
      <c r="E294" s="230"/>
      <c r="F294" s="230"/>
      <c r="G294" s="230"/>
      <c r="H294" s="230"/>
      <c r="I294" s="230"/>
      <c r="J294" s="230"/>
      <c r="K294" s="230"/>
      <c r="L294" s="230"/>
      <c r="M294" s="230"/>
      <c r="N294" s="230"/>
      <c r="O294" s="230"/>
      <c r="P294" s="230"/>
      <c r="Q294" s="230"/>
      <c r="R294" s="230"/>
      <c r="S294" s="230"/>
      <c r="T294" s="230"/>
      <c r="U294" s="230"/>
      <c r="V294" s="230"/>
      <c r="W294" s="230"/>
      <c r="X294" s="230"/>
      <c r="Y294" s="230"/>
      <c r="Z294" s="230"/>
    </row>
    <row r="295" spans="1:26" ht="12.75">
      <c r="A295" s="230"/>
      <c r="B295" s="230"/>
      <c r="C295" s="230"/>
      <c r="D295" s="230"/>
      <c r="E295" s="230"/>
      <c r="F295" s="230"/>
      <c r="G295" s="230"/>
      <c r="H295" s="230"/>
      <c r="I295" s="230"/>
      <c r="J295" s="230"/>
      <c r="K295" s="230"/>
      <c r="L295" s="230"/>
      <c r="M295" s="230"/>
      <c r="N295" s="230"/>
      <c r="O295" s="230"/>
      <c r="P295" s="230"/>
      <c r="Q295" s="230"/>
      <c r="R295" s="230"/>
      <c r="S295" s="230"/>
      <c r="T295" s="230"/>
      <c r="U295" s="230"/>
      <c r="V295" s="230"/>
      <c r="W295" s="230"/>
      <c r="X295" s="230"/>
      <c r="Y295" s="230"/>
      <c r="Z295" s="230"/>
    </row>
    <row r="296" spans="1:26" ht="12.75">
      <c r="A296" s="230"/>
      <c r="B296" s="230"/>
      <c r="C296" s="230"/>
      <c r="D296" s="230"/>
      <c r="E296" s="230"/>
      <c r="F296" s="230"/>
      <c r="G296" s="230"/>
      <c r="H296" s="230"/>
      <c r="I296" s="230"/>
      <c r="J296" s="230"/>
      <c r="K296" s="230"/>
      <c r="L296" s="230"/>
      <c r="M296" s="230"/>
      <c r="N296" s="230"/>
      <c r="O296" s="230"/>
      <c r="P296" s="230"/>
      <c r="Q296" s="230"/>
      <c r="R296" s="230"/>
      <c r="S296" s="230"/>
      <c r="T296" s="230"/>
      <c r="U296" s="230"/>
      <c r="V296" s="230"/>
      <c r="W296" s="230"/>
      <c r="X296" s="230"/>
      <c r="Y296" s="230"/>
      <c r="Z296" s="230"/>
    </row>
    <row r="297" spans="1:26" ht="12.75">
      <c r="A297" s="230"/>
      <c r="B297" s="230"/>
      <c r="C297" s="230"/>
      <c r="D297" s="230"/>
      <c r="E297" s="230"/>
      <c r="F297" s="230"/>
      <c r="G297" s="230"/>
      <c r="H297" s="230"/>
      <c r="I297" s="230"/>
      <c r="J297" s="230"/>
      <c r="K297" s="230"/>
      <c r="L297" s="230"/>
      <c r="M297" s="230"/>
      <c r="N297" s="230"/>
      <c r="O297" s="230"/>
      <c r="P297" s="230"/>
      <c r="Q297" s="230"/>
      <c r="R297" s="230"/>
      <c r="S297" s="230"/>
      <c r="T297" s="230"/>
      <c r="U297" s="230"/>
      <c r="V297" s="230"/>
      <c r="W297" s="230"/>
      <c r="X297" s="230"/>
      <c r="Y297" s="230"/>
      <c r="Z297" s="230"/>
    </row>
    <row r="298" spans="1:26" ht="12.75">
      <c r="A298" s="230"/>
      <c r="B298" s="230"/>
      <c r="C298" s="230"/>
      <c r="D298" s="230"/>
      <c r="E298" s="230"/>
      <c r="F298" s="230"/>
      <c r="G298" s="230"/>
      <c r="H298" s="230"/>
      <c r="I298" s="230"/>
      <c r="J298" s="230"/>
      <c r="K298" s="230"/>
      <c r="L298" s="230"/>
      <c r="M298" s="230"/>
      <c r="N298" s="230"/>
      <c r="O298" s="230"/>
      <c r="P298" s="230"/>
      <c r="Q298" s="230"/>
      <c r="R298" s="230"/>
      <c r="S298" s="230"/>
      <c r="T298" s="230"/>
      <c r="U298" s="230"/>
      <c r="V298" s="230"/>
      <c r="W298" s="230"/>
      <c r="X298" s="230"/>
      <c r="Y298" s="230"/>
      <c r="Z298" s="230"/>
    </row>
    <row r="299" spans="1:26" ht="12.75">
      <c r="A299" s="230"/>
      <c r="B299" s="230"/>
      <c r="C299" s="230"/>
      <c r="D299" s="230"/>
      <c r="E299" s="230"/>
      <c r="F299" s="230"/>
      <c r="G299" s="230"/>
      <c r="H299" s="230"/>
      <c r="I299" s="230"/>
      <c r="J299" s="230"/>
      <c r="K299" s="230"/>
      <c r="L299" s="230"/>
      <c r="M299" s="230"/>
      <c r="N299" s="230"/>
      <c r="O299" s="230"/>
      <c r="P299" s="230"/>
      <c r="Q299" s="230"/>
      <c r="R299" s="230"/>
      <c r="S299" s="230"/>
      <c r="T299" s="230"/>
      <c r="U299" s="230"/>
      <c r="V299" s="230"/>
      <c r="W299" s="230"/>
      <c r="X299" s="230"/>
      <c r="Y299" s="230"/>
      <c r="Z299" s="230"/>
    </row>
    <row r="300" spans="1:26" ht="12.75">
      <c r="A300" s="230"/>
      <c r="B300" s="230"/>
      <c r="C300" s="230"/>
      <c r="D300" s="230"/>
      <c r="E300" s="230"/>
      <c r="F300" s="230"/>
      <c r="G300" s="230"/>
      <c r="H300" s="230"/>
      <c r="I300" s="230"/>
      <c r="J300" s="230"/>
      <c r="K300" s="230"/>
      <c r="L300" s="230"/>
      <c r="M300" s="230"/>
      <c r="N300" s="230"/>
      <c r="O300" s="230"/>
      <c r="P300" s="230"/>
      <c r="Q300" s="230"/>
      <c r="R300" s="230"/>
      <c r="S300" s="230"/>
      <c r="T300" s="230"/>
      <c r="U300" s="230"/>
      <c r="V300" s="230"/>
      <c r="W300" s="230"/>
      <c r="X300" s="230"/>
      <c r="Y300" s="230"/>
      <c r="Z300" s="230"/>
    </row>
    <row r="301" spans="1:26" ht="12.75">
      <c r="A301" s="230"/>
      <c r="B301" s="230"/>
      <c r="C301" s="230"/>
      <c r="D301" s="230"/>
      <c r="E301" s="230"/>
      <c r="F301" s="230"/>
      <c r="G301" s="230"/>
      <c r="H301" s="230"/>
      <c r="I301" s="230"/>
      <c r="J301" s="230"/>
      <c r="K301" s="230"/>
      <c r="L301" s="230"/>
      <c r="M301" s="230"/>
      <c r="N301" s="230"/>
      <c r="O301" s="230"/>
      <c r="P301" s="230"/>
      <c r="Q301" s="230"/>
      <c r="R301" s="230"/>
      <c r="S301" s="230"/>
      <c r="T301" s="230"/>
      <c r="U301" s="230"/>
      <c r="V301" s="230"/>
      <c r="W301" s="230"/>
      <c r="X301" s="230"/>
      <c r="Y301" s="230"/>
      <c r="Z301" s="230"/>
    </row>
    <row r="302" spans="1:26" ht="12.75">
      <c r="A302" s="230"/>
      <c r="B302" s="230"/>
      <c r="C302" s="230"/>
      <c r="D302" s="230"/>
      <c r="E302" s="230"/>
      <c r="F302" s="230"/>
      <c r="G302" s="230"/>
      <c r="H302" s="230"/>
      <c r="I302" s="230"/>
      <c r="J302" s="230"/>
      <c r="K302" s="230"/>
      <c r="L302" s="230"/>
      <c r="M302" s="230"/>
      <c r="N302" s="230"/>
      <c r="O302" s="230"/>
      <c r="P302" s="230"/>
      <c r="Q302" s="230"/>
      <c r="R302" s="230"/>
      <c r="S302" s="230"/>
      <c r="T302" s="230"/>
      <c r="U302" s="230"/>
      <c r="V302" s="230"/>
      <c r="W302" s="230"/>
      <c r="X302" s="230"/>
      <c r="Y302" s="230"/>
      <c r="Z302" s="230"/>
    </row>
    <row r="303" spans="1:26" ht="12.75">
      <c r="A303" s="230"/>
      <c r="B303" s="230"/>
      <c r="C303" s="230"/>
      <c r="D303" s="230"/>
      <c r="E303" s="230"/>
      <c r="F303" s="230"/>
      <c r="G303" s="230"/>
      <c r="H303" s="230"/>
      <c r="I303" s="230"/>
      <c r="J303" s="230"/>
      <c r="K303" s="230"/>
      <c r="L303" s="230"/>
      <c r="M303" s="230"/>
      <c r="N303" s="230"/>
      <c r="O303" s="230"/>
      <c r="P303" s="230"/>
      <c r="Q303" s="230"/>
      <c r="R303" s="230"/>
      <c r="S303" s="230"/>
      <c r="T303" s="230"/>
      <c r="U303" s="230"/>
      <c r="V303" s="230"/>
      <c r="W303" s="230"/>
      <c r="X303" s="230"/>
      <c r="Y303" s="230"/>
      <c r="Z303" s="230"/>
    </row>
    <row r="304" spans="1:26" ht="12.75">
      <c r="A304" s="230"/>
      <c r="B304" s="230"/>
      <c r="C304" s="230"/>
      <c r="D304" s="230"/>
      <c r="E304" s="230"/>
      <c r="F304" s="230"/>
      <c r="G304" s="230"/>
      <c r="H304" s="230"/>
      <c r="I304" s="230"/>
      <c r="J304" s="230"/>
      <c r="K304" s="230"/>
      <c r="L304" s="230"/>
      <c r="M304" s="230"/>
      <c r="N304" s="230"/>
      <c r="O304" s="230"/>
      <c r="P304" s="230"/>
      <c r="Q304" s="230"/>
      <c r="R304" s="230"/>
      <c r="S304" s="230"/>
      <c r="T304" s="230"/>
      <c r="U304" s="230"/>
      <c r="V304" s="230"/>
      <c r="W304" s="230"/>
      <c r="X304" s="230"/>
      <c r="Y304" s="230"/>
      <c r="Z304" s="230"/>
    </row>
    <row r="305" spans="1:26" ht="12.75">
      <c r="A305" s="230"/>
      <c r="B305" s="230"/>
      <c r="C305" s="230"/>
      <c r="D305" s="230"/>
      <c r="E305" s="230"/>
      <c r="F305" s="230"/>
      <c r="G305" s="230"/>
      <c r="H305" s="230"/>
      <c r="I305" s="230"/>
      <c r="J305" s="230"/>
      <c r="K305" s="230"/>
      <c r="L305" s="230"/>
      <c r="M305" s="230"/>
      <c r="N305" s="230"/>
      <c r="O305" s="230"/>
      <c r="P305" s="230"/>
      <c r="Q305" s="230"/>
      <c r="R305" s="230"/>
      <c r="S305" s="230"/>
      <c r="T305" s="230"/>
      <c r="U305" s="230"/>
      <c r="V305" s="230"/>
      <c r="W305" s="230"/>
      <c r="X305" s="230"/>
      <c r="Y305" s="230"/>
      <c r="Z305" s="230"/>
    </row>
    <row r="306" spans="1:26" ht="12.75">
      <c r="A306" s="230"/>
      <c r="B306" s="230"/>
      <c r="C306" s="230"/>
      <c r="D306" s="230"/>
      <c r="E306" s="230"/>
      <c r="F306" s="230"/>
      <c r="G306" s="230"/>
      <c r="H306" s="230"/>
      <c r="I306" s="230"/>
      <c r="J306" s="230"/>
      <c r="K306" s="230"/>
      <c r="L306" s="230"/>
      <c r="M306" s="230"/>
      <c r="N306" s="230"/>
      <c r="O306" s="230"/>
      <c r="P306" s="230"/>
      <c r="Q306" s="230"/>
      <c r="R306" s="230"/>
      <c r="S306" s="230"/>
      <c r="T306" s="230"/>
      <c r="U306" s="230"/>
      <c r="V306" s="230"/>
      <c r="W306" s="230"/>
      <c r="X306" s="230"/>
      <c r="Y306" s="230"/>
      <c r="Z306" s="230"/>
    </row>
    <row r="307" spans="1:26" ht="12.75">
      <c r="A307" s="230"/>
      <c r="B307" s="230"/>
      <c r="C307" s="230"/>
      <c r="D307" s="230"/>
      <c r="E307" s="230"/>
      <c r="F307" s="230"/>
      <c r="G307" s="230"/>
      <c r="H307" s="230"/>
      <c r="I307" s="230"/>
      <c r="J307" s="230"/>
      <c r="K307" s="230"/>
      <c r="L307" s="230"/>
      <c r="M307" s="230"/>
      <c r="N307" s="230"/>
      <c r="O307" s="230"/>
      <c r="P307" s="230"/>
      <c r="Q307" s="230"/>
      <c r="R307" s="230"/>
      <c r="S307" s="230"/>
      <c r="T307" s="230"/>
      <c r="U307" s="230"/>
      <c r="V307" s="230"/>
      <c r="W307" s="230"/>
      <c r="X307" s="230"/>
      <c r="Y307" s="230"/>
      <c r="Z307" s="230"/>
    </row>
    <row r="308" spans="1:26" ht="12.75">
      <c r="A308" s="230"/>
      <c r="B308" s="230"/>
      <c r="C308" s="230"/>
      <c r="D308" s="230"/>
      <c r="E308" s="230"/>
      <c r="F308" s="230"/>
      <c r="G308" s="230"/>
      <c r="H308" s="230"/>
      <c r="I308" s="230"/>
      <c r="J308" s="230"/>
      <c r="K308" s="230"/>
      <c r="L308" s="230"/>
      <c r="M308" s="230"/>
      <c r="N308" s="230"/>
      <c r="O308" s="230"/>
      <c r="P308" s="230"/>
      <c r="Q308" s="230"/>
      <c r="R308" s="230"/>
      <c r="S308" s="230"/>
      <c r="T308" s="230"/>
      <c r="U308" s="230"/>
      <c r="V308" s="230"/>
      <c r="W308" s="230"/>
      <c r="X308" s="230"/>
      <c r="Y308" s="230"/>
      <c r="Z308" s="230"/>
    </row>
    <row r="309" spans="1:26" ht="12.75">
      <c r="A309" s="230"/>
      <c r="B309" s="230"/>
      <c r="C309" s="230"/>
      <c r="D309" s="230"/>
      <c r="E309" s="230"/>
      <c r="F309" s="230"/>
      <c r="G309" s="230"/>
      <c r="H309" s="230"/>
      <c r="I309" s="230"/>
      <c r="J309" s="230"/>
      <c r="K309" s="230"/>
      <c r="L309" s="230"/>
      <c r="M309" s="230"/>
      <c r="N309" s="230"/>
      <c r="O309" s="230"/>
      <c r="P309" s="230"/>
      <c r="Q309" s="230"/>
      <c r="R309" s="230"/>
      <c r="S309" s="230"/>
      <c r="T309" s="230"/>
      <c r="U309" s="230"/>
      <c r="V309" s="230"/>
      <c r="W309" s="230"/>
      <c r="X309" s="230"/>
      <c r="Y309" s="230"/>
      <c r="Z309" s="230"/>
    </row>
    <row r="310" spans="1:26" ht="12.75">
      <c r="A310" s="230"/>
      <c r="B310" s="230"/>
      <c r="C310" s="230"/>
      <c r="D310" s="230"/>
      <c r="E310" s="230"/>
      <c r="F310" s="230"/>
      <c r="G310" s="230"/>
      <c r="H310" s="230"/>
      <c r="I310" s="230"/>
      <c r="J310" s="230"/>
      <c r="K310" s="230"/>
      <c r="L310" s="230"/>
      <c r="M310" s="230"/>
      <c r="N310" s="230"/>
      <c r="O310" s="230"/>
      <c r="P310" s="230"/>
      <c r="Q310" s="230"/>
      <c r="R310" s="230"/>
      <c r="S310" s="230"/>
      <c r="T310" s="230"/>
      <c r="U310" s="230"/>
      <c r="V310" s="230"/>
      <c r="W310" s="230"/>
      <c r="X310" s="230"/>
      <c r="Y310" s="230"/>
      <c r="Z310" s="230"/>
    </row>
    <row r="311" spans="1:26" ht="12.75">
      <c r="A311" s="230"/>
      <c r="B311" s="230"/>
      <c r="C311" s="230"/>
      <c r="D311" s="230"/>
      <c r="E311" s="230"/>
      <c r="F311" s="230"/>
      <c r="G311" s="230"/>
      <c r="H311" s="230"/>
      <c r="I311" s="230"/>
      <c r="J311" s="230"/>
      <c r="K311" s="230"/>
      <c r="L311" s="230"/>
      <c r="M311" s="230"/>
      <c r="N311" s="230"/>
      <c r="O311" s="230"/>
      <c r="P311" s="230"/>
      <c r="Q311" s="230"/>
      <c r="R311" s="230"/>
      <c r="S311" s="230"/>
      <c r="T311" s="230"/>
      <c r="U311" s="230"/>
      <c r="V311" s="230"/>
      <c r="W311" s="230"/>
      <c r="X311" s="230"/>
      <c r="Y311" s="230"/>
      <c r="Z311" s="230"/>
    </row>
    <row r="312" spans="1:26" ht="12.75">
      <c r="A312" s="230"/>
      <c r="B312" s="230"/>
      <c r="C312" s="230"/>
      <c r="D312" s="230"/>
      <c r="E312" s="230"/>
      <c r="F312" s="230"/>
      <c r="G312" s="230"/>
      <c r="H312" s="230"/>
      <c r="I312" s="230"/>
      <c r="J312" s="230"/>
      <c r="K312" s="230"/>
      <c r="L312" s="230"/>
      <c r="M312" s="230"/>
      <c r="N312" s="230"/>
      <c r="O312" s="230"/>
      <c r="P312" s="230"/>
      <c r="Q312" s="230"/>
      <c r="R312" s="230"/>
      <c r="S312" s="230"/>
      <c r="T312" s="230"/>
      <c r="U312" s="230"/>
      <c r="V312" s="230"/>
      <c r="W312" s="230"/>
      <c r="X312" s="230"/>
      <c r="Y312" s="230"/>
      <c r="Z312" s="230"/>
    </row>
    <row r="313" spans="1:26" ht="12.75">
      <c r="A313" s="230"/>
      <c r="B313" s="230"/>
      <c r="C313" s="230"/>
      <c r="D313" s="230"/>
      <c r="E313" s="230"/>
      <c r="F313" s="230"/>
      <c r="G313" s="230"/>
      <c r="H313" s="230"/>
      <c r="I313" s="230"/>
      <c r="J313" s="230"/>
      <c r="K313" s="230"/>
      <c r="L313" s="230"/>
      <c r="M313" s="230"/>
      <c r="N313" s="230"/>
      <c r="O313" s="230"/>
      <c r="P313" s="230"/>
      <c r="Q313" s="230"/>
      <c r="R313" s="230"/>
      <c r="S313" s="230"/>
      <c r="T313" s="230"/>
      <c r="U313" s="230"/>
      <c r="V313" s="230"/>
      <c r="W313" s="230"/>
      <c r="X313" s="230"/>
      <c r="Y313" s="230"/>
      <c r="Z313" s="230"/>
    </row>
    <row r="314" spans="1:26" ht="12.75">
      <c r="A314" s="230"/>
      <c r="B314" s="230"/>
      <c r="C314" s="230"/>
      <c r="D314" s="230"/>
      <c r="E314" s="230"/>
      <c r="F314" s="230"/>
      <c r="G314" s="230"/>
      <c r="H314" s="230"/>
      <c r="I314" s="230"/>
      <c r="J314" s="230"/>
      <c r="K314" s="230"/>
      <c r="L314" s="230"/>
      <c r="M314" s="230"/>
      <c r="N314" s="230"/>
      <c r="O314" s="230"/>
      <c r="P314" s="230"/>
      <c r="Q314" s="230"/>
      <c r="R314" s="230"/>
      <c r="S314" s="230"/>
      <c r="T314" s="230"/>
      <c r="U314" s="230"/>
      <c r="V314" s="230"/>
      <c r="W314" s="230"/>
      <c r="X314" s="230"/>
      <c r="Y314" s="230"/>
      <c r="Z314" s="230"/>
    </row>
    <row r="315" spans="1:26" ht="12.75">
      <c r="A315" s="230"/>
      <c r="B315" s="230"/>
      <c r="C315" s="230"/>
      <c r="D315" s="230"/>
      <c r="E315" s="230"/>
      <c r="F315" s="230"/>
      <c r="G315" s="230"/>
      <c r="H315" s="230"/>
      <c r="I315" s="230"/>
      <c r="J315" s="230"/>
      <c r="K315" s="230"/>
      <c r="L315" s="230"/>
      <c r="M315" s="230"/>
      <c r="N315" s="230"/>
      <c r="O315" s="230"/>
      <c r="P315" s="230"/>
      <c r="Q315" s="230"/>
      <c r="R315" s="230"/>
      <c r="S315" s="230"/>
      <c r="T315" s="230"/>
      <c r="U315" s="230"/>
      <c r="V315" s="230"/>
      <c r="W315" s="230"/>
      <c r="X315" s="230"/>
      <c r="Y315" s="230"/>
      <c r="Z315" s="230"/>
    </row>
    <row r="316" spans="1:26" ht="12.75">
      <c r="A316" s="230"/>
      <c r="B316" s="230"/>
      <c r="C316" s="230"/>
      <c r="D316" s="230"/>
      <c r="E316" s="230"/>
      <c r="F316" s="230"/>
      <c r="G316" s="230"/>
      <c r="H316" s="230"/>
      <c r="I316" s="230"/>
      <c r="J316" s="230"/>
      <c r="K316" s="230"/>
      <c r="L316" s="230"/>
      <c r="M316" s="230"/>
      <c r="N316" s="230"/>
      <c r="O316" s="230"/>
      <c r="P316" s="230"/>
      <c r="Q316" s="230"/>
      <c r="R316" s="230"/>
      <c r="S316" s="230"/>
      <c r="T316" s="230"/>
      <c r="U316" s="230"/>
      <c r="V316" s="230"/>
      <c r="W316" s="230"/>
      <c r="X316" s="230"/>
      <c r="Y316" s="230"/>
      <c r="Z316" s="230"/>
    </row>
    <row r="317" spans="1:26" ht="12.75">
      <c r="A317" s="230"/>
      <c r="B317" s="230"/>
      <c r="C317" s="230"/>
      <c r="D317" s="230"/>
      <c r="E317" s="230"/>
      <c r="F317" s="230"/>
      <c r="G317" s="230"/>
      <c r="H317" s="230"/>
      <c r="I317" s="230"/>
      <c r="J317" s="230"/>
      <c r="K317" s="230"/>
      <c r="L317" s="230"/>
      <c r="M317" s="230"/>
      <c r="N317" s="230"/>
      <c r="O317" s="230"/>
      <c r="P317" s="230"/>
      <c r="Q317" s="230"/>
      <c r="R317" s="230"/>
      <c r="S317" s="230"/>
      <c r="T317" s="230"/>
      <c r="U317" s="230"/>
      <c r="V317" s="230"/>
      <c r="W317" s="230"/>
      <c r="X317" s="230"/>
      <c r="Y317" s="230"/>
      <c r="Z317" s="230"/>
    </row>
    <row r="318" spans="1:26" ht="12.75">
      <c r="A318" s="230"/>
      <c r="B318" s="230"/>
      <c r="C318" s="230"/>
      <c r="D318" s="230"/>
      <c r="E318" s="230"/>
      <c r="F318" s="230"/>
      <c r="G318" s="230"/>
      <c r="H318" s="230"/>
      <c r="I318" s="230"/>
      <c r="J318" s="230"/>
      <c r="K318" s="230"/>
      <c r="L318" s="230"/>
      <c r="M318" s="230"/>
      <c r="N318" s="230"/>
      <c r="O318" s="230"/>
      <c r="P318" s="230"/>
      <c r="Q318" s="230"/>
      <c r="R318" s="230"/>
      <c r="S318" s="230"/>
      <c r="T318" s="230"/>
      <c r="U318" s="230"/>
      <c r="V318" s="230"/>
      <c r="W318" s="230"/>
      <c r="X318" s="230"/>
      <c r="Y318" s="230"/>
      <c r="Z318" s="230"/>
    </row>
    <row r="319" spans="1:26" ht="12.75">
      <c r="A319" s="230"/>
      <c r="B319" s="230"/>
      <c r="C319" s="230"/>
      <c r="D319" s="230"/>
      <c r="E319" s="230"/>
      <c r="F319" s="230"/>
      <c r="G319" s="230"/>
      <c r="H319" s="230"/>
      <c r="I319" s="230"/>
      <c r="J319" s="230"/>
      <c r="K319" s="230"/>
      <c r="L319" s="230"/>
      <c r="M319" s="230"/>
      <c r="N319" s="230"/>
      <c r="O319" s="230"/>
      <c r="P319" s="230"/>
      <c r="Q319" s="230"/>
      <c r="R319" s="230"/>
      <c r="S319" s="230"/>
      <c r="T319" s="230"/>
      <c r="U319" s="230"/>
      <c r="V319" s="230"/>
      <c r="W319" s="230"/>
      <c r="X319" s="230"/>
      <c r="Y319" s="230"/>
      <c r="Z319" s="230"/>
    </row>
    <row r="320" spans="1:26" ht="12.75">
      <c r="A320" s="230"/>
      <c r="B320" s="230"/>
      <c r="C320" s="230"/>
      <c r="D320" s="230"/>
      <c r="E320" s="230"/>
      <c r="F320" s="230"/>
      <c r="G320" s="230"/>
      <c r="H320" s="230"/>
      <c r="I320" s="230"/>
      <c r="J320" s="230"/>
      <c r="K320" s="230"/>
      <c r="L320" s="230"/>
      <c r="M320" s="230"/>
      <c r="N320" s="230"/>
      <c r="O320" s="230"/>
      <c r="P320" s="230"/>
      <c r="Q320" s="230"/>
      <c r="R320" s="230"/>
      <c r="S320" s="230"/>
      <c r="T320" s="230"/>
      <c r="U320" s="230"/>
      <c r="V320" s="230"/>
      <c r="W320" s="230"/>
      <c r="X320" s="230"/>
      <c r="Y320" s="230"/>
      <c r="Z320" s="230"/>
    </row>
    <row r="321" spans="1:26" ht="12.75">
      <c r="A321" s="230"/>
      <c r="B321" s="230"/>
      <c r="C321" s="230"/>
      <c r="D321" s="230"/>
      <c r="E321" s="230"/>
      <c r="F321" s="230"/>
      <c r="G321" s="230"/>
      <c r="H321" s="230"/>
      <c r="I321" s="230"/>
      <c r="J321" s="230"/>
      <c r="K321" s="230"/>
      <c r="L321" s="230"/>
      <c r="M321" s="230"/>
      <c r="N321" s="230"/>
      <c r="O321" s="230"/>
      <c r="P321" s="230"/>
      <c r="Q321" s="230"/>
      <c r="R321" s="230"/>
      <c r="S321" s="230"/>
      <c r="T321" s="230"/>
      <c r="U321" s="230"/>
      <c r="V321" s="230"/>
      <c r="W321" s="230"/>
      <c r="X321" s="230"/>
      <c r="Y321" s="230"/>
      <c r="Z321" s="230"/>
    </row>
    <row r="322" spans="1:26" ht="12.75">
      <c r="A322" s="230"/>
      <c r="B322" s="230"/>
      <c r="C322" s="230"/>
      <c r="D322" s="230"/>
      <c r="E322" s="230"/>
      <c r="F322" s="230"/>
      <c r="G322" s="230"/>
      <c r="H322" s="230"/>
      <c r="I322" s="230"/>
      <c r="J322" s="230"/>
      <c r="K322" s="230"/>
      <c r="L322" s="230"/>
      <c r="M322" s="230"/>
      <c r="N322" s="230"/>
      <c r="O322" s="230"/>
      <c r="P322" s="230"/>
      <c r="Q322" s="230"/>
      <c r="R322" s="230"/>
      <c r="S322" s="230"/>
      <c r="T322" s="230"/>
      <c r="U322" s="230"/>
      <c r="V322" s="230"/>
      <c r="W322" s="230"/>
      <c r="X322" s="230"/>
      <c r="Y322" s="230"/>
      <c r="Z322" s="230"/>
    </row>
    <row r="323" spans="1:26" ht="12.75">
      <c r="A323" s="230"/>
      <c r="B323" s="230"/>
      <c r="C323" s="230"/>
      <c r="D323" s="230"/>
      <c r="E323" s="230"/>
      <c r="F323" s="230"/>
      <c r="G323" s="230"/>
      <c r="H323" s="230"/>
      <c r="I323" s="230"/>
      <c r="J323" s="230"/>
      <c r="K323" s="230"/>
      <c r="L323" s="230"/>
      <c r="M323" s="230"/>
      <c r="N323" s="230"/>
      <c r="O323" s="230"/>
      <c r="P323" s="230"/>
      <c r="Q323" s="230"/>
      <c r="R323" s="230"/>
      <c r="S323" s="230"/>
      <c r="T323" s="230"/>
      <c r="U323" s="230"/>
      <c r="V323" s="230"/>
      <c r="W323" s="230"/>
      <c r="X323" s="230"/>
      <c r="Y323" s="230"/>
      <c r="Z323" s="230"/>
    </row>
    <row r="324" spans="1:26" ht="12.75">
      <c r="A324" s="230"/>
      <c r="B324" s="230"/>
      <c r="C324" s="230"/>
      <c r="D324" s="230"/>
      <c r="E324" s="230"/>
      <c r="F324" s="230"/>
      <c r="G324" s="230"/>
      <c r="H324" s="230"/>
      <c r="I324" s="230"/>
      <c r="J324" s="230"/>
      <c r="K324" s="230"/>
      <c r="L324" s="230"/>
      <c r="M324" s="230"/>
      <c r="N324" s="230"/>
      <c r="O324" s="230"/>
      <c r="P324" s="230"/>
      <c r="Q324" s="230"/>
      <c r="R324" s="230"/>
      <c r="S324" s="230"/>
      <c r="T324" s="230"/>
      <c r="U324" s="230"/>
      <c r="V324" s="230"/>
      <c r="W324" s="230"/>
      <c r="X324" s="230"/>
      <c r="Y324" s="230"/>
      <c r="Z324" s="230"/>
    </row>
    <row r="325" spans="1:26" ht="12.75">
      <c r="A325" s="230"/>
      <c r="B325" s="230"/>
      <c r="C325" s="230"/>
      <c r="D325" s="230"/>
      <c r="E325" s="230"/>
      <c r="F325" s="230"/>
      <c r="G325" s="230"/>
      <c r="H325" s="230"/>
      <c r="I325" s="230"/>
      <c r="J325" s="230"/>
      <c r="K325" s="230"/>
      <c r="L325" s="230"/>
      <c r="M325" s="230"/>
      <c r="N325" s="230"/>
      <c r="O325" s="230"/>
      <c r="P325" s="230"/>
      <c r="Q325" s="230"/>
      <c r="R325" s="230"/>
      <c r="S325" s="230"/>
      <c r="T325" s="230"/>
      <c r="U325" s="230"/>
      <c r="V325" s="230"/>
      <c r="W325" s="230"/>
      <c r="X325" s="230"/>
      <c r="Y325" s="230"/>
      <c r="Z325" s="230"/>
    </row>
    <row r="326" spans="1:26" ht="12.75">
      <c r="A326" s="230"/>
      <c r="B326" s="230"/>
      <c r="C326" s="230"/>
      <c r="D326" s="230"/>
      <c r="E326" s="230"/>
      <c r="F326" s="230"/>
      <c r="G326" s="230"/>
      <c r="H326" s="230"/>
      <c r="I326" s="230"/>
      <c r="J326" s="230"/>
      <c r="K326" s="230"/>
      <c r="L326" s="230"/>
      <c r="M326" s="230"/>
      <c r="N326" s="230"/>
      <c r="O326" s="230"/>
      <c r="P326" s="230"/>
      <c r="Q326" s="230"/>
      <c r="R326" s="230"/>
      <c r="S326" s="230"/>
      <c r="T326" s="230"/>
      <c r="U326" s="230"/>
      <c r="V326" s="230"/>
      <c r="W326" s="230"/>
      <c r="X326" s="230"/>
      <c r="Y326" s="230"/>
      <c r="Z326" s="230"/>
    </row>
    <row r="327" spans="1:26" ht="12.75">
      <c r="A327" s="230"/>
      <c r="B327" s="230"/>
      <c r="C327" s="230"/>
      <c r="D327" s="230"/>
      <c r="E327" s="230"/>
      <c r="F327" s="230"/>
      <c r="G327" s="230"/>
      <c r="H327" s="230"/>
      <c r="I327" s="230"/>
      <c r="J327" s="230"/>
      <c r="K327" s="230"/>
      <c r="L327" s="230"/>
      <c r="M327" s="230"/>
      <c r="N327" s="230"/>
      <c r="O327" s="230"/>
      <c r="P327" s="230"/>
      <c r="Q327" s="230"/>
      <c r="R327" s="230"/>
      <c r="S327" s="230"/>
      <c r="T327" s="230"/>
      <c r="U327" s="230"/>
      <c r="V327" s="230"/>
      <c r="W327" s="230"/>
      <c r="X327" s="230"/>
      <c r="Y327" s="230"/>
      <c r="Z327" s="230"/>
    </row>
    <row r="328" spans="1:26" ht="12.75">
      <c r="A328" s="230"/>
      <c r="B328" s="230"/>
      <c r="C328" s="230"/>
      <c r="D328" s="230"/>
      <c r="E328" s="230"/>
      <c r="F328" s="230"/>
      <c r="G328" s="230"/>
      <c r="H328" s="230"/>
      <c r="I328" s="230"/>
      <c r="J328" s="230"/>
      <c r="K328" s="230"/>
      <c r="L328" s="230"/>
      <c r="M328" s="230"/>
      <c r="N328" s="230"/>
      <c r="O328" s="230"/>
      <c r="P328" s="230"/>
      <c r="Q328" s="230"/>
      <c r="R328" s="230"/>
      <c r="S328" s="230"/>
      <c r="T328" s="230"/>
      <c r="U328" s="230"/>
      <c r="V328" s="230"/>
      <c r="W328" s="230"/>
      <c r="X328" s="230"/>
      <c r="Y328" s="230"/>
      <c r="Z328" s="230"/>
    </row>
    <row r="329" spans="1:26" ht="12.75">
      <c r="A329" s="230"/>
      <c r="B329" s="230"/>
      <c r="C329" s="230"/>
      <c r="D329" s="230"/>
      <c r="E329" s="230"/>
      <c r="F329" s="230"/>
      <c r="G329" s="230"/>
      <c r="H329" s="230"/>
      <c r="I329" s="230"/>
      <c r="J329" s="230"/>
      <c r="K329" s="230"/>
      <c r="L329" s="230"/>
      <c r="M329" s="230"/>
      <c r="N329" s="230"/>
      <c r="O329" s="230"/>
      <c r="P329" s="230"/>
      <c r="Q329" s="230"/>
      <c r="R329" s="230"/>
      <c r="S329" s="230"/>
      <c r="T329" s="230"/>
      <c r="U329" s="230"/>
      <c r="V329" s="230"/>
      <c r="W329" s="230"/>
      <c r="X329" s="230"/>
      <c r="Y329" s="230"/>
      <c r="Z329" s="230"/>
    </row>
    <row r="330" spans="1:26" ht="12.75">
      <c r="A330" s="230"/>
      <c r="B330" s="230"/>
      <c r="C330" s="230"/>
      <c r="D330" s="230"/>
      <c r="E330" s="230"/>
      <c r="F330" s="230"/>
      <c r="G330" s="230"/>
      <c r="H330" s="230"/>
      <c r="I330" s="230"/>
      <c r="J330" s="230"/>
      <c r="K330" s="230"/>
      <c r="L330" s="230"/>
      <c r="M330" s="230"/>
      <c r="N330" s="230"/>
      <c r="O330" s="230"/>
      <c r="P330" s="230"/>
      <c r="Q330" s="230"/>
      <c r="R330" s="230"/>
      <c r="S330" s="230"/>
      <c r="T330" s="230"/>
      <c r="U330" s="230"/>
      <c r="V330" s="230"/>
      <c r="W330" s="230"/>
      <c r="X330" s="230"/>
      <c r="Y330" s="230"/>
      <c r="Z330" s="230"/>
    </row>
    <row r="331" spans="1:26" ht="12.75">
      <c r="A331" s="230"/>
      <c r="B331" s="230"/>
      <c r="C331" s="230"/>
      <c r="D331" s="230"/>
      <c r="E331" s="230"/>
      <c r="F331" s="230"/>
      <c r="G331" s="230"/>
      <c r="H331" s="230"/>
      <c r="I331" s="230"/>
      <c r="J331" s="230"/>
      <c r="K331" s="230"/>
      <c r="L331" s="230"/>
      <c r="M331" s="230"/>
      <c r="N331" s="230"/>
      <c r="O331" s="230"/>
      <c r="P331" s="230"/>
      <c r="Q331" s="230"/>
      <c r="R331" s="230"/>
      <c r="S331" s="230"/>
      <c r="T331" s="230"/>
      <c r="U331" s="230"/>
      <c r="V331" s="230"/>
      <c r="W331" s="230"/>
      <c r="X331" s="230"/>
      <c r="Y331" s="230"/>
      <c r="Z331" s="230"/>
    </row>
    <row r="332" spans="1:26" ht="12.75">
      <c r="A332" s="230"/>
      <c r="B332" s="230"/>
      <c r="C332" s="230"/>
      <c r="D332" s="230"/>
      <c r="E332" s="230"/>
      <c r="F332" s="230"/>
      <c r="G332" s="230"/>
      <c r="H332" s="230"/>
      <c r="I332" s="230"/>
      <c r="J332" s="230"/>
      <c r="K332" s="230"/>
      <c r="L332" s="230"/>
      <c r="M332" s="230"/>
      <c r="N332" s="230"/>
      <c r="O332" s="230"/>
      <c r="P332" s="230"/>
      <c r="Q332" s="230"/>
      <c r="R332" s="230"/>
      <c r="S332" s="230"/>
      <c r="T332" s="230"/>
      <c r="U332" s="230"/>
      <c r="V332" s="230"/>
      <c r="W332" s="230"/>
      <c r="X332" s="230"/>
      <c r="Y332" s="230"/>
      <c r="Z332" s="230"/>
    </row>
    <row r="333" spans="1:26" ht="12.75">
      <c r="A333" s="230"/>
      <c r="B333" s="230"/>
      <c r="C333" s="230"/>
      <c r="D333" s="230"/>
      <c r="E333" s="230"/>
      <c r="F333" s="230"/>
      <c r="G333" s="230"/>
      <c r="H333" s="230"/>
      <c r="I333" s="230"/>
      <c r="J333" s="230"/>
      <c r="K333" s="230"/>
      <c r="L333" s="230"/>
      <c r="M333" s="230"/>
      <c r="N333" s="230"/>
      <c r="O333" s="230"/>
      <c r="P333" s="230"/>
      <c r="Q333" s="230"/>
      <c r="R333" s="230"/>
      <c r="S333" s="230"/>
      <c r="T333" s="230"/>
      <c r="U333" s="230"/>
      <c r="V333" s="230"/>
      <c r="W333" s="230"/>
      <c r="X333" s="230"/>
      <c r="Y333" s="230"/>
      <c r="Z333" s="230"/>
    </row>
    <row r="334" spans="1:26" ht="12.75">
      <c r="A334" s="230"/>
      <c r="B334" s="230"/>
      <c r="C334" s="230"/>
      <c r="D334" s="230"/>
      <c r="E334" s="230"/>
      <c r="F334" s="230"/>
      <c r="G334" s="230"/>
      <c r="H334" s="230"/>
      <c r="I334" s="230"/>
      <c r="J334" s="230"/>
      <c r="K334" s="230"/>
      <c r="L334" s="230"/>
      <c r="M334" s="230"/>
      <c r="N334" s="230"/>
      <c r="O334" s="230"/>
      <c r="P334" s="230"/>
      <c r="Q334" s="230"/>
      <c r="R334" s="230"/>
      <c r="S334" s="230"/>
      <c r="T334" s="230"/>
      <c r="U334" s="230"/>
      <c r="V334" s="230"/>
      <c r="W334" s="230"/>
      <c r="X334" s="230"/>
      <c r="Y334" s="230"/>
      <c r="Z334" s="230"/>
    </row>
    <row r="335" spans="1:26" ht="12.75">
      <c r="A335" s="230"/>
      <c r="B335" s="230"/>
      <c r="C335" s="230"/>
      <c r="D335" s="230"/>
      <c r="E335" s="230"/>
      <c r="F335" s="230"/>
      <c r="G335" s="230"/>
      <c r="H335" s="230"/>
      <c r="I335" s="230"/>
      <c r="J335" s="230"/>
      <c r="K335" s="230"/>
      <c r="L335" s="230"/>
      <c r="M335" s="230"/>
      <c r="N335" s="230"/>
      <c r="O335" s="230"/>
      <c r="P335" s="230"/>
      <c r="Q335" s="230"/>
      <c r="R335" s="230"/>
      <c r="S335" s="230"/>
      <c r="T335" s="230"/>
      <c r="U335" s="230"/>
      <c r="V335" s="230"/>
      <c r="W335" s="230"/>
      <c r="X335" s="230"/>
      <c r="Y335" s="230"/>
      <c r="Z335" s="230"/>
    </row>
    <row r="336" spans="1:26" ht="12.75">
      <c r="A336" s="230"/>
      <c r="B336" s="230"/>
      <c r="C336" s="230"/>
      <c r="D336" s="230"/>
      <c r="E336" s="230"/>
      <c r="F336" s="230"/>
      <c r="G336" s="230"/>
      <c r="H336" s="230"/>
      <c r="I336" s="230"/>
      <c r="J336" s="230"/>
      <c r="K336" s="230"/>
      <c r="L336" s="230"/>
      <c r="M336" s="230"/>
      <c r="N336" s="230"/>
      <c r="O336" s="230"/>
      <c r="P336" s="230"/>
      <c r="Q336" s="230"/>
      <c r="R336" s="230"/>
      <c r="S336" s="230"/>
      <c r="T336" s="230"/>
      <c r="U336" s="230"/>
      <c r="V336" s="230"/>
      <c r="W336" s="230"/>
      <c r="X336" s="230"/>
      <c r="Y336" s="230"/>
      <c r="Z336" s="230"/>
    </row>
    <row r="337" spans="1:26" ht="12.75">
      <c r="A337" s="230"/>
      <c r="B337" s="230"/>
      <c r="C337" s="230"/>
      <c r="D337" s="230"/>
      <c r="E337" s="230"/>
      <c r="F337" s="230"/>
      <c r="G337" s="230"/>
      <c r="H337" s="230"/>
      <c r="I337" s="230"/>
      <c r="J337" s="230"/>
      <c r="K337" s="230"/>
      <c r="L337" s="230"/>
      <c r="M337" s="230"/>
      <c r="N337" s="230"/>
      <c r="O337" s="230"/>
      <c r="P337" s="230"/>
      <c r="Q337" s="230"/>
      <c r="R337" s="230"/>
      <c r="S337" s="230"/>
      <c r="T337" s="230"/>
      <c r="U337" s="230"/>
      <c r="V337" s="230"/>
      <c r="W337" s="230"/>
      <c r="X337" s="230"/>
      <c r="Y337" s="230"/>
      <c r="Z337" s="230"/>
    </row>
    <row r="338" spans="1:26" ht="12.75">
      <c r="A338" s="230"/>
      <c r="B338" s="230"/>
      <c r="C338" s="230"/>
      <c r="D338" s="230"/>
      <c r="E338" s="230"/>
      <c r="F338" s="230"/>
      <c r="G338" s="230"/>
      <c r="H338" s="230"/>
      <c r="I338" s="230"/>
      <c r="J338" s="230"/>
      <c r="K338" s="230"/>
      <c r="L338" s="230"/>
      <c r="M338" s="230"/>
      <c r="N338" s="230"/>
      <c r="O338" s="230"/>
      <c r="P338" s="230"/>
      <c r="Q338" s="230"/>
      <c r="R338" s="230"/>
      <c r="S338" s="230"/>
      <c r="T338" s="230"/>
      <c r="U338" s="230"/>
      <c r="V338" s="230"/>
      <c r="W338" s="230"/>
      <c r="X338" s="230"/>
      <c r="Y338" s="230"/>
      <c r="Z338" s="230"/>
    </row>
    <row r="339" spans="1:26" ht="12.75">
      <c r="A339" s="230"/>
      <c r="B339" s="230"/>
      <c r="C339" s="230"/>
      <c r="D339" s="230"/>
      <c r="E339" s="230"/>
      <c r="F339" s="230"/>
      <c r="G339" s="230"/>
      <c r="H339" s="230"/>
      <c r="I339" s="230"/>
      <c r="J339" s="230"/>
      <c r="K339" s="230"/>
      <c r="L339" s="230"/>
      <c r="M339" s="230"/>
      <c r="N339" s="230"/>
      <c r="O339" s="230"/>
      <c r="P339" s="230"/>
      <c r="Q339" s="230"/>
      <c r="R339" s="230"/>
      <c r="S339" s="230"/>
      <c r="T339" s="230"/>
      <c r="U339" s="230"/>
      <c r="V339" s="230"/>
      <c r="W339" s="230"/>
      <c r="X339" s="230"/>
      <c r="Y339" s="230"/>
      <c r="Z339" s="230"/>
    </row>
    <row r="340" spans="1:26" ht="12.75">
      <c r="A340" s="230"/>
      <c r="B340" s="230"/>
      <c r="C340" s="230"/>
      <c r="D340" s="230"/>
      <c r="E340" s="230"/>
      <c r="F340" s="230"/>
      <c r="G340" s="230"/>
      <c r="H340" s="230"/>
      <c r="I340" s="230"/>
      <c r="J340" s="230"/>
      <c r="K340" s="230"/>
      <c r="L340" s="230"/>
      <c r="M340" s="230"/>
      <c r="N340" s="230"/>
      <c r="O340" s="230"/>
      <c r="P340" s="230"/>
      <c r="Q340" s="230"/>
      <c r="R340" s="230"/>
      <c r="S340" s="230"/>
      <c r="T340" s="230"/>
      <c r="U340" s="230"/>
      <c r="V340" s="230"/>
      <c r="W340" s="230"/>
      <c r="X340" s="230"/>
      <c r="Y340" s="230"/>
      <c r="Z340" s="230"/>
    </row>
    <row r="341" spans="1:26" ht="12.75">
      <c r="A341" s="230"/>
      <c r="B341" s="230"/>
      <c r="C341" s="230"/>
      <c r="D341" s="230"/>
      <c r="E341" s="230"/>
      <c r="F341" s="230"/>
      <c r="G341" s="230"/>
      <c r="H341" s="230"/>
      <c r="I341" s="230"/>
      <c r="J341" s="230"/>
      <c r="K341" s="230"/>
      <c r="L341" s="230"/>
      <c r="M341" s="230"/>
      <c r="N341" s="230"/>
      <c r="O341" s="230"/>
      <c r="P341" s="230"/>
      <c r="Q341" s="230"/>
      <c r="R341" s="230"/>
      <c r="S341" s="230"/>
      <c r="T341" s="230"/>
      <c r="U341" s="230"/>
      <c r="V341" s="230"/>
      <c r="W341" s="230"/>
      <c r="X341" s="230"/>
      <c r="Y341" s="230"/>
      <c r="Z341" s="230"/>
    </row>
    <row r="342" spans="1:26" ht="12.75">
      <c r="A342" s="230"/>
      <c r="B342" s="230"/>
      <c r="C342" s="230"/>
      <c r="D342" s="230"/>
      <c r="E342" s="230"/>
      <c r="F342" s="230"/>
      <c r="G342" s="230"/>
      <c r="H342" s="230"/>
      <c r="I342" s="230"/>
      <c r="J342" s="230"/>
      <c r="K342" s="230"/>
      <c r="L342" s="230"/>
      <c r="M342" s="230"/>
      <c r="N342" s="230"/>
      <c r="O342" s="230"/>
      <c r="P342" s="230"/>
      <c r="Q342" s="230"/>
      <c r="R342" s="230"/>
      <c r="S342" s="230"/>
      <c r="T342" s="230"/>
      <c r="U342" s="230"/>
      <c r="V342" s="230"/>
      <c r="W342" s="230"/>
      <c r="X342" s="230"/>
      <c r="Y342" s="230"/>
      <c r="Z342" s="230"/>
    </row>
    <row r="343" spans="1:26" ht="12.75">
      <c r="A343" s="230"/>
      <c r="B343" s="230"/>
      <c r="C343" s="230"/>
      <c r="D343" s="230"/>
      <c r="E343" s="230"/>
      <c r="F343" s="230"/>
      <c r="G343" s="230"/>
      <c r="H343" s="230"/>
      <c r="I343" s="230"/>
      <c r="J343" s="230"/>
      <c r="K343" s="230"/>
      <c r="L343" s="230"/>
      <c r="M343" s="230"/>
      <c r="N343" s="230"/>
      <c r="O343" s="230"/>
      <c r="P343" s="230"/>
      <c r="Q343" s="230"/>
      <c r="R343" s="230"/>
      <c r="S343" s="230"/>
      <c r="T343" s="230"/>
      <c r="U343" s="230"/>
      <c r="V343" s="230"/>
      <c r="W343" s="230"/>
      <c r="X343" s="230"/>
      <c r="Y343" s="230"/>
      <c r="Z343" s="230"/>
    </row>
    <row r="344" spans="1:26" ht="12.75">
      <c r="A344" s="230"/>
      <c r="B344" s="230"/>
      <c r="C344" s="230"/>
      <c r="D344" s="230"/>
      <c r="E344" s="230"/>
      <c r="F344" s="230"/>
      <c r="G344" s="230"/>
      <c r="H344" s="230"/>
      <c r="I344" s="230"/>
      <c r="J344" s="230"/>
      <c r="K344" s="230"/>
      <c r="L344" s="230"/>
      <c r="M344" s="230"/>
      <c r="N344" s="230"/>
      <c r="O344" s="230"/>
      <c r="P344" s="230"/>
      <c r="Q344" s="230"/>
      <c r="R344" s="230"/>
      <c r="S344" s="230"/>
      <c r="T344" s="230"/>
      <c r="U344" s="230"/>
      <c r="V344" s="230"/>
      <c r="W344" s="230"/>
      <c r="X344" s="230"/>
      <c r="Y344" s="230"/>
      <c r="Z344" s="230"/>
    </row>
    <row r="345" spans="1:26" ht="12.75">
      <c r="A345" s="230"/>
      <c r="B345" s="230"/>
      <c r="C345" s="230"/>
      <c r="D345" s="230"/>
      <c r="E345" s="230"/>
      <c r="F345" s="230"/>
      <c r="G345" s="230"/>
      <c r="H345" s="230"/>
      <c r="I345" s="230"/>
      <c r="J345" s="230"/>
      <c r="K345" s="230"/>
      <c r="L345" s="230"/>
      <c r="M345" s="230"/>
      <c r="N345" s="230"/>
      <c r="O345" s="230"/>
      <c r="P345" s="230"/>
      <c r="Q345" s="230"/>
      <c r="R345" s="230"/>
      <c r="S345" s="230"/>
      <c r="T345" s="230"/>
      <c r="U345" s="230"/>
      <c r="V345" s="230"/>
      <c r="W345" s="230"/>
      <c r="X345" s="230"/>
      <c r="Y345" s="230"/>
      <c r="Z345" s="230"/>
    </row>
    <row r="346" spans="1:26" ht="12.75">
      <c r="A346" s="230"/>
      <c r="B346" s="230"/>
      <c r="C346" s="230"/>
      <c r="D346" s="230"/>
      <c r="E346" s="230"/>
      <c r="F346" s="230"/>
      <c r="G346" s="230"/>
      <c r="H346" s="230"/>
      <c r="I346" s="230"/>
      <c r="J346" s="230"/>
      <c r="K346" s="230"/>
      <c r="L346" s="230"/>
      <c r="M346" s="230"/>
      <c r="N346" s="230"/>
      <c r="O346" s="230"/>
      <c r="P346" s="230"/>
      <c r="Q346" s="230"/>
      <c r="R346" s="230"/>
      <c r="S346" s="230"/>
      <c r="T346" s="230"/>
      <c r="U346" s="230"/>
      <c r="V346" s="230"/>
      <c r="W346" s="230"/>
      <c r="X346" s="230"/>
      <c r="Y346" s="230"/>
      <c r="Z346" s="230"/>
    </row>
    <row r="347" spans="1:26" ht="12.75">
      <c r="A347" s="230"/>
      <c r="B347" s="230"/>
      <c r="C347" s="230"/>
      <c r="D347" s="230"/>
      <c r="E347" s="230"/>
      <c r="F347" s="230"/>
      <c r="G347" s="230"/>
      <c r="H347" s="230"/>
      <c r="I347" s="230"/>
      <c r="J347" s="230"/>
      <c r="K347" s="230"/>
      <c r="L347" s="230"/>
      <c r="M347" s="230"/>
      <c r="N347" s="230"/>
      <c r="O347" s="230"/>
      <c r="P347" s="230"/>
      <c r="Q347" s="230"/>
      <c r="R347" s="230"/>
      <c r="S347" s="230"/>
      <c r="T347" s="230"/>
      <c r="U347" s="230"/>
      <c r="V347" s="230"/>
      <c r="W347" s="230"/>
      <c r="X347" s="230"/>
      <c r="Y347" s="230"/>
      <c r="Z347" s="230"/>
    </row>
    <row r="348" spans="1:26" ht="12.75">
      <c r="A348" s="230"/>
      <c r="B348" s="230"/>
      <c r="C348" s="230"/>
      <c r="D348" s="230"/>
      <c r="E348" s="230"/>
      <c r="F348" s="230"/>
      <c r="G348" s="230"/>
      <c r="H348" s="230"/>
      <c r="I348" s="230"/>
      <c r="J348" s="230"/>
      <c r="K348" s="230"/>
      <c r="L348" s="230"/>
      <c r="M348" s="230"/>
      <c r="N348" s="230"/>
      <c r="O348" s="230"/>
      <c r="P348" s="230"/>
      <c r="Q348" s="230"/>
      <c r="R348" s="230"/>
      <c r="S348" s="230"/>
      <c r="T348" s="230"/>
      <c r="U348" s="230"/>
      <c r="V348" s="230"/>
      <c r="W348" s="230"/>
      <c r="X348" s="230"/>
      <c r="Y348" s="230"/>
      <c r="Z348" s="230"/>
    </row>
    <row r="349" spans="1:26" ht="12.75">
      <c r="A349" s="230"/>
      <c r="B349" s="230"/>
      <c r="C349" s="230"/>
      <c r="D349" s="230"/>
      <c r="E349" s="230"/>
      <c r="F349" s="230"/>
      <c r="G349" s="230"/>
      <c r="H349" s="230"/>
      <c r="I349" s="230"/>
      <c r="J349" s="230"/>
      <c r="K349" s="230"/>
      <c r="L349" s="230"/>
      <c r="M349" s="230"/>
      <c r="N349" s="230"/>
      <c r="O349" s="230"/>
      <c r="P349" s="230"/>
      <c r="Q349" s="230"/>
      <c r="R349" s="230"/>
      <c r="S349" s="230"/>
      <c r="T349" s="230"/>
      <c r="U349" s="230"/>
      <c r="V349" s="230"/>
      <c r="W349" s="230"/>
      <c r="X349" s="230"/>
      <c r="Y349" s="230"/>
      <c r="Z349" s="230"/>
    </row>
    <row r="350" spans="1:26" ht="12.75">
      <c r="A350" s="230"/>
      <c r="B350" s="230"/>
      <c r="C350" s="230"/>
      <c r="D350" s="230"/>
      <c r="E350" s="230"/>
      <c r="F350" s="230"/>
      <c r="G350" s="230"/>
      <c r="H350" s="230"/>
      <c r="I350" s="230"/>
      <c r="J350" s="230"/>
      <c r="K350" s="230"/>
      <c r="L350" s="230"/>
      <c r="M350" s="230"/>
      <c r="N350" s="230"/>
      <c r="O350" s="230"/>
      <c r="P350" s="230"/>
      <c r="Q350" s="230"/>
      <c r="R350" s="230"/>
      <c r="S350" s="230"/>
      <c r="T350" s="230"/>
      <c r="U350" s="230"/>
      <c r="V350" s="230"/>
      <c r="W350" s="230"/>
      <c r="X350" s="230"/>
      <c r="Y350" s="230"/>
      <c r="Z350" s="230"/>
    </row>
    <row r="351" spans="1:26" ht="12.75">
      <c r="A351" s="230"/>
      <c r="B351" s="230"/>
      <c r="C351" s="230"/>
      <c r="D351" s="230"/>
      <c r="E351" s="230"/>
      <c r="F351" s="230"/>
      <c r="G351" s="230"/>
      <c r="H351" s="230"/>
      <c r="I351" s="230"/>
      <c r="J351" s="230"/>
      <c r="K351" s="230"/>
      <c r="L351" s="230"/>
      <c r="M351" s="230"/>
      <c r="N351" s="230"/>
      <c r="O351" s="230"/>
      <c r="P351" s="230"/>
      <c r="Q351" s="230"/>
      <c r="R351" s="230"/>
      <c r="S351" s="230"/>
      <c r="T351" s="230"/>
      <c r="U351" s="230"/>
      <c r="V351" s="230"/>
      <c r="W351" s="230"/>
      <c r="X351" s="230"/>
      <c r="Y351" s="230"/>
      <c r="Z351" s="230"/>
    </row>
    <row r="352" spans="1:26" ht="12.75">
      <c r="A352" s="230"/>
      <c r="B352" s="230"/>
      <c r="C352" s="230"/>
      <c r="D352" s="230"/>
      <c r="E352" s="230"/>
      <c r="F352" s="230"/>
      <c r="G352" s="230"/>
      <c r="H352" s="230"/>
      <c r="I352" s="230"/>
      <c r="J352" s="230"/>
      <c r="K352" s="230"/>
      <c r="L352" s="230"/>
      <c r="M352" s="230"/>
      <c r="N352" s="230"/>
      <c r="O352" s="230"/>
      <c r="P352" s="230"/>
      <c r="Q352" s="230"/>
      <c r="R352" s="230"/>
      <c r="S352" s="230"/>
      <c r="T352" s="230"/>
      <c r="U352" s="230"/>
      <c r="V352" s="230"/>
      <c r="W352" s="230"/>
      <c r="X352" s="230"/>
      <c r="Y352" s="230"/>
      <c r="Z352" s="230"/>
    </row>
    <row r="353" spans="1:26" ht="12.75">
      <c r="A353" s="230"/>
      <c r="B353" s="230"/>
      <c r="C353" s="230"/>
      <c r="D353" s="230"/>
      <c r="E353" s="230"/>
      <c r="F353" s="230"/>
      <c r="G353" s="230"/>
      <c r="H353" s="230"/>
      <c r="I353" s="230"/>
      <c r="J353" s="230"/>
      <c r="K353" s="230"/>
      <c r="L353" s="230"/>
      <c r="M353" s="230"/>
      <c r="N353" s="230"/>
      <c r="O353" s="230"/>
      <c r="P353" s="230"/>
      <c r="Q353" s="230"/>
      <c r="R353" s="230"/>
      <c r="S353" s="230"/>
      <c r="T353" s="230"/>
      <c r="U353" s="230"/>
      <c r="V353" s="230"/>
      <c r="W353" s="230"/>
      <c r="X353" s="230"/>
      <c r="Y353" s="230"/>
      <c r="Z353" s="230"/>
    </row>
    <row r="354" spans="1:26" ht="12.75">
      <c r="A354" s="230"/>
      <c r="B354" s="230"/>
      <c r="C354" s="230"/>
      <c r="D354" s="230"/>
      <c r="E354" s="230"/>
      <c r="F354" s="230"/>
      <c r="G354" s="230"/>
      <c r="H354" s="230"/>
      <c r="I354" s="230"/>
      <c r="J354" s="230"/>
      <c r="K354" s="230"/>
      <c r="L354" s="230"/>
      <c r="M354" s="230"/>
      <c r="N354" s="230"/>
      <c r="O354" s="230"/>
      <c r="P354" s="230"/>
      <c r="Q354" s="230"/>
      <c r="R354" s="230"/>
      <c r="S354" s="230"/>
      <c r="T354" s="230"/>
      <c r="U354" s="230"/>
      <c r="V354" s="230"/>
      <c r="W354" s="230"/>
      <c r="X354" s="230"/>
      <c r="Y354" s="230"/>
      <c r="Z354" s="230"/>
    </row>
    <row r="355" spans="1:26" ht="12.75">
      <c r="A355" s="230"/>
      <c r="B355" s="230"/>
      <c r="C355" s="230"/>
      <c r="D355" s="230"/>
      <c r="E355" s="230"/>
      <c r="F355" s="230"/>
      <c r="G355" s="230"/>
      <c r="H355" s="230"/>
      <c r="I355" s="230"/>
      <c r="J355" s="230"/>
      <c r="K355" s="230"/>
      <c r="L355" s="230"/>
      <c r="M355" s="230"/>
      <c r="N355" s="230"/>
      <c r="O355" s="230"/>
      <c r="P355" s="230"/>
      <c r="Q355" s="230"/>
      <c r="R355" s="230"/>
      <c r="S355" s="230"/>
      <c r="T355" s="230"/>
      <c r="U355" s="230"/>
      <c r="V355" s="230"/>
      <c r="W355" s="230"/>
      <c r="X355" s="230"/>
      <c r="Y355" s="230"/>
      <c r="Z355" s="230"/>
    </row>
    <row r="356" spans="1:26" ht="12.75">
      <c r="A356" s="230"/>
      <c r="B356" s="230"/>
      <c r="C356" s="230"/>
      <c r="D356" s="230"/>
      <c r="E356" s="230"/>
      <c r="F356" s="230"/>
      <c r="G356" s="230"/>
      <c r="H356" s="230"/>
      <c r="I356" s="230"/>
      <c r="J356" s="230"/>
      <c r="K356" s="230"/>
      <c r="L356" s="230"/>
      <c r="M356" s="230"/>
      <c r="N356" s="230"/>
      <c r="O356" s="230"/>
      <c r="P356" s="230"/>
      <c r="Q356" s="230"/>
      <c r="R356" s="230"/>
      <c r="S356" s="230"/>
      <c r="T356" s="230"/>
      <c r="U356" s="230"/>
      <c r="V356" s="230"/>
      <c r="W356" s="230"/>
      <c r="X356" s="230"/>
      <c r="Y356" s="230"/>
      <c r="Z356" s="230"/>
    </row>
    <row r="357" spans="1:26" ht="12.75">
      <c r="A357" s="230"/>
      <c r="B357" s="230"/>
      <c r="C357" s="230"/>
      <c r="D357" s="230"/>
      <c r="E357" s="230"/>
      <c r="F357" s="230"/>
      <c r="G357" s="230"/>
      <c r="H357" s="230"/>
      <c r="I357" s="230"/>
      <c r="J357" s="230"/>
      <c r="K357" s="230"/>
      <c r="L357" s="230"/>
      <c r="M357" s="230"/>
      <c r="N357" s="230"/>
      <c r="O357" s="230"/>
      <c r="P357" s="230"/>
      <c r="Q357" s="230"/>
      <c r="R357" s="230"/>
      <c r="S357" s="230"/>
      <c r="T357" s="230"/>
      <c r="U357" s="230"/>
      <c r="V357" s="230"/>
      <c r="W357" s="230"/>
      <c r="X357" s="230"/>
      <c r="Y357" s="230"/>
      <c r="Z357" s="230"/>
    </row>
    <row r="358" spans="1:26" ht="12.75">
      <c r="A358" s="230"/>
      <c r="B358" s="230"/>
      <c r="C358" s="230"/>
      <c r="D358" s="230"/>
      <c r="E358" s="230"/>
      <c r="F358" s="230"/>
      <c r="G358" s="230"/>
      <c r="H358" s="230"/>
      <c r="I358" s="230"/>
      <c r="J358" s="230"/>
      <c r="K358" s="230"/>
      <c r="L358" s="230"/>
      <c r="M358" s="230"/>
      <c r="N358" s="230"/>
      <c r="O358" s="230"/>
      <c r="P358" s="230"/>
      <c r="Q358" s="230"/>
      <c r="R358" s="230"/>
      <c r="S358" s="230"/>
      <c r="T358" s="230"/>
      <c r="U358" s="230"/>
      <c r="V358" s="230"/>
      <c r="W358" s="230"/>
      <c r="X358" s="230"/>
      <c r="Y358" s="230"/>
      <c r="Z358" s="230"/>
    </row>
    <row r="359" spans="1:26" ht="12.75">
      <c r="A359" s="230"/>
      <c r="B359" s="230"/>
      <c r="C359" s="230"/>
      <c r="D359" s="230"/>
      <c r="E359" s="230"/>
      <c r="F359" s="230"/>
      <c r="G359" s="230"/>
      <c r="H359" s="230"/>
      <c r="I359" s="230"/>
      <c r="J359" s="230"/>
      <c r="K359" s="230"/>
      <c r="L359" s="230"/>
      <c r="M359" s="230"/>
      <c r="N359" s="230"/>
      <c r="O359" s="230"/>
      <c r="P359" s="230"/>
      <c r="Q359" s="230"/>
      <c r="R359" s="230"/>
      <c r="S359" s="230"/>
      <c r="T359" s="230"/>
      <c r="U359" s="230"/>
      <c r="V359" s="230"/>
      <c r="W359" s="230"/>
      <c r="X359" s="230"/>
      <c r="Y359" s="230"/>
      <c r="Z359" s="230"/>
    </row>
    <row r="360" spans="1:26" ht="12.75">
      <c r="A360" s="230"/>
      <c r="B360" s="230"/>
      <c r="C360" s="230"/>
      <c r="D360" s="230"/>
      <c r="E360" s="230"/>
      <c r="F360" s="230"/>
      <c r="G360" s="230"/>
      <c r="H360" s="230"/>
      <c r="I360" s="230"/>
      <c r="J360" s="230"/>
      <c r="K360" s="230"/>
      <c r="L360" s="230"/>
      <c r="M360" s="230"/>
      <c r="N360" s="230"/>
      <c r="O360" s="230"/>
      <c r="P360" s="230"/>
      <c r="Q360" s="230"/>
      <c r="R360" s="230"/>
      <c r="S360" s="230"/>
      <c r="T360" s="230"/>
      <c r="U360" s="230"/>
      <c r="V360" s="230"/>
      <c r="W360" s="230"/>
      <c r="X360" s="230"/>
      <c r="Y360" s="230"/>
      <c r="Z360" s="230"/>
    </row>
    <row r="361" spans="1:26" ht="12.75">
      <c r="A361" s="230"/>
      <c r="B361" s="230"/>
      <c r="C361" s="230"/>
      <c r="D361" s="230"/>
      <c r="E361" s="230"/>
      <c r="F361" s="230"/>
      <c r="G361" s="230"/>
      <c r="H361" s="230"/>
      <c r="I361" s="230"/>
      <c r="J361" s="230"/>
      <c r="K361" s="230"/>
      <c r="L361" s="230"/>
      <c r="M361" s="230"/>
      <c r="N361" s="230"/>
      <c r="O361" s="230"/>
      <c r="P361" s="230"/>
      <c r="Q361" s="230"/>
      <c r="R361" s="230"/>
      <c r="S361" s="230"/>
      <c r="T361" s="230"/>
      <c r="U361" s="230"/>
      <c r="V361" s="230"/>
      <c r="W361" s="230"/>
      <c r="X361" s="230"/>
      <c r="Y361" s="230"/>
      <c r="Z361" s="230"/>
    </row>
    <row r="362" spans="1:26" ht="12.75">
      <c r="A362" s="230"/>
      <c r="B362" s="230"/>
      <c r="C362" s="230"/>
      <c r="D362" s="230"/>
      <c r="E362" s="230"/>
      <c r="F362" s="230"/>
      <c r="G362" s="230"/>
      <c r="H362" s="230"/>
      <c r="I362" s="230"/>
      <c r="J362" s="230"/>
      <c r="K362" s="230"/>
      <c r="L362" s="230"/>
      <c r="M362" s="230"/>
      <c r="N362" s="230"/>
      <c r="O362" s="230"/>
      <c r="P362" s="230"/>
      <c r="Q362" s="230"/>
      <c r="R362" s="230"/>
      <c r="S362" s="230"/>
      <c r="T362" s="230"/>
      <c r="U362" s="230"/>
      <c r="V362" s="230"/>
      <c r="W362" s="230"/>
      <c r="X362" s="230"/>
      <c r="Y362" s="230"/>
      <c r="Z362" s="230"/>
    </row>
    <row r="363" spans="1:26" ht="12.75">
      <c r="A363" s="230"/>
      <c r="B363" s="230"/>
      <c r="C363" s="230"/>
      <c r="D363" s="230"/>
      <c r="E363" s="230"/>
      <c r="F363" s="230"/>
      <c r="G363" s="230"/>
      <c r="H363" s="230"/>
      <c r="I363" s="230"/>
      <c r="J363" s="230"/>
      <c r="K363" s="230"/>
      <c r="L363" s="230"/>
      <c r="M363" s="230"/>
      <c r="N363" s="230"/>
      <c r="O363" s="230"/>
      <c r="P363" s="230"/>
      <c r="Q363" s="230"/>
      <c r="R363" s="230"/>
      <c r="S363" s="230"/>
      <c r="T363" s="230"/>
      <c r="U363" s="230"/>
      <c r="V363" s="230"/>
      <c r="W363" s="230"/>
      <c r="X363" s="230"/>
      <c r="Y363" s="230"/>
      <c r="Z363" s="230"/>
    </row>
    <row r="364" spans="1:26" ht="12.75">
      <c r="A364" s="230"/>
      <c r="B364" s="230"/>
      <c r="C364" s="230"/>
      <c r="D364" s="230"/>
      <c r="E364" s="230"/>
      <c r="F364" s="230"/>
      <c r="G364" s="230"/>
      <c r="H364" s="230"/>
      <c r="I364" s="230"/>
      <c r="J364" s="230"/>
      <c r="K364" s="230"/>
      <c r="L364" s="230"/>
      <c r="M364" s="230"/>
      <c r="N364" s="230"/>
      <c r="O364" s="230"/>
      <c r="P364" s="230"/>
      <c r="Q364" s="230"/>
      <c r="R364" s="230"/>
      <c r="S364" s="230"/>
      <c r="T364" s="230"/>
      <c r="U364" s="230"/>
      <c r="V364" s="230"/>
      <c r="W364" s="230"/>
      <c r="X364" s="230"/>
      <c r="Y364" s="230"/>
      <c r="Z364" s="230"/>
    </row>
    <row r="365" spans="1:26" ht="12.75">
      <c r="A365" s="230"/>
      <c r="B365" s="230"/>
      <c r="C365" s="230"/>
      <c r="D365" s="230"/>
      <c r="E365" s="230"/>
      <c r="F365" s="230"/>
      <c r="G365" s="230"/>
      <c r="H365" s="230"/>
      <c r="I365" s="230"/>
      <c r="J365" s="230"/>
      <c r="K365" s="230"/>
      <c r="L365" s="230"/>
      <c r="M365" s="230"/>
      <c r="N365" s="230"/>
      <c r="O365" s="230"/>
      <c r="P365" s="230"/>
      <c r="Q365" s="230"/>
      <c r="R365" s="230"/>
      <c r="S365" s="230"/>
      <c r="T365" s="230"/>
      <c r="U365" s="230"/>
      <c r="V365" s="230"/>
      <c r="W365" s="230"/>
      <c r="X365" s="230"/>
      <c r="Y365" s="230"/>
      <c r="Z365" s="230"/>
    </row>
    <row r="366" spans="1:26" ht="12.75">
      <c r="A366" s="230"/>
      <c r="B366" s="230"/>
      <c r="C366" s="230"/>
      <c r="D366" s="230"/>
      <c r="E366" s="230"/>
      <c r="F366" s="230"/>
      <c r="G366" s="230"/>
      <c r="H366" s="230"/>
      <c r="I366" s="230"/>
      <c r="J366" s="230"/>
      <c r="K366" s="230"/>
      <c r="L366" s="230"/>
      <c r="M366" s="230"/>
      <c r="N366" s="230"/>
      <c r="O366" s="230"/>
      <c r="P366" s="230"/>
      <c r="Q366" s="230"/>
      <c r="R366" s="230"/>
      <c r="S366" s="230"/>
      <c r="T366" s="230"/>
      <c r="U366" s="230"/>
      <c r="V366" s="230"/>
      <c r="W366" s="230"/>
      <c r="X366" s="230"/>
      <c r="Y366" s="230"/>
      <c r="Z366" s="230"/>
    </row>
    <row r="367" spans="1:26" ht="12.75">
      <c r="A367" s="230"/>
      <c r="B367" s="230"/>
      <c r="C367" s="230"/>
      <c r="D367" s="230"/>
      <c r="E367" s="230"/>
      <c r="F367" s="230"/>
      <c r="G367" s="230"/>
      <c r="H367" s="230"/>
      <c r="I367" s="230"/>
      <c r="J367" s="230"/>
      <c r="K367" s="230"/>
      <c r="L367" s="230"/>
      <c r="M367" s="230"/>
      <c r="N367" s="230"/>
      <c r="O367" s="230"/>
      <c r="P367" s="230"/>
      <c r="Q367" s="230"/>
      <c r="R367" s="230"/>
      <c r="S367" s="230"/>
      <c r="T367" s="230"/>
      <c r="U367" s="230"/>
      <c r="V367" s="230"/>
      <c r="W367" s="230"/>
      <c r="X367" s="230"/>
      <c r="Y367" s="230"/>
      <c r="Z367" s="230"/>
    </row>
    <row r="368" spans="1:26" ht="12.75">
      <c r="A368" s="230"/>
      <c r="B368" s="230"/>
      <c r="C368" s="230"/>
      <c r="D368" s="230"/>
      <c r="E368" s="230"/>
      <c r="F368" s="230"/>
      <c r="G368" s="230"/>
      <c r="H368" s="230"/>
      <c r="I368" s="230"/>
      <c r="J368" s="230"/>
      <c r="K368" s="230"/>
      <c r="L368" s="230"/>
      <c r="M368" s="230"/>
      <c r="N368" s="230"/>
      <c r="O368" s="230"/>
      <c r="P368" s="230"/>
      <c r="Q368" s="230"/>
      <c r="R368" s="230"/>
      <c r="S368" s="230"/>
      <c r="T368" s="230"/>
      <c r="U368" s="230"/>
      <c r="V368" s="230"/>
      <c r="W368" s="230"/>
      <c r="X368" s="230"/>
      <c r="Y368" s="230"/>
      <c r="Z368" s="230"/>
    </row>
    <row r="369" spans="1:26" ht="12.75">
      <c r="A369" s="230"/>
      <c r="B369" s="230"/>
      <c r="C369" s="230"/>
      <c r="D369" s="230"/>
      <c r="E369" s="230"/>
      <c r="F369" s="230"/>
      <c r="G369" s="230"/>
      <c r="H369" s="230"/>
      <c r="I369" s="230"/>
      <c r="J369" s="230"/>
      <c r="K369" s="230"/>
      <c r="L369" s="230"/>
      <c r="M369" s="230"/>
      <c r="N369" s="230"/>
      <c r="O369" s="230"/>
      <c r="P369" s="230"/>
      <c r="Q369" s="230"/>
      <c r="R369" s="230"/>
      <c r="S369" s="230"/>
      <c r="T369" s="230"/>
      <c r="U369" s="230"/>
      <c r="V369" s="230"/>
      <c r="W369" s="230"/>
      <c r="X369" s="230"/>
      <c r="Y369" s="230"/>
      <c r="Z369" s="230"/>
    </row>
    <row r="370" spans="1:26" ht="12.75">
      <c r="A370" s="230"/>
      <c r="B370" s="230"/>
      <c r="C370" s="230"/>
      <c r="D370" s="230"/>
      <c r="E370" s="230"/>
      <c r="F370" s="230"/>
      <c r="G370" s="230"/>
      <c r="H370" s="230"/>
      <c r="I370" s="230"/>
      <c r="J370" s="230"/>
      <c r="K370" s="230"/>
      <c r="L370" s="230"/>
      <c r="M370" s="230"/>
      <c r="N370" s="230"/>
      <c r="O370" s="230"/>
      <c r="P370" s="230"/>
      <c r="Q370" s="230"/>
      <c r="R370" s="230"/>
      <c r="S370" s="230"/>
      <c r="T370" s="230"/>
      <c r="U370" s="230"/>
      <c r="V370" s="230"/>
      <c r="W370" s="230"/>
      <c r="X370" s="230"/>
      <c r="Y370" s="230"/>
      <c r="Z370" s="230"/>
    </row>
    <row r="371" spans="1:26" ht="12.75">
      <c r="A371" s="230"/>
      <c r="B371" s="230"/>
      <c r="C371" s="230"/>
      <c r="D371" s="230"/>
      <c r="E371" s="230"/>
      <c r="F371" s="230"/>
      <c r="G371" s="230"/>
      <c r="H371" s="230"/>
      <c r="I371" s="230"/>
      <c r="J371" s="230"/>
      <c r="K371" s="230"/>
      <c r="L371" s="230"/>
      <c r="M371" s="230"/>
      <c r="N371" s="230"/>
      <c r="O371" s="230"/>
      <c r="P371" s="230"/>
      <c r="Q371" s="230"/>
      <c r="R371" s="230"/>
      <c r="S371" s="230"/>
      <c r="T371" s="230"/>
      <c r="U371" s="230"/>
      <c r="V371" s="230"/>
      <c r="W371" s="230"/>
      <c r="X371" s="230"/>
      <c r="Y371" s="230"/>
      <c r="Z371" s="230"/>
    </row>
    <row r="372" spans="1:26" ht="12.75">
      <c r="A372" s="230"/>
      <c r="B372" s="230"/>
      <c r="C372" s="230"/>
      <c r="D372" s="230"/>
      <c r="E372" s="230"/>
      <c r="F372" s="230"/>
      <c r="G372" s="230"/>
      <c r="H372" s="230"/>
      <c r="I372" s="230"/>
      <c r="J372" s="230"/>
      <c r="K372" s="230"/>
      <c r="L372" s="230"/>
      <c r="M372" s="230"/>
      <c r="N372" s="230"/>
      <c r="O372" s="230"/>
      <c r="P372" s="230"/>
      <c r="Q372" s="230"/>
      <c r="R372" s="230"/>
      <c r="S372" s="230"/>
      <c r="T372" s="230"/>
      <c r="U372" s="230"/>
      <c r="V372" s="230"/>
      <c r="W372" s="230"/>
      <c r="X372" s="230"/>
      <c r="Y372" s="230"/>
      <c r="Z372" s="230"/>
    </row>
    <row r="373" spans="1:26" ht="12.75">
      <c r="A373" s="230"/>
      <c r="B373" s="230"/>
      <c r="C373" s="230"/>
      <c r="D373" s="230"/>
      <c r="E373" s="230"/>
      <c r="F373" s="230"/>
      <c r="G373" s="230"/>
      <c r="H373" s="230"/>
      <c r="I373" s="230"/>
      <c r="J373" s="230"/>
      <c r="K373" s="230"/>
      <c r="L373" s="230"/>
      <c r="M373" s="230"/>
      <c r="N373" s="230"/>
      <c r="O373" s="230"/>
      <c r="P373" s="230"/>
      <c r="Q373" s="230"/>
      <c r="R373" s="230"/>
      <c r="S373" s="230"/>
      <c r="T373" s="230"/>
      <c r="U373" s="230"/>
      <c r="V373" s="230"/>
      <c r="W373" s="230"/>
      <c r="X373" s="230"/>
      <c r="Y373" s="230"/>
      <c r="Z373" s="230"/>
    </row>
    <row r="374" spans="1:26" ht="12.75">
      <c r="A374" s="230"/>
      <c r="B374" s="230"/>
      <c r="C374" s="230"/>
      <c r="D374" s="230"/>
      <c r="E374" s="230"/>
      <c r="F374" s="230"/>
      <c r="G374" s="230"/>
      <c r="H374" s="230"/>
      <c r="I374" s="230"/>
      <c r="J374" s="230"/>
      <c r="K374" s="230"/>
      <c r="L374" s="230"/>
      <c r="M374" s="230"/>
      <c r="N374" s="230"/>
      <c r="O374" s="230"/>
      <c r="P374" s="230"/>
      <c r="Q374" s="230"/>
      <c r="R374" s="230"/>
      <c r="S374" s="230"/>
      <c r="T374" s="230"/>
      <c r="U374" s="230"/>
      <c r="V374" s="230"/>
      <c r="W374" s="230"/>
      <c r="X374" s="230"/>
      <c r="Y374" s="230"/>
      <c r="Z374" s="230"/>
    </row>
    <row r="375" spans="1:26" ht="12.75">
      <c r="A375" s="230"/>
      <c r="B375" s="230"/>
      <c r="C375" s="230"/>
      <c r="D375" s="230"/>
      <c r="E375" s="230"/>
      <c r="F375" s="230"/>
      <c r="G375" s="230"/>
      <c r="H375" s="230"/>
      <c r="I375" s="230"/>
      <c r="J375" s="230"/>
      <c r="K375" s="230"/>
      <c r="L375" s="230"/>
      <c r="M375" s="230"/>
      <c r="N375" s="230"/>
      <c r="O375" s="230"/>
      <c r="P375" s="230"/>
      <c r="Q375" s="230"/>
      <c r="R375" s="230"/>
      <c r="S375" s="230"/>
      <c r="T375" s="230"/>
      <c r="U375" s="230"/>
      <c r="V375" s="230"/>
      <c r="W375" s="230"/>
      <c r="X375" s="230"/>
      <c r="Y375" s="230"/>
      <c r="Z375" s="230"/>
    </row>
    <row r="376" spans="1:26" ht="12.75">
      <c r="A376" s="230"/>
      <c r="B376" s="230"/>
      <c r="C376" s="230"/>
      <c r="D376" s="230"/>
      <c r="E376" s="230"/>
      <c r="F376" s="230"/>
      <c r="G376" s="230"/>
      <c r="H376" s="230"/>
      <c r="I376" s="230"/>
      <c r="J376" s="230"/>
      <c r="K376" s="230"/>
      <c r="L376" s="230"/>
      <c r="M376" s="230"/>
      <c r="N376" s="230"/>
      <c r="O376" s="230"/>
      <c r="P376" s="230"/>
      <c r="Q376" s="230"/>
      <c r="R376" s="230"/>
      <c r="S376" s="230"/>
      <c r="T376" s="230"/>
      <c r="U376" s="230"/>
      <c r="V376" s="230"/>
      <c r="W376" s="230"/>
      <c r="X376" s="230"/>
      <c r="Y376" s="230"/>
      <c r="Z376" s="230"/>
    </row>
    <row r="377" spans="1:26" ht="12.75">
      <c r="A377" s="230"/>
      <c r="B377" s="230"/>
      <c r="C377" s="230"/>
      <c r="D377" s="230"/>
      <c r="E377" s="230"/>
      <c r="F377" s="230"/>
      <c r="G377" s="230"/>
      <c r="H377" s="230"/>
      <c r="I377" s="230"/>
      <c r="J377" s="230"/>
      <c r="K377" s="230"/>
      <c r="L377" s="230"/>
      <c r="M377" s="230"/>
      <c r="N377" s="230"/>
      <c r="O377" s="230"/>
      <c r="P377" s="230"/>
      <c r="Q377" s="230"/>
      <c r="R377" s="230"/>
      <c r="S377" s="230"/>
      <c r="T377" s="230"/>
      <c r="U377" s="230"/>
      <c r="V377" s="230"/>
      <c r="W377" s="230"/>
      <c r="X377" s="230"/>
      <c r="Y377" s="230"/>
      <c r="Z377" s="230"/>
    </row>
    <row r="378" spans="1:26" ht="12.75">
      <c r="A378" s="230"/>
      <c r="B378" s="230"/>
      <c r="C378" s="230"/>
      <c r="D378" s="230"/>
      <c r="E378" s="230"/>
      <c r="F378" s="230"/>
      <c r="G378" s="230"/>
      <c r="H378" s="230"/>
      <c r="I378" s="230"/>
      <c r="J378" s="230"/>
      <c r="K378" s="230"/>
      <c r="L378" s="230"/>
      <c r="M378" s="230"/>
      <c r="N378" s="230"/>
      <c r="O378" s="230"/>
      <c r="P378" s="230"/>
      <c r="Q378" s="230"/>
      <c r="R378" s="230"/>
      <c r="S378" s="230"/>
      <c r="T378" s="230"/>
      <c r="U378" s="230"/>
      <c r="V378" s="230"/>
      <c r="W378" s="230"/>
      <c r="X378" s="230"/>
      <c r="Y378" s="230"/>
      <c r="Z378" s="230"/>
    </row>
    <row r="379" spans="1:26" ht="12.75">
      <c r="A379" s="230"/>
      <c r="B379" s="230"/>
      <c r="C379" s="230"/>
      <c r="D379" s="230"/>
      <c r="E379" s="230"/>
      <c r="F379" s="230"/>
      <c r="G379" s="230"/>
      <c r="H379" s="230"/>
      <c r="I379" s="230"/>
      <c r="J379" s="230"/>
      <c r="K379" s="230"/>
      <c r="L379" s="230"/>
      <c r="M379" s="230"/>
      <c r="N379" s="230"/>
      <c r="O379" s="230"/>
      <c r="P379" s="230"/>
      <c r="Q379" s="230"/>
      <c r="R379" s="230"/>
      <c r="S379" s="230"/>
      <c r="T379" s="230"/>
      <c r="U379" s="230"/>
      <c r="V379" s="230"/>
      <c r="W379" s="230"/>
      <c r="X379" s="230"/>
      <c r="Y379" s="230"/>
      <c r="Z379" s="230"/>
    </row>
    <row r="380" spans="1:26" ht="12.75">
      <c r="A380" s="230"/>
      <c r="B380" s="230"/>
      <c r="C380" s="230"/>
      <c r="D380" s="230"/>
      <c r="E380" s="230"/>
      <c r="F380" s="230"/>
      <c r="G380" s="230"/>
      <c r="H380" s="230"/>
      <c r="I380" s="230"/>
      <c r="J380" s="230"/>
      <c r="K380" s="230"/>
      <c r="L380" s="230"/>
      <c r="M380" s="230"/>
      <c r="N380" s="230"/>
      <c r="O380" s="230"/>
      <c r="P380" s="230"/>
      <c r="Q380" s="230"/>
      <c r="R380" s="230"/>
      <c r="S380" s="230"/>
      <c r="T380" s="230"/>
      <c r="U380" s="230"/>
      <c r="V380" s="230"/>
      <c r="W380" s="230"/>
      <c r="X380" s="230"/>
      <c r="Y380" s="230"/>
      <c r="Z380" s="230"/>
    </row>
    <row r="381" spans="1:26" ht="12.75">
      <c r="A381" s="230"/>
      <c r="B381" s="230"/>
      <c r="C381" s="230"/>
      <c r="D381" s="230"/>
      <c r="E381" s="230"/>
      <c r="F381" s="230"/>
      <c r="G381" s="230"/>
      <c r="H381" s="230"/>
      <c r="I381" s="230"/>
      <c r="J381" s="230"/>
      <c r="K381" s="230"/>
      <c r="L381" s="230"/>
      <c r="M381" s="230"/>
      <c r="N381" s="230"/>
      <c r="O381" s="230"/>
      <c r="P381" s="230"/>
      <c r="Q381" s="230"/>
      <c r="R381" s="230"/>
      <c r="S381" s="230"/>
      <c r="T381" s="230"/>
      <c r="U381" s="230"/>
      <c r="V381" s="230"/>
      <c r="W381" s="230"/>
      <c r="X381" s="230"/>
      <c r="Y381" s="230"/>
      <c r="Z381" s="230"/>
    </row>
    <row r="382" spans="1:26" ht="12.75">
      <c r="A382" s="230"/>
      <c r="B382" s="230"/>
      <c r="C382" s="230"/>
      <c r="D382" s="230"/>
      <c r="E382" s="230"/>
      <c r="F382" s="230"/>
      <c r="G382" s="230"/>
      <c r="H382" s="230"/>
      <c r="I382" s="230"/>
      <c r="J382" s="230"/>
      <c r="K382" s="230"/>
      <c r="L382" s="230"/>
      <c r="M382" s="230"/>
      <c r="N382" s="230"/>
      <c r="O382" s="230"/>
      <c r="P382" s="230"/>
      <c r="Q382" s="230"/>
      <c r="R382" s="230"/>
      <c r="S382" s="230"/>
      <c r="T382" s="230"/>
      <c r="U382" s="230"/>
      <c r="V382" s="230"/>
      <c r="W382" s="230"/>
      <c r="X382" s="230"/>
      <c r="Y382" s="230"/>
      <c r="Z382" s="230"/>
    </row>
    <row r="383" spans="1:26" ht="12.75">
      <c r="A383" s="230"/>
      <c r="B383" s="230"/>
      <c r="C383" s="230"/>
      <c r="D383" s="230"/>
      <c r="E383" s="230"/>
      <c r="F383" s="230"/>
      <c r="G383" s="230"/>
      <c r="H383" s="230"/>
      <c r="I383" s="230"/>
      <c r="J383" s="230"/>
      <c r="K383" s="230"/>
      <c r="L383" s="230"/>
      <c r="M383" s="230"/>
      <c r="N383" s="230"/>
      <c r="O383" s="230"/>
      <c r="P383" s="230"/>
      <c r="Q383" s="230"/>
      <c r="R383" s="230"/>
      <c r="S383" s="230"/>
      <c r="T383" s="230"/>
      <c r="U383" s="230"/>
      <c r="V383" s="230"/>
      <c r="W383" s="230"/>
      <c r="X383" s="230"/>
      <c r="Y383" s="230"/>
      <c r="Z383" s="230"/>
    </row>
    <row r="384" spans="1:26" ht="12.75">
      <c r="A384" s="230"/>
      <c r="B384" s="230"/>
      <c r="C384" s="230"/>
      <c r="D384" s="230"/>
      <c r="E384" s="230"/>
      <c r="F384" s="230"/>
      <c r="G384" s="230"/>
      <c r="H384" s="230"/>
      <c r="I384" s="230"/>
      <c r="J384" s="230"/>
      <c r="K384" s="230"/>
      <c r="L384" s="230"/>
      <c r="M384" s="230"/>
      <c r="N384" s="230"/>
      <c r="O384" s="230"/>
      <c r="P384" s="230"/>
      <c r="Q384" s="230"/>
      <c r="R384" s="230"/>
      <c r="S384" s="230"/>
      <c r="T384" s="230"/>
      <c r="U384" s="230"/>
      <c r="V384" s="230"/>
      <c r="W384" s="230"/>
      <c r="X384" s="230"/>
      <c r="Y384" s="230"/>
      <c r="Z384" s="230"/>
    </row>
    <row r="385" spans="1:26" ht="12.75">
      <c r="A385" s="230"/>
      <c r="B385" s="230"/>
      <c r="C385" s="230"/>
      <c r="D385" s="230"/>
      <c r="E385" s="230"/>
      <c r="F385" s="230"/>
      <c r="G385" s="230"/>
      <c r="H385" s="230"/>
      <c r="I385" s="230"/>
      <c r="J385" s="230"/>
      <c r="K385" s="230"/>
      <c r="L385" s="230"/>
      <c r="M385" s="230"/>
      <c r="N385" s="230"/>
      <c r="O385" s="230"/>
      <c r="P385" s="230"/>
      <c r="Q385" s="230"/>
      <c r="R385" s="230"/>
      <c r="S385" s="230"/>
      <c r="T385" s="230"/>
      <c r="U385" s="230"/>
      <c r="V385" s="230"/>
      <c r="W385" s="230"/>
      <c r="X385" s="230"/>
      <c r="Y385" s="230"/>
      <c r="Z385" s="230"/>
    </row>
    <row r="386" spans="1:26" ht="12.75">
      <c r="A386" s="230"/>
      <c r="B386" s="230"/>
      <c r="C386" s="230"/>
      <c r="D386" s="230"/>
      <c r="E386" s="230"/>
      <c r="F386" s="230"/>
      <c r="G386" s="230"/>
      <c r="H386" s="230"/>
      <c r="I386" s="230"/>
      <c r="J386" s="230"/>
      <c r="K386" s="230"/>
      <c r="L386" s="230"/>
      <c r="M386" s="230"/>
      <c r="N386" s="230"/>
      <c r="O386" s="230"/>
      <c r="P386" s="230"/>
      <c r="Q386" s="230"/>
      <c r="R386" s="230"/>
      <c r="S386" s="230"/>
      <c r="T386" s="230"/>
      <c r="U386" s="230"/>
      <c r="V386" s="230"/>
      <c r="W386" s="230"/>
      <c r="X386" s="230"/>
      <c r="Y386" s="230"/>
      <c r="Z386" s="230"/>
    </row>
    <row r="387" spans="1:26" ht="12.75">
      <c r="A387" s="230"/>
      <c r="B387" s="230"/>
      <c r="C387" s="230"/>
      <c r="D387" s="230"/>
      <c r="E387" s="230"/>
      <c r="F387" s="230"/>
      <c r="G387" s="230"/>
      <c r="H387" s="230"/>
      <c r="I387" s="230"/>
      <c r="J387" s="230"/>
      <c r="K387" s="230"/>
      <c r="L387" s="230"/>
      <c r="M387" s="230"/>
      <c r="N387" s="230"/>
      <c r="O387" s="230"/>
      <c r="P387" s="230"/>
      <c r="Q387" s="230"/>
      <c r="R387" s="230"/>
      <c r="S387" s="230"/>
      <c r="T387" s="230"/>
      <c r="U387" s="230"/>
      <c r="V387" s="230"/>
      <c r="W387" s="230"/>
      <c r="X387" s="230"/>
      <c r="Y387" s="230"/>
      <c r="Z387" s="230"/>
    </row>
    <row r="388" spans="1:26" ht="12.75">
      <c r="A388" s="230"/>
      <c r="B388" s="230"/>
      <c r="C388" s="230"/>
      <c r="D388" s="230"/>
      <c r="E388" s="230"/>
      <c r="F388" s="230"/>
      <c r="G388" s="230"/>
      <c r="H388" s="230"/>
      <c r="I388" s="230"/>
      <c r="J388" s="230"/>
      <c r="K388" s="230"/>
      <c r="L388" s="230"/>
      <c r="M388" s="230"/>
      <c r="N388" s="230"/>
      <c r="O388" s="230"/>
      <c r="P388" s="230"/>
      <c r="Q388" s="230"/>
      <c r="R388" s="230"/>
      <c r="S388" s="230"/>
      <c r="T388" s="230"/>
      <c r="U388" s="230"/>
      <c r="V388" s="230"/>
      <c r="W388" s="230"/>
      <c r="X388" s="230"/>
      <c r="Y388" s="230"/>
      <c r="Z388" s="230"/>
    </row>
    <row r="389" spans="1:26" ht="12.75">
      <c r="A389" s="230"/>
      <c r="B389" s="230"/>
      <c r="C389" s="230"/>
      <c r="D389" s="230"/>
      <c r="E389" s="230"/>
      <c r="F389" s="230"/>
      <c r="G389" s="230"/>
      <c r="H389" s="230"/>
      <c r="I389" s="230"/>
      <c r="J389" s="230"/>
      <c r="K389" s="230"/>
      <c r="L389" s="230"/>
      <c r="M389" s="230"/>
      <c r="N389" s="230"/>
      <c r="O389" s="230"/>
      <c r="P389" s="230"/>
      <c r="Q389" s="230"/>
      <c r="R389" s="230"/>
      <c r="S389" s="230"/>
      <c r="T389" s="230"/>
      <c r="U389" s="230"/>
      <c r="V389" s="230"/>
      <c r="W389" s="230"/>
      <c r="X389" s="230"/>
      <c r="Y389" s="230"/>
      <c r="Z389" s="230"/>
    </row>
    <row r="390" spans="1:26" ht="12.75">
      <c r="A390" s="230"/>
      <c r="B390" s="230"/>
      <c r="C390" s="230"/>
      <c r="D390" s="230"/>
      <c r="E390" s="230"/>
      <c r="F390" s="230"/>
      <c r="G390" s="230"/>
      <c r="H390" s="230"/>
      <c r="I390" s="230"/>
      <c r="J390" s="230"/>
      <c r="K390" s="230"/>
      <c r="L390" s="230"/>
      <c r="M390" s="230"/>
      <c r="N390" s="230"/>
      <c r="O390" s="230"/>
      <c r="P390" s="230"/>
      <c r="Q390" s="230"/>
      <c r="R390" s="230"/>
      <c r="S390" s="230"/>
      <c r="T390" s="230"/>
      <c r="U390" s="230"/>
      <c r="V390" s="230"/>
      <c r="W390" s="230"/>
      <c r="X390" s="230"/>
      <c r="Y390" s="230"/>
      <c r="Z390" s="230"/>
    </row>
    <row r="391" spans="1:26" ht="12.75">
      <c r="A391" s="230"/>
      <c r="B391" s="230"/>
      <c r="C391" s="230"/>
      <c r="D391" s="230"/>
      <c r="E391" s="230"/>
      <c r="F391" s="230"/>
      <c r="G391" s="230"/>
      <c r="H391" s="230"/>
      <c r="I391" s="230"/>
      <c r="J391" s="230"/>
      <c r="K391" s="230"/>
      <c r="L391" s="230"/>
      <c r="M391" s="230"/>
      <c r="N391" s="230"/>
      <c r="O391" s="230"/>
      <c r="P391" s="230"/>
      <c r="Q391" s="230"/>
      <c r="R391" s="230"/>
      <c r="S391" s="230"/>
      <c r="T391" s="230"/>
      <c r="U391" s="230"/>
      <c r="V391" s="230"/>
      <c r="W391" s="230"/>
      <c r="X391" s="230"/>
      <c r="Y391" s="230"/>
      <c r="Z391" s="230"/>
    </row>
    <row r="392" spans="1:26" ht="12.75">
      <c r="A392" s="230"/>
      <c r="B392" s="230"/>
      <c r="C392" s="230"/>
      <c r="D392" s="230"/>
      <c r="E392" s="230"/>
      <c r="F392" s="230"/>
      <c r="G392" s="230"/>
      <c r="H392" s="230"/>
      <c r="I392" s="230"/>
      <c r="J392" s="230"/>
      <c r="K392" s="230"/>
      <c r="L392" s="230"/>
      <c r="M392" s="230"/>
      <c r="N392" s="230"/>
      <c r="O392" s="230"/>
      <c r="P392" s="230"/>
      <c r="Q392" s="230"/>
      <c r="R392" s="230"/>
      <c r="S392" s="230"/>
      <c r="T392" s="230"/>
      <c r="U392" s="230"/>
      <c r="V392" s="230"/>
      <c r="W392" s="230"/>
      <c r="X392" s="230"/>
      <c r="Y392" s="230"/>
      <c r="Z392" s="230"/>
    </row>
    <row r="393" spans="1:26" ht="12.75">
      <c r="A393" s="230"/>
      <c r="B393" s="230"/>
      <c r="C393" s="230"/>
      <c r="D393" s="230"/>
      <c r="E393" s="230"/>
      <c r="F393" s="230"/>
      <c r="G393" s="230"/>
      <c r="H393" s="230"/>
      <c r="I393" s="230"/>
      <c r="J393" s="230"/>
      <c r="K393" s="230"/>
      <c r="L393" s="230"/>
      <c r="M393" s="230"/>
      <c r="N393" s="230"/>
      <c r="O393" s="230"/>
      <c r="P393" s="230"/>
      <c r="Q393" s="230"/>
      <c r="R393" s="230"/>
      <c r="S393" s="230"/>
      <c r="T393" s="230"/>
      <c r="U393" s="230"/>
      <c r="V393" s="230"/>
      <c r="W393" s="230"/>
      <c r="X393" s="230"/>
      <c r="Y393" s="230"/>
      <c r="Z393" s="230"/>
    </row>
    <row r="394" spans="1:26" ht="12.75">
      <c r="A394" s="230"/>
      <c r="B394" s="230"/>
      <c r="C394" s="230"/>
      <c r="D394" s="230"/>
      <c r="E394" s="230"/>
      <c r="F394" s="230"/>
      <c r="G394" s="230"/>
      <c r="H394" s="230"/>
      <c r="I394" s="230"/>
      <c r="J394" s="230"/>
      <c r="K394" s="230"/>
      <c r="L394" s="230"/>
      <c r="M394" s="230"/>
      <c r="N394" s="230"/>
      <c r="O394" s="230"/>
      <c r="P394" s="230"/>
      <c r="Q394" s="230"/>
      <c r="R394" s="230"/>
      <c r="S394" s="230"/>
      <c r="T394" s="230"/>
      <c r="U394" s="230"/>
      <c r="V394" s="230"/>
      <c r="W394" s="230"/>
      <c r="X394" s="230"/>
      <c r="Y394" s="230"/>
      <c r="Z394" s="230"/>
    </row>
    <row r="395" spans="1:26" ht="12.75">
      <c r="A395" s="230"/>
      <c r="B395" s="230"/>
      <c r="C395" s="230"/>
      <c r="D395" s="230"/>
      <c r="E395" s="230"/>
      <c r="F395" s="230"/>
      <c r="G395" s="230"/>
      <c r="H395" s="230"/>
      <c r="I395" s="230"/>
      <c r="J395" s="230"/>
      <c r="K395" s="230"/>
      <c r="L395" s="230"/>
      <c r="M395" s="230"/>
      <c r="N395" s="230"/>
      <c r="O395" s="230"/>
      <c r="P395" s="230"/>
      <c r="Q395" s="230"/>
      <c r="R395" s="230"/>
      <c r="S395" s="230"/>
      <c r="T395" s="230"/>
      <c r="U395" s="230"/>
      <c r="V395" s="230"/>
      <c r="W395" s="230"/>
      <c r="X395" s="230"/>
      <c r="Y395" s="230"/>
      <c r="Z395" s="230"/>
    </row>
    <row r="396" spans="1:26" ht="12.75">
      <c r="A396" s="230"/>
      <c r="B396" s="230"/>
      <c r="C396" s="230"/>
      <c r="D396" s="230"/>
      <c r="E396" s="230"/>
      <c r="F396" s="230"/>
      <c r="G396" s="230"/>
      <c r="H396" s="230"/>
      <c r="I396" s="230"/>
      <c r="J396" s="230"/>
      <c r="K396" s="230"/>
      <c r="L396" s="230"/>
      <c r="M396" s="230"/>
      <c r="N396" s="230"/>
      <c r="O396" s="230"/>
      <c r="P396" s="230"/>
      <c r="Q396" s="230"/>
      <c r="R396" s="230"/>
      <c r="S396" s="230"/>
      <c r="T396" s="230"/>
      <c r="U396" s="230"/>
      <c r="V396" s="230"/>
      <c r="W396" s="230"/>
      <c r="X396" s="230"/>
      <c r="Y396" s="230"/>
      <c r="Z396" s="230"/>
    </row>
    <row r="397" spans="1:26" ht="12.75">
      <c r="A397" s="230"/>
      <c r="B397" s="230"/>
      <c r="C397" s="230"/>
      <c r="D397" s="230"/>
      <c r="E397" s="230"/>
      <c r="F397" s="230"/>
      <c r="G397" s="230"/>
      <c r="H397" s="230"/>
      <c r="I397" s="230"/>
      <c r="J397" s="230"/>
      <c r="K397" s="230"/>
      <c r="L397" s="230"/>
      <c r="M397" s="230"/>
      <c r="N397" s="230"/>
      <c r="O397" s="230"/>
      <c r="P397" s="230"/>
      <c r="Q397" s="230"/>
      <c r="R397" s="230"/>
      <c r="S397" s="230"/>
      <c r="T397" s="230"/>
      <c r="U397" s="230"/>
      <c r="V397" s="230"/>
      <c r="W397" s="230"/>
      <c r="X397" s="230"/>
      <c r="Y397" s="230"/>
      <c r="Z397" s="230"/>
    </row>
    <row r="398" spans="1:26" ht="12.75">
      <c r="A398" s="230"/>
      <c r="B398" s="230"/>
      <c r="C398" s="230"/>
      <c r="D398" s="230"/>
      <c r="E398" s="230"/>
      <c r="F398" s="230"/>
      <c r="G398" s="230"/>
      <c r="H398" s="230"/>
      <c r="I398" s="230"/>
      <c r="J398" s="230"/>
      <c r="K398" s="230"/>
      <c r="L398" s="230"/>
      <c r="M398" s="230"/>
      <c r="N398" s="230"/>
      <c r="O398" s="230"/>
      <c r="P398" s="230"/>
      <c r="Q398" s="230"/>
      <c r="R398" s="230"/>
      <c r="S398" s="230"/>
      <c r="T398" s="230"/>
      <c r="U398" s="230"/>
      <c r="V398" s="230"/>
      <c r="W398" s="230"/>
      <c r="X398" s="230"/>
      <c r="Y398" s="230"/>
      <c r="Z398" s="230"/>
    </row>
    <row r="399" spans="1:26" ht="12.75">
      <c r="A399" s="230"/>
      <c r="B399" s="230"/>
      <c r="C399" s="230"/>
      <c r="D399" s="230"/>
      <c r="E399" s="230"/>
      <c r="F399" s="230"/>
      <c r="G399" s="230"/>
      <c r="H399" s="230"/>
      <c r="I399" s="230"/>
      <c r="J399" s="230"/>
      <c r="K399" s="230"/>
      <c r="L399" s="230"/>
      <c r="M399" s="230"/>
      <c r="N399" s="230"/>
      <c r="O399" s="230"/>
      <c r="P399" s="230"/>
      <c r="Q399" s="230"/>
      <c r="R399" s="230"/>
      <c r="S399" s="230"/>
      <c r="T399" s="230"/>
      <c r="U399" s="230"/>
      <c r="V399" s="230"/>
      <c r="W399" s="230"/>
      <c r="X399" s="230"/>
      <c r="Y399" s="230"/>
      <c r="Z399" s="230"/>
    </row>
    <row r="400" spans="1:26" ht="12.75">
      <c r="A400" s="230"/>
      <c r="B400" s="230"/>
      <c r="C400" s="230"/>
      <c r="D400" s="230"/>
      <c r="E400" s="230"/>
      <c r="F400" s="230"/>
      <c r="G400" s="230"/>
      <c r="H400" s="230"/>
      <c r="I400" s="230"/>
      <c r="J400" s="230"/>
      <c r="K400" s="230"/>
      <c r="L400" s="230"/>
      <c r="M400" s="230"/>
      <c r="N400" s="230"/>
      <c r="O400" s="230"/>
      <c r="P400" s="230"/>
      <c r="Q400" s="230"/>
      <c r="R400" s="230"/>
      <c r="S400" s="230"/>
      <c r="T400" s="230"/>
      <c r="U400" s="230"/>
      <c r="V400" s="230"/>
      <c r="W400" s="230"/>
      <c r="X400" s="230"/>
      <c r="Y400" s="230"/>
      <c r="Z400" s="230"/>
    </row>
    <row r="401" spans="1:26" ht="12.75">
      <c r="A401" s="230"/>
      <c r="B401" s="230"/>
      <c r="C401" s="230"/>
      <c r="D401" s="230"/>
      <c r="E401" s="230"/>
      <c r="F401" s="230"/>
      <c r="G401" s="230"/>
      <c r="H401" s="230"/>
      <c r="I401" s="230"/>
      <c r="J401" s="230"/>
      <c r="K401" s="230"/>
      <c r="L401" s="230"/>
      <c r="M401" s="230"/>
      <c r="N401" s="230"/>
      <c r="O401" s="230"/>
      <c r="P401" s="230"/>
      <c r="Q401" s="230"/>
      <c r="R401" s="230"/>
      <c r="S401" s="230"/>
      <c r="T401" s="230"/>
      <c r="U401" s="230"/>
      <c r="V401" s="230"/>
      <c r="W401" s="230"/>
      <c r="X401" s="230"/>
      <c r="Y401" s="230"/>
      <c r="Z401" s="230"/>
    </row>
    <row r="402" spans="1:26" ht="12.75">
      <c r="A402" s="230"/>
      <c r="B402" s="230"/>
      <c r="C402" s="230"/>
      <c r="D402" s="230"/>
      <c r="E402" s="230"/>
      <c r="F402" s="230"/>
      <c r="G402" s="230"/>
      <c r="H402" s="230"/>
      <c r="I402" s="230"/>
      <c r="J402" s="230"/>
      <c r="K402" s="230"/>
      <c r="L402" s="230"/>
      <c r="M402" s="230"/>
      <c r="N402" s="230"/>
      <c r="O402" s="230"/>
      <c r="P402" s="230"/>
      <c r="Q402" s="230"/>
      <c r="R402" s="230"/>
      <c r="S402" s="230"/>
      <c r="T402" s="230"/>
      <c r="U402" s="230"/>
      <c r="V402" s="230"/>
      <c r="W402" s="230"/>
      <c r="X402" s="230"/>
      <c r="Y402" s="230"/>
      <c r="Z402" s="230"/>
    </row>
    <row r="403" spans="1:26" ht="12.75">
      <c r="A403" s="230"/>
      <c r="B403" s="230"/>
      <c r="C403" s="230"/>
      <c r="D403" s="230"/>
      <c r="E403" s="230"/>
      <c r="F403" s="230"/>
      <c r="G403" s="230"/>
      <c r="H403" s="230"/>
      <c r="I403" s="230"/>
      <c r="J403" s="230"/>
      <c r="K403" s="230"/>
      <c r="L403" s="230"/>
      <c r="M403" s="230"/>
      <c r="N403" s="230"/>
      <c r="O403" s="230"/>
      <c r="P403" s="230"/>
      <c r="Q403" s="230"/>
      <c r="R403" s="230"/>
      <c r="S403" s="230"/>
      <c r="T403" s="230"/>
      <c r="U403" s="230"/>
      <c r="V403" s="230"/>
      <c r="W403" s="230"/>
      <c r="X403" s="230"/>
      <c r="Y403" s="230"/>
      <c r="Z403" s="230"/>
    </row>
    <row r="404" spans="1:26" ht="12.75">
      <c r="A404" s="230"/>
      <c r="B404" s="230"/>
      <c r="C404" s="230"/>
      <c r="D404" s="230"/>
      <c r="E404" s="230"/>
      <c r="F404" s="230"/>
      <c r="G404" s="230"/>
      <c r="H404" s="230"/>
      <c r="I404" s="230"/>
      <c r="J404" s="230"/>
      <c r="K404" s="230"/>
      <c r="L404" s="230"/>
      <c r="M404" s="230"/>
      <c r="N404" s="230"/>
      <c r="O404" s="230"/>
      <c r="P404" s="230"/>
      <c r="Q404" s="230"/>
      <c r="R404" s="230"/>
      <c r="S404" s="230"/>
      <c r="T404" s="230"/>
      <c r="U404" s="230"/>
      <c r="V404" s="230"/>
      <c r="W404" s="230"/>
      <c r="X404" s="230"/>
      <c r="Y404" s="230"/>
      <c r="Z404" s="230"/>
    </row>
    <row r="405" spans="1:26" ht="12.75">
      <c r="A405" s="230"/>
      <c r="B405" s="230"/>
      <c r="C405" s="230"/>
      <c r="D405" s="230"/>
      <c r="E405" s="230"/>
      <c r="F405" s="230"/>
      <c r="G405" s="230"/>
      <c r="H405" s="230"/>
      <c r="I405" s="230"/>
      <c r="J405" s="230"/>
      <c r="K405" s="230"/>
      <c r="L405" s="230"/>
      <c r="M405" s="230"/>
      <c r="N405" s="230"/>
      <c r="O405" s="230"/>
      <c r="P405" s="230"/>
      <c r="Q405" s="230"/>
      <c r="R405" s="230"/>
      <c r="S405" s="230"/>
      <c r="T405" s="230"/>
      <c r="U405" s="230"/>
      <c r="V405" s="230"/>
      <c r="W405" s="230"/>
      <c r="X405" s="230"/>
      <c r="Y405" s="230"/>
      <c r="Z405" s="230"/>
    </row>
    <row r="406" spans="1:26" ht="12.75">
      <c r="A406" s="230"/>
      <c r="B406" s="230"/>
      <c r="C406" s="230"/>
      <c r="D406" s="230"/>
      <c r="E406" s="230"/>
      <c r="F406" s="230"/>
      <c r="G406" s="230"/>
      <c r="H406" s="230"/>
      <c r="I406" s="230"/>
      <c r="J406" s="230"/>
      <c r="K406" s="230"/>
      <c r="L406" s="230"/>
      <c r="M406" s="230"/>
      <c r="N406" s="230"/>
      <c r="O406" s="230"/>
      <c r="P406" s="230"/>
      <c r="Q406" s="230"/>
      <c r="R406" s="230"/>
      <c r="S406" s="230"/>
      <c r="T406" s="230"/>
      <c r="U406" s="230"/>
      <c r="V406" s="230"/>
      <c r="W406" s="230"/>
      <c r="X406" s="230"/>
      <c r="Y406" s="230"/>
      <c r="Z406" s="230"/>
    </row>
    <row r="407" spans="1:26" ht="12.75">
      <c r="A407" s="230"/>
      <c r="B407" s="230"/>
      <c r="C407" s="230"/>
      <c r="D407" s="230"/>
      <c r="E407" s="230"/>
      <c r="F407" s="230"/>
      <c r="G407" s="230"/>
      <c r="H407" s="230"/>
      <c r="I407" s="230"/>
      <c r="J407" s="230"/>
      <c r="K407" s="230"/>
      <c r="L407" s="230"/>
      <c r="M407" s="230"/>
      <c r="N407" s="230"/>
      <c r="O407" s="230"/>
      <c r="P407" s="230"/>
      <c r="Q407" s="230"/>
      <c r="R407" s="230"/>
      <c r="S407" s="230"/>
      <c r="T407" s="230"/>
      <c r="U407" s="230"/>
      <c r="V407" s="230"/>
      <c r="W407" s="230"/>
      <c r="X407" s="230"/>
      <c r="Y407" s="230"/>
      <c r="Z407" s="230"/>
    </row>
    <row r="408" spans="1:26" ht="12.75">
      <c r="A408" s="230"/>
      <c r="B408" s="230"/>
      <c r="C408" s="230"/>
      <c r="D408" s="230"/>
      <c r="E408" s="230"/>
      <c r="F408" s="230"/>
      <c r="G408" s="230"/>
      <c r="H408" s="230"/>
      <c r="I408" s="230"/>
      <c r="J408" s="230"/>
      <c r="K408" s="230"/>
      <c r="L408" s="230"/>
      <c r="M408" s="230"/>
      <c r="N408" s="230"/>
      <c r="O408" s="230"/>
      <c r="P408" s="230"/>
      <c r="Q408" s="230"/>
      <c r="R408" s="230"/>
      <c r="S408" s="230"/>
      <c r="T408" s="230"/>
      <c r="U408" s="230"/>
      <c r="V408" s="230"/>
      <c r="W408" s="230"/>
      <c r="X408" s="230"/>
      <c r="Y408" s="230"/>
      <c r="Z408" s="230"/>
    </row>
    <row r="409" spans="1:26" ht="12.75">
      <c r="A409" s="230"/>
      <c r="B409" s="230"/>
      <c r="C409" s="230"/>
      <c r="D409" s="230"/>
      <c r="E409" s="230"/>
      <c r="F409" s="230"/>
      <c r="G409" s="230"/>
      <c r="H409" s="230"/>
      <c r="I409" s="230"/>
      <c r="J409" s="230"/>
      <c r="K409" s="230"/>
      <c r="L409" s="230"/>
      <c r="M409" s="230"/>
      <c r="N409" s="230"/>
      <c r="O409" s="230"/>
      <c r="P409" s="230"/>
      <c r="Q409" s="230"/>
      <c r="R409" s="230"/>
      <c r="S409" s="230"/>
      <c r="T409" s="230"/>
      <c r="U409" s="230"/>
      <c r="V409" s="230"/>
      <c r="W409" s="230"/>
      <c r="X409" s="230"/>
      <c r="Y409" s="230"/>
      <c r="Z409" s="230"/>
    </row>
    <row r="410" spans="1:26" ht="12.75">
      <c r="A410" s="230"/>
      <c r="B410" s="230"/>
      <c r="C410" s="230"/>
      <c r="D410" s="230"/>
      <c r="E410" s="230"/>
      <c r="F410" s="230"/>
      <c r="G410" s="230"/>
      <c r="H410" s="230"/>
      <c r="I410" s="230"/>
      <c r="J410" s="230"/>
      <c r="K410" s="230"/>
      <c r="L410" s="230"/>
      <c r="M410" s="230"/>
      <c r="N410" s="230"/>
      <c r="O410" s="230"/>
      <c r="P410" s="230"/>
      <c r="Q410" s="230"/>
      <c r="R410" s="230"/>
      <c r="S410" s="230"/>
      <c r="T410" s="230"/>
      <c r="U410" s="230"/>
      <c r="V410" s="230"/>
      <c r="W410" s="230"/>
      <c r="X410" s="230"/>
      <c r="Y410" s="230"/>
      <c r="Z410" s="230"/>
    </row>
    <row r="411" spans="1:26" ht="12.75">
      <c r="A411" s="230"/>
      <c r="B411" s="230"/>
      <c r="C411" s="230"/>
      <c r="D411" s="230"/>
      <c r="E411" s="230"/>
      <c r="F411" s="230"/>
      <c r="G411" s="230"/>
      <c r="H411" s="230"/>
      <c r="I411" s="230"/>
      <c r="J411" s="230"/>
      <c r="K411" s="230"/>
      <c r="L411" s="230"/>
      <c r="M411" s="230"/>
      <c r="N411" s="230"/>
      <c r="O411" s="230"/>
      <c r="P411" s="230"/>
      <c r="Q411" s="230"/>
      <c r="R411" s="230"/>
      <c r="S411" s="230"/>
      <c r="T411" s="230"/>
      <c r="U411" s="230"/>
      <c r="V411" s="230"/>
      <c r="W411" s="230"/>
      <c r="X411" s="230"/>
      <c r="Y411" s="230"/>
      <c r="Z411" s="230"/>
    </row>
    <row r="412" spans="1:26" ht="12.75">
      <c r="A412" s="230"/>
      <c r="B412" s="230"/>
      <c r="C412" s="230"/>
      <c r="D412" s="230"/>
      <c r="E412" s="230"/>
      <c r="F412" s="230"/>
      <c r="G412" s="230"/>
      <c r="H412" s="230"/>
      <c r="I412" s="230"/>
      <c r="J412" s="230"/>
      <c r="K412" s="230"/>
      <c r="L412" s="230"/>
      <c r="M412" s="230"/>
      <c r="N412" s="230"/>
      <c r="O412" s="230"/>
      <c r="P412" s="230"/>
      <c r="Q412" s="230"/>
      <c r="R412" s="230"/>
      <c r="S412" s="230"/>
      <c r="T412" s="230"/>
      <c r="U412" s="230"/>
      <c r="V412" s="230"/>
      <c r="W412" s="230"/>
      <c r="X412" s="230"/>
      <c r="Y412" s="230"/>
      <c r="Z412" s="230"/>
    </row>
    <row r="413" spans="1:26" ht="12.75">
      <c r="A413" s="230"/>
      <c r="B413" s="230"/>
      <c r="C413" s="230"/>
      <c r="D413" s="230"/>
      <c r="E413" s="230"/>
      <c r="F413" s="230"/>
      <c r="G413" s="230"/>
      <c r="H413" s="230"/>
      <c r="I413" s="230"/>
      <c r="J413" s="230"/>
      <c r="K413" s="230"/>
      <c r="L413" s="230"/>
      <c r="M413" s="230"/>
      <c r="N413" s="230"/>
      <c r="O413" s="230"/>
      <c r="P413" s="230"/>
      <c r="Q413" s="230"/>
      <c r="R413" s="230"/>
      <c r="S413" s="230"/>
      <c r="T413" s="230"/>
      <c r="U413" s="230"/>
      <c r="V413" s="230"/>
      <c r="W413" s="230"/>
      <c r="X413" s="230"/>
      <c r="Y413" s="230"/>
      <c r="Z413" s="230"/>
    </row>
    <row r="414" spans="1:26" ht="12.75">
      <c r="A414" s="230"/>
      <c r="B414" s="230"/>
      <c r="C414" s="230"/>
      <c r="D414" s="230"/>
      <c r="E414" s="230"/>
      <c r="F414" s="230"/>
      <c r="G414" s="230"/>
      <c r="H414" s="230"/>
      <c r="I414" s="230"/>
      <c r="J414" s="230"/>
      <c r="K414" s="230"/>
      <c r="L414" s="230"/>
      <c r="M414" s="230"/>
      <c r="N414" s="230"/>
      <c r="O414" s="230"/>
      <c r="P414" s="230"/>
      <c r="Q414" s="230"/>
      <c r="R414" s="230"/>
      <c r="S414" s="230"/>
      <c r="T414" s="230"/>
      <c r="U414" s="230"/>
      <c r="V414" s="230"/>
      <c r="W414" s="230"/>
      <c r="X414" s="230"/>
      <c r="Y414" s="230"/>
      <c r="Z414" s="230"/>
    </row>
    <row r="415" spans="1:26" ht="12.75">
      <c r="A415" s="230"/>
      <c r="B415" s="230"/>
      <c r="C415" s="230"/>
      <c r="D415" s="230"/>
      <c r="E415" s="230"/>
      <c r="F415" s="230"/>
      <c r="G415" s="230"/>
      <c r="H415" s="230"/>
      <c r="I415" s="230"/>
      <c r="J415" s="230"/>
      <c r="K415" s="230"/>
      <c r="L415" s="230"/>
      <c r="M415" s="230"/>
      <c r="N415" s="230"/>
      <c r="O415" s="230"/>
      <c r="P415" s="230"/>
      <c r="Q415" s="230"/>
      <c r="R415" s="230"/>
      <c r="S415" s="230"/>
      <c r="T415" s="230"/>
      <c r="U415" s="230"/>
      <c r="V415" s="230"/>
      <c r="W415" s="230"/>
      <c r="X415" s="230"/>
      <c r="Y415" s="230"/>
      <c r="Z415" s="230"/>
    </row>
    <row r="416" spans="1:26" ht="12.75">
      <c r="A416" s="230"/>
      <c r="B416" s="230"/>
      <c r="C416" s="230"/>
      <c r="D416" s="230"/>
      <c r="E416" s="230"/>
      <c r="F416" s="230"/>
      <c r="G416" s="230"/>
      <c r="H416" s="230"/>
      <c r="I416" s="230"/>
      <c r="J416" s="230"/>
      <c r="K416" s="230"/>
      <c r="L416" s="230"/>
      <c r="M416" s="230"/>
      <c r="N416" s="230"/>
      <c r="O416" s="230"/>
      <c r="P416" s="230"/>
      <c r="Q416" s="230"/>
      <c r="R416" s="230"/>
      <c r="S416" s="230"/>
      <c r="T416" s="230"/>
      <c r="U416" s="230"/>
      <c r="V416" s="230"/>
      <c r="W416" s="230"/>
      <c r="X416" s="230"/>
      <c r="Y416" s="230"/>
      <c r="Z416" s="230"/>
    </row>
    <row r="417" spans="1:26" ht="12.75">
      <c r="A417" s="230"/>
      <c r="B417" s="230"/>
      <c r="C417" s="230"/>
      <c r="D417" s="230"/>
      <c r="E417" s="230"/>
      <c r="F417" s="230"/>
      <c r="G417" s="230"/>
      <c r="H417" s="230"/>
      <c r="I417" s="230"/>
      <c r="J417" s="230"/>
      <c r="K417" s="230"/>
      <c r="L417" s="230"/>
      <c r="M417" s="230"/>
      <c r="N417" s="230"/>
      <c r="O417" s="230"/>
      <c r="P417" s="230"/>
      <c r="Q417" s="230"/>
      <c r="R417" s="230"/>
      <c r="S417" s="230"/>
      <c r="T417" s="230"/>
      <c r="U417" s="230"/>
      <c r="V417" s="230"/>
      <c r="W417" s="230"/>
      <c r="X417" s="230"/>
      <c r="Y417" s="230"/>
      <c r="Z417" s="230"/>
    </row>
    <row r="418" spans="1:26" ht="12.75">
      <c r="A418" s="230"/>
      <c r="B418" s="230"/>
      <c r="C418" s="230"/>
      <c r="D418" s="230"/>
      <c r="E418" s="230"/>
      <c r="F418" s="230"/>
      <c r="G418" s="230"/>
      <c r="H418" s="230"/>
      <c r="I418" s="230"/>
      <c r="J418" s="230"/>
      <c r="K418" s="230"/>
      <c r="L418" s="230"/>
      <c r="M418" s="230"/>
      <c r="N418" s="230"/>
      <c r="O418" s="230"/>
      <c r="P418" s="230"/>
      <c r="Q418" s="230"/>
      <c r="R418" s="230"/>
      <c r="S418" s="230"/>
      <c r="T418" s="230"/>
      <c r="U418" s="230"/>
      <c r="V418" s="230"/>
      <c r="W418" s="230"/>
      <c r="X418" s="230"/>
      <c r="Y418" s="230"/>
      <c r="Z418" s="230"/>
    </row>
    <row r="419" spans="1:26" ht="12.75">
      <c r="A419" s="230"/>
      <c r="B419" s="230"/>
      <c r="C419" s="230"/>
      <c r="D419" s="230"/>
      <c r="E419" s="230"/>
      <c r="F419" s="230"/>
      <c r="G419" s="230"/>
      <c r="H419" s="230"/>
      <c r="I419" s="230"/>
      <c r="J419" s="230"/>
      <c r="K419" s="230"/>
      <c r="L419" s="230"/>
      <c r="M419" s="230"/>
      <c r="N419" s="230"/>
      <c r="O419" s="230"/>
      <c r="P419" s="230"/>
      <c r="Q419" s="230"/>
      <c r="R419" s="230"/>
      <c r="S419" s="230"/>
      <c r="T419" s="230"/>
      <c r="U419" s="230"/>
      <c r="V419" s="230"/>
      <c r="W419" s="230"/>
      <c r="X419" s="230"/>
      <c r="Y419" s="230"/>
      <c r="Z419" s="230"/>
    </row>
    <row r="420" spans="1:26" ht="12.75">
      <c r="A420" s="230"/>
      <c r="B420" s="230"/>
      <c r="C420" s="230"/>
      <c r="D420" s="230"/>
      <c r="E420" s="230"/>
      <c r="F420" s="230"/>
      <c r="G420" s="230"/>
      <c r="H420" s="230"/>
      <c r="I420" s="230"/>
      <c r="J420" s="230"/>
      <c r="K420" s="230"/>
      <c r="L420" s="230"/>
      <c r="M420" s="230"/>
      <c r="N420" s="230"/>
      <c r="O420" s="230"/>
      <c r="P420" s="230"/>
      <c r="Q420" s="230"/>
      <c r="R420" s="230"/>
      <c r="S420" s="230"/>
      <c r="T420" s="230"/>
      <c r="U420" s="230"/>
      <c r="V420" s="230"/>
      <c r="W420" s="230"/>
      <c r="X420" s="230"/>
      <c r="Y420" s="230"/>
      <c r="Z420" s="230"/>
    </row>
    <row r="421" spans="1:26" ht="12.75">
      <c r="A421" s="230"/>
      <c r="B421" s="230"/>
      <c r="C421" s="230"/>
      <c r="D421" s="230"/>
      <c r="E421" s="230"/>
      <c r="F421" s="230"/>
      <c r="G421" s="230"/>
      <c r="H421" s="230"/>
      <c r="I421" s="230"/>
      <c r="J421" s="230"/>
      <c r="K421" s="230"/>
      <c r="L421" s="230"/>
      <c r="M421" s="230"/>
      <c r="N421" s="230"/>
      <c r="O421" s="230"/>
      <c r="P421" s="230"/>
      <c r="Q421" s="230"/>
      <c r="R421" s="230"/>
      <c r="S421" s="230"/>
      <c r="T421" s="230"/>
      <c r="U421" s="230"/>
      <c r="V421" s="230"/>
      <c r="W421" s="230"/>
      <c r="X421" s="230"/>
      <c r="Y421" s="230"/>
      <c r="Z421" s="230"/>
    </row>
    <row r="422" spans="1:26" ht="12.75">
      <c r="A422" s="230"/>
      <c r="B422" s="230"/>
      <c r="C422" s="230"/>
      <c r="D422" s="230"/>
      <c r="E422" s="230"/>
      <c r="F422" s="230"/>
      <c r="G422" s="230"/>
      <c r="H422" s="230"/>
      <c r="I422" s="230"/>
      <c r="J422" s="230"/>
      <c r="K422" s="230"/>
      <c r="L422" s="230"/>
      <c r="M422" s="230"/>
      <c r="N422" s="230"/>
      <c r="O422" s="230"/>
      <c r="P422" s="230"/>
      <c r="Q422" s="230"/>
      <c r="R422" s="230"/>
      <c r="S422" s="230"/>
      <c r="T422" s="230"/>
      <c r="U422" s="230"/>
      <c r="V422" s="230"/>
      <c r="W422" s="230"/>
      <c r="X422" s="230"/>
      <c r="Y422" s="230"/>
      <c r="Z422" s="230"/>
    </row>
    <row r="423" spans="1:26" ht="12.75">
      <c r="A423" s="230"/>
      <c r="B423" s="230"/>
      <c r="C423" s="230"/>
      <c r="D423" s="230"/>
      <c r="E423" s="230"/>
      <c r="F423" s="230"/>
      <c r="G423" s="230"/>
      <c r="H423" s="230"/>
      <c r="I423" s="230"/>
      <c r="J423" s="230"/>
      <c r="K423" s="230"/>
      <c r="L423" s="230"/>
      <c r="M423" s="230"/>
      <c r="N423" s="230"/>
      <c r="O423" s="230"/>
      <c r="P423" s="230"/>
      <c r="Q423" s="230"/>
      <c r="R423" s="230"/>
      <c r="S423" s="230"/>
      <c r="T423" s="230"/>
      <c r="U423" s="230"/>
      <c r="V423" s="230"/>
      <c r="W423" s="230"/>
      <c r="X423" s="230"/>
      <c r="Y423" s="230"/>
      <c r="Z423" s="230"/>
    </row>
    <row r="424" spans="1:26" ht="12.75">
      <c r="A424" s="230"/>
      <c r="B424" s="230"/>
      <c r="C424" s="230"/>
      <c r="D424" s="230"/>
      <c r="E424" s="230"/>
      <c r="F424" s="230"/>
      <c r="G424" s="230"/>
      <c r="H424" s="230"/>
      <c r="I424" s="230"/>
      <c r="J424" s="230"/>
      <c r="K424" s="230"/>
      <c r="L424" s="230"/>
      <c r="M424" s="230"/>
      <c r="N424" s="230"/>
      <c r="O424" s="230"/>
      <c r="P424" s="230"/>
      <c r="Q424" s="230"/>
      <c r="R424" s="230"/>
      <c r="S424" s="230"/>
      <c r="T424" s="230"/>
      <c r="U424" s="230"/>
      <c r="V424" s="230"/>
      <c r="W424" s="230"/>
      <c r="X424" s="230"/>
      <c r="Y424" s="230"/>
      <c r="Z424" s="230"/>
    </row>
    <row r="425" spans="1:26" ht="12.75">
      <c r="A425" s="230"/>
      <c r="B425" s="230"/>
      <c r="C425" s="230"/>
      <c r="D425" s="230"/>
      <c r="E425" s="230"/>
      <c r="F425" s="230"/>
      <c r="G425" s="230"/>
      <c r="H425" s="230"/>
      <c r="I425" s="230"/>
      <c r="J425" s="230"/>
      <c r="K425" s="230"/>
      <c r="L425" s="230"/>
      <c r="M425" s="230"/>
      <c r="N425" s="230"/>
      <c r="O425" s="230"/>
      <c r="P425" s="230"/>
      <c r="Q425" s="230"/>
      <c r="R425" s="230"/>
      <c r="S425" s="230"/>
      <c r="T425" s="230"/>
      <c r="U425" s="230"/>
      <c r="V425" s="230"/>
      <c r="W425" s="230"/>
      <c r="X425" s="230"/>
      <c r="Y425" s="230"/>
      <c r="Z425" s="230"/>
    </row>
    <row r="426" spans="1:26" ht="12.75">
      <c r="A426" s="230"/>
      <c r="B426" s="230"/>
      <c r="C426" s="230"/>
      <c r="D426" s="230"/>
      <c r="E426" s="230"/>
      <c r="F426" s="230"/>
      <c r="G426" s="230"/>
      <c r="H426" s="230"/>
      <c r="I426" s="230"/>
      <c r="J426" s="230"/>
      <c r="K426" s="230"/>
      <c r="L426" s="230"/>
      <c r="M426" s="230"/>
      <c r="N426" s="230"/>
      <c r="O426" s="230"/>
      <c r="P426" s="230"/>
      <c r="Q426" s="230"/>
      <c r="R426" s="230"/>
      <c r="S426" s="230"/>
      <c r="T426" s="230"/>
      <c r="U426" s="230"/>
      <c r="V426" s="230"/>
      <c r="W426" s="230"/>
      <c r="X426" s="230"/>
      <c r="Y426" s="230"/>
      <c r="Z426" s="230"/>
    </row>
    <row r="427" spans="1:26" ht="12.75">
      <c r="A427" s="230"/>
      <c r="B427" s="230"/>
      <c r="C427" s="230"/>
      <c r="D427" s="230"/>
      <c r="E427" s="230"/>
      <c r="F427" s="230"/>
      <c r="G427" s="230"/>
      <c r="H427" s="230"/>
      <c r="I427" s="230"/>
      <c r="J427" s="230"/>
      <c r="K427" s="230"/>
      <c r="L427" s="230"/>
      <c r="M427" s="230"/>
      <c r="N427" s="230"/>
      <c r="O427" s="230"/>
      <c r="P427" s="230"/>
      <c r="Q427" s="230"/>
      <c r="R427" s="230"/>
      <c r="S427" s="230"/>
      <c r="T427" s="230"/>
      <c r="U427" s="230"/>
      <c r="V427" s="230"/>
      <c r="W427" s="230"/>
      <c r="X427" s="230"/>
      <c r="Y427" s="230"/>
      <c r="Z427" s="230"/>
    </row>
    <row r="428" spans="1:26" ht="12.75">
      <c r="A428" s="230"/>
      <c r="B428" s="230"/>
      <c r="C428" s="230"/>
      <c r="D428" s="230"/>
      <c r="E428" s="230"/>
      <c r="F428" s="230"/>
      <c r="G428" s="230"/>
      <c r="H428" s="230"/>
      <c r="I428" s="230"/>
      <c r="J428" s="230"/>
      <c r="K428" s="230"/>
      <c r="L428" s="230"/>
      <c r="M428" s="230"/>
      <c r="N428" s="230"/>
      <c r="O428" s="230"/>
      <c r="P428" s="230"/>
      <c r="Q428" s="230"/>
      <c r="R428" s="230"/>
      <c r="S428" s="230"/>
      <c r="T428" s="230"/>
      <c r="U428" s="230"/>
      <c r="V428" s="230"/>
      <c r="W428" s="230"/>
      <c r="X428" s="230"/>
      <c r="Y428" s="230"/>
      <c r="Z428" s="230"/>
    </row>
    <row r="429" spans="1:26" ht="12.75">
      <c r="A429" s="230"/>
      <c r="B429" s="230"/>
      <c r="C429" s="230"/>
      <c r="D429" s="230"/>
      <c r="E429" s="230"/>
      <c r="F429" s="230"/>
      <c r="G429" s="230"/>
      <c r="H429" s="230"/>
      <c r="I429" s="230"/>
      <c r="J429" s="230"/>
      <c r="K429" s="230"/>
      <c r="L429" s="230"/>
      <c r="M429" s="230"/>
      <c r="N429" s="230"/>
      <c r="O429" s="230"/>
      <c r="P429" s="230"/>
      <c r="Q429" s="230"/>
      <c r="R429" s="230"/>
      <c r="S429" s="230"/>
      <c r="T429" s="230"/>
      <c r="U429" s="230"/>
      <c r="V429" s="230"/>
      <c r="W429" s="230"/>
      <c r="X429" s="230"/>
      <c r="Y429" s="230"/>
      <c r="Z429" s="230"/>
    </row>
    <row r="430" spans="1:26" ht="12.75">
      <c r="A430" s="230"/>
      <c r="B430" s="230"/>
      <c r="C430" s="230"/>
      <c r="D430" s="230"/>
      <c r="E430" s="230"/>
      <c r="F430" s="230"/>
      <c r="G430" s="230"/>
      <c r="H430" s="230"/>
      <c r="I430" s="230"/>
      <c r="J430" s="230"/>
      <c r="K430" s="230"/>
      <c r="L430" s="230"/>
      <c r="M430" s="230"/>
      <c r="N430" s="230"/>
      <c r="O430" s="230"/>
      <c r="P430" s="230"/>
      <c r="Q430" s="230"/>
      <c r="R430" s="230"/>
      <c r="S430" s="230"/>
      <c r="T430" s="230"/>
      <c r="U430" s="230"/>
      <c r="V430" s="230"/>
      <c r="W430" s="230"/>
      <c r="X430" s="230"/>
      <c r="Y430" s="230"/>
      <c r="Z430" s="230"/>
    </row>
    <row r="431" spans="1:26" ht="12.75">
      <c r="A431" s="230"/>
      <c r="B431" s="230"/>
      <c r="C431" s="230"/>
      <c r="D431" s="230"/>
      <c r="E431" s="230"/>
      <c r="F431" s="230"/>
      <c r="G431" s="230"/>
      <c r="H431" s="230"/>
      <c r="I431" s="230"/>
      <c r="J431" s="230"/>
      <c r="K431" s="230"/>
      <c r="L431" s="230"/>
      <c r="M431" s="230"/>
      <c r="N431" s="230"/>
      <c r="O431" s="230"/>
      <c r="P431" s="230"/>
      <c r="Q431" s="230"/>
      <c r="R431" s="230"/>
      <c r="S431" s="230"/>
      <c r="T431" s="230"/>
      <c r="U431" s="230"/>
      <c r="V431" s="230"/>
      <c r="W431" s="230"/>
      <c r="X431" s="230"/>
      <c r="Y431" s="230"/>
      <c r="Z431" s="230"/>
    </row>
    <row r="432" spans="1:26" ht="12.75">
      <c r="A432" s="230"/>
      <c r="B432" s="230"/>
      <c r="C432" s="230"/>
      <c r="D432" s="230"/>
      <c r="E432" s="230"/>
      <c r="F432" s="230"/>
      <c r="G432" s="230"/>
      <c r="H432" s="230"/>
      <c r="I432" s="230"/>
      <c r="J432" s="230"/>
      <c r="K432" s="230"/>
      <c r="L432" s="230"/>
      <c r="M432" s="230"/>
      <c r="N432" s="230"/>
      <c r="O432" s="230"/>
      <c r="P432" s="230"/>
      <c r="Q432" s="230"/>
      <c r="R432" s="230"/>
      <c r="S432" s="230"/>
      <c r="T432" s="230"/>
      <c r="U432" s="230"/>
      <c r="V432" s="230"/>
      <c r="W432" s="230"/>
      <c r="X432" s="230"/>
      <c r="Y432" s="230"/>
      <c r="Z432" s="230"/>
    </row>
    <row r="433" spans="1:26" ht="12.75">
      <c r="A433" s="230"/>
      <c r="B433" s="230"/>
      <c r="C433" s="230"/>
      <c r="D433" s="230"/>
      <c r="E433" s="230"/>
      <c r="F433" s="230"/>
      <c r="G433" s="230"/>
      <c r="H433" s="230"/>
      <c r="I433" s="230"/>
      <c r="J433" s="230"/>
      <c r="K433" s="230"/>
      <c r="L433" s="230"/>
      <c r="M433" s="230"/>
      <c r="N433" s="230"/>
      <c r="O433" s="230"/>
      <c r="P433" s="230"/>
      <c r="Q433" s="230"/>
      <c r="R433" s="230"/>
      <c r="S433" s="230"/>
      <c r="T433" s="230"/>
      <c r="U433" s="230"/>
      <c r="V433" s="230"/>
      <c r="W433" s="230"/>
      <c r="X433" s="230"/>
      <c r="Y433" s="230"/>
      <c r="Z433" s="230"/>
    </row>
    <row r="434" spans="1:26" ht="12.75">
      <c r="A434" s="230"/>
      <c r="B434" s="230"/>
      <c r="C434" s="230"/>
      <c r="D434" s="230"/>
      <c r="E434" s="230"/>
      <c r="F434" s="230"/>
      <c r="G434" s="230"/>
      <c r="H434" s="230"/>
      <c r="I434" s="230"/>
      <c r="J434" s="230"/>
      <c r="K434" s="230"/>
      <c r="L434" s="230"/>
      <c r="M434" s="230"/>
      <c r="N434" s="230"/>
      <c r="O434" s="230"/>
      <c r="P434" s="230"/>
      <c r="Q434" s="230"/>
      <c r="R434" s="230"/>
      <c r="S434" s="230"/>
      <c r="T434" s="230"/>
      <c r="U434" s="230"/>
      <c r="V434" s="230"/>
      <c r="W434" s="230"/>
      <c r="X434" s="230"/>
      <c r="Y434" s="230"/>
      <c r="Z434" s="230"/>
    </row>
    <row r="435" spans="1:26" ht="12.75">
      <c r="A435" s="230"/>
      <c r="B435" s="230"/>
      <c r="C435" s="230"/>
      <c r="D435" s="230"/>
      <c r="E435" s="230"/>
      <c r="F435" s="230"/>
      <c r="G435" s="230"/>
      <c r="H435" s="230"/>
      <c r="I435" s="230"/>
      <c r="J435" s="230"/>
      <c r="K435" s="230"/>
      <c r="L435" s="230"/>
      <c r="M435" s="230"/>
      <c r="N435" s="230"/>
      <c r="O435" s="230"/>
      <c r="P435" s="230"/>
      <c r="Q435" s="230"/>
      <c r="R435" s="230"/>
      <c r="S435" s="230"/>
      <c r="T435" s="230"/>
      <c r="U435" s="230"/>
      <c r="V435" s="230"/>
      <c r="W435" s="230"/>
      <c r="X435" s="230"/>
      <c r="Y435" s="230"/>
      <c r="Z435" s="230"/>
    </row>
    <row r="436" spans="1:26" ht="12.75">
      <c r="A436" s="230"/>
      <c r="B436" s="230"/>
      <c r="C436" s="230"/>
      <c r="D436" s="230"/>
      <c r="E436" s="230"/>
      <c r="F436" s="230"/>
      <c r="G436" s="230"/>
      <c r="H436" s="230"/>
      <c r="I436" s="230"/>
      <c r="J436" s="230"/>
      <c r="K436" s="230"/>
      <c r="L436" s="230"/>
      <c r="M436" s="230"/>
      <c r="N436" s="230"/>
      <c r="O436" s="230"/>
      <c r="P436" s="230"/>
      <c r="Q436" s="230"/>
      <c r="R436" s="230"/>
      <c r="S436" s="230"/>
      <c r="T436" s="230"/>
      <c r="U436" s="230"/>
      <c r="V436" s="230"/>
      <c r="W436" s="230"/>
      <c r="X436" s="230"/>
      <c r="Y436" s="230"/>
      <c r="Z436" s="230"/>
    </row>
    <row r="437" spans="1:26" ht="12.75">
      <c r="A437" s="230"/>
      <c r="B437" s="230"/>
      <c r="C437" s="230"/>
      <c r="D437" s="230"/>
      <c r="E437" s="230"/>
      <c r="F437" s="230"/>
      <c r="G437" s="230"/>
      <c r="H437" s="230"/>
      <c r="I437" s="230"/>
      <c r="J437" s="230"/>
      <c r="K437" s="230"/>
      <c r="L437" s="230"/>
      <c r="M437" s="230"/>
      <c r="N437" s="230"/>
      <c r="O437" s="230"/>
      <c r="P437" s="230"/>
      <c r="Q437" s="230"/>
      <c r="R437" s="230"/>
      <c r="S437" s="230"/>
      <c r="T437" s="230"/>
      <c r="U437" s="230"/>
      <c r="V437" s="230"/>
      <c r="W437" s="230"/>
      <c r="X437" s="230"/>
      <c r="Y437" s="230"/>
      <c r="Z437" s="230"/>
    </row>
    <row r="438" spans="1:26" ht="12.75">
      <c r="A438" s="230"/>
      <c r="B438" s="230"/>
      <c r="C438" s="230"/>
      <c r="D438" s="230"/>
      <c r="E438" s="230"/>
      <c r="F438" s="230"/>
      <c r="G438" s="230"/>
      <c r="H438" s="230"/>
      <c r="I438" s="230"/>
      <c r="J438" s="230"/>
      <c r="K438" s="230"/>
      <c r="L438" s="230"/>
      <c r="M438" s="230"/>
      <c r="N438" s="230"/>
      <c r="O438" s="230"/>
      <c r="P438" s="230"/>
      <c r="Q438" s="230"/>
      <c r="R438" s="230"/>
      <c r="S438" s="230"/>
      <c r="T438" s="230"/>
      <c r="U438" s="230"/>
      <c r="V438" s="230"/>
      <c r="W438" s="230"/>
      <c r="X438" s="230"/>
      <c r="Y438" s="230"/>
      <c r="Z438" s="230"/>
    </row>
    <row r="439" spans="1:26" ht="12.75">
      <c r="A439" s="230"/>
      <c r="B439" s="230"/>
      <c r="C439" s="230"/>
      <c r="D439" s="230"/>
      <c r="E439" s="230"/>
      <c r="F439" s="230"/>
      <c r="G439" s="230"/>
      <c r="H439" s="230"/>
      <c r="I439" s="230"/>
      <c r="J439" s="230"/>
      <c r="K439" s="230"/>
      <c r="L439" s="230"/>
      <c r="M439" s="230"/>
      <c r="N439" s="230"/>
      <c r="O439" s="230"/>
      <c r="P439" s="230"/>
      <c r="Q439" s="230"/>
      <c r="R439" s="230"/>
      <c r="S439" s="230"/>
      <c r="T439" s="230"/>
      <c r="U439" s="230"/>
      <c r="V439" s="230"/>
      <c r="W439" s="230"/>
      <c r="X439" s="230"/>
      <c r="Y439" s="230"/>
      <c r="Z439" s="230"/>
    </row>
    <row r="440" spans="1:26" ht="12.75">
      <c r="A440" s="230"/>
      <c r="B440" s="230"/>
      <c r="C440" s="230"/>
      <c r="D440" s="230"/>
      <c r="E440" s="230"/>
      <c r="F440" s="230"/>
      <c r="G440" s="230"/>
      <c r="H440" s="230"/>
      <c r="I440" s="230"/>
      <c r="J440" s="230"/>
      <c r="K440" s="230"/>
      <c r="L440" s="230"/>
      <c r="M440" s="230"/>
      <c r="N440" s="230"/>
      <c r="O440" s="230"/>
      <c r="P440" s="230"/>
      <c r="Q440" s="230"/>
      <c r="R440" s="230"/>
      <c r="S440" s="230"/>
      <c r="T440" s="230"/>
      <c r="U440" s="230"/>
      <c r="V440" s="230"/>
      <c r="W440" s="230"/>
      <c r="X440" s="230"/>
      <c r="Y440" s="230"/>
      <c r="Z440" s="230"/>
    </row>
    <row r="441" spans="1:26" ht="12.75">
      <c r="A441" s="230"/>
      <c r="B441" s="230"/>
      <c r="C441" s="230"/>
      <c r="D441" s="230"/>
      <c r="E441" s="230"/>
      <c r="F441" s="230"/>
      <c r="G441" s="230"/>
      <c r="H441" s="230"/>
      <c r="I441" s="230"/>
      <c r="J441" s="230"/>
      <c r="K441" s="230"/>
      <c r="L441" s="230"/>
      <c r="M441" s="230"/>
      <c r="N441" s="230"/>
      <c r="O441" s="230"/>
      <c r="P441" s="230"/>
      <c r="Q441" s="230"/>
      <c r="R441" s="230"/>
      <c r="S441" s="230"/>
      <c r="T441" s="230"/>
      <c r="U441" s="230"/>
      <c r="V441" s="230"/>
      <c r="W441" s="230"/>
      <c r="X441" s="230"/>
      <c r="Y441" s="230"/>
      <c r="Z441" s="230"/>
    </row>
    <row r="442" spans="1:26" ht="12.75">
      <c r="A442" s="230"/>
      <c r="B442" s="230"/>
      <c r="C442" s="230"/>
      <c r="D442" s="230"/>
      <c r="E442" s="230"/>
      <c r="F442" s="230"/>
      <c r="G442" s="230"/>
      <c r="H442" s="230"/>
      <c r="I442" s="230"/>
      <c r="J442" s="230"/>
      <c r="K442" s="230"/>
      <c r="L442" s="230"/>
      <c r="M442" s="230"/>
      <c r="N442" s="230"/>
      <c r="O442" s="230"/>
      <c r="P442" s="230"/>
      <c r="Q442" s="230"/>
      <c r="R442" s="230"/>
      <c r="S442" s="230"/>
      <c r="T442" s="230"/>
      <c r="U442" s="230"/>
      <c r="V442" s="230"/>
      <c r="W442" s="230"/>
      <c r="X442" s="230"/>
      <c r="Y442" s="230"/>
      <c r="Z442" s="230"/>
    </row>
    <row r="443" spans="1:26" ht="12.75">
      <c r="A443" s="230"/>
      <c r="B443" s="230"/>
      <c r="C443" s="230"/>
      <c r="D443" s="230"/>
      <c r="E443" s="230"/>
      <c r="F443" s="230"/>
      <c r="G443" s="230"/>
      <c r="H443" s="230"/>
      <c r="I443" s="230"/>
      <c r="J443" s="230"/>
      <c r="K443" s="230"/>
      <c r="L443" s="230"/>
      <c r="M443" s="230"/>
      <c r="N443" s="230"/>
      <c r="O443" s="230"/>
      <c r="P443" s="230"/>
      <c r="Q443" s="230"/>
      <c r="R443" s="230"/>
      <c r="S443" s="230"/>
      <c r="T443" s="230"/>
      <c r="U443" s="230"/>
      <c r="V443" s="230"/>
      <c r="W443" s="230"/>
      <c r="X443" s="230"/>
      <c r="Y443" s="230"/>
      <c r="Z443" s="230"/>
    </row>
    <row r="444" spans="1:26" ht="12.75">
      <c r="A444" s="230"/>
      <c r="B444" s="230"/>
      <c r="C444" s="230"/>
      <c r="D444" s="230"/>
      <c r="E444" s="230"/>
      <c r="F444" s="230"/>
      <c r="G444" s="230"/>
      <c r="H444" s="230"/>
      <c r="I444" s="230"/>
      <c r="J444" s="230"/>
      <c r="K444" s="230"/>
      <c r="L444" s="230"/>
      <c r="M444" s="230"/>
      <c r="N444" s="230"/>
      <c r="O444" s="230"/>
      <c r="P444" s="230"/>
      <c r="Q444" s="230"/>
      <c r="R444" s="230"/>
      <c r="S444" s="230"/>
      <c r="T444" s="230"/>
      <c r="U444" s="230"/>
      <c r="V444" s="230"/>
      <c r="W444" s="230"/>
      <c r="X444" s="230"/>
      <c r="Y444" s="230"/>
      <c r="Z444" s="230"/>
    </row>
    <row r="445" spans="1:26" ht="12.75">
      <c r="A445" s="230"/>
      <c r="B445" s="230"/>
      <c r="C445" s="230"/>
      <c r="D445" s="230"/>
      <c r="E445" s="230"/>
      <c r="F445" s="230"/>
      <c r="G445" s="230"/>
      <c r="H445" s="230"/>
      <c r="I445" s="230"/>
      <c r="J445" s="230"/>
      <c r="K445" s="230"/>
      <c r="L445" s="230"/>
      <c r="M445" s="230"/>
      <c r="N445" s="230"/>
      <c r="O445" s="230"/>
      <c r="P445" s="230"/>
      <c r="Q445" s="230"/>
      <c r="R445" s="230"/>
      <c r="S445" s="230"/>
      <c r="T445" s="230"/>
      <c r="U445" s="230"/>
      <c r="V445" s="230"/>
      <c r="W445" s="230"/>
      <c r="X445" s="230"/>
      <c r="Y445" s="230"/>
      <c r="Z445" s="230"/>
    </row>
    <row r="446" spans="1:26" ht="12.75">
      <c r="A446" s="230"/>
      <c r="B446" s="230"/>
      <c r="C446" s="230"/>
      <c r="D446" s="230"/>
      <c r="E446" s="230"/>
      <c r="F446" s="230"/>
      <c r="G446" s="230"/>
      <c r="H446" s="230"/>
      <c r="I446" s="230"/>
      <c r="J446" s="230"/>
      <c r="K446" s="230"/>
      <c r="L446" s="230"/>
      <c r="M446" s="230"/>
      <c r="N446" s="230"/>
      <c r="O446" s="230"/>
      <c r="P446" s="230"/>
      <c r="Q446" s="230"/>
      <c r="R446" s="230"/>
      <c r="S446" s="230"/>
      <c r="T446" s="230"/>
      <c r="U446" s="230"/>
      <c r="V446" s="230"/>
      <c r="W446" s="230"/>
      <c r="X446" s="230"/>
      <c r="Y446" s="230"/>
      <c r="Z446" s="230"/>
    </row>
    <row r="447" spans="1:26" ht="12.75">
      <c r="A447" s="230"/>
      <c r="B447" s="230"/>
      <c r="C447" s="230"/>
      <c r="D447" s="230"/>
      <c r="E447" s="230"/>
      <c r="F447" s="230"/>
      <c r="G447" s="230"/>
      <c r="H447" s="230"/>
      <c r="I447" s="230"/>
      <c r="J447" s="230"/>
      <c r="K447" s="230"/>
      <c r="L447" s="230"/>
      <c r="M447" s="230"/>
      <c r="N447" s="230"/>
      <c r="O447" s="230"/>
      <c r="P447" s="230"/>
      <c r="Q447" s="230"/>
      <c r="R447" s="230"/>
      <c r="S447" s="230"/>
      <c r="T447" s="230"/>
      <c r="U447" s="230"/>
      <c r="V447" s="230"/>
      <c r="W447" s="230"/>
      <c r="X447" s="230"/>
      <c r="Y447" s="230"/>
      <c r="Z447" s="230"/>
    </row>
    <row r="448" spans="1:26" ht="12.75">
      <c r="A448" s="230"/>
      <c r="B448" s="230"/>
      <c r="C448" s="230"/>
      <c r="D448" s="230"/>
      <c r="E448" s="230"/>
      <c r="F448" s="230"/>
      <c r="G448" s="230"/>
      <c r="H448" s="230"/>
      <c r="I448" s="230"/>
      <c r="J448" s="230"/>
      <c r="K448" s="230"/>
      <c r="L448" s="230"/>
      <c r="M448" s="230"/>
      <c r="N448" s="230"/>
      <c r="O448" s="230"/>
      <c r="P448" s="230"/>
      <c r="Q448" s="230"/>
      <c r="R448" s="230"/>
      <c r="S448" s="230"/>
      <c r="T448" s="230"/>
      <c r="U448" s="230"/>
      <c r="V448" s="230"/>
      <c r="W448" s="230"/>
      <c r="X448" s="230"/>
      <c r="Y448" s="230"/>
      <c r="Z448" s="230"/>
    </row>
    <row r="449" spans="1:26" ht="12.75">
      <c r="A449" s="230"/>
      <c r="B449" s="230"/>
      <c r="C449" s="230"/>
      <c r="D449" s="230"/>
      <c r="E449" s="230"/>
      <c r="F449" s="230"/>
      <c r="G449" s="230"/>
      <c r="H449" s="230"/>
      <c r="I449" s="230"/>
      <c r="J449" s="230"/>
      <c r="K449" s="230"/>
      <c r="L449" s="230"/>
      <c r="M449" s="230"/>
      <c r="N449" s="230"/>
      <c r="O449" s="230"/>
      <c r="P449" s="230"/>
      <c r="Q449" s="230"/>
      <c r="R449" s="230"/>
      <c r="S449" s="230"/>
      <c r="T449" s="230"/>
      <c r="U449" s="230"/>
      <c r="V449" s="230"/>
      <c r="W449" s="230"/>
      <c r="X449" s="230"/>
      <c r="Y449" s="230"/>
      <c r="Z449" s="230"/>
    </row>
    <row r="450" spans="1:26" ht="12.75">
      <c r="A450" s="230"/>
      <c r="B450" s="230"/>
      <c r="C450" s="230"/>
      <c r="D450" s="230"/>
      <c r="E450" s="230"/>
      <c r="F450" s="230"/>
      <c r="G450" s="230"/>
      <c r="H450" s="230"/>
      <c r="I450" s="230"/>
      <c r="J450" s="230"/>
      <c r="K450" s="230"/>
      <c r="L450" s="230"/>
      <c r="M450" s="230"/>
      <c r="N450" s="230"/>
      <c r="O450" s="230"/>
      <c r="P450" s="230"/>
      <c r="Q450" s="230"/>
      <c r="R450" s="230"/>
      <c r="S450" s="230"/>
      <c r="T450" s="230"/>
      <c r="U450" s="230"/>
      <c r="V450" s="230"/>
      <c r="W450" s="230"/>
      <c r="X450" s="230"/>
      <c r="Y450" s="230"/>
      <c r="Z450" s="230"/>
    </row>
    <row r="451" spans="1:26" ht="12.75">
      <c r="A451" s="230"/>
      <c r="B451" s="230"/>
      <c r="C451" s="230"/>
      <c r="D451" s="230"/>
      <c r="E451" s="230"/>
      <c r="F451" s="230"/>
      <c r="G451" s="230"/>
      <c r="H451" s="230"/>
      <c r="I451" s="230"/>
      <c r="J451" s="230"/>
      <c r="K451" s="230"/>
      <c r="L451" s="230"/>
      <c r="M451" s="230"/>
      <c r="N451" s="230"/>
      <c r="O451" s="230"/>
      <c r="P451" s="230"/>
      <c r="Q451" s="230"/>
      <c r="R451" s="230"/>
      <c r="S451" s="230"/>
      <c r="T451" s="230"/>
      <c r="U451" s="230"/>
      <c r="V451" s="230"/>
      <c r="W451" s="230"/>
      <c r="X451" s="230"/>
      <c r="Y451" s="230"/>
      <c r="Z451" s="230"/>
    </row>
    <row r="452" spans="1:26" ht="12.75">
      <c r="A452" s="230"/>
      <c r="B452" s="230"/>
      <c r="C452" s="230"/>
      <c r="D452" s="230"/>
      <c r="E452" s="230"/>
      <c r="F452" s="230"/>
      <c r="G452" s="230"/>
      <c r="H452" s="230"/>
      <c r="I452" s="230"/>
      <c r="J452" s="230"/>
      <c r="K452" s="230"/>
      <c r="L452" s="230"/>
      <c r="M452" s="230"/>
      <c r="N452" s="230"/>
      <c r="O452" s="230"/>
      <c r="P452" s="230"/>
      <c r="Q452" s="230"/>
      <c r="R452" s="230"/>
      <c r="S452" s="230"/>
      <c r="T452" s="230"/>
      <c r="U452" s="230"/>
      <c r="V452" s="230"/>
      <c r="W452" s="230"/>
      <c r="X452" s="230"/>
      <c r="Y452" s="230"/>
      <c r="Z452" s="230"/>
    </row>
    <row r="453" spans="1:26" ht="12.75">
      <c r="A453" s="230"/>
      <c r="B453" s="230"/>
      <c r="C453" s="230"/>
      <c r="D453" s="230"/>
      <c r="E453" s="230"/>
      <c r="F453" s="230"/>
      <c r="G453" s="230"/>
      <c r="H453" s="230"/>
      <c r="I453" s="230"/>
      <c r="J453" s="230"/>
      <c r="K453" s="230"/>
      <c r="L453" s="230"/>
      <c r="M453" s="230"/>
      <c r="N453" s="230"/>
      <c r="O453" s="230"/>
      <c r="P453" s="230"/>
      <c r="Q453" s="230"/>
      <c r="R453" s="230"/>
      <c r="S453" s="230"/>
      <c r="T453" s="230"/>
      <c r="U453" s="230"/>
      <c r="V453" s="230"/>
      <c r="W453" s="230"/>
      <c r="X453" s="230"/>
      <c r="Y453" s="230"/>
      <c r="Z453" s="230"/>
    </row>
    <row r="454" spans="1:26" ht="12.75">
      <c r="A454" s="230"/>
      <c r="B454" s="230"/>
      <c r="C454" s="230"/>
      <c r="D454" s="230"/>
      <c r="E454" s="230"/>
      <c r="F454" s="230"/>
      <c r="G454" s="230"/>
      <c r="H454" s="230"/>
      <c r="I454" s="230"/>
      <c r="J454" s="230"/>
      <c r="K454" s="230"/>
      <c r="L454" s="230"/>
      <c r="M454" s="230"/>
      <c r="N454" s="230"/>
      <c r="O454" s="230"/>
      <c r="P454" s="230"/>
      <c r="Q454" s="230"/>
      <c r="R454" s="230"/>
      <c r="S454" s="230"/>
      <c r="T454" s="230"/>
      <c r="U454" s="230"/>
      <c r="V454" s="230"/>
      <c r="W454" s="230"/>
      <c r="X454" s="230"/>
      <c r="Y454" s="230"/>
      <c r="Z454" s="230"/>
    </row>
    <row r="455" spans="1:26" ht="12.75">
      <c r="A455" s="230"/>
      <c r="B455" s="230"/>
      <c r="C455" s="230"/>
      <c r="D455" s="230"/>
      <c r="E455" s="230"/>
      <c r="F455" s="230"/>
      <c r="G455" s="230"/>
      <c r="H455" s="230"/>
      <c r="I455" s="230"/>
      <c r="J455" s="230"/>
      <c r="K455" s="230"/>
      <c r="L455" s="230"/>
      <c r="M455" s="230"/>
      <c r="N455" s="230"/>
      <c r="O455" s="230"/>
      <c r="P455" s="230"/>
      <c r="Q455" s="230"/>
      <c r="R455" s="230"/>
      <c r="S455" s="230"/>
      <c r="T455" s="230"/>
      <c r="U455" s="230"/>
      <c r="V455" s="230"/>
      <c r="W455" s="230"/>
      <c r="X455" s="230"/>
      <c r="Y455" s="230"/>
      <c r="Z455" s="230"/>
    </row>
    <row r="456" spans="1:26" ht="12.75">
      <c r="A456" s="230"/>
      <c r="B456" s="230"/>
      <c r="C456" s="230"/>
      <c r="D456" s="230"/>
      <c r="E456" s="230"/>
      <c r="F456" s="230"/>
      <c r="G456" s="230"/>
      <c r="H456" s="230"/>
      <c r="I456" s="230"/>
      <c r="J456" s="230"/>
      <c r="K456" s="230"/>
      <c r="L456" s="230"/>
      <c r="M456" s="230"/>
      <c r="N456" s="230"/>
      <c r="O456" s="230"/>
      <c r="P456" s="230"/>
      <c r="Q456" s="230"/>
      <c r="R456" s="230"/>
      <c r="S456" s="230"/>
      <c r="T456" s="230"/>
      <c r="U456" s="230"/>
      <c r="V456" s="230"/>
      <c r="W456" s="230"/>
      <c r="X456" s="230"/>
      <c r="Y456" s="230"/>
      <c r="Z456" s="230"/>
    </row>
    <row r="457" spans="1:26" ht="12.75">
      <c r="A457" s="230"/>
      <c r="B457" s="230"/>
      <c r="C457" s="230"/>
      <c r="D457" s="230"/>
      <c r="E457" s="230"/>
      <c r="F457" s="230"/>
      <c r="G457" s="230"/>
      <c r="H457" s="230"/>
      <c r="I457" s="230"/>
      <c r="J457" s="230"/>
      <c r="K457" s="230"/>
      <c r="L457" s="230"/>
      <c r="M457" s="230"/>
      <c r="N457" s="230"/>
      <c r="O457" s="230"/>
      <c r="P457" s="230"/>
      <c r="Q457" s="230"/>
      <c r="R457" s="230"/>
      <c r="S457" s="230"/>
      <c r="T457" s="230"/>
      <c r="U457" s="230"/>
      <c r="V457" s="230"/>
      <c r="W457" s="230"/>
      <c r="X457" s="230"/>
      <c r="Y457" s="230"/>
      <c r="Z457" s="230"/>
    </row>
    <row r="458" spans="1:26" ht="12.75">
      <c r="A458" s="230"/>
      <c r="B458" s="230"/>
      <c r="C458" s="230"/>
      <c r="D458" s="230"/>
      <c r="E458" s="230"/>
      <c r="F458" s="230"/>
      <c r="G458" s="230"/>
      <c r="H458" s="230"/>
      <c r="I458" s="230"/>
      <c r="J458" s="230"/>
      <c r="K458" s="230"/>
      <c r="L458" s="230"/>
      <c r="M458" s="230"/>
      <c r="N458" s="230"/>
      <c r="O458" s="230"/>
      <c r="P458" s="230"/>
      <c r="Q458" s="230"/>
      <c r="R458" s="230"/>
      <c r="S458" s="230"/>
      <c r="T458" s="230"/>
      <c r="U458" s="230"/>
      <c r="V458" s="230"/>
      <c r="W458" s="230"/>
      <c r="X458" s="230"/>
      <c r="Y458" s="230"/>
      <c r="Z458" s="230"/>
    </row>
    <row r="459" spans="1:26" ht="12.75">
      <c r="A459" s="230"/>
      <c r="B459" s="230"/>
      <c r="C459" s="230"/>
      <c r="D459" s="230"/>
      <c r="E459" s="230"/>
      <c r="F459" s="230"/>
      <c r="G459" s="230"/>
      <c r="H459" s="230"/>
      <c r="I459" s="230"/>
      <c r="J459" s="230"/>
      <c r="K459" s="230"/>
      <c r="L459" s="230"/>
      <c r="M459" s="230"/>
      <c r="N459" s="230"/>
      <c r="O459" s="230"/>
      <c r="P459" s="230"/>
      <c r="Q459" s="230"/>
      <c r="R459" s="230"/>
      <c r="S459" s="230"/>
      <c r="T459" s="230"/>
      <c r="U459" s="230"/>
      <c r="V459" s="230"/>
      <c r="W459" s="230"/>
      <c r="X459" s="230"/>
      <c r="Y459" s="230"/>
      <c r="Z459" s="230"/>
    </row>
    <row r="460" spans="1:26" ht="12.75">
      <c r="A460" s="230"/>
      <c r="B460" s="230"/>
      <c r="C460" s="230"/>
      <c r="D460" s="230"/>
      <c r="E460" s="230"/>
      <c r="F460" s="230"/>
      <c r="G460" s="230"/>
      <c r="H460" s="230"/>
      <c r="I460" s="230"/>
      <c r="J460" s="230"/>
      <c r="K460" s="230"/>
      <c r="L460" s="230"/>
      <c r="M460" s="230"/>
      <c r="N460" s="230"/>
      <c r="O460" s="230"/>
      <c r="P460" s="230"/>
      <c r="Q460" s="230"/>
      <c r="R460" s="230"/>
      <c r="S460" s="230"/>
      <c r="T460" s="230"/>
      <c r="U460" s="230"/>
      <c r="V460" s="230"/>
      <c r="W460" s="230"/>
      <c r="X460" s="230"/>
      <c r="Y460" s="230"/>
      <c r="Z460" s="230"/>
    </row>
    <row r="461" spans="1:26" ht="12.75">
      <c r="A461" s="230"/>
      <c r="B461" s="230"/>
      <c r="C461" s="230"/>
      <c r="D461" s="230"/>
      <c r="E461" s="230"/>
      <c r="F461" s="230"/>
      <c r="G461" s="230"/>
      <c r="H461" s="230"/>
      <c r="I461" s="230"/>
      <c r="J461" s="230"/>
      <c r="K461" s="230"/>
      <c r="L461" s="230"/>
      <c r="M461" s="230"/>
      <c r="N461" s="230"/>
      <c r="O461" s="230"/>
      <c r="P461" s="230"/>
      <c r="Q461" s="230"/>
      <c r="R461" s="230"/>
      <c r="S461" s="230"/>
      <c r="T461" s="230"/>
      <c r="U461" s="230"/>
      <c r="V461" s="230"/>
      <c r="W461" s="230"/>
      <c r="X461" s="230"/>
      <c r="Y461" s="230"/>
      <c r="Z461" s="230"/>
    </row>
    <row r="462" spans="1:26" ht="12.75">
      <c r="A462" s="230"/>
      <c r="B462" s="230"/>
      <c r="C462" s="230"/>
      <c r="D462" s="230"/>
      <c r="E462" s="230"/>
      <c r="F462" s="230"/>
      <c r="G462" s="230"/>
      <c r="H462" s="230"/>
      <c r="I462" s="230"/>
      <c r="J462" s="230"/>
      <c r="K462" s="230"/>
      <c r="L462" s="230"/>
      <c r="M462" s="230"/>
      <c r="N462" s="230"/>
      <c r="O462" s="230"/>
      <c r="P462" s="230"/>
      <c r="Q462" s="230"/>
      <c r="R462" s="230"/>
      <c r="S462" s="230"/>
      <c r="T462" s="230"/>
      <c r="U462" s="230"/>
      <c r="V462" s="230"/>
      <c r="W462" s="230"/>
      <c r="X462" s="230"/>
      <c r="Y462" s="230"/>
      <c r="Z462" s="230"/>
    </row>
    <row r="463" spans="1:26" ht="12.75">
      <c r="A463" s="230"/>
      <c r="B463" s="230"/>
      <c r="C463" s="230"/>
      <c r="D463" s="230"/>
      <c r="E463" s="230"/>
      <c r="F463" s="230"/>
      <c r="G463" s="230"/>
      <c r="H463" s="230"/>
      <c r="I463" s="230"/>
      <c r="J463" s="230"/>
      <c r="K463" s="230"/>
      <c r="L463" s="230"/>
      <c r="M463" s="230"/>
      <c r="N463" s="230"/>
      <c r="O463" s="230"/>
      <c r="P463" s="230"/>
      <c r="Q463" s="230"/>
      <c r="R463" s="230"/>
      <c r="S463" s="230"/>
      <c r="T463" s="230"/>
      <c r="U463" s="230"/>
      <c r="V463" s="230"/>
      <c r="W463" s="230"/>
      <c r="X463" s="230"/>
      <c r="Y463" s="230"/>
      <c r="Z463" s="230"/>
    </row>
    <row r="464" spans="1:26" ht="12.75">
      <c r="A464" s="230"/>
      <c r="B464" s="230"/>
      <c r="C464" s="230"/>
      <c r="D464" s="230"/>
      <c r="E464" s="230"/>
      <c r="F464" s="230"/>
      <c r="G464" s="230"/>
      <c r="H464" s="230"/>
      <c r="I464" s="230"/>
      <c r="J464" s="230"/>
      <c r="K464" s="230"/>
      <c r="L464" s="230"/>
      <c r="M464" s="230"/>
      <c r="N464" s="230"/>
      <c r="O464" s="230"/>
      <c r="P464" s="230"/>
      <c r="Q464" s="230"/>
      <c r="R464" s="230"/>
      <c r="S464" s="230"/>
      <c r="T464" s="230"/>
      <c r="U464" s="230"/>
      <c r="V464" s="230"/>
      <c r="W464" s="230"/>
      <c r="X464" s="230"/>
      <c r="Y464" s="230"/>
      <c r="Z464" s="230"/>
    </row>
    <row r="465" spans="1:26" ht="12.75">
      <c r="A465" s="230"/>
      <c r="B465" s="230"/>
      <c r="C465" s="230"/>
      <c r="D465" s="230"/>
      <c r="E465" s="230"/>
      <c r="F465" s="230"/>
      <c r="G465" s="230"/>
      <c r="H465" s="230"/>
      <c r="I465" s="230"/>
      <c r="J465" s="230"/>
      <c r="K465" s="230"/>
      <c r="L465" s="230"/>
      <c r="M465" s="230"/>
      <c r="N465" s="230"/>
      <c r="O465" s="230"/>
      <c r="P465" s="230"/>
      <c r="Q465" s="230"/>
      <c r="R465" s="230"/>
      <c r="S465" s="230"/>
      <c r="T465" s="230"/>
      <c r="U465" s="230"/>
      <c r="V465" s="230"/>
      <c r="W465" s="230"/>
      <c r="X465" s="230"/>
      <c r="Y465" s="230"/>
      <c r="Z465" s="230"/>
    </row>
    <row r="466" spans="1:26" ht="12.75">
      <c r="A466" s="230"/>
      <c r="B466" s="230"/>
      <c r="C466" s="230"/>
      <c r="D466" s="230"/>
      <c r="E466" s="230"/>
      <c r="F466" s="230"/>
      <c r="G466" s="230"/>
      <c r="H466" s="230"/>
      <c r="I466" s="230"/>
      <c r="J466" s="230"/>
      <c r="K466" s="230"/>
      <c r="L466" s="230"/>
      <c r="M466" s="230"/>
      <c r="N466" s="230"/>
      <c r="O466" s="230"/>
      <c r="P466" s="230"/>
      <c r="Q466" s="230"/>
      <c r="R466" s="230"/>
      <c r="S466" s="230"/>
      <c r="T466" s="230"/>
      <c r="U466" s="230"/>
      <c r="V466" s="230"/>
      <c r="W466" s="230"/>
      <c r="X466" s="230"/>
      <c r="Y466" s="230"/>
      <c r="Z466" s="230"/>
    </row>
    <row r="467" spans="1:26" ht="12.75">
      <c r="A467" s="230"/>
      <c r="B467" s="230"/>
      <c r="C467" s="230"/>
      <c r="D467" s="230"/>
      <c r="E467" s="230"/>
      <c r="F467" s="230"/>
      <c r="G467" s="230"/>
      <c r="H467" s="230"/>
      <c r="I467" s="230"/>
      <c r="J467" s="230"/>
      <c r="K467" s="230"/>
      <c r="L467" s="230"/>
      <c r="M467" s="230"/>
      <c r="N467" s="230"/>
      <c r="O467" s="230"/>
      <c r="P467" s="230"/>
      <c r="Q467" s="230"/>
      <c r="R467" s="230"/>
      <c r="S467" s="230"/>
      <c r="T467" s="230"/>
      <c r="U467" s="230"/>
      <c r="V467" s="230"/>
      <c r="W467" s="230"/>
      <c r="X467" s="230"/>
      <c r="Y467" s="230"/>
      <c r="Z467" s="230"/>
    </row>
    <row r="468" spans="1:26" ht="12.75">
      <c r="A468" s="230"/>
      <c r="B468" s="230"/>
      <c r="C468" s="230"/>
      <c r="D468" s="230"/>
      <c r="E468" s="230"/>
      <c r="F468" s="230"/>
      <c r="G468" s="230"/>
      <c r="H468" s="230"/>
      <c r="I468" s="230"/>
      <c r="J468" s="230"/>
      <c r="K468" s="230"/>
      <c r="L468" s="230"/>
      <c r="M468" s="230"/>
      <c r="N468" s="230"/>
      <c r="O468" s="230"/>
      <c r="P468" s="230"/>
      <c r="Q468" s="230"/>
      <c r="R468" s="230"/>
      <c r="S468" s="230"/>
      <c r="T468" s="230"/>
      <c r="U468" s="230"/>
      <c r="V468" s="230"/>
      <c r="W468" s="230"/>
      <c r="X468" s="230"/>
      <c r="Y468" s="230"/>
      <c r="Z468" s="230"/>
    </row>
    <row r="469" spans="1:26" ht="12.75">
      <c r="A469" s="230"/>
      <c r="B469" s="230"/>
      <c r="C469" s="230"/>
      <c r="D469" s="230"/>
      <c r="E469" s="230"/>
      <c r="F469" s="230"/>
      <c r="G469" s="230"/>
      <c r="H469" s="230"/>
      <c r="I469" s="230"/>
      <c r="J469" s="230"/>
      <c r="K469" s="230"/>
      <c r="L469" s="230"/>
      <c r="M469" s="230"/>
      <c r="N469" s="230"/>
      <c r="O469" s="230"/>
      <c r="P469" s="230"/>
      <c r="Q469" s="230"/>
      <c r="R469" s="230"/>
      <c r="S469" s="230"/>
      <c r="T469" s="230"/>
      <c r="U469" s="230"/>
      <c r="V469" s="230"/>
      <c r="W469" s="230"/>
      <c r="X469" s="230"/>
      <c r="Y469" s="230"/>
      <c r="Z469" s="230"/>
    </row>
    <row r="470" spans="1:26" ht="12.75">
      <c r="A470" s="230"/>
      <c r="B470" s="230"/>
      <c r="C470" s="230"/>
      <c r="D470" s="230"/>
      <c r="E470" s="230"/>
      <c r="F470" s="230"/>
      <c r="G470" s="230"/>
      <c r="H470" s="230"/>
      <c r="I470" s="230"/>
      <c r="J470" s="230"/>
      <c r="K470" s="230"/>
      <c r="L470" s="230"/>
      <c r="M470" s="230"/>
      <c r="N470" s="230"/>
      <c r="O470" s="230"/>
      <c r="P470" s="230"/>
      <c r="Q470" s="230"/>
      <c r="R470" s="230"/>
      <c r="S470" s="230"/>
      <c r="T470" s="230"/>
      <c r="U470" s="230"/>
      <c r="V470" s="230"/>
      <c r="W470" s="230"/>
      <c r="X470" s="230"/>
      <c r="Y470" s="230"/>
      <c r="Z470" s="230"/>
    </row>
    <row r="471" spans="1:26" ht="12.75">
      <c r="A471" s="230"/>
      <c r="B471" s="230"/>
      <c r="C471" s="230"/>
      <c r="D471" s="230"/>
      <c r="E471" s="230"/>
      <c r="F471" s="230"/>
      <c r="G471" s="230"/>
      <c r="H471" s="230"/>
      <c r="I471" s="230"/>
      <c r="J471" s="230"/>
      <c r="K471" s="230"/>
      <c r="L471" s="230"/>
      <c r="M471" s="230"/>
      <c r="N471" s="230"/>
      <c r="O471" s="230"/>
      <c r="P471" s="230"/>
      <c r="Q471" s="230"/>
      <c r="R471" s="230"/>
      <c r="S471" s="230"/>
      <c r="T471" s="230"/>
      <c r="U471" s="230"/>
      <c r="V471" s="230"/>
      <c r="W471" s="230"/>
      <c r="X471" s="230"/>
      <c r="Y471" s="230"/>
      <c r="Z471" s="230"/>
    </row>
    <row r="472" spans="1:26" ht="12.75">
      <c r="A472" s="230"/>
      <c r="B472" s="230"/>
      <c r="C472" s="230"/>
      <c r="D472" s="230"/>
      <c r="E472" s="230"/>
      <c r="F472" s="230"/>
      <c r="G472" s="230"/>
      <c r="H472" s="230"/>
      <c r="I472" s="230"/>
      <c r="J472" s="230"/>
      <c r="K472" s="230"/>
      <c r="L472" s="230"/>
      <c r="M472" s="230"/>
      <c r="N472" s="230"/>
      <c r="O472" s="230"/>
      <c r="P472" s="230"/>
      <c r="Q472" s="230"/>
      <c r="R472" s="230"/>
      <c r="S472" s="230"/>
      <c r="T472" s="230"/>
      <c r="U472" s="230"/>
      <c r="V472" s="230"/>
      <c r="W472" s="230"/>
      <c r="X472" s="230"/>
      <c r="Y472" s="230"/>
      <c r="Z472" s="230"/>
    </row>
    <row r="473" spans="1:26" ht="12.75">
      <c r="A473" s="230"/>
      <c r="B473" s="230"/>
      <c r="C473" s="230"/>
      <c r="D473" s="230"/>
      <c r="E473" s="230"/>
      <c r="F473" s="230"/>
      <c r="G473" s="230"/>
      <c r="H473" s="230"/>
      <c r="I473" s="230"/>
      <c r="J473" s="230"/>
      <c r="K473" s="230"/>
      <c r="L473" s="230"/>
      <c r="M473" s="230"/>
      <c r="N473" s="230"/>
      <c r="O473" s="230"/>
      <c r="P473" s="230"/>
      <c r="Q473" s="230"/>
      <c r="R473" s="230"/>
      <c r="S473" s="230"/>
      <c r="T473" s="230"/>
      <c r="U473" s="230"/>
      <c r="V473" s="230"/>
      <c r="W473" s="230"/>
      <c r="X473" s="230"/>
      <c r="Y473" s="230"/>
      <c r="Z473" s="230"/>
    </row>
    <row r="474" spans="1:26" ht="12.75">
      <c r="A474" s="230"/>
      <c r="B474" s="230"/>
      <c r="C474" s="230"/>
      <c r="D474" s="230"/>
      <c r="E474" s="230"/>
      <c r="F474" s="230"/>
      <c r="G474" s="230"/>
      <c r="H474" s="230"/>
      <c r="I474" s="230"/>
      <c r="J474" s="230"/>
      <c r="K474" s="230"/>
      <c r="L474" s="230"/>
      <c r="M474" s="230"/>
      <c r="N474" s="230"/>
      <c r="O474" s="230"/>
      <c r="P474" s="230"/>
      <c r="Q474" s="230"/>
      <c r="R474" s="230"/>
      <c r="S474" s="230"/>
      <c r="T474" s="230"/>
      <c r="U474" s="230"/>
      <c r="V474" s="230"/>
      <c r="W474" s="230"/>
      <c r="X474" s="230"/>
      <c r="Y474" s="230"/>
      <c r="Z474" s="230"/>
    </row>
    <row r="475" spans="1:26" ht="12.75">
      <c r="A475" s="230"/>
      <c r="B475" s="230"/>
      <c r="C475" s="230"/>
      <c r="D475" s="230"/>
      <c r="E475" s="230"/>
      <c r="F475" s="230"/>
      <c r="G475" s="230"/>
      <c r="H475" s="230"/>
      <c r="I475" s="230"/>
      <c r="J475" s="230"/>
      <c r="K475" s="230"/>
      <c r="L475" s="230"/>
      <c r="M475" s="230"/>
      <c r="N475" s="230"/>
      <c r="O475" s="230"/>
      <c r="P475" s="230"/>
      <c r="Q475" s="230"/>
      <c r="R475" s="230"/>
      <c r="S475" s="230"/>
      <c r="T475" s="230"/>
      <c r="U475" s="230"/>
      <c r="V475" s="230"/>
      <c r="W475" s="230"/>
      <c r="X475" s="230"/>
      <c r="Y475" s="230"/>
      <c r="Z475" s="230"/>
    </row>
    <row r="476" spans="1:26" ht="12.75">
      <c r="A476" s="230"/>
      <c r="B476" s="230"/>
      <c r="C476" s="230"/>
      <c r="D476" s="230"/>
      <c r="E476" s="230"/>
      <c r="F476" s="230"/>
      <c r="G476" s="230"/>
      <c r="H476" s="230"/>
      <c r="I476" s="230"/>
      <c r="J476" s="230"/>
      <c r="K476" s="230"/>
      <c r="L476" s="230"/>
      <c r="M476" s="230"/>
      <c r="N476" s="230"/>
      <c r="O476" s="230"/>
      <c r="P476" s="230"/>
      <c r="Q476" s="230"/>
      <c r="R476" s="230"/>
      <c r="S476" s="230"/>
      <c r="T476" s="230"/>
      <c r="U476" s="230"/>
      <c r="V476" s="230"/>
      <c r="W476" s="230"/>
      <c r="X476" s="230"/>
      <c r="Y476" s="230"/>
      <c r="Z476" s="230"/>
    </row>
    <row r="477" spans="1:26" ht="12.75">
      <c r="A477" s="230"/>
      <c r="B477" s="230"/>
      <c r="C477" s="230"/>
      <c r="D477" s="230"/>
      <c r="E477" s="230"/>
      <c r="F477" s="230"/>
      <c r="G477" s="230"/>
      <c r="H477" s="230"/>
      <c r="I477" s="230"/>
      <c r="J477" s="230"/>
      <c r="K477" s="230"/>
      <c r="L477" s="230"/>
      <c r="M477" s="230"/>
      <c r="N477" s="230"/>
      <c r="O477" s="230"/>
      <c r="P477" s="230"/>
      <c r="Q477" s="230"/>
      <c r="R477" s="230"/>
      <c r="S477" s="230"/>
      <c r="T477" s="230"/>
      <c r="U477" s="230"/>
      <c r="V477" s="230"/>
      <c r="W477" s="230"/>
      <c r="X477" s="230"/>
      <c r="Y477" s="230"/>
      <c r="Z477" s="230"/>
    </row>
    <row r="478" spans="1:26" ht="12.75">
      <c r="A478" s="230"/>
      <c r="B478" s="230"/>
      <c r="C478" s="230"/>
      <c r="D478" s="230"/>
      <c r="E478" s="230"/>
      <c r="F478" s="230"/>
      <c r="G478" s="230"/>
      <c r="H478" s="230"/>
      <c r="I478" s="230"/>
      <c r="J478" s="230"/>
      <c r="K478" s="230"/>
      <c r="L478" s="230"/>
      <c r="M478" s="230"/>
      <c r="N478" s="230"/>
      <c r="O478" s="230"/>
      <c r="P478" s="230"/>
      <c r="Q478" s="230"/>
      <c r="R478" s="230"/>
      <c r="S478" s="230"/>
      <c r="T478" s="230"/>
      <c r="U478" s="230"/>
      <c r="V478" s="230"/>
      <c r="W478" s="230"/>
      <c r="X478" s="230"/>
      <c r="Y478" s="230"/>
      <c r="Z478" s="230"/>
    </row>
    <row r="479" spans="1:26" ht="12.75">
      <c r="A479" s="230"/>
      <c r="B479" s="230"/>
      <c r="C479" s="230"/>
      <c r="D479" s="230"/>
      <c r="E479" s="230"/>
      <c r="F479" s="230"/>
      <c r="G479" s="230"/>
      <c r="H479" s="230"/>
      <c r="I479" s="230"/>
      <c r="J479" s="230"/>
      <c r="K479" s="230"/>
      <c r="L479" s="230"/>
      <c r="M479" s="230"/>
      <c r="N479" s="230"/>
      <c r="O479" s="230"/>
      <c r="P479" s="230"/>
      <c r="Q479" s="230"/>
      <c r="R479" s="230"/>
      <c r="S479" s="230"/>
      <c r="T479" s="230"/>
      <c r="U479" s="230"/>
      <c r="V479" s="230"/>
      <c r="W479" s="230"/>
      <c r="X479" s="230"/>
      <c r="Y479" s="230"/>
      <c r="Z479" s="230"/>
    </row>
    <row r="480" spans="1:26" ht="12.75">
      <c r="A480" s="230"/>
      <c r="B480" s="230"/>
      <c r="C480" s="230"/>
      <c r="D480" s="230"/>
      <c r="E480" s="230"/>
      <c r="F480" s="230"/>
      <c r="G480" s="230"/>
      <c r="H480" s="230"/>
      <c r="I480" s="230"/>
      <c r="J480" s="230"/>
      <c r="K480" s="230"/>
      <c r="L480" s="230"/>
      <c r="M480" s="230"/>
      <c r="N480" s="230"/>
      <c r="O480" s="230"/>
      <c r="P480" s="230"/>
      <c r="Q480" s="230"/>
      <c r="R480" s="230"/>
      <c r="S480" s="230"/>
      <c r="T480" s="230"/>
      <c r="U480" s="230"/>
      <c r="V480" s="230"/>
      <c r="W480" s="230"/>
      <c r="X480" s="230"/>
      <c r="Y480" s="230"/>
      <c r="Z480" s="230"/>
    </row>
    <row r="481" spans="1:26" ht="12.75">
      <c r="A481" s="230"/>
      <c r="B481" s="230"/>
      <c r="C481" s="230"/>
      <c r="D481" s="230"/>
      <c r="E481" s="230"/>
      <c r="F481" s="230"/>
      <c r="G481" s="230"/>
      <c r="H481" s="230"/>
      <c r="I481" s="230"/>
      <c r="J481" s="230"/>
      <c r="K481" s="230"/>
      <c r="L481" s="230"/>
      <c r="M481" s="230"/>
      <c r="N481" s="230"/>
      <c r="O481" s="230"/>
      <c r="P481" s="230"/>
      <c r="Q481" s="230"/>
      <c r="R481" s="230"/>
      <c r="S481" s="230"/>
      <c r="T481" s="230"/>
      <c r="U481" s="230"/>
      <c r="V481" s="230"/>
      <c r="W481" s="230"/>
      <c r="X481" s="230"/>
      <c r="Y481" s="230"/>
      <c r="Z481" s="230"/>
    </row>
    <row r="482" spans="1:26" ht="12.75">
      <c r="A482" s="230"/>
      <c r="B482" s="230"/>
      <c r="C482" s="230"/>
      <c r="D482" s="230"/>
      <c r="E482" s="230"/>
      <c r="F482" s="230"/>
      <c r="G482" s="230"/>
      <c r="H482" s="230"/>
      <c r="I482" s="230"/>
      <c r="J482" s="230"/>
      <c r="K482" s="230"/>
      <c r="L482" s="230"/>
      <c r="M482" s="230"/>
      <c r="N482" s="230"/>
      <c r="O482" s="230"/>
      <c r="P482" s="230"/>
      <c r="Q482" s="230"/>
      <c r="R482" s="230"/>
      <c r="S482" s="230"/>
      <c r="T482" s="230"/>
      <c r="U482" s="230"/>
      <c r="V482" s="230"/>
      <c r="W482" s="230"/>
      <c r="X482" s="230"/>
      <c r="Y482" s="230"/>
      <c r="Z482" s="230"/>
    </row>
    <row r="483" spans="1:26" ht="12.75">
      <c r="A483" s="230"/>
      <c r="B483" s="230"/>
      <c r="C483" s="230"/>
      <c r="D483" s="230"/>
      <c r="E483" s="230"/>
      <c r="F483" s="230"/>
      <c r="G483" s="230"/>
      <c r="H483" s="230"/>
      <c r="I483" s="230"/>
      <c r="J483" s="230"/>
      <c r="K483" s="230"/>
      <c r="L483" s="230"/>
      <c r="M483" s="230"/>
      <c r="N483" s="230"/>
      <c r="O483" s="230"/>
      <c r="P483" s="230"/>
      <c r="Q483" s="230"/>
      <c r="R483" s="230"/>
      <c r="S483" s="230"/>
      <c r="T483" s="230"/>
      <c r="U483" s="230"/>
      <c r="V483" s="230"/>
      <c r="W483" s="230"/>
      <c r="X483" s="230"/>
      <c r="Y483" s="230"/>
      <c r="Z483" s="230"/>
    </row>
    <row r="484" spans="1:26" ht="12.75">
      <c r="A484" s="230"/>
      <c r="B484" s="230"/>
      <c r="C484" s="230"/>
      <c r="D484" s="230"/>
      <c r="E484" s="230"/>
      <c r="F484" s="230"/>
      <c r="G484" s="230"/>
      <c r="H484" s="230"/>
      <c r="I484" s="230"/>
      <c r="J484" s="230"/>
      <c r="K484" s="230"/>
      <c r="L484" s="230"/>
      <c r="M484" s="230"/>
      <c r="N484" s="230"/>
      <c r="O484" s="230"/>
      <c r="P484" s="230"/>
      <c r="Q484" s="230"/>
      <c r="R484" s="230"/>
      <c r="S484" s="230"/>
      <c r="T484" s="230"/>
      <c r="U484" s="230"/>
      <c r="V484" s="230"/>
      <c r="W484" s="230"/>
      <c r="X484" s="230"/>
      <c r="Y484" s="230"/>
      <c r="Z484" s="230"/>
    </row>
    <row r="485" spans="1:26" ht="12.75">
      <c r="A485" s="230"/>
      <c r="B485" s="230"/>
      <c r="C485" s="230"/>
      <c r="D485" s="230"/>
      <c r="E485" s="230"/>
      <c r="F485" s="230"/>
      <c r="G485" s="230"/>
      <c r="H485" s="230"/>
      <c r="I485" s="230"/>
      <c r="J485" s="230"/>
      <c r="K485" s="230"/>
      <c r="L485" s="230"/>
      <c r="M485" s="230"/>
      <c r="N485" s="230"/>
      <c r="O485" s="230"/>
      <c r="P485" s="230"/>
      <c r="Q485" s="230"/>
      <c r="R485" s="230"/>
      <c r="S485" s="230"/>
      <c r="T485" s="230"/>
      <c r="U485" s="230"/>
      <c r="V485" s="230"/>
      <c r="W485" s="230"/>
      <c r="X485" s="230"/>
      <c r="Y485" s="230"/>
      <c r="Z485" s="230"/>
    </row>
    <row r="486" spans="1:26" ht="12.75">
      <c r="A486" s="230"/>
      <c r="B486" s="230"/>
      <c r="C486" s="230"/>
      <c r="D486" s="230"/>
      <c r="E486" s="230"/>
      <c r="F486" s="230"/>
      <c r="G486" s="230"/>
      <c r="H486" s="230"/>
      <c r="I486" s="230"/>
      <c r="J486" s="230"/>
      <c r="K486" s="230"/>
      <c r="L486" s="230"/>
      <c r="M486" s="230"/>
      <c r="N486" s="230"/>
      <c r="O486" s="230"/>
      <c r="P486" s="230"/>
      <c r="Q486" s="230"/>
      <c r="R486" s="230"/>
      <c r="S486" s="230"/>
      <c r="T486" s="230"/>
      <c r="U486" s="230"/>
      <c r="V486" s="230"/>
      <c r="W486" s="230"/>
      <c r="X486" s="230"/>
      <c r="Y486" s="230"/>
      <c r="Z486" s="230"/>
    </row>
    <row r="487" spans="1:26" ht="12.75">
      <c r="A487" s="230"/>
      <c r="B487" s="230"/>
      <c r="C487" s="230"/>
      <c r="D487" s="230"/>
      <c r="E487" s="230"/>
      <c r="F487" s="230"/>
      <c r="G487" s="230"/>
      <c r="H487" s="230"/>
      <c r="I487" s="230"/>
      <c r="J487" s="230"/>
      <c r="K487" s="230"/>
      <c r="L487" s="230"/>
      <c r="M487" s="230"/>
      <c r="N487" s="230"/>
      <c r="O487" s="230"/>
      <c r="P487" s="230"/>
      <c r="Q487" s="230"/>
      <c r="R487" s="230"/>
      <c r="S487" s="230"/>
      <c r="T487" s="230"/>
      <c r="U487" s="230"/>
      <c r="V487" s="230"/>
      <c r="W487" s="230"/>
      <c r="X487" s="230"/>
      <c r="Y487" s="230"/>
      <c r="Z487" s="230"/>
    </row>
    <row r="488" spans="1:26" ht="12.75">
      <c r="A488" s="230"/>
      <c r="B488" s="230"/>
      <c r="C488" s="230"/>
      <c r="D488" s="230"/>
      <c r="E488" s="230"/>
      <c r="F488" s="230"/>
      <c r="G488" s="230"/>
      <c r="H488" s="230"/>
      <c r="I488" s="230"/>
      <c r="J488" s="230"/>
      <c r="K488" s="230"/>
      <c r="L488" s="230"/>
      <c r="M488" s="230"/>
      <c r="N488" s="230"/>
      <c r="O488" s="230"/>
      <c r="P488" s="230"/>
      <c r="Q488" s="230"/>
      <c r="R488" s="230"/>
      <c r="S488" s="230"/>
      <c r="T488" s="230"/>
      <c r="U488" s="230"/>
      <c r="V488" s="230"/>
      <c r="W488" s="230"/>
      <c r="X488" s="230"/>
      <c r="Y488" s="230"/>
      <c r="Z488" s="230"/>
    </row>
    <row r="489" spans="1:26" ht="12.75">
      <c r="A489" s="230"/>
      <c r="B489" s="230"/>
      <c r="C489" s="230"/>
      <c r="D489" s="230"/>
      <c r="E489" s="230"/>
      <c r="F489" s="230"/>
      <c r="G489" s="230"/>
      <c r="H489" s="230"/>
      <c r="I489" s="230"/>
      <c r="J489" s="230"/>
      <c r="K489" s="230"/>
      <c r="L489" s="230"/>
      <c r="M489" s="230"/>
      <c r="N489" s="230"/>
      <c r="O489" s="230"/>
      <c r="P489" s="230"/>
      <c r="Q489" s="230"/>
      <c r="R489" s="230"/>
      <c r="S489" s="230"/>
      <c r="T489" s="230"/>
      <c r="U489" s="230"/>
      <c r="V489" s="230"/>
      <c r="W489" s="230"/>
      <c r="X489" s="230"/>
      <c r="Y489" s="230"/>
      <c r="Z489" s="230"/>
    </row>
    <row r="490" spans="1:26" ht="12.75">
      <c r="A490" s="230"/>
      <c r="B490" s="230"/>
      <c r="C490" s="230"/>
      <c r="D490" s="230"/>
      <c r="E490" s="230"/>
      <c r="F490" s="230"/>
      <c r="G490" s="230"/>
      <c r="H490" s="230"/>
      <c r="I490" s="230"/>
      <c r="J490" s="230"/>
      <c r="K490" s="230"/>
      <c r="L490" s="230"/>
      <c r="M490" s="230"/>
      <c r="N490" s="230"/>
      <c r="O490" s="230"/>
      <c r="P490" s="230"/>
      <c r="Q490" s="230"/>
      <c r="R490" s="230"/>
      <c r="S490" s="230"/>
      <c r="T490" s="230"/>
      <c r="U490" s="230"/>
      <c r="V490" s="230"/>
      <c r="W490" s="230"/>
      <c r="X490" s="230"/>
      <c r="Y490" s="230"/>
      <c r="Z490" s="230"/>
    </row>
    <row r="491" spans="1:26" ht="12.75">
      <c r="A491" s="230"/>
      <c r="B491" s="230"/>
      <c r="C491" s="230"/>
      <c r="D491" s="230"/>
      <c r="E491" s="230"/>
      <c r="F491" s="230"/>
      <c r="G491" s="230"/>
      <c r="H491" s="230"/>
      <c r="I491" s="230"/>
      <c r="J491" s="230"/>
      <c r="K491" s="230"/>
      <c r="L491" s="230"/>
      <c r="M491" s="230"/>
      <c r="N491" s="230"/>
      <c r="O491" s="230"/>
      <c r="P491" s="230"/>
      <c r="Q491" s="230"/>
      <c r="R491" s="230"/>
      <c r="S491" s="230"/>
      <c r="T491" s="230"/>
      <c r="U491" s="230"/>
      <c r="V491" s="230"/>
      <c r="W491" s="230"/>
      <c r="X491" s="230"/>
      <c r="Y491" s="230"/>
      <c r="Z491" s="230"/>
    </row>
    <row r="492" spans="1:26" ht="12.75">
      <c r="A492" s="230"/>
      <c r="B492" s="230"/>
      <c r="C492" s="230"/>
      <c r="D492" s="230"/>
      <c r="E492" s="230"/>
      <c r="F492" s="230"/>
      <c r="G492" s="230"/>
      <c r="H492" s="230"/>
      <c r="I492" s="230"/>
      <c r="J492" s="230"/>
      <c r="K492" s="230"/>
      <c r="L492" s="230"/>
      <c r="M492" s="230"/>
      <c r="N492" s="230"/>
      <c r="O492" s="230"/>
      <c r="P492" s="230"/>
      <c r="Q492" s="230"/>
      <c r="R492" s="230"/>
      <c r="S492" s="230"/>
      <c r="T492" s="230"/>
      <c r="U492" s="230"/>
      <c r="V492" s="230"/>
      <c r="W492" s="230"/>
      <c r="X492" s="230"/>
      <c r="Y492" s="230"/>
      <c r="Z492" s="230"/>
    </row>
    <row r="493" spans="1:26" ht="12.75">
      <c r="A493" s="230"/>
      <c r="B493" s="230"/>
      <c r="C493" s="230"/>
      <c r="D493" s="230"/>
      <c r="E493" s="230"/>
      <c r="F493" s="230"/>
      <c r="G493" s="230"/>
      <c r="H493" s="230"/>
      <c r="I493" s="230"/>
      <c r="J493" s="230"/>
      <c r="K493" s="230"/>
      <c r="L493" s="230"/>
      <c r="M493" s="230"/>
      <c r="N493" s="230"/>
      <c r="O493" s="230"/>
      <c r="P493" s="230"/>
      <c r="Q493" s="230"/>
      <c r="R493" s="230"/>
      <c r="S493" s="230"/>
      <c r="T493" s="230"/>
      <c r="U493" s="230"/>
      <c r="V493" s="230"/>
      <c r="W493" s="230"/>
      <c r="X493" s="230"/>
      <c r="Y493" s="230"/>
      <c r="Z493" s="230"/>
    </row>
    <row r="494" spans="1:26" ht="12.75">
      <c r="A494" s="230"/>
      <c r="B494" s="230"/>
      <c r="C494" s="230"/>
      <c r="D494" s="230"/>
      <c r="E494" s="230"/>
      <c r="F494" s="230"/>
      <c r="G494" s="230"/>
      <c r="H494" s="230"/>
      <c r="I494" s="230"/>
      <c r="J494" s="230"/>
      <c r="K494" s="230"/>
      <c r="L494" s="230"/>
      <c r="M494" s="230"/>
      <c r="N494" s="230"/>
      <c r="O494" s="230"/>
      <c r="P494" s="230"/>
      <c r="Q494" s="230"/>
      <c r="R494" s="230"/>
      <c r="S494" s="230"/>
      <c r="T494" s="230"/>
      <c r="U494" s="230"/>
      <c r="V494" s="230"/>
      <c r="W494" s="230"/>
      <c r="X494" s="230"/>
      <c r="Y494" s="230"/>
      <c r="Z494" s="230"/>
    </row>
    <row r="495" spans="1:26" ht="12.75">
      <c r="A495" s="230"/>
      <c r="B495" s="230"/>
      <c r="C495" s="230"/>
      <c r="D495" s="230"/>
      <c r="E495" s="230"/>
      <c r="F495" s="230"/>
      <c r="G495" s="230"/>
      <c r="H495" s="230"/>
      <c r="I495" s="230"/>
      <c r="J495" s="230"/>
      <c r="K495" s="230"/>
      <c r="L495" s="230"/>
      <c r="M495" s="230"/>
      <c r="N495" s="230"/>
      <c r="O495" s="230"/>
      <c r="P495" s="230"/>
      <c r="Q495" s="230"/>
      <c r="R495" s="230"/>
      <c r="S495" s="230"/>
      <c r="T495" s="230"/>
      <c r="U495" s="230"/>
      <c r="V495" s="230"/>
      <c r="W495" s="230"/>
      <c r="X495" s="230"/>
      <c r="Y495" s="230"/>
      <c r="Z495" s="230"/>
    </row>
    <row r="496" spans="1:26" ht="12.75">
      <c r="A496" s="230"/>
      <c r="B496" s="230"/>
      <c r="C496" s="230"/>
      <c r="D496" s="230"/>
      <c r="E496" s="230"/>
      <c r="F496" s="230"/>
      <c r="G496" s="230"/>
      <c r="H496" s="230"/>
      <c r="I496" s="230"/>
      <c r="J496" s="230"/>
      <c r="K496" s="230"/>
      <c r="L496" s="230"/>
      <c r="M496" s="230"/>
      <c r="N496" s="230"/>
      <c r="O496" s="230"/>
      <c r="P496" s="230"/>
      <c r="Q496" s="230"/>
      <c r="R496" s="230"/>
      <c r="S496" s="230"/>
      <c r="T496" s="230"/>
      <c r="U496" s="230"/>
      <c r="V496" s="230"/>
      <c r="W496" s="230"/>
      <c r="X496" s="230"/>
      <c r="Y496" s="230"/>
      <c r="Z496" s="230"/>
    </row>
    <row r="497" spans="1:26" ht="12.75">
      <c r="A497" s="230"/>
      <c r="B497" s="230"/>
      <c r="C497" s="230"/>
      <c r="D497" s="230"/>
      <c r="E497" s="230"/>
      <c r="F497" s="230"/>
      <c r="G497" s="230"/>
      <c r="H497" s="230"/>
      <c r="I497" s="230"/>
      <c r="J497" s="230"/>
      <c r="K497" s="230"/>
      <c r="L497" s="230"/>
      <c r="M497" s="230"/>
      <c r="N497" s="230"/>
      <c r="O497" s="230"/>
      <c r="P497" s="230"/>
      <c r="Q497" s="230"/>
      <c r="R497" s="230"/>
      <c r="S497" s="230"/>
      <c r="T497" s="230"/>
      <c r="U497" s="230"/>
      <c r="V497" s="230"/>
      <c r="W497" s="230"/>
      <c r="X497" s="230"/>
      <c r="Y497" s="230"/>
      <c r="Z497" s="230"/>
    </row>
    <row r="498" spans="1:26" ht="12.75">
      <c r="A498" s="230"/>
      <c r="B498" s="230"/>
      <c r="C498" s="230"/>
      <c r="D498" s="230"/>
      <c r="E498" s="230"/>
      <c r="F498" s="230"/>
      <c r="G498" s="230"/>
      <c r="H498" s="230"/>
      <c r="I498" s="230"/>
      <c r="J498" s="230"/>
      <c r="K498" s="230"/>
      <c r="L498" s="230"/>
      <c r="M498" s="230"/>
      <c r="N498" s="230"/>
      <c r="O498" s="230"/>
      <c r="P498" s="230"/>
      <c r="Q498" s="230"/>
      <c r="R498" s="230"/>
      <c r="S498" s="230"/>
      <c r="T498" s="230"/>
      <c r="U498" s="230"/>
      <c r="V498" s="230"/>
      <c r="W498" s="230"/>
      <c r="X498" s="230"/>
      <c r="Y498" s="230"/>
      <c r="Z498" s="230"/>
    </row>
    <row r="499" spans="1:26" ht="12.75">
      <c r="A499" s="230"/>
      <c r="B499" s="230"/>
      <c r="C499" s="230"/>
      <c r="D499" s="230"/>
      <c r="E499" s="230"/>
      <c r="F499" s="230"/>
      <c r="G499" s="230"/>
      <c r="H499" s="230"/>
      <c r="I499" s="230"/>
      <c r="J499" s="230"/>
      <c r="K499" s="230"/>
      <c r="L499" s="230"/>
      <c r="M499" s="230"/>
      <c r="N499" s="230"/>
      <c r="O499" s="230"/>
      <c r="P499" s="230"/>
      <c r="Q499" s="230"/>
      <c r="R499" s="230"/>
      <c r="S499" s="230"/>
      <c r="T499" s="230"/>
      <c r="U499" s="230"/>
      <c r="V499" s="230"/>
      <c r="W499" s="230"/>
      <c r="X499" s="230"/>
      <c r="Y499" s="230"/>
      <c r="Z499" s="230"/>
    </row>
    <row r="500" spans="1:26" ht="12.75">
      <c r="A500" s="230"/>
      <c r="B500" s="230"/>
      <c r="C500" s="230"/>
      <c r="D500" s="230"/>
      <c r="E500" s="230"/>
      <c r="F500" s="230"/>
      <c r="G500" s="230"/>
      <c r="H500" s="230"/>
      <c r="I500" s="230"/>
      <c r="J500" s="230"/>
      <c r="K500" s="230"/>
      <c r="L500" s="230"/>
      <c r="M500" s="230"/>
      <c r="N500" s="230"/>
      <c r="O500" s="230"/>
      <c r="P500" s="230"/>
      <c r="Q500" s="230"/>
      <c r="R500" s="230"/>
      <c r="S500" s="230"/>
      <c r="T500" s="230"/>
      <c r="U500" s="230"/>
      <c r="V500" s="230"/>
      <c r="W500" s="230"/>
      <c r="X500" s="230"/>
      <c r="Y500" s="230"/>
      <c r="Z500" s="230"/>
    </row>
    <row r="501" spans="1:26" ht="12.75">
      <c r="A501" s="230"/>
      <c r="B501" s="230"/>
      <c r="C501" s="230"/>
      <c r="D501" s="230"/>
      <c r="E501" s="230"/>
      <c r="F501" s="230"/>
      <c r="G501" s="230"/>
      <c r="H501" s="230"/>
      <c r="I501" s="230"/>
      <c r="J501" s="230"/>
      <c r="K501" s="230"/>
      <c r="L501" s="230"/>
      <c r="M501" s="230"/>
      <c r="N501" s="230"/>
      <c r="O501" s="230"/>
      <c r="P501" s="230"/>
      <c r="Q501" s="230"/>
      <c r="R501" s="230"/>
      <c r="S501" s="230"/>
      <c r="T501" s="230"/>
      <c r="U501" s="230"/>
      <c r="V501" s="230"/>
      <c r="W501" s="230"/>
      <c r="X501" s="230"/>
      <c r="Y501" s="230"/>
      <c r="Z501" s="230"/>
    </row>
    <row r="502" spans="1:26" ht="12.75">
      <c r="A502" s="230"/>
      <c r="B502" s="230"/>
      <c r="C502" s="230"/>
      <c r="D502" s="230"/>
      <c r="E502" s="230"/>
      <c r="F502" s="230"/>
      <c r="G502" s="230"/>
      <c r="H502" s="230"/>
      <c r="I502" s="230"/>
      <c r="J502" s="230"/>
      <c r="K502" s="230"/>
      <c r="L502" s="230"/>
      <c r="M502" s="230"/>
      <c r="N502" s="230"/>
      <c r="O502" s="230"/>
      <c r="P502" s="230"/>
      <c r="Q502" s="230"/>
      <c r="R502" s="230"/>
      <c r="S502" s="230"/>
      <c r="T502" s="230"/>
      <c r="U502" s="230"/>
      <c r="V502" s="230"/>
      <c r="W502" s="230"/>
      <c r="X502" s="230"/>
      <c r="Y502" s="230"/>
      <c r="Z502" s="230"/>
    </row>
    <row r="503" spans="1:26" ht="12.75">
      <c r="A503" s="230"/>
      <c r="B503" s="230"/>
      <c r="C503" s="230"/>
      <c r="D503" s="230"/>
      <c r="E503" s="230"/>
      <c r="F503" s="230"/>
      <c r="G503" s="230"/>
      <c r="H503" s="230"/>
      <c r="I503" s="230"/>
      <c r="J503" s="230"/>
      <c r="K503" s="230"/>
      <c r="L503" s="230"/>
      <c r="M503" s="230"/>
      <c r="N503" s="230"/>
      <c r="O503" s="230"/>
      <c r="P503" s="230"/>
      <c r="Q503" s="230"/>
      <c r="R503" s="230"/>
      <c r="S503" s="230"/>
      <c r="T503" s="230"/>
      <c r="U503" s="230"/>
      <c r="V503" s="230"/>
      <c r="W503" s="230"/>
      <c r="X503" s="230"/>
      <c r="Y503" s="230"/>
      <c r="Z503" s="230"/>
    </row>
    <row r="504" spans="1:26" ht="12.75">
      <c r="A504" s="230"/>
      <c r="B504" s="230"/>
      <c r="C504" s="230"/>
      <c r="D504" s="230"/>
      <c r="E504" s="230"/>
      <c r="F504" s="230"/>
      <c r="G504" s="230"/>
      <c r="H504" s="230"/>
      <c r="I504" s="230"/>
      <c r="J504" s="230"/>
      <c r="K504" s="230"/>
      <c r="L504" s="230"/>
      <c r="M504" s="230"/>
      <c r="N504" s="230"/>
      <c r="O504" s="230"/>
      <c r="P504" s="230"/>
      <c r="Q504" s="230"/>
      <c r="R504" s="230"/>
      <c r="S504" s="230"/>
      <c r="T504" s="230"/>
      <c r="U504" s="230"/>
      <c r="V504" s="230"/>
      <c r="W504" s="230"/>
      <c r="X504" s="230"/>
      <c r="Y504" s="230"/>
      <c r="Z504" s="230"/>
    </row>
    <row r="505" spans="1:26" ht="12.75">
      <c r="A505" s="230"/>
      <c r="B505" s="230"/>
      <c r="C505" s="230"/>
      <c r="D505" s="230"/>
      <c r="E505" s="230"/>
      <c r="F505" s="230"/>
      <c r="G505" s="230"/>
      <c r="H505" s="230"/>
      <c r="I505" s="230"/>
      <c r="J505" s="230"/>
      <c r="K505" s="230"/>
      <c r="L505" s="230"/>
      <c r="M505" s="230"/>
      <c r="N505" s="230"/>
      <c r="O505" s="230"/>
      <c r="P505" s="230"/>
      <c r="Q505" s="230"/>
      <c r="R505" s="230"/>
      <c r="S505" s="230"/>
      <c r="T505" s="230"/>
      <c r="U505" s="230"/>
      <c r="V505" s="230"/>
      <c r="W505" s="230"/>
      <c r="X505" s="230"/>
      <c r="Y505" s="230"/>
      <c r="Z505" s="230"/>
    </row>
    <row r="506" spans="1:26" ht="12.75">
      <c r="A506" s="230"/>
      <c r="B506" s="230"/>
      <c r="C506" s="230"/>
      <c r="D506" s="230"/>
      <c r="E506" s="230"/>
      <c r="F506" s="230"/>
      <c r="G506" s="230"/>
      <c r="H506" s="230"/>
      <c r="I506" s="230"/>
      <c r="J506" s="230"/>
      <c r="K506" s="230"/>
      <c r="L506" s="230"/>
      <c r="M506" s="230"/>
      <c r="N506" s="230"/>
      <c r="O506" s="230"/>
      <c r="P506" s="230"/>
      <c r="Q506" s="230"/>
      <c r="R506" s="230"/>
      <c r="S506" s="230"/>
      <c r="T506" s="230"/>
      <c r="U506" s="230"/>
      <c r="V506" s="230"/>
      <c r="W506" s="230"/>
      <c r="X506" s="230"/>
      <c r="Y506" s="230"/>
      <c r="Z506" s="230"/>
    </row>
    <row r="507" spans="1:26" ht="12.75">
      <c r="A507" s="230"/>
      <c r="B507" s="230"/>
      <c r="C507" s="230"/>
      <c r="D507" s="230"/>
      <c r="E507" s="230"/>
      <c r="F507" s="230"/>
      <c r="G507" s="230"/>
      <c r="H507" s="230"/>
      <c r="I507" s="230"/>
      <c r="J507" s="230"/>
      <c r="K507" s="230"/>
      <c r="L507" s="230"/>
      <c r="M507" s="230"/>
      <c r="N507" s="230"/>
      <c r="O507" s="230"/>
      <c r="P507" s="230"/>
      <c r="Q507" s="230"/>
      <c r="R507" s="230"/>
      <c r="S507" s="230"/>
      <c r="T507" s="230"/>
      <c r="U507" s="230"/>
      <c r="V507" s="230"/>
      <c r="W507" s="230"/>
      <c r="X507" s="230"/>
      <c r="Y507" s="230"/>
      <c r="Z507" s="230"/>
    </row>
    <row r="508" spans="1:26" ht="12.75">
      <c r="A508" s="230"/>
      <c r="B508" s="230"/>
      <c r="C508" s="230"/>
      <c r="D508" s="230"/>
      <c r="E508" s="230"/>
      <c r="F508" s="230"/>
      <c r="G508" s="230"/>
      <c r="H508" s="230"/>
      <c r="I508" s="230"/>
      <c r="J508" s="230"/>
      <c r="K508" s="230"/>
      <c r="L508" s="230"/>
      <c r="M508" s="230"/>
      <c r="N508" s="230"/>
      <c r="O508" s="230"/>
      <c r="P508" s="230"/>
      <c r="Q508" s="230"/>
      <c r="R508" s="230"/>
      <c r="S508" s="230"/>
      <c r="T508" s="230"/>
      <c r="U508" s="230"/>
      <c r="V508" s="230"/>
      <c r="W508" s="230"/>
      <c r="X508" s="230"/>
      <c r="Y508" s="230"/>
      <c r="Z508" s="230"/>
    </row>
    <row r="509" spans="1:26" ht="12.75">
      <c r="A509" s="230"/>
      <c r="B509" s="230"/>
      <c r="C509" s="230"/>
      <c r="D509" s="230"/>
      <c r="E509" s="230"/>
      <c r="F509" s="230"/>
      <c r="G509" s="230"/>
      <c r="H509" s="230"/>
      <c r="I509" s="230"/>
      <c r="J509" s="230"/>
      <c r="K509" s="230"/>
      <c r="L509" s="230"/>
      <c r="M509" s="230"/>
      <c r="N509" s="230"/>
      <c r="O509" s="230"/>
      <c r="P509" s="230"/>
      <c r="Q509" s="230"/>
      <c r="R509" s="230"/>
      <c r="S509" s="230"/>
      <c r="T509" s="230"/>
      <c r="U509" s="230"/>
      <c r="V509" s="230"/>
      <c r="W509" s="230"/>
      <c r="X509" s="230"/>
      <c r="Y509" s="230"/>
      <c r="Z509" s="230"/>
    </row>
    <row r="510" spans="1:26" ht="12.75">
      <c r="A510" s="230"/>
      <c r="B510" s="230"/>
      <c r="C510" s="230"/>
      <c r="D510" s="230"/>
      <c r="E510" s="230"/>
      <c r="F510" s="230"/>
      <c r="G510" s="230"/>
      <c r="H510" s="230"/>
      <c r="I510" s="230"/>
      <c r="J510" s="230"/>
      <c r="K510" s="230"/>
      <c r="L510" s="230"/>
      <c r="M510" s="230"/>
      <c r="N510" s="230"/>
      <c r="O510" s="230"/>
      <c r="P510" s="230"/>
      <c r="Q510" s="230"/>
      <c r="R510" s="230"/>
      <c r="S510" s="230"/>
      <c r="T510" s="230"/>
      <c r="U510" s="230"/>
      <c r="V510" s="230"/>
      <c r="W510" s="230"/>
      <c r="X510" s="230"/>
      <c r="Y510" s="230"/>
      <c r="Z510" s="230"/>
    </row>
    <row r="511" spans="1:26" ht="12.75">
      <c r="A511" s="230"/>
      <c r="B511" s="230"/>
      <c r="C511" s="230"/>
      <c r="D511" s="230"/>
      <c r="E511" s="230"/>
      <c r="F511" s="230"/>
      <c r="G511" s="230"/>
      <c r="H511" s="230"/>
      <c r="I511" s="230"/>
      <c r="J511" s="230"/>
      <c r="K511" s="230"/>
      <c r="L511" s="230"/>
      <c r="M511" s="230"/>
      <c r="N511" s="230"/>
      <c r="O511" s="230"/>
      <c r="P511" s="230"/>
      <c r="Q511" s="230"/>
      <c r="R511" s="230"/>
      <c r="S511" s="230"/>
      <c r="T511" s="230"/>
      <c r="U511" s="230"/>
      <c r="V511" s="230"/>
      <c r="W511" s="230"/>
      <c r="X511" s="230"/>
      <c r="Y511" s="230"/>
      <c r="Z511" s="230"/>
    </row>
    <row r="512" spans="1:26" ht="12.75">
      <c r="A512" s="230"/>
      <c r="B512" s="230"/>
      <c r="C512" s="230"/>
      <c r="D512" s="230"/>
      <c r="E512" s="230"/>
      <c r="F512" s="230"/>
      <c r="G512" s="230"/>
      <c r="H512" s="230"/>
      <c r="I512" s="230"/>
      <c r="J512" s="230"/>
      <c r="K512" s="230"/>
      <c r="L512" s="230"/>
      <c r="M512" s="230"/>
      <c r="N512" s="230"/>
      <c r="O512" s="230"/>
      <c r="P512" s="230"/>
      <c r="Q512" s="230"/>
      <c r="R512" s="230"/>
      <c r="S512" s="230"/>
      <c r="T512" s="230"/>
      <c r="U512" s="230"/>
      <c r="V512" s="230"/>
      <c r="W512" s="230"/>
      <c r="X512" s="230"/>
      <c r="Y512" s="230"/>
      <c r="Z512" s="230"/>
    </row>
    <row r="513" spans="1:26" ht="12.75">
      <c r="A513" s="230"/>
      <c r="B513" s="230"/>
      <c r="C513" s="230"/>
      <c r="D513" s="230"/>
      <c r="E513" s="230"/>
      <c r="F513" s="230"/>
      <c r="G513" s="230"/>
      <c r="H513" s="230"/>
      <c r="I513" s="230"/>
      <c r="J513" s="230"/>
      <c r="K513" s="230"/>
      <c r="L513" s="230"/>
      <c r="M513" s="230"/>
      <c r="N513" s="230"/>
      <c r="O513" s="230"/>
      <c r="P513" s="230"/>
      <c r="Q513" s="230"/>
      <c r="R513" s="230"/>
      <c r="S513" s="230"/>
      <c r="T513" s="230"/>
      <c r="U513" s="230"/>
      <c r="V513" s="230"/>
      <c r="W513" s="230"/>
      <c r="X513" s="230"/>
      <c r="Y513" s="230"/>
      <c r="Z513" s="230"/>
    </row>
    <row r="514" spans="1:26" ht="12.75">
      <c r="A514" s="230"/>
      <c r="B514" s="230"/>
      <c r="C514" s="230"/>
      <c r="D514" s="230"/>
      <c r="E514" s="230"/>
      <c r="F514" s="230"/>
      <c r="G514" s="230"/>
      <c r="H514" s="230"/>
      <c r="I514" s="230"/>
      <c r="J514" s="230"/>
      <c r="K514" s="230"/>
      <c r="L514" s="230"/>
      <c r="M514" s="230"/>
      <c r="N514" s="230"/>
      <c r="O514" s="230"/>
      <c r="P514" s="230"/>
      <c r="Q514" s="230"/>
      <c r="R514" s="230"/>
      <c r="S514" s="230"/>
      <c r="T514" s="230"/>
      <c r="U514" s="230"/>
      <c r="V514" s="230"/>
      <c r="W514" s="230"/>
      <c r="X514" s="230"/>
      <c r="Y514" s="230"/>
      <c r="Z514" s="230"/>
    </row>
    <row r="515" spans="1:26" ht="12.75">
      <c r="A515" s="230"/>
      <c r="B515" s="230"/>
      <c r="C515" s="230"/>
      <c r="D515" s="230"/>
      <c r="E515" s="230"/>
      <c r="F515" s="230"/>
      <c r="G515" s="230"/>
      <c r="H515" s="230"/>
      <c r="I515" s="230"/>
      <c r="J515" s="230"/>
      <c r="K515" s="230"/>
      <c r="L515" s="230"/>
      <c r="M515" s="230"/>
      <c r="N515" s="230"/>
      <c r="O515" s="230"/>
      <c r="P515" s="230"/>
      <c r="Q515" s="230"/>
      <c r="R515" s="230"/>
      <c r="S515" s="230"/>
      <c r="T515" s="230"/>
      <c r="U515" s="230"/>
      <c r="V515" s="230"/>
      <c r="W515" s="230"/>
      <c r="X515" s="230"/>
      <c r="Y515" s="230"/>
      <c r="Z515" s="230"/>
    </row>
    <row r="516" spans="1:26" ht="12.75">
      <c r="A516" s="230"/>
      <c r="B516" s="230"/>
      <c r="C516" s="230"/>
      <c r="D516" s="230"/>
      <c r="E516" s="230"/>
      <c r="F516" s="230"/>
      <c r="G516" s="230"/>
      <c r="H516" s="230"/>
      <c r="I516" s="230"/>
      <c r="J516" s="230"/>
      <c r="K516" s="230"/>
      <c r="L516" s="230"/>
      <c r="M516" s="230"/>
      <c r="N516" s="230"/>
      <c r="O516" s="230"/>
      <c r="P516" s="230"/>
      <c r="Q516" s="230"/>
      <c r="R516" s="230"/>
      <c r="S516" s="230"/>
      <c r="T516" s="230"/>
      <c r="U516" s="230"/>
      <c r="V516" s="230"/>
      <c r="W516" s="230"/>
      <c r="X516" s="230"/>
      <c r="Y516" s="230"/>
      <c r="Z516" s="230"/>
    </row>
    <row r="517" spans="1:26" ht="12.75">
      <c r="A517" s="230"/>
      <c r="B517" s="230"/>
      <c r="C517" s="230"/>
      <c r="D517" s="230"/>
      <c r="E517" s="230"/>
      <c r="F517" s="230"/>
      <c r="G517" s="230"/>
      <c r="H517" s="230"/>
      <c r="I517" s="230"/>
      <c r="J517" s="230"/>
      <c r="K517" s="230"/>
      <c r="L517" s="230"/>
      <c r="M517" s="230"/>
      <c r="N517" s="230"/>
      <c r="O517" s="230"/>
      <c r="P517" s="230"/>
      <c r="Q517" s="230"/>
      <c r="R517" s="230"/>
      <c r="S517" s="230"/>
      <c r="T517" s="230"/>
      <c r="U517" s="230"/>
      <c r="V517" s="230"/>
      <c r="W517" s="230"/>
      <c r="X517" s="230"/>
      <c r="Y517" s="230"/>
      <c r="Z517" s="230"/>
    </row>
    <row r="518" spans="1:26" ht="12.75">
      <c r="A518" s="230"/>
      <c r="B518" s="230"/>
      <c r="C518" s="230"/>
      <c r="D518" s="230"/>
      <c r="E518" s="230"/>
      <c r="F518" s="230"/>
      <c r="G518" s="230"/>
      <c r="H518" s="230"/>
      <c r="I518" s="230"/>
      <c r="J518" s="230"/>
      <c r="K518" s="230"/>
      <c r="L518" s="230"/>
      <c r="M518" s="230"/>
      <c r="N518" s="230"/>
      <c r="O518" s="230"/>
      <c r="P518" s="230"/>
      <c r="Q518" s="230"/>
      <c r="R518" s="230"/>
      <c r="S518" s="230"/>
      <c r="T518" s="230"/>
      <c r="U518" s="230"/>
      <c r="V518" s="230"/>
      <c r="W518" s="230"/>
      <c r="X518" s="230"/>
      <c r="Y518" s="230"/>
      <c r="Z518" s="230"/>
    </row>
    <row r="519" spans="1:26" ht="12.75">
      <c r="A519" s="230"/>
      <c r="B519" s="230"/>
      <c r="C519" s="230"/>
      <c r="D519" s="230"/>
      <c r="E519" s="230"/>
      <c r="F519" s="230"/>
      <c r="G519" s="230"/>
      <c r="H519" s="230"/>
      <c r="I519" s="230"/>
      <c r="J519" s="230"/>
      <c r="K519" s="230"/>
      <c r="L519" s="230"/>
      <c r="M519" s="230"/>
      <c r="N519" s="230"/>
      <c r="O519" s="230"/>
      <c r="P519" s="230"/>
      <c r="Q519" s="230"/>
      <c r="R519" s="230"/>
      <c r="S519" s="230"/>
      <c r="T519" s="230"/>
      <c r="U519" s="230"/>
      <c r="V519" s="230"/>
      <c r="W519" s="230"/>
      <c r="X519" s="230"/>
      <c r="Y519" s="230"/>
      <c r="Z519" s="230"/>
    </row>
    <row r="520" spans="1:26" ht="12.75">
      <c r="A520" s="230"/>
      <c r="B520" s="230"/>
      <c r="C520" s="230"/>
      <c r="D520" s="230"/>
      <c r="E520" s="230"/>
      <c r="F520" s="230"/>
      <c r="G520" s="230"/>
      <c r="H520" s="230"/>
      <c r="I520" s="230"/>
      <c r="J520" s="230"/>
      <c r="K520" s="230"/>
      <c r="L520" s="230"/>
      <c r="M520" s="230"/>
      <c r="N520" s="230"/>
      <c r="O520" s="230"/>
      <c r="P520" s="230"/>
      <c r="Q520" s="230"/>
      <c r="R520" s="230"/>
      <c r="S520" s="230"/>
      <c r="T520" s="230"/>
      <c r="U520" s="230"/>
      <c r="V520" s="230"/>
      <c r="W520" s="230"/>
      <c r="X520" s="230"/>
      <c r="Y520" s="230"/>
      <c r="Z520" s="230"/>
    </row>
    <row r="521" spans="1:26" ht="12.75">
      <c r="A521" s="230"/>
      <c r="B521" s="230"/>
      <c r="C521" s="230"/>
      <c r="D521" s="230"/>
      <c r="E521" s="230"/>
      <c r="F521" s="230"/>
      <c r="G521" s="230"/>
      <c r="H521" s="230"/>
      <c r="I521" s="230"/>
      <c r="J521" s="230"/>
      <c r="K521" s="230"/>
      <c r="L521" s="230"/>
      <c r="M521" s="230"/>
      <c r="N521" s="230"/>
      <c r="O521" s="230"/>
      <c r="P521" s="230"/>
      <c r="Q521" s="230"/>
      <c r="R521" s="230"/>
      <c r="S521" s="230"/>
      <c r="T521" s="230"/>
      <c r="U521" s="230"/>
      <c r="V521" s="230"/>
      <c r="W521" s="230"/>
      <c r="X521" s="230"/>
      <c r="Y521" s="230"/>
      <c r="Z521" s="230"/>
    </row>
    <row r="522" spans="1:26" ht="12.75">
      <c r="A522" s="230"/>
      <c r="B522" s="230"/>
      <c r="C522" s="230"/>
      <c r="D522" s="230"/>
      <c r="E522" s="230"/>
      <c r="F522" s="230"/>
      <c r="G522" s="230"/>
      <c r="H522" s="230"/>
      <c r="I522" s="230"/>
      <c r="J522" s="230"/>
      <c r="K522" s="230"/>
      <c r="L522" s="230"/>
      <c r="M522" s="230"/>
      <c r="N522" s="230"/>
      <c r="O522" s="230"/>
      <c r="P522" s="230"/>
      <c r="Q522" s="230"/>
      <c r="R522" s="230"/>
      <c r="S522" s="230"/>
      <c r="T522" s="230"/>
      <c r="U522" s="230"/>
      <c r="V522" s="230"/>
      <c r="W522" s="230"/>
      <c r="X522" s="230"/>
      <c r="Y522" s="230"/>
      <c r="Z522" s="230"/>
    </row>
    <row r="523" spans="1:26" ht="12.75">
      <c r="A523" s="230"/>
      <c r="B523" s="230"/>
      <c r="C523" s="230"/>
      <c r="D523" s="230"/>
      <c r="E523" s="230"/>
      <c r="F523" s="230"/>
      <c r="G523" s="230"/>
      <c r="H523" s="230"/>
      <c r="I523" s="230"/>
      <c r="J523" s="230"/>
      <c r="K523" s="230"/>
      <c r="L523" s="230"/>
      <c r="M523" s="230"/>
      <c r="N523" s="230"/>
      <c r="O523" s="230"/>
      <c r="P523" s="230"/>
      <c r="Q523" s="230"/>
      <c r="R523" s="230"/>
      <c r="S523" s="230"/>
      <c r="T523" s="230"/>
      <c r="U523" s="230"/>
      <c r="V523" s="230"/>
      <c r="W523" s="230"/>
      <c r="X523" s="230"/>
      <c r="Y523" s="230"/>
      <c r="Z523" s="230"/>
    </row>
    <row r="524" spans="1:26" ht="12.75">
      <c r="A524" s="230"/>
      <c r="B524" s="230"/>
      <c r="C524" s="230"/>
      <c r="D524" s="230"/>
      <c r="E524" s="230"/>
      <c r="F524" s="230"/>
      <c r="G524" s="230"/>
      <c r="H524" s="230"/>
      <c r="I524" s="230"/>
      <c r="J524" s="230"/>
      <c r="K524" s="230"/>
      <c r="L524" s="230"/>
      <c r="M524" s="230"/>
      <c r="N524" s="230"/>
      <c r="O524" s="230"/>
      <c r="P524" s="230"/>
      <c r="Q524" s="230"/>
      <c r="R524" s="230"/>
      <c r="S524" s="230"/>
      <c r="T524" s="230"/>
      <c r="U524" s="230"/>
      <c r="V524" s="230"/>
      <c r="W524" s="230"/>
      <c r="X524" s="230"/>
      <c r="Y524" s="230"/>
      <c r="Z524" s="230"/>
    </row>
    <row r="525" spans="1:26" ht="12.75">
      <c r="A525" s="230"/>
      <c r="B525" s="230"/>
      <c r="C525" s="230"/>
      <c r="D525" s="230"/>
      <c r="E525" s="230"/>
      <c r="F525" s="230"/>
      <c r="G525" s="230"/>
      <c r="H525" s="230"/>
      <c r="I525" s="230"/>
      <c r="J525" s="230"/>
      <c r="K525" s="230"/>
      <c r="L525" s="230"/>
      <c r="M525" s="230"/>
      <c r="N525" s="230"/>
      <c r="O525" s="230"/>
      <c r="P525" s="230"/>
      <c r="Q525" s="230"/>
      <c r="R525" s="230"/>
      <c r="S525" s="230"/>
      <c r="T525" s="230"/>
      <c r="U525" s="230"/>
      <c r="V525" s="230"/>
      <c r="W525" s="230"/>
      <c r="X525" s="230"/>
      <c r="Y525" s="230"/>
      <c r="Z525" s="230"/>
    </row>
    <row r="526" spans="1:26" ht="12.75">
      <c r="A526" s="230"/>
      <c r="B526" s="230"/>
      <c r="C526" s="230"/>
      <c r="D526" s="230"/>
      <c r="E526" s="230"/>
      <c r="F526" s="230"/>
      <c r="G526" s="230"/>
      <c r="H526" s="230"/>
      <c r="I526" s="230"/>
      <c r="J526" s="230"/>
      <c r="K526" s="230"/>
      <c r="L526" s="230"/>
      <c r="M526" s="230"/>
      <c r="N526" s="230"/>
      <c r="O526" s="230"/>
      <c r="P526" s="230"/>
      <c r="Q526" s="230"/>
      <c r="R526" s="230"/>
      <c r="S526" s="230"/>
      <c r="T526" s="230"/>
      <c r="U526" s="230"/>
      <c r="V526" s="230"/>
      <c r="W526" s="230"/>
      <c r="X526" s="230"/>
      <c r="Y526" s="230"/>
      <c r="Z526" s="230"/>
    </row>
    <row r="527" spans="1:26" ht="12.75">
      <c r="A527" s="230"/>
      <c r="B527" s="230"/>
      <c r="C527" s="230"/>
      <c r="D527" s="230"/>
      <c r="E527" s="230"/>
      <c r="F527" s="230"/>
      <c r="G527" s="230"/>
      <c r="H527" s="230"/>
      <c r="I527" s="230"/>
      <c r="J527" s="230"/>
      <c r="K527" s="230"/>
      <c r="L527" s="230"/>
      <c r="M527" s="230"/>
      <c r="N527" s="230"/>
      <c r="O527" s="230"/>
      <c r="P527" s="230"/>
      <c r="Q527" s="230"/>
      <c r="R527" s="230"/>
      <c r="S527" s="230"/>
      <c r="T527" s="230"/>
      <c r="U527" s="230"/>
      <c r="V527" s="230"/>
      <c r="W527" s="230"/>
      <c r="X527" s="230"/>
      <c r="Y527" s="230"/>
      <c r="Z527" s="230"/>
    </row>
    <row r="528" spans="1:26" ht="12.75">
      <c r="A528" s="230"/>
      <c r="B528" s="230"/>
      <c r="C528" s="230"/>
      <c r="D528" s="230"/>
      <c r="E528" s="230"/>
      <c r="F528" s="230"/>
      <c r="G528" s="230"/>
      <c r="H528" s="230"/>
      <c r="I528" s="230"/>
      <c r="J528" s="230"/>
      <c r="K528" s="230"/>
      <c r="L528" s="230"/>
      <c r="M528" s="230"/>
      <c r="N528" s="230"/>
      <c r="O528" s="230"/>
      <c r="P528" s="230"/>
      <c r="Q528" s="230"/>
      <c r="R528" s="230"/>
      <c r="S528" s="230"/>
      <c r="T528" s="230"/>
      <c r="U528" s="230"/>
      <c r="V528" s="230"/>
      <c r="W528" s="230"/>
      <c r="X528" s="230"/>
      <c r="Y528" s="230"/>
      <c r="Z528" s="230"/>
    </row>
    <row r="529" spans="1:26" ht="12.75">
      <c r="A529" s="230"/>
      <c r="B529" s="230"/>
      <c r="C529" s="230"/>
      <c r="D529" s="230"/>
      <c r="E529" s="230"/>
      <c r="F529" s="230"/>
      <c r="G529" s="230"/>
      <c r="H529" s="230"/>
      <c r="I529" s="230"/>
      <c r="J529" s="230"/>
      <c r="K529" s="230"/>
      <c r="L529" s="230"/>
      <c r="M529" s="230"/>
      <c r="N529" s="230"/>
      <c r="O529" s="230"/>
      <c r="P529" s="230"/>
      <c r="Q529" s="230"/>
      <c r="R529" s="230"/>
      <c r="S529" s="230"/>
      <c r="T529" s="230"/>
      <c r="U529" s="230"/>
      <c r="V529" s="230"/>
      <c r="W529" s="230"/>
      <c r="X529" s="230"/>
      <c r="Y529" s="230"/>
      <c r="Z529" s="230"/>
    </row>
    <row r="530" spans="1:26" ht="12.75">
      <c r="A530" s="230"/>
      <c r="B530" s="230"/>
      <c r="C530" s="230"/>
      <c r="D530" s="230"/>
      <c r="E530" s="230"/>
      <c r="F530" s="230"/>
      <c r="G530" s="230"/>
      <c r="H530" s="230"/>
      <c r="I530" s="230"/>
      <c r="J530" s="230"/>
      <c r="K530" s="230"/>
      <c r="L530" s="230"/>
      <c r="M530" s="230"/>
      <c r="N530" s="230"/>
      <c r="O530" s="230"/>
      <c r="P530" s="230"/>
      <c r="Q530" s="230"/>
      <c r="R530" s="230"/>
      <c r="S530" s="230"/>
      <c r="T530" s="230"/>
      <c r="U530" s="230"/>
      <c r="V530" s="230"/>
      <c r="W530" s="230"/>
      <c r="X530" s="230"/>
      <c r="Y530" s="230"/>
      <c r="Z530" s="230"/>
    </row>
    <row r="531" spans="1:26" ht="12.75">
      <c r="A531" s="230"/>
      <c r="B531" s="230"/>
      <c r="C531" s="230"/>
      <c r="D531" s="230"/>
      <c r="E531" s="230"/>
      <c r="F531" s="230"/>
      <c r="G531" s="230"/>
      <c r="H531" s="230"/>
      <c r="I531" s="230"/>
      <c r="J531" s="230"/>
      <c r="K531" s="230"/>
      <c r="L531" s="230"/>
      <c r="M531" s="230"/>
      <c r="N531" s="230"/>
      <c r="O531" s="230"/>
      <c r="P531" s="230"/>
      <c r="Q531" s="230"/>
      <c r="R531" s="230"/>
      <c r="S531" s="230"/>
      <c r="T531" s="230"/>
      <c r="U531" s="230"/>
      <c r="V531" s="230"/>
      <c r="W531" s="230"/>
      <c r="X531" s="230"/>
      <c r="Y531" s="230"/>
      <c r="Z531" s="230"/>
    </row>
    <row r="532" spans="1:26" ht="12.75">
      <c r="A532" s="230"/>
      <c r="B532" s="230"/>
      <c r="C532" s="230"/>
      <c r="D532" s="230"/>
      <c r="E532" s="230"/>
      <c r="F532" s="230"/>
      <c r="G532" s="230"/>
      <c r="H532" s="230"/>
      <c r="I532" s="230"/>
      <c r="J532" s="230"/>
      <c r="K532" s="230"/>
      <c r="L532" s="230"/>
      <c r="M532" s="230"/>
      <c r="N532" s="230"/>
      <c r="O532" s="230"/>
      <c r="P532" s="230"/>
      <c r="Q532" s="230"/>
      <c r="R532" s="230"/>
      <c r="S532" s="230"/>
      <c r="T532" s="230"/>
      <c r="U532" s="230"/>
      <c r="V532" s="230"/>
      <c r="W532" s="230"/>
      <c r="X532" s="230"/>
      <c r="Y532" s="230"/>
      <c r="Z532" s="230"/>
    </row>
    <row r="533" spans="1:26" ht="12.75">
      <c r="A533" s="230"/>
      <c r="B533" s="230"/>
      <c r="C533" s="230"/>
      <c r="D533" s="230"/>
      <c r="E533" s="230"/>
      <c r="F533" s="230"/>
      <c r="G533" s="230"/>
      <c r="H533" s="230"/>
      <c r="I533" s="230"/>
      <c r="J533" s="230"/>
      <c r="K533" s="230"/>
      <c r="L533" s="230"/>
      <c r="M533" s="230"/>
      <c r="N533" s="230"/>
      <c r="O533" s="230"/>
      <c r="P533" s="230"/>
      <c r="Q533" s="230"/>
      <c r="R533" s="230"/>
      <c r="S533" s="230"/>
      <c r="T533" s="230"/>
      <c r="U533" s="230"/>
      <c r="V533" s="230"/>
      <c r="W533" s="230"/>
      <c r="X533" s="230"/>
      <c r="Y533" s="230"/>
      <c r="Z533" s="230"/>
    </row>
    <row r="534" spans="1:26" ht="12.75">
      <c r="A534" s="230"/>
      <c r="B534" s="230"/>
      <c r="C534" s="230"/>
      <c r="D534" s="230"/>
      <c r="E534" s="230"/>
      <c r="F534" s="230"/>
      <c r="G534" s="230"/>
      <c r="H534" s="230"/>
      <c r="I534" s="230"/>
      <c r="J534" s="230"/>
      <c r="K534" s="230"/>
      <c r="L534" s="230"/>
      <c r="M534" s="230"/>
      <c r="N534" s="230"/>
      <c r="O534" s="230"/>
      <c r="P534" s="230"/>
      <c r="Q534" s="230"/>
      <c r="R534" s="230"/>
      <c r="S534" s="230"/>
      <c r="T534" s="230"/>
      <c r="U534" s="230"/>
      <c r="V534" s="230"/>
      <c r="W534" s="230"/>
      <c r="X534" s="230"/>
      <c r="Y534" s="230"/>
      <c r="Z534" s="230"/>
    </row>
    <row r="535" spans="1:26" ht="12.75">
      <c r="A535" s="230"/>
      <c r="B535" s="230"/>
      <c r="C535" s="230"/>
      <c r="D535" s="230"/>
      <c r="E535" s="230"/>
      <c r="F535" s="230"/>
      <c r="G535" s="230"/>
      <c r="H535" s="230"/>
      <c r="I535" s="230"/>
      <c r="J535" s="230"/>
      <c r="K535" s="230"/>
      <c r="L535" s="230"/>
      <c r="M535" s="230"/>
      <c r="N535" s="230"/>
      <c r="O535" s="230"/>
      <c r="P535" s="230"/>
      <c r="Q535" s="230"/>
      <c r="R535" s="230"/>
      <c r="S535" s="230"/>
      <c r="T535" s="230"/>
      <c r="U535" s="230"/>
      <c r="V535" s="230"/>
      <c r="W535" s="230"/>
      <c r="X535" s="230"/>
      <c r="Y535" s="230"/>
      <c r="Z535" s="230"/>
    </row>
    <row r="536" spans="1:26" ht="12.75">
      <c r="A536" s="230"/>
      <c r="B536" s="230"/>
      <c r="C536" s="230"/>
      <c r="D536" s="230"/>
      <c r="E536" s="230"/>
      <c r="F536" s="230"/>
      <c r="G536" s="230"/>
      <c r="H536" s="230"/>
      <c r="I536" s="230"/>
      <c r="J536" s="230"/>
      <c r="K536" s="230"/>
      <c r="L536" s="230"/>
      <c r="M536" s="230"/>
      <c r="N536" s="230"/>
      <c r="O536" s="230"/>
      <c r="P536" s="230"/>
      <c r="Q536" s="230"/>
      <c r="R536" s="230"/>
      <c r="S536" s="230"/>
      <c r="T536" s="230"/>
      <c r="U536" s="230"/>
      <c r="V536" s="230"/>
      <c r="W536" s="230"/>
      <c r="X536" s="230"/>
      <c r="Y536" s="230"/>
      <c r="Z536" s="230"/>
    </row>
    <row r="537" spans="1:26" ht="12.75">
      <c r="A537" s="230"/>
      <c r="B537" s="230"/>
      <c r="C537" s="230"/>
      <c r="D537" s="230"/>
      <c r="E537" s="230"/>
      <c r="F537" s="230"/>
      <c r="G537" s="230"/>
      <c r="H537" s="230"/>
      <c r="I537" s="230"/>
      <c r="J537" s="230"/>
      <c r="K537" s="230"/>
      <c r="L537" s="230"/>
      <c r="M537" s="230"/>
      <c r="N537" s="230"/>
      <c r="O537" s="230"/>
      <c r="P537" s="230"/>
      <c r="Q537" s="230"/>
      <c r="R537" s="230"/>
      <c r="S537" s="230"/>
      <c r="T537" s="230"/>
      <c r="U537" s="230"/>
      <c r="V537" s="230"/>
      <c r="W537" s="230"/>
      <c r="X537" s="230"/>
      <c r="Y537" s="230"/>
      <c r="Z537" s="230"/>
    </row>
    <row r="538" spans="1:26" ht="12.75">
      <c r="A538" s="230"/>
      <c r="B538" s="230"/>
      <c r="C538" s="230"/>
      <c r="D538" s="230"/>
      <c r="E538" s="230"/>
      <c r="F538" s="230"/>
      <c r="G538" s="230"/>
      <c r="H538" s="230"/>
      <c r="I538" s="230"/>
      <c r="J538" s="230"/>
      <c r="K538" s="230"/>
      <c r="L538" s="230"/>
      <c r="M538" s="230"/>
      <c r="N538" s="230"/>
      <c r="O538" s="230"/>
      <c r="P538" s="230"/>
      <c r="Q538" s="230"/>
      <c r="R538" s="230"/>
      <c r="S538" s="230"/>
      <c r="T538" s="230"/>
      <c r="U538" s="230"/>
      <c r="V538" s="230"/>
      <c r="W538" s="230"/>
      <c r="X538" s="230"/>
      <c r="Y538" s="230"/>
      <c r="Z538" s="230"/>
    </row>
    <row r="539" spans="1:26" ht="12.75">
      <c r="A539" s="230"/>
      <c r="B539" s="230"/>
      <c r="C539" s="230"/>
      <c r="D539" s="230"/>
      <c r="E539" s="230"/>
      <c r="F539" s="230"/>
      <c r="G539" s="230"/>
      <c r="H539" s="230"/>
      <c r="I539" s="230"/>
      <c r="J539" s="230"/>
      <c r="K539" s="230"/>
      <c r="L539" s="230"/>
      <c r="M539" s="230"/>
      <c r="N539" s="230"/>
      <c r="O539" s="230"/>
      <c r="P539" s="230"/>
      <c r="Q539" s="230"/>
      <c r="R539" s="230"/>
      <c r="S539" s="230"/>
      <c r="T539" s="230"/>
      <c r="U539" s="230"/>
      <c r="V539" s="230"/>
      <c r="W539" s="230"/>
      <c r="X539" s="230"/>
      <c r="Y539" s="230"/>
      <c r="Z539" s="230"/>
    </row>
    <row r="540" spans="1:26" ht="12.75">
      <c r="A540" s="230"/>
      <c r="B540" s="230"/>
      <c r="C540" s="230"/>
      <c r="D540" s="230"/>
      <c r="E540" s="230"/>
      <c r="F540" s="230"/>
      <c r="G540" s="230"/>
      <c r="H540" s="230"/>
      <c r="I540" s="230"/>
      <c r="J540" s="230"/>
      <c r="K540" s="230"/>
      <c r="L540" s="230"/>
      <c r="M540" s="230"/>
      <c r="N540" s="230"/>
      <c r="O540" s="230"/>
      <c r="P540" s="230"/>
      <c r="Q540" s="230"/>
      <c r="R540" s="230"/>
      <c r="S540" s="230"/>
      <c r="T540" s="230"/>
      <c r="U540" s="230"/>
      <c r="V540" s="230"/>
      <c r="W540" s="230"/>
      <c r="X540" s="230"/>
      <c r="Y540" s="230"/>
      <c r="Z540" s="230"/>
    </row>
    <row r="541" spans="1:26" ht="12.75">
      <c r="A541" s="230"/>
      <c r="B541" s="230"/>
      <c r="C541" s="230"/>
      <c r="D541" s="230"/>
      <c r="E541" s="230"/>
      <c r="F541" s="230"/>
      <c r="G541" s="230"/>
      <c r="H541" s="230"/>
      <c r="I541" s="230"/>
      <c r="J541" s="230"/>
      <c r="K541" s="230"/>
      <c r="L541" s="230"/>
      <c r="M541" s="230"/>
      <c r="N541" s="230"/>
      <c r="O541" s="230"/>
      <c r="P541" s="230"/>
      <c r="Q541" s="230"/>
      <c r="R541" s="230"/>
      <c r="S541" s="230"/>
      <c r="T541" s="230"/>
      <c r="U541" s="230"/>
      <c r="V541" s="230"/>
      <c r="W541" s="230"/>
      <c r="X541" s="230"/>
      <c r="Y541" s="230"/>
      <c r="Z541" s="230"/>
    </row>
    <row r="542" spans="1:26" ht="12.75">
      <c r="A542" s="230"/>
      <c r="B542" s="230"/>
      <c r="C542" s="230"/>
      <c r="D542" s="230"/>
      <c r="E542" s="230"/>
      <c r="F542" s="230"/>
      <c r="G542" s="230"/>
      <c r="H542" s="230"/>
      <c r="I542" s="230"/>
      <c r="J542" s="230"/>
      <c r="K542" s="230"/>
      <c r="L542" s="230"/>
      <c r="M542" s="230"/>
      <c r="N542" s="230"/>
      <c r="O542" s="230"/>
      <c r="P542" s="230"/>
      <c r="Q542" s="230"/>
      <c r="R542" s="230"/>
      <c r="S542" s="230"/>
      <c r="T542" s="230"/>
      <c r="U542" s="230"/>
      <c r="V542" s="230"/>
      <c r="W542" s="230"/>
      <c r="X542" s="230"/>
      <c r="Y542" s="230"/>
      <c r="Z542" s="230"/>
    </row>
    <row r="543" spans="1:26" ht="12.75">
      <c r="A543" s="230"/>
      <c r="B543" s="230"/>
      <c r="C543" s="230"/>
      <c r="D543" s="230"/>
      <c r="E543" s="230"/>
      <c r="F543" s="230"/>
      <c r="G543" s="230"/>
      <c r="H543" s="230"/>
      <c r="I543" s="230"/>
      <c r="J543" s="230"/>
      <c r="K543" s="230"/>
      <c r="L543" s="230"/>
      <c r="M543" s="230"/>
      <c r="N543" s="230"/>
      <c r="O543" s="230"/>
      <c r="P543" s="230"/>
      <c r="Q543" s="230"/>
      <c r="R543" s="230"/>
      <c r="S543" s="230"/>
      <c r="T543" s="230"/>
      <c r="U543" s="230"/>
      <c r="V543" s="230"/>
      <c r="W543" s="230"/>
      <c r="X543" s="230"/>
      <c r="Y543" s="230"/>
      <c r="Z543" s="230"/>
    </row>
    <row r="544" spans="1:26" ht="12.75">
      <c r="A544" s="230"/>
      <c r="B544" s="230"/>
      <c r="C544" s="230"/>
      <c r="D544" s="230"/>
      <c r="E544" s="230"/>
      <c r="F544" s="230"/>
      <c r="G544" s="230"/>
      <c r="H544" s="230"/>
      <c r="I544" s="230"/>
      <c r="J544" s="230"/>
      <c r="K544" s="230"/>
      <c r="L544" s="230"/>
      <c r="M544" s="230"/>
      <c r="N544" s="230"/>
      <c r="O544" s="230"/>
      <c r="P544" s="230"/>
      <c r="Q544" s="230"/>
      <c r="R544" s="230"/>
      <c r="S544" s="230"/>
      <c r="T544" s="230"/>
      <c r="U544" s="230"/>
      <c r="V544" s="230"/>
      <c r="W544" s="230"/>
      <c r="X544" s="230"/>
      <c r="Y544" s="230"/>
      <c r="Z544" s="230"/>
    </row>
    <row r="545" spans="1:26" ht="12.75">
      <c r="A545" s="230"/>
      <c r="B545" s="230"/>
      <c r="C545" s="230"/>
      <c r="D545" s="230"/>
      <c r="E545" s="230"/>
      <c r="F545" s="230"/>
      <c r="G545" s="230"/>
      <c r="H545" s="230"/>
      <c r="I545" s="230"/>
      <c r="J545" s="230"/>
      <c r="K545" s="230"/>
      <c r="L545" s="230"/>
      <c r="M545" s="230"/>
      <c r="N545" s="230"/>
      <c r="O545" s="230"/>
      <c r="P545" s="230"/>
      <c r="Q545" s="230"/>
      <c r="R545" s="230"/>
      <c r="S545" s="230"/>
      <c r="T545" s="230"/>
      <c r="U545" s="230"/>
      <c r="V545" s="230"/>
      <c r="W545" s="230"/>
      <c r="X545" s="230"/>
      <c r="Y545" s="230"/>
      <c r="Z545" s="230"/>
    </row>
    <row r="546" spans="1:26" ht="12.75">
      <c r="A546" s="230"/>
      <c r="B546" s="230"/>
      <c r="C546" s="230"/>
      <c r="D546" s="230"/>
      <c r="E546" s="230"/>
      <c r="F546" s="230"/>
      <c r="G546" s="230"/>
      <c r="H546" s="230"/>
      <c r="I546" s="230"/>
      <c r="J546" s="230"/>
      <c r="K546" s="230"/>
      <c r="L546" s="230"/>
      <c r="M546" s="230"/>
      <c r="N546" s="230"/>
      <c r="O546" s="230"/>
      <c r="P546" s="230"/>
      <c r="Q546" s="230"/>
      <c r="R546" s="230"/>
      <c r="S546" s="230"/>
      <c r="T546" s="230"/>
      <c r="U546" s="230"/>
      <c r="V546" s="230"/>
      <c r="W546" s="230"/>
      <c r="X546" s="230"/>
      <c r="Y546" s="230"/>
      <c r="Z546" s="230"/>
    </row>
    <row r="547" spans="1:26" ht="12.75">
      <c r="A547" s="230"/>
      <c r="B547" s="230"/>
      <c r="C547" s="230"/>
      <c r="D547" s="230"/>
      <c r="E547" s="230"/>
      <c r="F547" s="230"/>
      <c r="G547" s="230"/>
      <c r="H547" s="230"/>
      <c r="I547" s="230"/>
      <c r="J547" s="230"/>
      <c r="K547" s="230"/>
      <c r="L547" s="230"/>
      <c r="M547" s="230"/>
      <c r="N547" s="230"/>
      <c r="O547" s="230"/>
      <c r="P547" s="230"/>
      <c r="Q547" s="230"/>
      <c r="R547" s="230"/>
      <c r="S547" s="230"/>
      <c r="T547" s="230"/>
      <c r="U547" s="230"/>
      <c r="V547" s="230"/>
      <c r="W547" s="230"/>
      <c r="X547" s="230"/>
      <c r="Y547" s="230"/>
      <c r="Z547" s="230"/>
    </row>
    <row r="548" spans="1:26" ht="12.75">
      <c r="A548" s="230"/>
      <c r="B548" s="230"/>
      <c r="C548" s="230"/>
      <c r="D548" s="230"/>
      <c r="E548" s="230"/>
      <c r="F548" s="230"/>
      <c r="G548" s="230"/>
      <c r="H548" s="230"/>
      <c r="I548" s="230"/>
      <c r="J548" s="230"/>
      <c r="K548" s="230"/>
      <c r="L548" s="230"/>
      <c r="M548" s="230"/>
      <c r="N548" s="230"/>
      <c r="O548" s="230"/>
      <c r="P548" s="230"/>
      <c r="Q548" s="230"/>
      <c r="R548" s="230"/>
      <c r="S548" s="230"/>
      <c r="T548" s="230"/>
      <c r="U548" s="230"/>
      <c r="V548" s="230"/>
      <c r="W548" s="230"/>
      <c r="X548" s="230"/>
      <c r="Y548" s="230"/>
      <c r="Z548" s="230"/>
    </row>
    <row r="549" spans="1:26" ht="12.75">
      <c r="A549" s="230"/>
      <c r="B549" s="230"/>
      <c r="C549" s="230"/>
      <c r="D549" s="230"/>
      <c r="E549" s="230"/>
      <c r="F549" s="230"/>
      <c r="G549" s="230"/>
      <c r="H549" s="230"/>
      <c r="I549" s="230"/>
      <c r="J549" s="230"/>
      <c r="K549" s="230"/>
      <c r="L549" s="230"/>
      <c r="M549" s="230"/>
      <c r="N549" s="230"/>
      <c r="O549" s="230"/>
      <c r="P549" s="230"/>
      <c r="Q549" s="230"/>
      <c r="R549" s="230"/>
      <c r="S549" s="230"/>
      <c r="T549" s="230"/>
      <c r="U549" s="230"/>
      <c r="V549" s="230"/>
      <c r="W549" s="230"/>
      <c r="X549" s="230"/>
      <c r="Y549" s="230"/>
      <c r="Z549" s="230"/>
    </row>
    <row r="550" spans="1:26" ht="12.75">
      <c r="A550" s="230"/>
      <c r="B550" s="230"/>
      <c r="C550" s="230"/>
      <c r="D550" s="230"/>
      <c r="E550" s="230"/>
      <c r="F550" s="230"/>
      <c r="G550" s="230"/>
      <c r="H550" s="230"/>
      <c r="I550" s="230"/>
      <c r="J550" s="230"/>
      <c r="K550" s="230"/>
      <c r="L550" s="230"/>
      <c r="M550" s="230"/>
      <c r="N550" s="230"/>
      <c r="O550" s="230"/>
      <c r="P550" s="230"/>
      <c r="Q550" s="230"/>
      <c r="R550" s="230"/>
      <c r="S550" s="230"/>
      <c r="T550" s="230"/>
      <c r="U550" s="230"/>
      <c r="V550" s="230"/>
      <c r="W550" s="230"/>
      <c r="X550" s="230"/>
      <c r="Y550" s="230"/>
      <c r="Z550" s="230"/>
    </row>
    <row r="551" spans="1:26" ht="12.75">
      <c r="A551" s="230"/>
      <c r="B551" s="230"/>
      <c r="C551" s="230"/>
      <c r="D551" s="230"/>
      <c r="E551" s="230"/>
      <c r="F551" s="230"/>
      <c r="G551" s="230"/>
      <c r="H551" s="230"/>
      <c r="I551" s="230"/>
      <c r="J551" s="230"/>
      <c r="K551" s="230"/>
      <c r="L551" s="230"/>
      <c r="M551" s="230"/>
      <c r="N551" s="230"/>
      <c r="O551" s="230"/>
      <c r="P551" s="230"/>
      <c r="Q551" s="230"/>
      <c r="R551" s="230"/>
      <c r="S551" s="230"/>
      <c r="T551" s="230"/>
      <c r="U551" s="230"/>
      <c r="V551" s="230"/>
      <c r="W551" s="230"/>
      <c r="X551" s="230"/>
      <c r="Y551" s="230"/>
      <c r="Z551" s="230"/>
    </row>
    <row r="552" spans="1:26" ht="12.75">
      <c r="A552" s="230"/>
      <c r="B552" s="230"/>
      <c r="C552" s="230"/>
      <c r="D552" s="230"/>
      <c r="E552" s="230"/>
      <c r="F552" s="230"/>
      <c r="G552" s="230"/>
      <c r="H552" s="230"/>
      <c r="I552" s="230"/>
      <c r="J552" s="230"/>
      <c r="K552" s="230"/>
      <c r="L552" s="230"/>
      <c r="M552" s="230"/>
      <c r="N552" s="230"/>
      <c r="O552" s="230"/>
      <c r="P552" s="230"/>
      <c r="Q552" s="230"/>
      <c r="R552" s="230"/>
      <c r="S552" s="230"/>
      <c r="T552" s="230"/>
      <c r="U552" s="230"/>
      <c r="V552" s="230"/>
      <c r="W552" s="230"/>
      <c r="X552" s="230"/>
      <c r="Y552" s="230"/>
      <c r="Z552" s="230"/>
    </row>
    <row r="553" spans="1:26" ht="12.75">
      <c r="A553" s="230"/>
      <c r="B553" s="230"/>
      <c r="C553" s="230"/>
      <c r="D553" s="230"/>
      <c r="E553" s="230"/>
      <c r="F553" s="230"/>
      <c r="G553" s="230"/>
      <c r="H553" s="230"/>
      <c r="I553" s="230"/>
      <c r="J553" s="230"/>
      <c r="K553" s="230"/>
      <c r="L553" s="230"/>
      <c r="M553" s="230"/>
      <c r="N553" s="230"/>
      <c r="O553" s="230"/>
      <c r="P553" s="230"/>
      <c r="Q553" s="230"/>
      <c r="R553" s="230"/>
      <c r="S553" s="230"/>
      <c r="T553" s="230"/>
      <c r="U553" s="230"/>
      <c r="V553" s="230"/>
      <c r="W553" s="230"/>
      <c r="X553" s="230"/>
      <c r="Y553" s="230"/>
      <c r="Z553" s="230"/>
    </row>
    <row r="554" spans="1:26" ht="12.75">
      <c r="A554" s="230"/>
      <c r="B554" s="230"/>
      <c r="C554" s="230"/>
      <c r="D554" s="230"/>
      <c r="E554" s="230"/>
      <c r="F554" s="230"/>
      <c r="G554" s="230"/>
      <c r="H554" s="230"/>
      <c r="I554" s="230"/>
      <c r="J554" s="230"/>
      <c r="K554" s="230"/>
      <c r="L554" s="230"/>
      <c r="M554" s="230"/>
      <c r="N554" s="230"/>
      <c r="O554" s="230"/>
      <c r="P554" s="230"/>
      <c r="Q554" s="230"/>
      <c r="R554" s="230"/>
      <c r="S554" s="230"/>
      <c r="T554" s="230"/>
      <c r="U554" s="230"/>
      <c r="V554" s="230"/>
      <c r="W554" s="230"/>
      <c r="X554" s="230"/>
      <c r="Y554" s="230"/>
      <c r="Z554" s="230"/>
    </row>
    <row r="555" spans="1:26" ht="12.75">
      <c r="A555" s="230"/>
      <c r="B555" s="230"/>
      <c r="C555" s="230"/>
      <c r="D555" s="230"/>
      <c r="E555" s="230"/>
      <c r="F555" s="230"/>
      <c r="G555" s="230"/>
      <c r="H555" s="230"/>
      <c r="I555" s="230"/>
      <c r="J555" s="230"/>
      <c r="K555" s="230"/>
      <c r="L555" s="230"/>
      <c r="M555" s="230"/>
      <c r="N555" s="230"/>
      <c r="O555" s="230"/>
      <c r="P555" s="230"/>
      <c r="Q555" s="230"/>
      <c r="R555" s="230"/>
      <c r="S555" s="230"/>
      <c r="T555" s="230"/>
      <c r="U555" s="230"/>
      <c r="V555" s="230"/>
      <c r="W555" s="230"/>
      <c r="X555" s="230"/>
      <c r="Y555" s="230"/>
      <c r="Z555" s="230"/>
    </row>
    <row r="556" spans="1:26" ht="12.75">
      <c r="A556" s="230"/>
      <c r="B556" s="230"/>
      <c r="C556" s="230"/>
      <c r="D556" s="230"/>
      <c r="E556" s="230"/>
      <c r="F556" s="230"/>
      <c r="G556" s="230"/>
      <c r="H556" s="230"/>
      <c r="I556" s="230"/>
      <c r="J556" s="230"/>
      <c r="K556" s="230"/>
      <c r="L556" s="230"/>
      <c r="M556" s="230"/>
      <c r="N556" s="230"/>
      <c r="O556" s="230"/>
      <c r="P556" s="230"/>
      <c r="Q556" s="230"/>
      <c r="R556" s="230"/>
      <c r="S556" s="230"/>
      <c r="T556" s="230"/>
      <c r="U556" s="230"/>
      <c r="V556" s="230"/>
      <c r="W556" s="230"/>
      <c r="X556" s="230"/>
      <c r="Y556" s="230"/>
      <c r="Z556" s="230"/>
    </row>
    <row r="557" spans="1:26" ht="12.75">
      <c r="A557" s="230"/>
      <c r="B557" s="230"/>
      <c r="C557" s="230"/>
      <c r="D557" s="230"/>
      <c r="E557" s="230"/>
      <c r="F557" s="230"/>
      <c r="G557" s="230"/>
      <c r="H557" s="230"/>
      <c r="I557" s="230"/>
      <c r="J557" s="230"/>
      <c r="K557" s="230"/>
      <c r="L557" s="230"/>
      <c r="M557" s="230"/>
      <c r="N557" s="230"/>
      <c r="O557" s="230"/>
      <c r="P557" s="230"/>
      <c r="Q557" s="230"/>
      <c r="R557" s="230"/>
      <c r="S557" s="230"/>
      <c r="T557" s="230"/>
      <c r="U557" s="230"/>
      <c r="V557" s="230"/>
      <c r="W557" s="230"/>
      <c r="X557" s="230"/>
      <c r="Y557" s="230"/>
      <c r="Z557" s="230"/>
    </row>
    <row r="558" spans="1:26" ht="12.75">
      <c r="A558" s="230"/>
      <c r="B558" s="230"/>
      <c r="C558" s="230"/>
      <c r="D558" s="230"/>
      <c r="E558" s="230"/>
      <c r="F558" s="230"/>
      <c r="G558" s="230"/>
      <c r="H558" s="230"/>
      <c r="I558" s="230"/>
      <c r="J558" s="230"/>
      <c r="K558" s="230"/>
      <c r="L558" s="230"/>
      <c r="M558" s="230"/>
      <c r="N558" s="230"/>
      <c r="O558" s="230"/>
      <c r="P558" s="230"/>
      <c r="Q558" s="230"/>
      <c r="R558" s="230"/>
      <c r="S558" s="230"/>
      <c r="T558" s="230"/>
      <c r="U558" s="230"/>
      <c r="V558" s="230"/>
      <c r="W558" s="230"/>
      <c r="X558" s="230"/>
      <c r="Y558" s="230"/>
      <c r="Z558" s="230"/>
    </row>
    <row r="559" spans="1:26" ht="12.75">
      <c r="A559" s="230"/>
      <c r="B559" s="230"/>
      <c r="C559" s="230"/>
      <c r="D559" s="230"/>
      <c r="E559" s="230"/>
      <c r="F559" s="230"/>
      <c r="G559" s="230"/>
      <c r="H559" s="230"/>
      <c r="I559" s="230"/>
      <c r="J559" s="230"/>
      <c r="K559" s="230"/>
      <c r="L559" s="230"/>
      <c r="M559" s="230"/>
      <c r="N559" s="230"/>
      <c r="O559" s="230"/>
      <c r="P559" s="230"/>
      <c r="Q559" s="230"/>
      <c r="R559" s="230"/>
      <c r="S559" s="230"/>
      <c r="T559" s="230"/>
      <c r="U559" s="230"/>
      <c r="V559" s="230"/>
      <c r="W559" s="230"/>
      <c r="X559" s="230"/>
      <c r="Y559" s="230"/>
      <c r="Z559" s="230"/>
    </row>
    <row r="560" spans="1:26" ht="12.75">
      <c r="A560" s="230"/>
      <c r="B560" s="230"/>
      <c r="C560" s="230"/>
      <c r="D560" s="230"/>
      <c r="E560" s="230"/>
      <c r="F560" s="230"/>
      <c r="G560" s="230"/>
      <c r="H560" s="230"/>
      <c r="I560" s="230"/>
      <c r="J560" s="230"/>
      <c r="K560" s="230"/>
      <c r="L560" s="230"/>
      <c r="M560" s="230"/>
      <c r="N560" s="230"/>
      <c r="O560" s="230"/>
      <c r="P560" s="230"/>
      <c r="Q560" s="230"/>
      <c r="R560" s="230"/>
      <c r="S560" s="230"/>
      <c r="T560" s="230"/>
      <c r="U560" s="230"/>
      <c r="V560" s="230"/>
      <c r="W560" s="230"/>
      <c r="X560" s="230"/>
      <c r="Y560" s="230"/>
      <c r="Z560" s="230"/>
    </row>
    <row r="561" spans="1:26" ht="12.75">
      <c r="A561" s="230"/>
      <c r="B561" s="230"/>
      <c r="C561" s="230"/>
      <c r="D561" s="230"/>
      <c r="E561" s="230"/>
      <c r="F561" s="230"/>
      <c r="G561" s="230"/>
      <c r="H561" s="230"/>
      <c r="I561" s="230"/>
      <c r="J561" s="230"/>
      <c r="K561" s="230"/>
      <c r="L561" s="230"/>
      <c r="M561" s="230"/>
      <c r="N561" s="230"/>
      <c r="O561" s="230"/>
      <c r="P561" s="230"/>
      <c r="Q561" s="230"/>
      <c r="R561" s="230"/>
      <c r="S561" s="230"/>
      <c r="T561" s="230"/>
      <c r="U561" s="230"/>
      <c r="V561" s="230"/>
      <c r="W561" s="230"/>
      <c r="X561" s="230"/>
      <c r="Y561" s="230"/>
      <c r="Z561" s="230"/>
    </row>
    <row r="562" spans="1:26" ht="12.75">
      <c r="A562" s="230"/>
      <c r="B562" s="230"/>
      <c r="C562" s="230"/>
      <c r="D562" s="230"/>
      <c r="E562" s="230"/>
      <c r="F562" s="230"/>
      <c r="G562" s="230"/>
      <c r="H562" s="230"/>
      <c r="I562" s="230"/>
      <c r="J562" s="230"/>
      <c r="K562" s="230"/>
      <c r="L562" s="230"/>
      <c r="M562" s="230"/>
      <c r="N562" s="230"/>
      <c r="O562" s="230"/>
      <c r="P562" s="230"/>
      <c r="Q562" s="230"/>
      <c r="R562" s="230"/>
      <c r="S562" s="230"/>
      <c r="T562" s="230"/>
      <c r="U562" s="230"/>
      <c r="V562" s="230"/>
      <c r="W562" s="230"/>
      <c r="X562" s="230"/>
      <c r="Y562" s="230"/>
      <c r="Z562" s="230"/>
    </row>
    <row r="563" spans="1:26" ht="12.75">
      <c r="A563" s="230"/>
      <c r="B563" s="230"/>
      <c r="C563" s="230"/>
      <c r="D563" s="230"/>
      <c r="E563" s="230"/>
      <c r="F563" s="230"/>
      <c r="G563" s="230"/>
      <c r="H563" s="230"/>
      <c r="I563" s="230"/>
      <c r="J563" s="230"/>
      <c r="K563" s="230"/>
      <c r="L563" s="230"/>
      <c r="M563" s="230"/>
      <c r="N563" s="230"/>
      <c r="O563" s="230"/>
      <c r="P563" s="230"/>
      <c r="Q563" s="230"/>
      <c r="R563" s="230"/>
      <c r="S563" s="230"/>
      <c r="T563" s="230"/>
      <c r="U563" s="230"/>
      <c r="V563" s="230"/>
      <c r="W563" s="230"/>
      <c r="X563" s="230"/>
      <c r="Y563" s="230"/>
      <c r="Z563" s="230"/>
    </row>
    <row r="564" spans="1:26" ht="12.75">
      <c r="A564" s="230"/>
      <c r="B564" s="230"/>
      <c r="C564" s="230"/>
      <c r="D564" s="230"/>
      <c r="E564" s="230"/>
      <c r="F564" s="230"/>
      <c r="G564" s="230"/>
      <c r="H564" s="230"/>
      <c r="I564" s="230"/>
      <c r="J564" s="230"/>
      <c r="K564" s="230"/>
      <c r="L564" s="230"/>
      <c r="M564" s="230"/>
      <c r="N564" s="230"/>
      <c r="O564" s="230"/>
      <c r="P564" s="230"/>
      <c r="Q564" s="230"/>
      <c r="R564" s="230"/>
      <c r="S564" s="230"/>
      <c r="T564" s="230"/>
      <c r="U564" s="230"/>
      <c r="V564" s="230"/>
      <c r="W564" s="230"/>
      <c r="X564" s="230"/>
      <c r="Y564" s="230"/>
      <c r="Z564" s="230"/>
    </row>
    <row r="565" spans="1:26" ht="12.75">
      <c r="A565" s="230"/>
      <c r="B565" s="230"/>
      <c r="C565" s="230"/>
      <c r="D565" s="230"/>
      <c r="E565" s="230"/>
      <c r="F565" s="230"/>
      <c r="G565" s="230"/>
      <c r="H565" s="230"/>
      <c r="I565" s="230"/>
      <c r="J565" s="230"/>
      <c r="K565" s="230"/>
      <c r="L565" s="230"/>
      <c r="M565" s="230"/>
      <c r="N565" s="230"/>
      <c r="O565" s="230"/>
      <c r="P565" s="230"/>
      <c r="Q565" s="230"/>
      <c r="R565" s="230"/>
      <c r="S565" s="230"/>
      <c r="T565" s="230"/>
      <c r="U565" s="230"/>
      <c r="V565" s="230"/>
      <c r="W565" s="230"/>
      <c r="X565" s="230"/>
      <c r="Y565" s="230"/>
      <c r="Z565" s="230"/>
    </row>
    <row r="566" spans="1:26" ht="12.75">
      <c r="A566" s="230"/>
      <c r="B566" s="230"/>
      <c r="C566" s="230"/>
      <c r="D566" s="230"/>
      <c r="E566" s="230"/>
      <c r="F566" s="230"/>
      <c r="G566" s="230"/>
      <c r="H566" s="230"/>
      <c r="I566" s="230"/>
      <c r="J566" s="230"/>
      <c r="K566" s="230"/>
      <c r="L566" s="230"/>
      <c r="M566" s="230"/>
      <c r="N566" s="230"/>
      <c r="O566" s="230"/>
      <c r="P566" s="230"/>
      <c r="Q566" s="230"/>
      <c r="R566" s="230"/>
      <c r="S566" s="230"/>
      <c r="T566" s="230"/>
      <c r="U566" s="230"/>
      <c r="V566" s="230"/>
      <c r="W566" s="230"/>
      <c r="X566" s="230"/>
      <c r="Y566" s="230"/>
      <c r="Z566" s="230"/>
    </row>
    <row r="567" spans="1:26" ht="12.75">
      <c r="A567" s="230"/>
      <c r="B567" s="230"/>
      <c r="C567" s="230"/>
      <c r="D567" s="230"/>
      <c r="E567" s="230"/>
      <c r="F567" s="230"/>
      <c r="G567" s="230"/>
      <c r="H567" s="230"/>
      <c r="I567" s="230"/>
      <c r="J567" s="230"/>
      <c r="K567" s="230"/>
      <c r="L567" s="230"/>
      <c r="M567" s="230"/>
      <c r="N567" s="230"/>
      <c r="O567" s="230"/>
      <c r="P567" s="230"/>
      <c r="Q567" s="230"/>
      <c r="R567" s="230"/>
      <c r="S567" s="230"/>
      <c r="T567" s="230"/>
      <c r="U567" s="230"/>
      <c r="V567" s="230"/>
      <c r="W567" s="230"/>
      <c r="X567" s="230"/>
      <c r="Y567" s="230"/>
      <c r="Z567" s="230"/>
    </row>
    <row r="568" spans="1:26" ht="12.75">
      <c r="A568" s="230"/>
      <c r="B568" s="230"/>
      <c r="C568" s="230"/>
      <c r="D568" s="230"/>
      <c r="E568" s="230"/>
      <c r="F568" s="230"/>
      <c r="G568" s="230"/>
      <c r="H568" s="230"/>
      <c r="I568" s="230"/>
      <c r="J568" s="230"/>
      <c r="K568" s="230"/>
      <c r="L568" s="230"/>
      <c r="M568" s="230"/>
      <c r="N568" s="230"/>
      <c r="O568" s="230"/>
      <c r="P568" s="230"/>
      <c r="Q568" s="230"/>
      <c r="R568" s="230"/>
      <c r="S568" s="230"/>
      <c r="T568" s="230"/>
      <c r="U568" s="230"/>
      <c r="V568" s="230"/>
      <c r="W568" s="230"/>
      <c r="X568" s="230"/>
      <c r="Y568" s="230"/>
      <c r="Z568" s="230"/>
    </row>
    <row r="569" spans="1:26" ht="12.75">
      <c r="A569" s="230"/>
      <c r="B569" s="230"/>
      <c r="C569" s="230"/>
      <c r="D569" s="230"/>
      <c r="E569" s="230"/>
      <c r="F569" s="230"/>
      <c r="G569" s="230"/>
      <c r="H569" s="230"/>
      <c r="I569" s="230"/>
      <c r="J569" s="230"/>
      <c r="K569" s="230"/>
      <c r="L569" s="230"/>
      <c r="M569" s="230"/>
      <c r="N569" s="230"/>
      <c r="O569" s="230"/>
      <c r="P569" s="230"/>
      <c r="Q569" s="230"/>
      <c r="R569" s="230"/>
      <c r="S569" s="230"/>
      <c r="T569" s="230"/>
      <c r="U569" s="230"/>
      <c r="V569" s="230"/>
      <c r="W569" s="230"/>
      <c r="X569" s="230"/>
      <c r="Y569" s="230"/>
      <c r="Z569" s="230"/>
    </row>
    <row r="570" spans="1:26" ht="12.75">
      <c r="A570" s="230"/>
      <c r="B570" s="230"/>
      <c r="C570" s="230"/>
      <c r="D570" s="230"/>
      <c r="E570" s="230"/>
      <c r="F570" s="230"/>
      <c r="G570" s="230"/>
      <c r="H570" s="230"/>
      <c r="I570" s="230"/>
      <c r="J570" s="230"/>
      <c r="K570" s="230"/>
      <c r="L570" s="230"/>
      <c r="M570" s="230"/>
      <c r="N570" s="230"/>
      <c r="O570" s="230"/>
      <c r="P570" s="230"/>
      <c r="Q570" s="230"/>
      <c r="R570" s="230"/>
      <c r="S570" s="230"/>
      <c r="T570" s="230"/>
      <c r="U570" s="230"/>
      <c r="V570" s="230"/>
      <c r="W570" s="230"/>
      <c r="X570" s="230"/>
      <c r="Y570" s="230"/>
      <c r="Z570" s="230"/>
    </row>
    <row r="571" spans="1:26" ht="12.75">
      <c r="A571" s="230"/>
      <c r="B571" s="230"/>
      <c r="C571" s="230"/>
      <c r="D571" s="230"/>
      <c r="E571" s="230"/>
      <c r="F571" s="230"/>
      <c r="G571" s="230"/>
      <c r="H571" s="230"/>
      <c r="I571" s="230"/>
      <c r="J571" s="230"/>
      <c r="K571" s="230"/>
      <c r="L571" s="230"/>
      <c r="M571" s="230"/>
      <c r="N571" s="230"/>
      <c r="O571" s="230"/>
      <c r="P571" s="230"/>
      <c r="Q571" s="230"/>
      <c r="R571" s="230"/>
      <c r="S571" s="230"/>
      <c r="T571" s="230"/>
      <c r="U571" s="230"/>
      <c r="V571" s="230"/>
      <c r="W571" s="230"/>
      <c r="X571" s="230"/>
      <c r="Y571" s="230"/>
      <c r="Z571" s="230"/>
    </row>
    <row r="572" spans="1:26" ht="12.75">
      <c r="A572" s="230"/>
      <c r="B572" s="230"/>
      <c r="C572" s="230"/>
      <c r="D572" s="230"/>
      <c r="E572" s="230"/>
      <c r="F572" s="230"/>
      <c r="G572" s="230"/>
      <c r="H572" s="230"/>
      <c r="I572" s="230"/>
      <c r="J572" s="230"/>
      <c r="K572" s="230"/>
      <c r="L572" s="230"/>
      <c r="M572" s="230"/>
      <c r="N572" s="230"/>
      <c r="O572" s="230"/>
      <c r="P572" s="230"/>
      <c r="Q572" s="230"/>
      <c r="R572" s="230"/>
      <c r="S572" s="230"/>
      <c r="T572" s="230"/>
      <c r="U572" s="230"/>
      <c r="V572" s="230"/>
      <c r="W572" s="230"/>
      <c r="X572" s="230"/>
      <c r="Y572" s="230"/>
      <c r="Z572" s="230"/>
    </row>
    <row r="573" spans="1:26" ht="12.75">
      <c r="A573" s="230"/>
      <c r="B573" s="230"/>
      <c r="C573" s="230"/>
      <c r="D573" s="230"/>
      <c r="E573" s="230"/>
      <c r="F573" s="230"/>
      <c r="G573" s="230"/>
      <c r="H573" s="230"/>
      <c r="I573" s="230"/>
      <c r="J573" s="230"/>
      <c r="K573" s="230"/>
      <c r="L573" s="230"/>
      <c r="M573" s="230"/>
      <c r="N573" s="230"/>
      <c r="O573" s="230"/>
      <c r="P573" s="230"/>
      <c r="Q573" s="230"/>
      <c r="R573" s="230"/>
      <c r="S573" s="230"/>
      <c r="T573" s="230"/>
      <c r="U573" s="230"/>
      <c r="V573" s="230"/>
      <c r="W573" s="230"/>
      <c r="X573" s="230"/>
      <c r="Y573" s="230"/>
      <c r="Z573" s="230"/>
    </row>
    <row r="574" spans="1:26" ht="12.75">
      <c r="A574" s="230"/>
      <c r="B574" s="230"/>
      <c r="C574" s="230"/>
      <c r="D574" s="230"/>
      <c r="E574" s="230"/>
      <c r="F574" s="230"/>
      <c r="G574" s="230"/>
      <c r="H574" s="230"/>
      <c r="I574" s="230"/>
      <c r="J574" s="230"/>
      <c r="K574" s="230"/>
      <c r="L574" s="230"/>
      <c r="M574" s="230"/>
      <c r="N574" s="230"/>
      <c r="O574" s="230"/>
      <c r="P574" s="230"/>
      <c r="Q574" s="230"/>
      <c r="R574" s="230"/>
      <c r="S574" s="230"/>
      <c r="T574" s="230"/>
      <c r="U574" s="230"/>
      <c r="V574" s="230"/>
      <c r="W574" s="230"/>
      <c r="X574" s="230"/>
      <c r="Y574" s="230"/>
      <c r="Z574" s="230"/>
    </row>
    <row r="575" spans="1:26" ht="12.75">
      <c r="A575" s="230"/>
      <c r="B575" s="230"/>
      <c r="C575" s="230"/>
      <c r="D575" s="230"/>
      <c r="E575" s="230"/>
      <c r="F575" s="230"/>
      <c r="G575" s="230"/>
      <c r="H575" s="230"/>
      <c r="I575" s="230"/>
      <c r="J575" s="230"/>
      <c r="K575" s="230"/>
      <c r="L575" s="230"/>
      <c r="M575" s="230"/>
      <c r="N575" s="230"/>
      <c r="O575" s="230"/>
      <c r="P575" s="230"/>
      <c r="Q575" s="230"/>
      <c r="R575" s="230"/>
      <c r="S575" s="230"/>
      <c r="T575" s="230"/>
      <c r="U575" s="230"/>
      <c r="V575" s="230"/>
      <c r="W575" s="230"/>
      <c r="X575" s="230"/>
      <c r="Y575" s="230"/>
      <c r="Z575" s="230"/>
    </row>
    <row r="576" spans="1:26" ht="12.75">
      <c r="A576" s="230"/>
      <c r="B576" s="230"/>
      <c r="C576" s="230"/>
      <c r="D576" s="230"/>
      <c r="E576" s="230"/>
      <c r="F576" s="230"/>
      <c r="G576" s="230"/>
      <c r="H576" s="230"/>
      <c r="I576" s="230"/>
      <c r="J576" s="230"/>
      <c r="K576" s="230"/>
      <c r="L576" s="230"/>
      <c r="M576" s="230"/>
      <c r="N576" s="230"/>
      <c r="O576" s="230"/>
      <c r="P576" s="230"/>
      <c r="Q576" s="230"/>
      <c r="R576" s="230"/>
      <c r="S576" s="230"/>
      <c r="T576" s="230"/>
      <c r="U576" s="230"/>
      <c r="V576" s="230"/>
      <c r="W576" s="230"/>
      <c r="X576" s="230"/>
      <c r="Y576" s="230"/>
      <c r="Z576" s="230"/>
    </row>
    <row r="577" spans="1:26" ht="12.75">
      <c r="A577" s="230"/>
      <c r="B577" s="230"/>
      <c r="C577" s="230"/>
      <c r="D577" s="230"/>
      <c r="E577" s="230"/>
      <c r="F577" s="230"/>
      <c r="G577" s="230"/>
      <c r="H577" s="230"/>
      <c r="I577" s="230"/>
      <c r="J577" s="230"/>
      <c r="K577" s="230"/>
      <c r="L577" s="230"/>
      <c r="M577" s="230"/>
      <c r="N577" s="230"/>
      <c r="O577" s="230"/>
      <c r="P577" s="230"/>
      <c r="Q577" s="230"/>
      <c r="R577" s="230"/>
      <c r="S577" s="230"/>
      <c r="T577" s="230"/>
      <c r="U577" s="230"/>
      <c r="V577" s="230"/>
      <c r="W577" s="230"/>
      <c r="X577" s="230"/>
      <c r="Y577" s="230"/>
      <c r="Z577" s="230"/>
    </row>
    <row r="578" spans="1:26" ht="12.75">
      <c r="A578" s="230"/>
      <c r="B578" s="230"/>
      <c r="C578" s="230"/>
      <c r="D578" s="230"/>
      <c r="E578" s="230"/>
      <c r="F578" s="230"/>
      <c r="G578" s="230"/>
      <c r="H578" s="230"/>
      <c r="I578" s="230"/>
      <c r="J578" s="230"/>
      <c r="K578" s="230"/>
      <c r="L578" s="230"/>
      <c r="M578" s="230"/>
      <c r="N578" s="230"/>
      <c r="O578" s="230"/>
      <c r="P578" s="230"/>
      <c r="Q578" s="230"/>
      <c r="R578" s="230"/>
      <c r="S578" s="230"/>
      <c r="T578" s="230"/>
      <c r="U578" s="230"/>
      <c r="V578" s="230"/>
      <c r="W578" s="230"/>
      <c r="X578" s="230"/>
      <c r="Y578" s="230"/>
      <c r="Z578" s="230"/>
    </row>
    <row r="579" spans="1:26" ht="12.75">
      <c r="A579" s="230"/>
      <c r="B579" s="230"/>
      <c r="C579" s="230"/>
      <c r="D579" s="230"/>
      <c r="E579" s="230"/>
      <c r="F579" s="230"/>
      <c r="G579" s="230"/>
      <c r="H579" s="230"/>
      <c r="I579" s="230"/>
      <c r="J579" s="230"/>
      <c r="K579" s="230"/>
      <c r="L579" s="230"/>
      <c r="M579" s="230"/>
      <c r="N579" s="230"/>
      <c r="O579" s="230"/>
      <c r="P579" s="230"/>
      <c r="Q579" s="230"/>
      <c r="R579" s="230"/>
      <c r="S579" s="230"/>
      <c r="T579" s="230"/>
      <c r="U579" s="230"/>
      <c r="V579" s="230"/>
      <c r="W579" s="230"/>
      <c r="X579" s="230"/>
      <c r="Y579" s="230"/>
      <c r="Z579" s="230"/>
    </row>
    <row r="580" spans="1:26" ht="12.75">
      <c r="A580" s="230"/>
      <c r="B580" s="230"/>
      <c r="C580" s="230"/>
      <c r="D580" s="230"/>
      <c r="E580" s="230"/>
      <c r="F580" s="230"/>
      <c r="G580" s="230"/>
      <c r="H580" s="230"/>
      <c r="I580" s="230"/>
      <c r="J580" s="230"/>
      <c r="K580" s="230"/>
      <c r="L580" s="230"/>
      <c r="M580" s="230"/>
      <c r="N580" s="230"/>
      <c r="O580" s="230"/>
      <c r="P580" s="230"/>
      <c r="Q580" s="230"/>
      <c r="R580" s="230"/>
      <c r="S580" s="230"/>
      <c r="T580" s="230"/>
      <c r="U580" s="230"/>
      <c r="V580" s="230"/>
      <c r="W580" s="230"/>
      <c r="X580" s="230"/>
      <c r="Y580" s="230"/>
      <c r="Z580" s="230"/>
    </row>
    <row r="581" spans="1:26" ht="12.75">
      <c r="A581" s="230"/>
      <c r="B581" s="230"/>
      <c r="C581" s="230"/>
      <c r="D581" s="230"/>
      <c r="E581" s="230"/>
      <c r="F581" s="230"/>
      <c r="G581" s="230"/>
      <c r="H581" s="230"/>
      <c r="I581" s="230"/>
      <c r="J581" s="230"/>
      <c r="K581" s="230"/>
      <c r="L581" s="230"/>
      <c r="M581" s="230"/>
      <c r="N581" s="230"/>
      <c r="O581" s="230"/>
      <c r="P581" s="230"/>
      <c r="Q581" s="230"/>
      <c r="R581" s="230"/>
      <c r="S581" s="230"/>
      <c r="T581" s="230"/>
      <c r="U581" s="230"/>
      <c r="V581" s="230"/>
      <c r="W581" s="230"/>
      <c r="X581" s="230"/>
      <c r="Y581" s="230"/>
      <c r="Z581" s="230"/>
    </row>
    <row r="582" spans="1:26" ht="12.75">
      <c r="A582" s="230"/>
      <c r="B582" s="230"/>
      <c r="C582" s="230"/>
      <c r="D582" s="230"/>
      <c r="E582" s="230"/>
      <c r="F582" s="230"/>
      <c r="G582" s="230"/>
      <c r="H582" s="230"/>
      <c r="I582" s="230"/>
      <c r="J582" s="230"/>
      <c r="K582" s="230"/>
      <c r="L582" s="230"/>
      <c r="M582" s="230"/>
      <c r="N582" s="230"/>
      <c r="O582" s="230"/>
      <c r="P582" s="230"/>
      <c r="Q582" s="230"/>
      <c r="R582" s="230"/>
      <c r="S582" s="230"/>
      <c r="T582" s="230"/>
      <c r="U582" s="230"/>
      <c r="V582" s="230"/>
      <c r="W582" s="230"/>
      <c r="X582" s="230"/>
      <c r="Y582" s="230"/>
      <c r="Z582" s="230"/>
    </row>
    <row r="583" spans="1:26" ht="12.75">
      <c r="A583" s="230"/>
      <c r="B583" s="230"/>
      <c r="C583" s="230"/>
      <c r="D583" s="230"/>
      <c r="E583" s="230"/>
      <c r="F583" s="230"/>
      <c r="G583" s="230"/>
      <c r="H583" s="230"/>
      <c r="I583" s="230"/>
      <c r="J583" s="230"/>
      <c r="K583" s="230"/>
      <c r="L583" s="230"/>
      <c r="M583" s="230"/>
      <c r="N583" s="230"/>
      <c r="O583" s="230"/>
      <c r="P583" s="230"/>
      <c r="Q583" s="230"/>
      <c r="R583" s="230"/>
      <c r="S583" s="230"/>
      <c r="T583" s="230"/>
      <c r="U583" s="230"/>
      <c r="V583" s="230"/>
      <c r="W583" s="230"/>
      <c r="X583" s="230"/>
      <c r="Y583" s="230"/>
      <c r="Z583" s="230"/>
    </row>
    <row r="584" spans="1:26" ht="12.75">
      <c r="A584" s="230"/>
      <c r="B584" s="230"/>
      <c r="C584" s="230"/>
      <c r="D584" s="230"/>
      <c r="E584" s="230"/>
      <c r="F584" s="230"/>
      <c r="G584" s="230"/>
      <c r="H584" s="230"/>
      <c r="I584" s="230"/>
      <c r="J584" s="230"/>
      <c r="K584" s="230"/>
      <c r="L584" s="230"/>
      <c r="M584" s="230"/>
      <c r="N584" s="230"/>
      <c r="O584" s="230"/>
      <c r="P584" s="230"/>
      <c r="Q584" s="230"/>
      <c r="R584" s="230"/>
      <c r="S584" s="230"/>
      <c r="T584" s="230"/>
      <c r="U584" s="230"/>
      <c r="V584" s="230"/>
      <c r="W584" s="230"/>
      <c r="X584" s="230"/>
      <c r="Y584" s="230"/>
      <c r="Z584" s="230"/>
    </row>
    <row r="585" spans="1:26" ht="12.75">
      <c r="A585" s="230"/>
      <c r="B585" s="230"/>
      <c r="C585" s="230"/>
      <c r="D585" s="230"/>
      <c r="E585" s="230"/>
      <c r="F585" s="230"/>
      <c r="G585" s="230"/>
      <c r="H585" s="230"/>
      <c r="I585" s="230"/>
      <c r="J585" s="230"/>
      <c r="K585" s="230"/>
      <c r="L585" s="230"/>
      <c r="M585" s="230"/>
      <c r="N585" s="230"/>
      <c r="O585" s="230"/>
      <c r="P585" s="230"/>
      <c r="Q585" s="230"/>
      <c r="R585" s="230"/>
      <c r="S585" s="230"/>
      <c r="T585" s="230"/>
      <c r="U585" s="230"/>
      <c r="V585" s="230"/>
      <c r="W585" s="230"/>
      <c r="X585" s="230"/>
      <c r="Y585" s="230"/>
      <c r="Z585" s="230"/>
    </row>
    <row r="586" spans="1:26" ht="12.75">
      <c r="A586" s="230"/>
      <c r="B586" s="230"/>
      <c r="C586" s="230"/>
      <c r="D586" s="230"/>
      <c r="E586" s="230"/>
      <c r="F586" s="230"/>
      <c r="G586" s="230"/>
      <c r="H586" s="230"/>
      <c r="I586" s="230"/>
      <c r="J586" s="230"/>
      <c r="K586" s="230"/>
      <c r="L586" s="230"/>
      <c r="M586" s="230"/>
      <c r="N586" s="230"/>
      <c r="O586" s="230"/>
      <c r="P586" s="230"/>
      <c r="Q586" s="230"/>
      <c r="R586" s="230"/>
      <c r="S586" s="230"/>
      <c r="T586" s="230"/>
      <c r="U586" s="230"/>
      <c r="V586" s="230"/>
      <c r="W586" s="230"/>
      <c r="X586" s="230"/>
      <c r="Y586" s="230"/>
      <c r="Z586" s="230"/>
    </row>
    <row r="587" spans="1:26" ht="12.75">
      <c r="A587" s="230"/>
      <c r="B587" s="230"/>
      <c r="C587" s="230"/>
      <c r="D587" s="230"/>
      <c r="E587" s="230"/>
      <c r="F587" s="230"/>
      <c r="G587" s="230"/>
      <c r="H587" s="230"/>
      <c r="I587" s="230"/>
      <c r="J587" s="230"/>
      <c r="K587" s="230"/>
      <c r="L587" s="230"/>
      <c r="M587" s="230"/>
      <c r="N587" s="230"/>
      <c r="O587" s="230"/>
      <c r="P587" s="230"/>
      <c r="Q587" s="230"/>
      <c r="R587" s="230"/>
      <c r="S587" s="230"/>
      <c r="T587" s="230"/>
      <c r="U587" s="230"/>
      <c r="V587" s="230"/>
      <c r="W587" s="230"/>
      <c r="X587" s="230"/>
      <c r="Y587" s="230"/>
      <c r="Z587" s="230"/>
    </row>
    <row r="588" spans="1:26" ht="12.75">
      <c r="A588" s="230"/>
      <c r="B588" s="230"/>
      <c r="C588" s="230"/>
      <c r="D588" s="230"/>
      <c r="E588" s="230"/>
      <c r="F588" s="230"/>
      <c r="G588" s="230"/>
      <c r="H588" s="230"/>
      <c r="I588" s="230"/>
      <c r="J588" s="230"/>
      <c r="K588" s="230"/>
      <c r="L588" s="230"/>
      <c r="M588" s="230"/>
      <c r="N588" s="230"/>
      <c r="O588" s="230"/>
      <c r="P588" s="230"/>
      <c r="Q588" s="230"/>
      <c r="R588" s="230"/>
      <c r="S588" s="230"/>
      <c r="T588" s="230"/>
      <c r="U588" s="230"/>
      <c r="V588" s="230"/>
      <c r="W588" s="230"/>
      <c r="X588" s="230"/>
      <c r="Y588" s="230"/>
      <c r="Z588" s="230"/>
    </row>
    <row r="589" spans="1:26" ht="12.75">
      <c r="A589" s="230"/>
      <c r="B589" s="230"/>
      <c r="C589" s="230"/>
      <c r="D589" s="230"/>
      <c r="E589" s="230"/>
      <c r="F589" s="230"/>
      <c r="G589" s="230"/>
      <c r="H589" s="230"/>
      <c r="I589" s="230"/>
      <c r="J589" s="230"/>
      <c r="K589" s="230"/>
      <c r="L589" s="230"/>
      <c r="M589" s="230"/>
      <c r="N589" s="230"/>
      <c r="O589" s="230"/>
      <c r="P589" s="230"/>
      <c r="Q589" s="230"/>
      <c r="R589" s="230"/>
      <c r="S589" s="230"/>
      <c r="T589" s="230"/>
      <c r="U589" s="230"/>
      <c r="V589" s="230"/>
      <c r="W589" s="230"/>
      <c r="X589" s="230"/>
      <c r="Y589" s="230"/>
      <c r="Z589" s="230"/>
    </row>
    <row r="590" spans="1:26" ht="12.75">
      <c r="A590" s="230"/>
      <c r="B590" s="230"/>
      <c r="C590" s="230"/>
      <c r="D590" s="230"/>
      <c r="E590" s="230"/>
      <c r="F590" s="230"/>
      <c r="G590" s="230"/>
      <c r="H590" s="230"/>
      <c r="I590" s="230"/>
      <c r="J590" s="230"/>
      <c r="K590" s="230"/>
      <c r="L590" s="230"/>
      <c r="M590" s="230"/>
      <c r="N590" s="230"/>
      <c r="O590" s="230"/>
      <c r="P590" s="230"/>
      <c r="Q590" s="230"/>
      <c r="R590" s="230"/>
      <c r="S590" s="230"/>
      <c r="T590" s="230"/>
      <c r="U590" s="230"/>
      <c r="V590" s="230"/>
      <c r="W590" s="230"/>
      <c r="X590" s="230"/>
      <c r="Y590" s="230"/>
      <c r="Z590" s="230"/>
    </row>
    <row r="591" spans="1:26" ht="12.75">
      <c r="A591" s="230"/>
      <c r="B591" s="230"/>
      <c r="C591" s="230"/>
      <c r="D591" s="230"/>
      <c r="E591" s="230"/>
      <c r="F591" s="230"/>
      <c r="G591" s="230"/>
      <c r="H591" s="230"/>
      <c r="I591" s="230"/>
      <c r="J591" s="230"/>
      <c r="K591" s="230"/>
      <c r="L591" s="230"/>
      <c r="M591" s="230"/>
      <c r="N591" s="230"/>
      <c r="O591" s="230"/>
      <c r="P591" s="230"/>
      <c r="Q591" s="230"/>
      <c r="R591" s="230"/>
      <c r="S591" s="230"/>
      <c r="T591" s="230"/>
      <c r="U591" s="230"/>
      <c r="V591" s="230"/>
      <c r="W591" s="230"/>
      <c r="X591" s="230"/>
      <c r="Y591" s="230"/>
      <c r="Z591" s="230"/>
    </row>
    <row r="592" spans="1:26" ht="12.75">
      <c r="A592" s="230"/>
      <c r="B592" s="230"/>
      <c r="C592" s="230"/>
      <c r="D592" s="230"/>
      <c r="E592" s="230"/>
      <c r="F592" s="230"/>
      <c r="G592" s="230"/>
      <c r="H592" s="230"/>
      <c r="I592" s="230"/>
      <c r="J592" s="230"/>
      <c r="K592" s="230"/>
      <c r="L592" s="230"/>
      <c r="M592" s="230"/>
      <c r="N592" s="230"/>
      <c r="O592" s="230"/>
      <c r="P592" s="230"/>
      <c r="Q592" s="230"/>
      <c r="R592" s="230"/>
      <c r="S592" s="230"/>
      <c r="T592" s="230"/>
      <c r="U592" s="230"/>
      <c r="V592" s="230"/>
      <c r="W592" s="230"/>
      <c r="X592" s="230"/>
      <c r="Y592" s="230"/>
      <c r="Z592" s="230"/>
    </row>
    <row r="593" spans="1:26" ht="12.75">
      <c r="A593" s="230"/>
      <c r="B593" s="230"/>
      <c r="C593" s="230"/>
      <c r="D593" s="230"/>
      <c r="E593" s="230"/>
      <c r="F593" s="230"/>
      <c r="G593" s="230"/>
      <c r="H593" s="230"/>
      <c r="I593" s="230"/>
      <c r="J593" s="230"/>
      <c r="K593" s="230"/>
      <c r="L593" s="230"/>
      <c r="M593" s="230"/>
      <c r="N593" s="230"/>
      <c r="O593" s="230"/>
      <c r="P593" s="230"/>
      <c r="Q593" s="230"/>
      <c r="R593" s="230"/>
      <c r="S593" s="230"/>
      <c r="T593" s="230"/>
      <c r="U593" s="230"/>
      <c r="V593" s="230"/>
      <c r="W593" s="230"/>
      <c r="X593" s="230"/>
      <c r="Y593" s="230"/>
      <c r="Z593" s="230"/>
    </row>
    <row r="594" spans="1:26" ht="12.75">
      <c r="A594" s="230"/>
      <c r="B594" s="230"/>
      <c r="C594" s="230"/>
      <c r="D594" s="230"/>
      <c r="E594" s="230"/>
      <c r="F594" s="230"/>
      <c r="G594" s="230"/>
      <c r="H594" s="230"/>
      <c r="I594" s="230"/>
      <c r="J594" s="230"/>
      <c r="K594" s="230"/>
      <c r="L594" s="230"/>
      <c r="M594" s="230"/>
      <c r="N594" s="230"/>
      <c r="O594" s="230"/>
      <c r="P594" s="230"/>
      <c r="Q594" s="230"/>
      <c r="R594" s="230"/>
      <c r="S594" s="230"/>
      <c r="T594" s="230"/>
      <c r="U594" s="230"/>
      <c r="V594" s="230"/>
      <c r="W594" s="230"/>
      <c r="X594" s="230"/>
      <c r="Y594" s="230"/>
      <c r="Z594" s="230"/>
    </row>
    <row r="595" spans="1:26" ht="12.75">
      <c r="A595" s="230"/>
      <c r="B595" s="230"/>
      <c r="C595" s="230"/>
      <c r="D595" s="230"/>
      <c r="E595" s="230"/>
      <c r="F595" s="230"/>
      <c r="G595" s="230"/>
      <c r="H595" s="230"/>
      <c r="I595" s="230"/>
      <c r="J595" s="230"/>
      <c r="K595" s="230"/>
      <c r="L595" s="230"/>
      <c r="M595" s="230"/>
      <c r="N595" s="230"/>
      <c r="O595" s="230"/>
      <c r="P595" s="230"/>
      <c r="Q595" s="230"/>
      <c r="R595" s="230"/>
      <c r="S595" s="230"/>
      <c r="T595" s="230"/>
      <c r="U595" s="230"/>
      <c r="V595" s="230"/>
      <c r="W595" s="230"/>
      <c r="X595" s="230"/>
      <c r="Y595" s="230"/>
      <c r="Z595" s="230"/>
    </row>
    <row r="596" spans="1:26" ht="12.75">
      <c r="A596" s="230"/>
      <c r="B596" s="230"/>
      <c r="C596" s="230"/>
      <c r="D596" s="230"/>
      <c r="E596" s="230"/>
      <c r="F596" s="230"/>
      <c r="G596" s="230"/>
      <c r="H596" s="230"/>
      <c r="I596" s="230"/>
      <c r="J596" s="230"/>
      <c r="K596" s="230"/>
      <c r="L596" s="230"/>
      <c r="M596" s="230"/>
      <c r="N596" s="230"/>
      <c r="O596" s="230"/>
      <c r="P596" s="230"/>
      <c r="Q596" s="230"/>
      <c r="R596" s="230"/>
      <c r="S596" s="230"/>
      <c r="T596" s="230"/>
      <c r="U596" s="230"/>
      <c r="V596" s="230"/>
      <c r="W596" s="230"/>
      <c r="X596" s="230"/>
      <c r="Y596" s="230"/>
      <c r="Z596" s="230"/>
    </row>
    <row r="597" spans="1:26" ht="12.75">
      <c r="A597" s="230"/>
      <c r="B597" s="230"/>
      <c r="C597" s="230"/>
      <c r="D597" s="230"/>
      <c r="E597" s="230"/>
      <c r="F597" s="230"/>
      <c r="G597" s="230"/>
      <c r="H597" s="230"/>
      <c r="I597" s="230"/>
      <c r="J597" s="230"/>
      <c r="K597" s="230"/>
      <c r="L597" s="230"/>
      <c r="M597" s="230"/>
      <c r="N597" s="230"/>
      <c r="O597" s="230"/>
      <c r="P597" s="230"/>
      <c r="Q597" s="230"/>
      <c r="R597" s="230"/>
      <c r="S597" s="230"/>
      <c r="T597" s="230"/>
      <c r="U597" s="230"/>
      <c r="V597" s="230"/>
      <c r="W597" s="230"/>
      <c r="X597" s="230"/>
      <c r="Y597" s="230"/>
      <c r="Z597" s="230"/>
    </row>
    <row r="598" spans="1:26" ht="12.75">
      <c r="A598" s="230"/>
      <c r="B598" s="230"/>
      <c r="C598" s="230"/>
      <c r="D598" s="230"/>
      <c r="E598" s="230"/>
      <c r="F598" s="230"/>
      <c r="G598" s="230"/>
      <c r="H598" s="230"/>
      <c r="I598" s="230"/>
      <c r="J598" s="230"/>
      <c r="K598" s="230"/>
      <c r="L598" s="230"/>
      <c r="M598" s="230"/>
      <c r="N598" s="230"/>
      <c r="O598" s="230"/>
      <c r="P598" s="230"/>
      <c r="Q598" s="230"/>
      <c r="R598" s="230"/>
      <c r="S598" s="230"/>
      <c r="T598" s="230"/>
      <c r="U598" s="230"/>
      <c r="V598" s="230"/>
      <c r="W598" s="230"/>
      <c r="X598" s="230"/>
      <c r="Y598" s="230"/>
      <c r="Z598" s="230"/>
    </row>
    <row r="599" spans="1:26" ht="12.75">
      <c r="A599" s="230"/>
      <c r="B599" s="230"/>
      <c r="C599" s="230"/>
      <c r="D599" s="230"/>
      <c r="E599" s="230"/>
      <c r="F599" s="230"/>
      <c r="G599" s="230"/>
      <c r="H599" s="230"/>
      <c r="I599" s="230"/>
      <c r="J599" s="230"/>
      <c r="K599" s="230"/>
      <c r="L599" s="230"/>
      <c r="M599" s="230"/>
      <c r="N599" s="230"/>
      <c r="O599" s="230"/>
      <c r="P599" s="230"/>
      <c r="Q599" s="230"/>
      <c r="R599" s="230"/>
      <c r="S599" s="230"/>
      <c r="T599" s="230"/>
      <c r="U599" s="230"/>
      <c r="V599" s="230"/>
      <c r="W599" s="230"/>
      <c r="X599" s="230"/>
      <c r="Y599" s="230"/>
      <c r="Z599" s="230"/>
    </row>
    <row r="600" spans="1:26" ht="12.75">
      <c r="A600" s="230"/>
      <c r="B600" s="230"/>
      <c r="C600" s="230"/>
      <c r="D600" s="230"/>
      <c r="E600" s="230"/>
      <c r="F600" s="230"/>
      <c r="G600" s="230"/>
      <c r="H600" s="230"/>
      <c r="I600" s="230"/>
      <c r="J600" s="230"/>
      <c r="K600" s="230"/>
      <c r="L600" s="230"/>
      <c r="M600" s="230"/>
      <c r="N600" s="230"/>
      <c r="O600" s="230"/>
      <c r="P600" s="230"/>
      <c r="Q600" s="230"/>
      <c r="R600" s="230"/>
      <c r="S600" s="230"/>
      <c r="T600" s="230"/>
      <c r="U600" s="230"/>
      <c r="V600" s="230"/>
      <c r="W600" s="230"/>
      <c r="X600" s="230"/>
      <c r="Y600" s="230"/>
      <c r="Z600" s="230"/>
    </row>
    <row r="601" spans="1:26" ht="12.75">
      <c r="A601" s="230"/>
      <c r="B601" s="230"/>
      <c r="C601" s="230"/>
      <c r="D601" s="230"/>
      <c r="E601" s="230"/>
      <c r="F601" s="230"/>
      <c r="G601" s="230"/>
      <c r="H601" s="230"/>
      <c r="I601" s="230"/>
      <c r="J601" s="230"/>
      <c r="K601" s="230"/>
      <c r="L601" s="230"/>
      <c r="M601" s="230"/>
      <c r="N601" s="230"/>
      <c r="O601" s="230"/>
      <c r="P601" s="230"/>
      <c r="Q601" s="230"/>
      <c r="R601" s="230"/>
      <c r="S601" s="230"/>
      <c r="T601" s="230"/>
      <c r="U601" s="230"/>
      <c r="V601" s="230"/>
      <c r="W601" s="230"/>
      <c r="X601" s="230"/>
      <c r="Y601" s="230"/>
      <c r="Z601" s="230"/>
    </row>
    <row r="602" spans="1:26" ht="12.75">
      <c r="A602" s="230"/>
      <c r="B602" s="230"/>
      <c r="C602" s="230"/>
      <c r="D602" s="230"/>
      <c r="E602" s="230"/>
      <c r="F602" s="230"/>
      <c r="G602" s="230"/>
      <c r="H602" s="230"/>
      <c r="I602" s="230"/>
      <c r="J602" s="230"/>
      <c r="K602" s="230"/>
      <c r="L602" s="230"/>
      <c r="M602" s="230"/>
      <c r="N602" s="230"/>
      <c r="O602" s="230"/>
      <c r="P602" s="230"/>
      <c r="Q602" s="230"/>
      <c r="R602" s="230"/>
      <c r="S602" s="230"/>
      <c r="T602" s="230"/>
      <c r="U602" s="230"/>
      <c r="V602" s="230"/>
      <c r="W602" s="230"/>
      <c r="X602" s="230"/>
      <c r="Y602" s="230"/>
      <c r="Z602" s="230"/>
    </row>
    <row r="603" spans="1:26" ht="12.75">
      <c r="A603" s="230"/>
      <c r="B603" s="230"/>
      <c r="C603" s="230"/>
      <c r="D603" s="230"/>
      <c r="E603" s="230"/>
      <c r="F603" s="230"/>
      <c r="G603" s="230"/>
      <c r="H603" s="230"/>
      <c r="I603" s="230"/>
      <c r="J603" s="230"/>
      <c r="K603" s="230"/>
      <c r="L603" s="230"/>
      <c r="M603" s="230"/>
      <c r="N603" s="230"/>
      <c r="O603" s="230"/>
      <c r="P603" s="230"/>
      <c r="Q603" s="230"/>
      <c r="R603" s="230"/>
      <c r="S603" s="230"/>
      <c r="T603" s="230"/>
      <c r="U603" s="230"/>
      <c r="V603" s="230"/>
      <c r="W603" s="230"/>
      <c r="X603" s="230"/>
      <c r="Y603" s="230"/>
      <c r="Z603" s="230"/>
    </row>
    <row r="604" spans="1:26" ht="12.75">
      <c r="A604" s="230"/>
      <c r="B604" s="230"/>
      <c r="C604" s="230"/>
      <c r="D604" s="230"/>
      <c r="E604" s="230"/>
      <c r="F604" s="230"/>
      <c r="G604" s="230"/>
      <c r="H604" s="230"/>
      <c r="I604" s="230"/>
      <c r="J604" s="230"/>
      <c r="K604" s="230"/>
      <c r="L604" s="230"/>
      <c r="M604" s="230"/>
      <c r="N604" s="230"/>
      <c r="O604" s="230"/>
      <c r="P604" s="230"/>
      <c r="Q604" s="230"/>
      <c r="R604" s="230"/>
      <c r="S604" s="230"/>
      <c r="T604" s="230"/>
      <c r="U604" s="230"/>
      <c r="V604" s="230"/>
      <c r="W604" s="230"/>
      <c r="X604" s="230"/>
      <c r="Y604" s="230"/>
      <c r="Z604" s="230"/>
    </row>
    <row r="605" spans="1:26" ht="12.75">
      <c r="A605" s="230"/>
      <c r="B605" s="230"/>
      <c r="C605" s="230"/>
      <c r="D605" s="230"/>
      <c r="E605" s="230"/>
      <c r="F605" s="230"/>
      <c r="G605" s="230"/>
      <c r="H605" s="230"/>
      <c r="I605" s="230"/>
      <c r="J605" s="230"/>
      <c r="K605" s="230"/>
      <c r="L605" s="230"/>
      <c r="M605" s="230"/>
      <c r="N605" s="230"/>
      <c r="O605" s="230"/>
      <c r="P605" s="230"/>
      <c r="Q605" s="230"/>
      <c r="R605" s="230"/>
      <c r="S605" s="230"/>
      <c r="T605" s="230"/>
      <c r="U605" s="230"/>
      <c r="V605" s="230"/>
      <c r="W605" s="230"/>
      <c r="X605" s="230"/>
      <c r="Y605" s="230"/>
      <c r="Z605" s="230"/>
    </row>
    <row r="606" spans="1:26" ht="12.75">
      <c r="A606" s="230"/>
      <c r="B606" s="230"/>
      <c r="C606" s="230"/>
      <c r="D606" s="230"/>
      <c r="E606" s="230"/>
      <c r="F606" s="230"/>
      <c r="G606" s="230"/>
      <c r="H606" s="230"/>
      <c r="I606" s="230"/>
      <c r="J606" s="230"/>
      <c r="K606" s="230"/>
      <c r="L606" s="230"/>
      <c r="M606" s="230"/>
      <c r="N606" s="230"/>
      <c r="O606" s="230"/>
      <c r="P606" s="230"/>
      <c r="Q606" s="230"/>
      <c r="R606" s="230"/>
      <c r="S606" s="230"/>
      <c r="T606" s="230"/>
      <c r="U606" s="230"/>
      <c r="V606" s="230"/>
      <c r="W606" s="230"/>
      <c r="X606" s="230"/>
      <c r="Y606" s="230"/>
      <c r="Z606" s="230"/>
    </row>
    <row r="607" spans="1:26" ht="12.75">
      <c r="A607" s="230"/>
      <c r="B607" s="230"/>
      <c r="C607" s="230"/>
      <c r="D607" s="230"/>
      <c r="E607" s="230"/>
      <c r="F607" s="230"/>
      <c r="G607" s="230"/>
      <c r="H607" s="230"/>
      <c r="I607" s="230"/>
      <c r="J607" s="230"/>
      <c r="K607" s="230"/>
      <c r="L607" s="230"/>
      <c r="M607" s="230"/>
      <c r="N607" s="230"/>
      <c r="O607" s="230"/>
      <c r="P607" s="230"/>
      <c r="Q607" s="230"/>
      <c r="R607" s="230"/>
      <c r="S607" s="230"/>
      <c r="T607" s="230"/>
      <c r="U607" s="230"/>
      <c r="V607" s="230"/>
      <c r="W607" s="230"/>
      <c r="X607" s="230"/>
      <c r="Y607" s="230"/>
      <c r="Z607" s="230"/>
    </row>
    <row r="608" spans="1:26" ht="12.75">
      <c r="A608" s="230"/>
      <c r="B608" s="230"/>
      <c r="C608" s="230"/>
      <c r="D608" s="230"/>
      <c r="E608" s="230"/>
      <c r="F608" s="230"/>
      <c r="G608" s="230"/>
      <c r="H608" s="230"/>
      <c r="I608" s="230"/>
      <c r="J608" s="230"/>
      <c r="K608" s="230"/>
      <c r="L608" s="230"/>
      <c r="M608" s="230"/>
      <c r="N608" s="230"/>
      <c r="O608" s="230"/>
      <c r="P608" s="230"/>
      <c r="Q608" s="230"/>
      <c r="R608" s="230"/>
      <c r="S608" s="230"/>
      <c r="T608" s="230"/>
      <c r="U608" s="230"/>
      <c r="V608" s="230"/>
      <c r="W608" s="230"/>
      <c r="X608" s="230"/>
      <c r="Y608" s="230"/>
      <c r="Z608" s="230"/>
    </row>
    <row r="609" spans="1:26" ht="12.75">
      <c r="A609" s="230"/>
      <c r="B609" s="230"/>
      <c r="C609" s="230"/>
      <c r="D609" s="230"/>
      <c r="E609" s="230"/>
      <c r="F609" s="230"/>
      <c r="G609" s="230"/>
      <c r="H609" s="230"/>
      <c r="I609" s="230"/>
      <c r="J609" s="230"/>
      <c r="K609" s="230"/>
      <c r="L609" s="230"/>
      <c r="M609" s="230"/>
      <c r="N609" s="230"/>
      <c r="O609" s="230"/>
      <c r="P609" s="230"/>
      <c r="Q609" s="230"/>
      <c r="R609" s="230"/>
      <c r="S609" s="230"/>
      <c r="T609" s="230"/>
      <c r="U609" s="230"/>
      <c r="V609" s="230"/>
      <c r="W609" s="230"/>
      <c r="X609" s="230"/>
      <c r="Y609" s="230"/>
      <c r="Z609" s="230"/>
    </row>
    <row r="610" spans="1:26" ht="12.75">
      <c r="A610" s="230"/>
      <c r="B610" s="230"/>
      <c r="C610" s="230"/>
      <c r="D610" s="230"/>
      <c r="E610" s="230"/>
      <c r="F610" s="230"/>
      <c r="G610" s="230"/>
      <c r="H610" s="230"/>
      <c r="I610" s="230"/>
      <c r="J610" s="230"/>
      <c r="K610" s="230"/>
      <c r="L610" s="230"/>
      <c r="M610" s="230"/>
      <c r="N610" s="230"/>
      <c r="O610" s="230"/>
      <c r="P610" s="230"/>
      <c r="Q610" s="230"/>
      <c r="R610" s="230"/>
      <c r="S610" s="230"/>
      <c r="T610" s="230"/>
      <c r="U610" s="230"/>
      <c r="V610" s="230"/>
      <c r="W610" s="230"/>
      <c r="X610" s="230"/>
      <c r="Y610" s="230"/>
      <c r="Z610" s="230"/>
    </row>
    <row r="611" spans="1:26" ht="12.75">
      <c r="A611" s="230"/>
      <c r="B611" s="230"/>
      <c r="C611" s="230"/>
      <c r="D611" s="230"/>
      <c r="E611" s="230"/>
      <c r="F611" s="230"/>
      <c r="G611" s="230"/>
      <c r="H611" s="230"/>
      <c r="I611" s="230"/>
      <c r="J611" s="230"/>
      <c r="K611" s="230"/>
      <c r="L611" s="230"/>
      <c r="M611" s="230"/>
      <c r="N611" s="230"/>
      <c r="O611" s="230"/>
      <c r="P611" s="230"/>
      <c r="Q611" s="230"/>
      <c r="R611" s="230"/>
      <c r="S611" s="230"/>
      <c r="T611" s="230"/>
      <c r="U611" s="230"/>
      <c r="V611" s="230"/>
      <c r="W611" s="230"/>
      <c r="X611" s="230"/>
      <c r="Y611" s="230"/>
      <c r="Z611" s="230"/>
    </row>
    <row r="612" spans="1:26" ht="12.75">
      <c r="A612" s="230"/>
      <c r="B612" s="230"/>
      <c r="C612" s="230"/>
      <c r="D612" s="230"/>
      <c r="E612" s="230"/>
      <c r="F612" s="230"/>
      <c r="G612" s="230"/>
      <c r="H612" s="230"/>
      <c r="I612" s="230"/>
      <c r="J612" s="230"/>
      <c r="K612" s="230"/>
      <c r="L612" s="230"/>
      <c r="M612" s="230"/>
      <c r="N612" s="230"/>
      <c r="O612" s="230"/>
      <c r="P612" s="230"/>
      <c r="Q612" s="230"/>
      <c r="R612" s="230"/>
      <c r="S612" s="230"/>
      <c r="T612" s="230"/>
      <c r="U612" s="230"/>
      <c r="V612" s="230"/>
      <c r="W612" s="230"/>
      <c r="X612" s="230"/>
      <c r="Y612" s="230"/>
      <c r="Z612" s="230"/>
    </row>
    <row r="613" spans="1:26" ht="12.75">
      <c r="A613" s="230"/>
      <c r="B613" s="230"/>
      <c r="C613" s="230"/>
      <c r="D613" s="230"/>
      <c r="E613" s="230"/>
      <c r="F613" s="230"/>
      <c r="G613" s="230"/>
      <c r="H613" s="230"/>
      <c r="I613" s="230"/>
      <c r="J613" s="230"/>
      <c r="K613" s="230"/>
      <c r="L613" s="230"/>
      <c r="M613" s="230"/>
      <c r="N613" s="230"/>
      <c r="O613" s="230"/>
      <c r="P613" s="230"/>
      <c r="Q613" s="230"/>
      <c r="R613" s="230"/>
      <c r="S613" s="230"/>
      <c r="T613" s="230"/>
      <c r="U613" s="230"/>
      <c r="V613" s="230"/>
      <c r="W613" s="230"/>
      <c r="X613" s="230"/>
      <c r="Y613" s="230"/>
      <c r="Z613" s="230"/>
    </row>
    <row r="614" spans="1:26" ht="12.75">
      <c r="A614" s="230"/>
      <c r="B614" s="230"/>
      <c r="C614" s="230"/>
      <c r="D614" s="230"/>
      <c r="E614" s="230"/>
      <c r="F614" s="230"/>
      <c r="G614" s="230"/>
      <c r="H614" s="230"/>
      <c r="I614" s="230"/>
      <c r="J614" s="230"/>
      <c r="K614" s="230"/>
      <c r="L614" s="230"/>
      <c r="M614" s="230"/>
      <c r="N614" s="230"/>
      <c r="O614" s="230"/>
      <c r="P614" s="230"/>
      <c r="Q614" s="230"/>
      <c r="R614" s="230"/>
      <c r="S614" s="230"/>
      <c r="T614" s="230"/>
      <c r="U614" s="230"/>
      <c r="V614" s="230"/>
      <c r="W614" s="230"/>
      <c r="X614" s="230"/>
      <c r="Y614" s="230"/>
      <c r="Z614" s="230"/>
    </row>
    <row r="615" spans="1:26" ht="12.75">
      <c r="A615" s="230"/>
      <c r="B615" s="230"/>
      <c r="C615" s="230"/>
      <c r="D615" s="230"/>
      <c r="E615" s="230"/>
      <c r="F615" s="230"/>
      <c r="G615" s="230"/>
      <c r="H615" s="230"/>
      <c r="I615" s="230"/>
      <c r="J615" s="230"/>
      <c r="K615" s="230"/>
      <c r="L615" s="230"/>
      <c r="M615" s="230"/>
      <c r="N615" s="230"/>
      <c r="O615" s="230"/>
      <c r="P615" s="230"/>
      <c r="Q615" s="230"/>
      <c r="R615" s="230"/>
      <c r="S615" s="230"/>
      <c r="T615" s="230"/>
      <c r="U615" s="230"/>
      <c r="V615" s="230"/>
      <c r="W615" s="230"/>
      <c r="X615" s="230"/>
      <c r="Y615" s="230"/>
      <c r="Z615" s="230"/>
    </row>
    <row r="616" spans="1:26" ht="12.75">
      <c r="A616" s="230"/>
      <c r="B616" s="230"/>
      <c r="C616" s="230"/>
      <c r="D616" s="230"/>
      <c r="E616" s="230"/>
      <c r="F616" s="230"/>
      <c r="G616" s="230"/>
      <c r="H616" s="230"/>
      <c r="I616" s="230"/>
      <c r="J616" s="230"/>
      <c r="K616" s="230"/>
      <c r="L616" s="230"/>
      <c r="M616" s="230"/>
      <c r="N616" s="230"/>
      <c r="O616" s="230"/>
      <c r="P616" s="230"/>
      <c r="Q616" s="230"/>
      <c r="R616" s="230"/>
      <c r="S616" s="230"/>
      <c r="T616" s="230"/>
      <c r="U616" s="230"/>
      <c r="V616" s="230"/>
      <c r="W616" s="230"/>
      <c r="X616" s="230"/>
      <c r="Y616" s="230"/>
      <c r="Z616" s="230"/>
    </row>
    <row r="617" spans="1:26" ht="12.75">
      <c r="A617" s="230"/>
      <c r="B617" s="230"/>
      <c r="C617" s="230"/>
      <c r="D617" s="230"/>
      <c r="E617" s="230"/>
      <c r="F617" s="230"/>
      <c r="G617" s="230"/>
      <c r="H617" s="230"/>
      <c r="I617" s="230"/>
      <c r="J617" s="230"/>
      <c r="K617" s="230"/>
      <c r="L617" s="230"/>
      <c r="M617" s="230"/>
      <c r="N617" s="230"/>
      <c r="O617" s="230"/>
      <c r="P617" s="230"/>
      <c r="Q617" s="230"/>
      <c r="R617" s="230"/>
      <c r="S617" s="230"/>
      <c r="T617" s="230"/>
      <c r="U617" s="230"/>
      <c r="V617" s="230"/>
      <c r="W617" s="230"/>
      <c r="X617" s="230"/>
      <c r="Y617" s="230"/>
      <c r="Z617" s="230"/>
    </row>
    <row r="618" spans="1:26" ht="12.75">
      <c r="A618" s="230"/>
      <c r="B618" s="230"/>
      <c r="C618" s="230"/>
      <c r="D618" s="230"/>
      <c r="E618" s="230"/>
      <c r="F618" s="230"/>
      <c r="G618" s="230"/>
      <c r="H618" s="230"/>
      <c r="I618" s="230"/>
      <c r="J618" s="230"/>
      <c r="K618" s="230"/>
      <c r="L618" s="230"/>
      <c r="M618" s="230"/>
      <c r="N618" s="230"/>
      <c r="O618" s="230"/>
      <c r="P618" s="230"/>
      <c r="Q618" s="230"/>
      <c r="R618" s="230"/>
      <c r="S618" s="230"/>
      <c r="T618" s="230"/>
      <c r="U618" s="230"/>
      <c r="V618" s="230"/>
      <c r="W618" s="230"/>
      <c r="X618" s="230"/>
      <c r="Y618" s="230"/>
      <c r="Z618" s="230"/>
    </row>
    <row r="619" spans="1:26" ht="12.75">
      <c r="A619" s="230"/>
      <c r="B619" s="230"/>
      <c r="C619" s="230"/>
      <c r="D619" s="230"/>
      <c r="E619" s="230"/>
      <c r="F619" s="230"/>
      <c r="G619" s="230"/>
      <c r="H619" s="230"/>
      <c r="I619" s="230"/>
      <c r="J619" s="230"/>
      <c r="K619" s="230"/>
      <c r="L619" s="230"/>
      <c r="M619" s="230"/>
      <c r="N619" s="230"/>
      <c r="O619" s="230"/>
      <c r="P619" s="230"/>
      <c r="Q619" s="230"/>
      <c r="R619" s="230"/>
      <c r="S619" s="230"/>
      <c r="T619" s="230"/>
      <c r="U619" s="230"/>
      <c r="V619" s="230"/>
      <c r="W619" s="230"/>
      <c r="X619" s="230"/>
      <c r="Y619" s="230"/>
      <c r="Z619" s="230"/>
    </row>
    <row r="620" spans="1:26" ht="12.75">
      <c r="A620" s="230"/>
      <c r="B620" s="230"/>
      <c r="C620" s="230"/>
      <c r="D620" s="230"/>
      <c r="E620" s="230"/>
      <c r="F620" s="230"/>
      <c r="G620" s="230"/>
      <c r="H620" s="230"/>
      <c r="I620" s="230"/>
      <c r="J620" s="230"/>
      <c r="K620" s="230"/>
      <c r="L620" s="230"/>
      <c r="M620" s="230"/>
      <c r="N620" s="230"/>
      <c r="O620" s="230"/>
      <c r="P620" s="230"/>
      <c r="Q620" s="230"/>
      <c r="R620" s="230"/>
      <c r="S620" s="230"/>
      <c r="T620" s="230"/>
      <c r="U620" s="230"/>
      <c r="V620" s="230"/>
      <c r="W620" s="230"/>
      <c r="X620" s="230"/>
      <c r="Y620" s="230"/>
      <c r="Z620" s="230"/>
    </row>
    <row r="621" spans="1:26" ht="12.75">
      <c r="A621" s="230"/>
      <c r="B621" s="230"/>
      <c r="C621" s="230"/>
      <c r="D621" s="230"/>
      <c r="E621" s="230"/>
      <c r="F621" s="230"/>
      <c r="G621" s="230"/>
      <c r="H621" s="230"/>
      <c r="I621" s="230"/>
      <c r="J621" s="230"/>
      <c r="K621" s="230"/>
      <c r="L621" s="230"/>
      <c r="M621" s="230"/>
      <c r="N621" s="230"/>
      <c r="O621" s="230"/>
      <c r="P621" s="230"/>
      <c r="Q621" s="230"/>
      <c r="R621" s="230"/>
      <c r="S621" s="230"/>
      <c r="T621" s="230"/>
      <c r="U621" s="230"/>
      <c r="V621" s="230"/>
      <c r="W621" s="230"/>
      <c r="X621" s="230"/>
      <c r="Y621" s="230"/>
      <c r="Z621" s="230"/>
    </row>
    <row r="622" spans="1:26" ht="12.75">
      <c r="A622" s="230"/>
      <c r="B622" s="230"/>
      <c r="C622" s="230"/>
      <c r="D622" s="230"/>
      <c r="E622" s="230"/>
      <c r="F622" s="230"/>
      <c r="G622" s="230"/>
      <c r="H622" s="230"/>
      <c r="I622" s="230"/>
      <c r="J622" s="230"/>
      <c r="K622" s="230"/>
      <c r="L622" s="230"/>
      <c r="M622" s="230"/>
      <c r="N622" s="230"/>
      <c r="O622" s="230"/>
      <c r="P622" s="230"/>
      <c r="Q622" s="230"/>
      <c r="R622" s="230"/>
      <c r="S622" s="230"/>
      <c r="T622" s="230"/>
      <c r="U622" s="230"/>
      <c r="V622" s="230"/>
      <c r="W622" s="230"/>
      <c r="X622" s="230"/>
      <c r="Y622" s="230"/>
      <c r="Z622" s="230"/>
    </row>
    <row r="623" spans="1:26" ht="12.75">
      <c r="A623" s="230"/>
      <c r="B623" s="230"/>
      <c r="C623" s="230"/>
      <c r="D623" s="230"/>
      <c r="E623" s="230"/>
      <c r="F623" s="230"/>
      <c r="G623" s="230"/>
      <c r="H623" s="230"/>
      <c r="I623" s="230"/>
      <c r="J623" s="230"/>
      <c r="K623" s="230"/>
      <c r="L623" s="230"/>
      <c r="M623" s="230"/>
      <c r="N623" s="230"/>
      <c r="O623" s="230"/>
      <c r="P623" s="230"/>
      <c r="Q623" s="230"/>
      <c r="R623" s="230"/>
      <c r="S623" s="230"/>
      <c r="T623" s="230"/>
      <c r="U623" s="230"/>
      <c r="V623" s="230"/>
      <c r="W623" s="230"/>
      <c r="X623" s="230"/>
      <c r="Y623" s="230"/>
      <c r="Z623" s="230"/>
    </row>
    <row r="624" spans="1:26" ht="12.75">
      <c r="A624" s="230"/>
      <c r="B624" s="230"/>
      <c r="C624" s="230"/>
      <c r="D624" s="230"/>
      <c r="E624" s="230"/>
      <c r="F624" s="230"/>
      <c r="G624" s="230"/>
      <c r="H624" s="230"/>
      <c r="I624" s="230"/>
      <c r="J624" s="230"/>
      <c r="K624" s="230"/>
      <c r="L624" s="230"/>
      <c r="M624" s="230"/>
      <c r="N624" s="230"/>
      <c r="O624" s="230"/>
      <c r="P624" s="230"/>
      <c r="Q624" s="230"/>
      <c r="R624" s="230"/>
      <c r="S624" s="230"/>
      <c r="T624" s="230"/>
      <c r="U624" s="230"/>
      <c r="V624" s="230"/>
      <c r="W624" s="230"/>
      <c r="X624" s="230"/>
      <c r="Y624" s="230"/>
      <c r="Z624" s="230"/>
    </row>
    <row r="625" spans="1:26" ht="12.75">
      <c r="A625" s="230"/>
      <c r="B625" s="230"/>
      <c r="C625" s="230"/>
      <c r="D625" s="230"/>
      <c r="E625" s="230"/>
      <c r="F625" s="230"/>
      <c r="G625" s="230"/>
      <c r="H625" s="230"/>
      <c r="I625" s="230"/>
      <c r="J625" s="230"/>
      <c r="K625" s="230"/>
      <c r="L625" s="230"/>
      <c r="M625" s="230"/>
      <c r="N625" s="230"/>
      <c r="O625" s="230"/>
      <c r="P625" s="230"/>
      <c r="Q625" s="230"/>
      <c r="R625" s="230"/>
      <c r="S625" s="230"/>
      <c r="T625" s="230"/>
      <c r="U625" s="230"/>
      <c r="V625" s="230"/>
      <c r="W625" s="230"/>
      <c r="X625" s="230"/>
      <c r="Y625" s="230"/>
      <c r="Z625" s="230"/>
    </row>
    <row r="626" spans="1:26" ht="12.75">
      <c r="A626" s="230"/>
      <c r="B626" s="230"/>
      <c r="C626" s="230"/>
      <c r="D626" s="230"/>
      <c r="E626" s="230"/>
      <c r="F626" s="230"/>
      <c r="G626" s="230"/>
      <c r="H626" s="230"/>
      <c r="I626" s="230"/>
      <c r="J626" s="230"/>
      <c r="K626" s="230"/>
      <c r="L626" s="230"/>
      <c r="M626" s="230"/>
      <c r="N626" s="230"/>
      <c r="O626" s="230"/>
      <c r="P626" s="230"/>
      <c r="Q626" s="230"/>
      <c r="R626" s="230"/>
      <c r="S626" s="230"/>
      <c r="T626" s="230"/>
      <c r="U626" s="230"/>
      <c r="V626" s="230"/>
      <c r="W626" s="230"/>
      <c r="X626" s="230"/>
      <c r="Y626" s="230"/>
      <c r="Z626" s="230"/>
    </row>
    <row r="627" spans="1:26" ht="12.75">
      <c r="A627" s="230"/>
      <c r="B627" s="230"/>
      <c r="C627" s="230"/>
      <c r="D627" s="230"/>
      <c r="E627" s="230"/>
      <c r="F627" s="230"/>
      <c r="G627" s="230"/>
      <c r="H627" s="230"/>
      <c r="I627" s="230"/>
      <c r="J627" s="230"/>
      <c r="K627" s="230"/>
      <c r="L627" s="230"/>
      <c r="M627" s="230"/>
      <c r="N627" s="230"/>
      <c r="O627" s="230"/>
      <c r="P627" s="230"/>
      <c r="Q627" s="230"/>
      <c r="R627" s="230"/>
      <c r="S627" s="230"/>
      <c r="T627" s="230"/>
      <c r="U627" s="230"/>
      <c r="V627" s="230"/>
      <c r="W627" s="230"/>
      <c r="X627" s="230"/>
      <c r="Y627" s="230"/>
      <c r="Z627" s="230"/>
    </row>
    <row r="628" spans="1:26" ht="12.75">
      <c r="A628" s="230"/>
      <c r="B628" s="230"/>
      <c r="C628" s="230"/>
      <c r="D628" s="230"/>
      <c r="E628" s="230"/>
      <c r="F628" s="230"/>
      <c r="G628" s="230"/>
      <c r="H628" s="230"/>
      <c r="I628" s="230"/>
      <c r="J628" s="230"/>
      <c r="K628" s="230"/>
      <c r="L628" s="230"/>
      <c r="M628" s="230"/>
      <c r="N628" s="230"/>
      <c r="O628" s="230"/>
      <c r="P628" s="230"/>
      <c r="Q628" s="230"/>
      <c r="R628" s="230"/>
      <c r="S628" s="230"/>
      <c r="T628" s="230"/>
      <c r="U628" s="230"/>
      <c r="V628" s="230"/>
      <c r="W628" s="230"/>
      <c r="X628" s="230"/>
      <c r="Y628" s="230"/>
      <c r="Z628" s="230"/>
    </row>
    <row r="629" spans="1:26" ht="12.75">
      <c r="A629" s="230"/>
      <c r="B629" s="230"/>
      <c r="C629" s="230"/>
      <c r="D629" s="230"/>
      <c r="E629" s="230"/>
      <c r="F629" s="230"/>
      <c r="G629" s="230"/>
      <c r="H629" s="230"/>
      <c r="I629" s="230"/>
      <c r="J629" s="230"/>
      <c r="K629" s="230"/>
      <c r="L629" s="230"/>
      <c r="M629" s="230"/>
      <c r="N629" s="230"/>
      <c r="O629" s="230"/>
      <c r="P629" s="230"/>
      <c r="Q629" s="230"/>
      <c r="R629" s="230"/>
      <c r="S629" s="230"/>
      <c r="T629" s="230"/>
      <c r="U629" s="230"/>
      <c r="V629" s="230"/>
      <c r="W629" s="230"/>
      <c r="X629" s="230"/>
      <c r="Y629" s="230"/>
      <c r="Z629" s="230"/>
    </row>
    <row r="630" spans="1:26" ht="12.75">
      <c r="A630" s="230"/>
      <c r="B630" s="230"/>
      <c r="C630" s="230"/>
      <c r="D630" s="230"/>
      <c r="E630" s="230"/>
      <c r="F630" s="230"/>
      <c r="G630" s="230"/>
      <c r="H630" s="230"/>
      <c r="I630" s="230"/>
      <c r="J630" s="230"/>
      <c r="K630" s="230"/>
      <c r="L630" s="230"/>
      <c r="M630" s="230"/>
      <c r="N630" s="230"/>
      <c r="O630" s="230"/>
      <c r="P630" s="230"/>
      <c r="Q630" s="230"/>
      <c r="R630" s="230"/>
      <c r="S630" s="230"/>
      <c r="T630" s="230"/>
      <c r="U630" s="230"/>
      <c r="V630" s="230"/>
      <c r="W630" s="230"/>
      <c r="X630" s="230"/>
      <c r="Y630" s="230"/>
      <c r="Z630" s="230"/>
    </row>
    <row r="631" spans="1:26" ht="12.75">
      <c r="A631" s="230"/>
      <c r="B631" s="230"/>
      <c r="C631" s="230"/>
      <c r="D631" s="230"/>
      <c r="E631" s="230"/>
      <c r="F631" s="230"/>
      <c r="G631" s="230"/>
      <c r="H631" s="230"/>
      <c r="I631" s="230"/>
      <c r="J631" s="230"/>
      <c r="K631" s="230"/>
      <c r="L631" s="230"/>
      <c r="M631" s="230"/>
      <c r="N631" s="230"/>
      <c r="O631" s="230"/>
      <c r="P631" s="230"/>
      <c r="Q631" s="230"/>
      <c r="R631" s="230"/>
      <c r="S631" s="230"/>
      <c r="T631" s="230"/>
      <c r="U631" s="230"/>
      <c r="V631" s="230"/>
      <c r="W631" s="230"/>
      <c r="X631" s="230"/>
      <c r="Y631" s="230"/>
      <c r="Z631" s="230"/>
    </row>
    <row r="632" spans="1:26" ht="12.75">
      <c r="A632" s="230"/>
      <c r="B632" s="230"/>
      <c r="C632" s="230"/>
      <c r="D632" s="230"/>
      <c r="E632" s="230"/>
      <c r="F632" s="230"/>
      <c r="G632" s="230"/>
      <c r="H632" s="230"/>
      <c r="I632" s="230"/>
      <c r="J632" s="230"/>
      <c r="K632" s="230"/>
      <c r="L632" s="230"/>
      <c r="M632" s="230"/>
      <c r="N632" s="230"/>
      <c r="O632" s="230"/>
      <c r="P632" s="230"/>
      <c r="Q632" s="230"/>
      <c r="R632" s="230"/>
      <c r="S632" s="230"/>
      <c r="T632" s="230"/>
      <c r="U632" s="230"/>
      <c r="V632" s="230"/>
      <c r="W632" s="230"/>
      <c r="X632" s="230"/>
      <c r="Y632" s="230"/>
      <c r="Z632" s="230"/>
    </row>
    <row r="633" spans="1:26" ht="12.75">
      <c r="A633" s="230"/>
      <c r="B633" s="230"/>
      <c r="C633" s="230"/>
      <c r="D633" s="230"/>
      <c r="E633" s="230"/>
      <c r="F633" s="230"/>
      <c r="G633" s="230"/>
      <c r="H633" s="230"/>
      <c r="I633" s="230"/>
      <c r="J633" s="230"/>
      <c r="K633" s="230"/>
      <c r="L633" s="230"/>
      <c r="M633" s="230"/>
      <c r="N633" s="230"/>
      <c r="O633" s="230"/>
      <c r="P633" s="230"/>
      <c r="Q633" s="230"/>
      <c r="R633" s="230"/>
      <c r="S633" s="230"/>
      <c r="T633" s="230"/>
      <c r="U633" s="230"/>
      <c r="V633" s="230"/>
      <c r="W633" s="230"/>
      <c r="X633" s="230"/>
      <c r="Y633" s="230"/>
      <c r="Z633" s="230"/>
    </row>
    <row r="634" spans="1:26" ht="12.75">
      <c r="A634" s="230"/>
      <c r="B634" s="230"/>
      <c r="C634" s="230"/>
      <c r="D634" s="230"/>
      <c r="E634" s="230"/>
      <c r="F634" s="230"/>
      <c r="G634" s="230"/>
      <c r="H634" s="230"/>
      <c r="I634" s="230"/>
      <c r="J634" s="230"/>
      <c r="K634" s="230"/>
      <c r="L634" s="230"/>
      <c r="M634" s="230"/>
      <c r="N634" s="230"/>
      <c r="O634" s="230"/>
      <c r="P634" s="230"/>
      <c r="Q634" s="230"/>
      <c r="R634" s="230"/>
      <c r="S634" s="230"/>
      <c r="T634" s="230"/>
      <c r="U634" s="230"/>
      <c r="V634" s="230"/>
      <c r="W634" s="230"/>
      <c r="X634" s="230"/>
      <c r="Y634" s="230"/>
      <c r="Z634" s="230"/>
    </row>
    <row r="635" spans="1:26" ht="12.75">
      <c r="A635" s="230"/>
      <c r="B635" s="230"/>
      <c r="C635" s="230"/>
      <c r="D635" s="230"/>
      <c r="E635" s="230"/>
      <c r="F635" s="230"/>
      <c r="G635" s="230"/>
      <c r="H635" s="230"/>
      <c r="I635" s="230"/>
      <c r="J635" s="230"/>
      <c r="K635" s="230"/>
      <c r="L635" s="230"/>
      <c r="M635" s="230"/>
      <c r="N635" s="230"/>
      <c r="O635" s="230"/>
      <c r="P635" s="230"/>
      <c r="Q635" s="230"/>
      <c r="R635" s="230"/>
      <c r="S635" s="230"/>
      <c r="T635" s="230"/>
      <c r="U635" s="230"/>
      <c r="V635" s="230"/>
      <c r="W635" s="230"/>
      <c r="X635" s="230"/>
      <c r="Y635" s="230"/>
      <c r="Z635" s="230"/>
    </row>
    <row r="636" spans="1:26" ht="12.75">
      <c r="A636" s="230"/>
      <c r="B636" s="230"/>
      <c r="C636" s="230"/>
      <c r="D636" s="230"/>
      <c r="E636" s="230"/>
      <c r="F636" s="230"/>
      <c r="G636" s="230"/>
      <c r="H636" s="230"/>
      <c r="I636" s="230"/>
      <c r="J636" s="230"/>
      <c r="K636" s="230"/>
      <c r="L636" s="230"/>
      <c r="M636" s="230"/>
      <c r="N636" s="230"/>
      <c r="O636" s="230"/>
      <c r="P636" s="230"/>
      <c r="Q636" s="230"/>
      <c r="R636" s="230"/>
      <c r="S636" s="230"/>
      <c r="T636" s="230"/>
      <c r="U636" s="230"/>
      <c r="V636" s="230"/>
      <c r="W636" s="230"/>
      <c r="X636" s="230"/>
      <c r="Y636" s="230"/>
      <c r="Z636" s="230"/>
    </row>
    <row r="637" spans="1:26" ht="12.75">
      <c r="A637" s="230"/>
      <c r="B637" s="230"/>
      <c r="C637" s="230"/>
      <c r="D637" s="230"/>
      <c r="E637" s="230"/>
      <c r="F637" s="230"/>
      <c r="G637" s="230"/>
      <c r="H637" s="230"/>
      <c r="I637" s="230"/>
      <c r="J637" s="230"/>
      <c r="K637" s="230"/>
      <c r="L637" s="230"/>
      <c r="M637" s="230"/>
      <c r="N637" s="230"/>
      <c r="O637" s="230"/>
      <c r="P637" s="230"/>
      <c r="Q637" s="230"/>
      <c r="R637" s="230"/>
      <c r="S637" s="230"/>
      <c r="T637" s="230"/>
      <c r="U637" s="230"/>
      <c r="V637" s="230"/>
      <c r="W637" s="230"/>
      <c r="X637" s="230"/>
      <c r="Y637" s="230"/>
      <c r="Z637" s="230"/>
    </row>
    <row r="638" spans="1:26" ht="12.75">
      <c r="A638" s="230"/>
      <c r="B638" s="230"/>
      <c r="C638" s="230"/>
      <c r="D638" s="230"/>
      <c r="E638" s="230"/>
      <c r="F638" s="230"/>
      <c r="G638" s="230"/>
      <c r="H638" s="230"/>
      <c r="I638" s="230"/>
      <c r="J638" s="230"/>
      <c r="K638" s="230"/>
      <c r="L638" s="230"/>
      <c r="M638" s="230"/>
      <c r="N638" s="230"/>
      <c r="O638" s="230"/>
      <c r="P638" s="230"/>
      <c r="Q638" s="230"/>
      <c r="R638" s="230"/>
      <c r="S638" s="230"/>
      <c r="T638" s="230"/>
      <c r="U638" s="230"/>
      <c r="V638" s="230"/>
      <c r="W638" s="230"/>
      <c r="X638" s="230"/>
      <c r="Y638" s="230"/>
      <c r="Z638" s="230"/>
    </row>
    <row r="639" spans="1:26" ht="12.75">
      <c r="A639" s="230"/>
      <c r="B639" s="230"/>
      <c r="C639" s="230"/>
      <c r="D639" s="230"/>
      <c r="E639" s="230"/>
      <c r="F639" s="230"/>
      <c r="G639" s="230"/>
      <c r="H639" s="230"/>
      <c r="I639" s="230"/>
      <c r="J639" s="230"/>
      <c r="K639" s="230"/>
      <c r="L639" s="230"/>
      <c r="M639" s="230"/>
      <c r="N639" s="230"/>
      <c r="O639" s="230"/>
      <c r="P639" s="230"/>
      <c r="Q639" s="230"/>
      <c r="R639" s="230"/>
      <c r="S639" s="230"/>
      <c r="T639" s="230"/>
      <c r="U639" s="230"/>
      <c r="V639" s="230"/>
      <c r="W639" s="230"/>
      <c r="X639" s="230"/>
      <c r="Y639" s="230"/>
      <c r="Z639" s="230"/>
    </row>
    <row r="640" spans="1:26" ht="12.75">
      <c r="A640" s="230"/>
      <c r="B640" s="230"/>
      <c r="C640" s="230"/>
      <c r="D640" s="230"/>
      <c r="E640" s="230"/>
      <c r="F640" s="230"/>
      <c r="G640" s="230"/>
      <c r="H640" s="230"/>
      <c r="I640" s="230"/>
      <c r="J640" s="230"/>
      <c r="K640" s="230"/>
      <c r="L640" s="230"/>
      <c r="M640" s="230"/>
      <c r="N640" s="230"/>
      <c r="O640" s="230"/>
      <c r="P640" s="230"/>
      <c r="Q640" s="230"/>
      <c r="R640" s="230"/>
      <c r="S640" s="230"/>
      <c r="T640" s="230"/>
      <c r="U640" s="230"/>
      <c r="V640" s="230"/>
      <c r="W640" s="230"/>
      <c r="X640" s="230"/>
      <c r="Y640" s="230"/>
      <c r="Z640" s="230"/>
    </row>
    <row r="641" spans="1:26" ht="12.75">
      <c r="A641" s="230"/>
      <c r="B641" s="230"/>
      <c r="C641" s="230"/>
      <c r="D641" s="230"/>
      <c r="E641" s="230"/>
      <c r="F641" s="230"/>
      <c r="G641" s="230"/>
      <c r="H641" s="230"/>
      <c r="I641" s="230"/>
      <c r="J641" s="230"/>
      <c r="K641" s="230"/>
      <c r="L641" s="230"/>
      <c r="M641" s="230"/>
      <c r="N641" s="230"/>
      <c r="O641" s="230"/>
      <c r="P641" s="230"/>
      <c r="Q641" s="230"/>
      <c r="R641" s="230"/>
      <c r="S641" s="230"/>
      <c r="T641" s="230"/>
      <c r="U641" s="230"/>
      <c r="V641" s="230"/>
      <c r="W641" s="230"/>
      <c r="X641" s="230"/>
      <c r="Y641" s="230"/>
      <c r="Z641" s="230"/>
    </row>
    <row r="642" spans="1:26" ht="12.75">
      <c r="A642" s="230"/>
      <c r="B642" s="230"/>
      <c r="C642" s="230"/>
      <c r="D642" s="230"/>
      <c r="E642" s="230"/>
      <c r="F642" s="230"/>
      <c r="G642" s="230"/>
      <c r="H642" s="230"/>
      <c r="I642" s="230"/>
      <c r="J642" s="230"/>
      <c r="K642" s="230"/>
      <c r="L642" s="230"/>
      <c r="M642" s="230"/>
      <c r="N642" s="230"/>
      <c r="O642" s="230"/>
      <c r="P642" s="230"/>
      <c r="Q642" s="230"/>
      <c r="R642" s="230"/>
      <c r="S642" s="230"/>
      <c r="T642" s="230"/>
      <c r="U642" s="230"/>
      <c r="V642" s="230"/>
      <c r="W642" s="230"/>
      <c r="X642" s="230"/>
      <c r="Y642" s="230"/>
      <c r="Z642" s="230"/>
    </row>
    <row r="643" spans="1:26" ht="12.75">
      <c r="A643" s="230"/>
      <c r="B643" s="230"/>
      <c r="C643" s="230"/>
      <c r="D643" s="230"/>
      <c r="E643" s="230"/>
      <c r="F643" s="230"/>
      <c r="G643" s="230"/>
      <c r="H643" s="230"/>
      <c r="I643" s="230"/>
      <c r="J643" s="230"/>
      <c r="K643" s="230"/>
      <c r="L643" s="230"/>
      <c r="M643" s="230"/>
      <c r="N643" s="230"/>
      <c r="O643" s="230"/>
      <c r="P643" s="230"/>
      <c r="Q643" s="230"/>
      <c r="R643" s="230"/>
      <c r="S643" s="230"/>
      <c r="T643" s="230"/>
      <c r="U643" s="230"/>
      <c r="V643" s="230"/>
      <c r="W643" s="230"/>
      <c r="X643" s="230"/>
      <c r="Y643" s="230"/>
      <c r="Z643" s="230"/>
    </row>
    <row r="644" spans="1:26" ht="12.75">
      <c r="A644" s="230"/>
      <c r="B644" s="230"/>
      <c r="C644" s="230"/>
      <c r="D644" s="230"/>
      <c r="E644" s="230"/>
      <c r="F644" s="230"/>
      <c r="G644" s="230"/>
      <c r="H644" s="230"/>
      <c r="I644" s="230"/>
      <c r="J644" s="230"/>
      <c r="K644" s="230"/>
      <c r="L644" s="230"/>
      <c r="M644" s="230"/>
      <c r="N644" s="230"/>
      <c r="O644" s="230"/>
      <c r="P644" s="230"/>
      <c r="Q644" s="230"/>
      <c r="R644" s="230"/>
      <c r="S644" s="230"/>
      <c r="T644" s="230"/>
      <c r="U644" s="230"/>
      <c r="V644" s="230"/>
      <c r="W644" s="230"/>
      <c r="X644" s="230"/>
      <c r="Y644" s="230"/>
      <c r="Z644" s="230"/>
    </row>
    <row r="645" spans="1:26" ht="12.75">
      <c r="A645" s="230"/>
      <c r="B645" s="230"/>
      <c r="C645" s="230"/>
      <c r="D645" s="230"/>
      <c r="E645" s="230"/>
      <c r="F645" s="230"/>
      <c r="G645" s="230"/>
      <c r="H645" s="230"/>
      <c r="I645" s="230"/>
      <c r="J645" s="230"/>
      <c r="K645" s="230"/>
      <c r="L645" s="230"/>
      <c r="M645" s="230"/>
      <c r="N645" s="230"/>
      <c r="O645" s="230"/>
      <c r="P645" s="230"/>
      <c r="Q645" s="230"/>
      <c r="R645" s="230"/>
      <c r="S645" s="230"/>
      <c r="T645" s="230"/>
      <c r="U645" s="230"/>
      <c r="V645" s="230"/>
      <c r="W645" s="230"/>
      <c r="X645" s="230"/>
      <c r="Y645" s="230"/>
      <c r="Z645" s="230"/>
    </row>
    <row r="646" spans="1:26" ht="12.75">
      <c r="A646" s="230"/>
      <c r="B646" s="230"/>
      <c r="C646" s="230"/>
      <c r="D646" s="230"/>
      <c r="E646" s="230"/>
      <c r="F646" s="230"/>
      <c r="G646" s="230"/>
      <c r="H646" s="230"/>
      <c r="I646" s="230"/>
      <c r="J646" s="230"/>
      <c r="K646" s="230"/>
      <c r="L646" s="230"/>
      <c r="M646" s="230"/>
      <c r="N646" s="230"/>
      <c r="O646" s="230"/>
      <c r="P646" s="230"/>
      <c r="Q646" s="230"/>
      <c r="R646" s="230"/>
      <c r="S646" s="230"/>
      <c r="T646" s="230"/>
      <c r="U646" s="230"/>
      <c r="V646" s="230"/>
      <c r="W646" s="230"/>
      <c r="X646" s="230"/>
      <c r="Y646" s="230"/>
      <c r="Z646" s="230"/>
    </row>
    <row r="647" spans="1:26" ht="12.75">
      <c r="A647" s="230"/>
      <c r="B647" s="230"/>
      <c r="C647" s="230"/>
      <c r="D647" s="230"/>
      <c r="E647" s="230"/>
      <c r="F647" s="230"/>
      <c r="G647" s="230"/>
      <c r="H647" s="230"/>
      <c r="I647" s="230"/>
      <c r="J647" s="230"/>
      <c r="K647" s="230"/>
      <c r="L647" s="230"/>
      <c r="M647" s="230"/>
      <c r="N647" s="230"/>
      <c r="O647" s="230"/>
      <c r="P647" s="230"/>
      <c r="Q647" s="230"/>
      <c r="R647" s="230"/>
      <c r="S647" s="230"/>
      <c r="T647" s="230"/>
      <c r="U647" s="230"/>
      <c r="V647" s="230"/>
      <c r="W647" s="230"/>
      <c r="X647" s="230"/>
      <c r="Y647" s="230"/>
      <c r="Z647" s="230"/>
    </row>
    <row r="648" spans="1:26" ht="12.75">
      <c r="A648" s="230"/>
      <c r="B648" s="230"/>
      <c r="C648" s="230"/>
      <c r="D648" s="230"/>
      <c r="E648" s="230"/>
      <c r="F648" s="230"/>
      <c r="G648" s="230"/>
      <c r="H648" s="230"/>
      <c r="I648" s="230"/>
      <c r="J648" s="230"/>
      <c r="K648" s="230"/>
      <c r="L648" s="230"/>
      <c r="M648" s="230"/>
      <c r="N648" s="230"/>
      <c r="O648" s="230"/>
      <c r="P648" s="230"/>
      <c r="Q648" s="230"/>
      <c r="R648" s="230"/>
      <c r="S648" s="230"/>
      <c r="T648" s="230"/>
      <c r="U648" s="230"/>
      <c r="V648" s="230"/>
      <c r="W648" s="230"/>
      <c r="X648" s="230"/>
      <c r="Y648" s="230"/>
      <c r="Z648" s="230"/>
    </row>
    <row r="649" spans="1:26" ht="12.75">
      <c r="A649" s="230"/>
      <c r="B649" s="230"/>
      <c r="C649" s="230"/>
      <c r="D649" s="230"/>
      <c r="E649" s="230"/>
      <c r="F649" s="230"/>
      <c r="G649" s="230"/>
      <c r="H649" s="230"/>
      <c r="I649" s="230"/>
      <c r="J649" s="230"/>
      <c r="K649" s="230"/>
      <c r="L649" s="230"/>
      <c r="M649" s="230"/>
      <c r="N649" s="230"/>
      <c r="O649" s="230"/>
      <c r="P649" s="230"/>
      <c r="Q649" s="230"/>
      <c r="R649" s="230"/>
      <c r="S649" s="230"/>
      <c r="T649" s="230"/>
      <c r="U649" s="230"/>
      <c r="V649" s="230"/>
      <c r="W649" s="230"/>
      <c r="X649" s="230"/>
      <c r="Y649" s="230"/>
      <c r="Z649" s="230"/>
    </row>
    <row r="650" spans="1:26" ht="12.75">
      <c r="A650" s="230"/>
      <c r="B650" s="230"/>
      <c r="C650" s="230"/>
      <c r="D650" s="230"/>
      <c r="E650" s="230"/>
      <c r="F650" s="230"/>
      <c r="G650" s="230"/>
      <c r="H650" s="230"/>
      <c r="I650" s="230"/>
      <c r="J650" s="230"/>
      <c r="K650" s="230"/>
      <c r="L650" s="230"/>
      <c r="M650" s="230"/>
      <c r="N650" s="230"/>
      <c r="O650" s="230"/>
      <c r="P650" s="230"/>
      <c r="Q650" s="230"/>
      <c r="R650" s="230"/>
      <c r="S650" s="230"/>
      <c r="T650" s="230"/>
      <c r="U650" s="230"/>
      <c r="V650" s="230"/>
      <c r="W650" s="230"/>
      <c r="X650" s="230"/>
      <c r="Y650" s="230"/>
      <c r="Z650" s="230"/>
    </row>
    <row r="651" spans="1:26" ht="12.75">
      <c r="A651" s="230"/>
      <c r="B651" s="230"/>
      <c r="C651" s="230"/>
      <c r="D651" s="230"/>
      <c r="E651" s="230"/>
      <c r="F651" s="230"/>
      <c r="G651" s="230"/>
      <c r="H651" s="230"/>
      <c r="I651" s="230"/>
      <c r="J651" s="230"/>
      <c r="K651" s="230"/>
      <c r="L651" s="230"/>
      <c r="M651" s="230"/>
      <c r="N651" s="230"/>
      <c r="O651" s="230"/>
      <c r="P651" s="230"/>
      <c r="Q651" s="230"/>
      <c r="R651" s="230"/>
      <c r="S651" s="230"/>
      <c r="T651" s="230"/>
      <c r="U651" s="230"/>
      <c r="V651" s="230"/>
      <c r="W651" s="230"/>
      <c r="X651" s="230"/>
      <c r="Y651" s="230"/>
      <c r="Z651" s="230"/>
    </row>
    <row r="652" spans="1:26" ht="12.75">
      <c r="A652" s="230"/>
      <c r="B652" s="230"/>
      <c r="C652" s="230"/>
      <c r="D652" s="230"/>
      <c r="E652" s="230"/>
      <c r="F652" s="230"/>
      <c r="G652" s="230"/>
      <c r="H652" s="230"/>
      <c r="I652" s="230"/>
      <c r="J652" s="230"/>
      <c r="K652" s="230"/>
      <c r="L652" s="230"/>
      <c r="M652" s="230"/>
      <c r="N652" s="230"/>
      <c r="O652" s="230"/>
      <c r="P652" s="230"/>
      <c r="Q652" s="230"/>
      <c r="R652" s="230"/>
      <c r="S652" s="230"/>
      <c r="T652" s="230"/>
      <c r="U652" s="230"/>
      <c r="V652" s="230"/>
      <c r="W652" s="230"/>
      <c r="X652" s="230"/>
      <c r="Y652" s="230"/>
      <c r="Z652" s="230"/>
    </row>
    <row r="653" spans="1:26" ht="12.75">
      <c r="A653" s="230"/>
      <c r="B653" s="230"/>
      <c r="C653" s="230"/>
      <c r="D653" s="230"/>
      <c r="E653" s="230"/>
      <c r="F653" s="230"/>
      <c r="G653" s="230"/>
      <c r="H653" s="230"/>
      <c r="I653" s="230"/>
      <c r="J653" s="230"/>
      <c r="K653" s="230"/>
      <c r="L653" s="230"/>
      <c r="M653" s="230"/>
      <c r="N653" s="230"/>
      <c r="O653" s="230"/>
      <c r="P653" s="230"/>
      <c r="Q653" s="230"/>
      <c r="R653" s="230"/>
      <c r="S653" s="230"/>
      <c r="T653" s="230"/>
      <c r="U653" s="230"/>
      <c r="V653" s="230"/>
      <c r="W653" s="230"/>
      <c r="X653" s="230"/>
      <c r="Y653" s="230"/>
      <c r="Z653" s="230"/>
    </row>
    <row r="654" spans="1:26" ht="12.75">
      <c r="A654" s="230"/>
      <c r="B654" s="230"/>
      <c r="C654" s="230"/>
      <c r="D654" s="230"/>
      <c r="E654" s="230"/>
      <c r="F654" s="230"/>
      <c r="G654" s="230"/>
      <c r="H654" s="230"/>
      <c r="I654" s="230"/>
      <c r="J654" s="230"/>
      <c r="K654" s="230"/>
      <c r="L654" s="230"/>
      <c r="M654" s="230"/>
      <c r="N654" s="230"/>
      <c r="O654" s="230"/>
      <c r="P654" s="230"/>
      <c r="Q654" s="230"/>
      <c r="R654" s="230"/>
      <c r="S654" s="230"/>
      <c r="T654" s="230"/>
      <c r="U654" s="230"/>
      <c r="V654" s="230"/>
      <c r="W654" s="230"/>
      <c r="X654" s="230"/>
      <c r="Y654" s="230"/>
      <c r="Z654" s="230"/>
    </row>
    <row r="655" spans="1:26" ht="12.75">
      <c r="A655" s="230"/>
      <c r="B655" s="230"/>
      <c r="C655" s="230"/>
      <c r="D655" s="230"/>
      <c r="E655" s="230"/>
      <c r="F655" s="230"/>
      <c r="G655" s="230"/>
      <c r="H655" s="230"/>
      <c r="I655" s="230"/>
      <c r="J655" s="230"/>
      <c r="K655" s="230"/>
      <c r="L655" s="230"/>
      <c r="M655" s="230"/>
      <c r="N655" s="230"/>
      <c r="O655" s="230"/>
      <c r="P655" s="230"/>
      <c r="Q655" s="230"/>
      <c r="R655" s="230"/>
      <c r="S655" s="230"/>
      <c r="T655" s="230"/>
      <c r="U655" s="230"/>
      <c r="V655" s="230"/>
      <c r="W655" s="230"/>
      <c r="X655" s="230"/>
      <c r="Y655" s="230"/>
      <c r="Z655" s="230"/>
    </row>
    <row r="656" spans="1:26" ht="12.75">
      <c r="A656" s="230"/>
      <c r="B656" s="230"/>
      <c r="C656" s="230"/>
      <c r="D656" s="230"/>
      <c r="E656" s="230"/>
      <c r="F656" s="230"/>
      <c r="G656" s="230"/>
      <c r="H656" s="230"/>
      <c r="I656" s="230"/>
      <c r="J656" s="230"/>
      <c r="K656" s="230"/>
      <c r="L656" s="230"/>
      <c r="M656" s="230"/>
      <c r="N656" s="230"/>
      <c r="O656" s="230"/>
      <c r="P656" s="230"/>
      <c r="Q656" s="230"/>
      <c r="R656" s="230"/>
      <c r="S656" s="230"/>
      <c r="T656" s="230"/>
      <c r="U656" s="230"/>
      <c r="V656" s="230"/>
      <c r="W656" s="230"/>
      <c r="X656" s="230"/>
      <c r="Y656" s="230"/>
      <c r="Z656" s="230"/>
    </row>
    <row r="657" spans="1:26" ht="12.75">
      <c r="A657" s="230"/>
      <c r="B657" s="230"/>
      <c r="C657" s="230"/>
      <c r="D657" s="230"/>
      <c r="E657" s="230"/>
      <c r="F657" s="230"/>
      <c r="G657" s="230"/>
      <c r="H657" s="230"/>
      <c r="I657" s="230"/>
      <c r="J657" s="230"/>
      <c r="K657" s="230"/>
      <c r="L657" s="230"/>
      <c r="M657" s="230"/>
      <c r="N657" s="230"/>
      <c r="O657" s="230"/>
      <c r="P657" s="230"/>
      <c r="Q657" s="230"/>
      <c r="R657" s="230"/>
      <c r="S657" s="230"/>
      <c r="T657" s="230"/>
      <c r="U657" s="230"/>
      <c r="V657" s="230"/>
      <c r="W657" s="230"/>
      <c r="X657" s="230"/>
      <c r="Y657" s="230"/>
      <c r="Z657" s="230"/>
    </row>
    <row r="658" spans="1:26" ht="12.75">
      <c r="A658" s="230"/>
      <c r="B658" s="230"/>
      <c r="C658" s="230"/>
      <c r="D658" s="230"/>
      <c r="E658" s="230"/>
      <c r="F658" s="230"/>
      <c r="G658" s="230"/>
      <c r="H658" s="230"/>
      <c r="I658" s="230"/>
      <c r="J658" s="230"/>
      <c r="K658" s="230"/>
      <c r="L658" s="230"/>
      <c r="M658" s="230"/>
      <c r="N658" s="230"/>
      <c r="O658" s="230"/>
      <c r="P658" s="230"/>
      <c r="Q658" s="230"/>
      <c r="R658" s="230"/>
      <c r="S658" s="230"/>
      <c r="T658" s="230"/>
      <c r="U658" s="230"/>
      <c r="V658" s="230"/>
      <c r="W658" s="230"/>
      <c r="X658" s="230"/>
      <c r="Y658" s="230"/>
      <c r="Z658" s="230"/>
    </row>
    <row r="659" spans="1:26" ht="12.75">
      <c r="A659" s="230"/>
      <c r="B659" s="230"/>
      <c r="C659" s="230"/>
      <c r="D659" s="230"/>
      <c r="E659" s="230"/>
      <c r="F659" s="230"/>
      <c r="G659" s="230"/>
      <c r="H659" s="230"/>
      <c r="I659" s="230"/>
      <c r="J659" s="230"/>
      <c r="K659" s="230"/>
      <c r="L659" s="230"/>
      <c r="M659" s="230"/>
      <c r="N659" s="230"/>
      <c r="O659" s="230"/>
      <c r="P659" s="230"/>
      <c r="Q659" s="230"/>
      <c r="R659" s="230"/>
      <c r="S659" s="230"/>
      <c r="T659" s="230"/>
      <c r="U659" s="230"/>
      <c r="V659" s="230"/>
      <c r="W659" s="230"/>
      <c r="X659" s="230"/>
      <c r="Y659" s="230"/>
      <c r="Z659" s="230"/>
    </row>
    <row r="660" spans="1:26" ht="12.75">
      <c r="A660" s="230"/>
      <c r="B660" s="230"/>
      <c r="C660" s="230"/>
      <c r="D660" s="230"/>
      <c r="E660" s="230"/>
      <c r="F660" s="230"/>
      <c r="G660" s="230"/>
      <c r="H660" s="230"/>
      <c r="I660" s="230"/>
      <c r="J660" s="230"/>
      <c r="K660" s="230"/>
      <c r="L660" s="230"/>
      <c r="M660" s="230"/>
      <c r="N660" s="230"/>
      <c r="O660" s="230"/>
      <c r="P660" s="230"/>
      <c r="Q660" s="230"/>
      <c r="R660" s="230"/>
      <c r="S660" s="230"/>
      <c r="T660" s="230"/>
      <c r="U660" s="230"/>
      <c r="V660" s="230"/>
      <c r="W660" s="230"/>
      <c r="X660" s="230"/>
      <c r="Y660" s="230"/>
      <c r="Z660" s="230"/>
    </row>
    <row r="661" spans="1:26" ht="12.75">
      <c r="A661" s="230"/>
      <c r="B661" s="230"/>
      <c r="C661" s="230"/>
      <c r="D661" s="230"/>
      <c r="E661" s="230"/>
      <c r="F661" s="230"/>
      <c r="G661" s="230"/>
      <c r="H661" s="230"/>
      <c r="I661" s="230"/>
      <c r="J661" s="230"/>
      <c r="K661" s="230"/>
      <c r="L661" s="230"/>
      <c r="M661" s="230"/>
      <c r="N661" s="230"/>
      <c r="O661" s="230"/>
      <c r="P661" s="230"/>
      <c r="Q661" s="230"/>
      <c r="R661" s="230"/>
      <c r="S661" s="230"/>
      <c r="T661" s="230"/>
      <c r="U661" s="230"/>
      <c r="V661" s="230"/>
      <c r="W661" s="230"/>
      <c r="X661" s="230"/>
      <c r="Y661" s="230"/>
      <c r="Z661" s="230"/>
    </row>
    <row r="662" spans="1:26" ht="12.75">
      <c r="A662" s="230"/>
      <c r="B662" s="230"/>
      <c r="C662" s="230"/>
      <c r="D662" s="230"/>
      <c r="E662" s="230"/>
      <c r="F662" s="230"/>
      <c r="G662" s="230"/>
      <c r="H662" s="230"/>
      <c r="I662" s="230"/>
      <c r="J662" s="230"/>
      <c r="K662" s="230"/>
      <c r="L662" s="230"/>
      <c r="M662" s="230"/>
      <c r="N662" s="230"/>
      <c r="O662" s="230"/>
      <c r="P662" s="230"/>
      <c r="Q662" s="230"/>
      <c r="R662" s="230"/>
      <c r="S662" s="230"/>
      <c r="T662" s="230"/>
      <c r="U662" s="230"/>
      <c r="V662" s="230"/>
      <c r="W662" s="230"/>
      <c r="X662" s="230"/>
      <c r="Y662" s="230"/>
      <c r="Z662" s="230"/>
    </row>
    <row r="663" spans="1:26" ht="12.75">
      <c r="A663" s="230"/>
      <c r="B663" s="230"/>
      <c r="C663" s="230"/>
      <c r="D663" s="230"/>
      <c r="E663" s="230"/>
      <c r="F663" s="230"/>
      <c r="G663" s="230"/>
      <c r="H663" s="230"/>
      <c r="I663" s="230"/>
      <c r="J663" s="230"/>
      <c r="K663" s="230"/>
      <c r="L663" s="230"/>
      <c r="M663" s="230"/>
      <c r="N663" s="230"/>
      <c r="O663" s="230"/>
      <c r="P663" s="230"/>
      <c r="Q663" s="230"/>
      <c r="R663" s="230"/>
      <c r="S663" s="230"/>
      <c r="T663" s="230"/>
      <c r="U663" s="230"/>
      <c r="V663" s="230"/>
      <c r="W663" s="230"/>
      <c r="X663" s="230"/>
      <c r="Y663" s="230"/>
      <c r="Z663" s="230"/>
    </row>
    <row r="664" spans="1:26" ht="12.75">
      <c r="A664" s="230"/>
      <c r="B664" s="230"/>
      <c r="C664" s="230"/>
      <c r="D664" s="230"/>
      <c r="E664" s="230"/>
      <c r="F664" s="230"/>
      <c r="G664" s="230"/>
      <c r="H664" s="230"/>
      <c r="I664" s="230"/>
      <c r="J664" s="230"/>
      <c r="K664" s="230"/>
      <c r="L664" s="230"/>
      <c r="M664" s="230"/>
      <c r="N664" s="230"/>
      <c r="O664" s="230"/>
      <c r="P664" s="230"/>
      <c r="Q664" s="230"/>
      <c r="R664" s="230"/>
      <c r="S664" s="230"/>
      <c r="T664" s="230"/>
      <c r="U664" s="230"/>
      <c r="V664" s="230"/>
      <c r="W664" s="230"/>
      <c r="X664" s="230"/>
      <c r="Y664" s="230"/>
      <c r="Z664" s="230"/>
    </row>
    <row r="665" spans="1:26" ht="12.75">
      <c r="A665" s="230"/>
      <c r="B665" s="230"/>
      <c r="C665" s="230"/>
      <c r="D665" s="230"/>
      <c r="E665" s="230"/>
      <c r="F665" s="230"/>
      <c r="G665" s="230"/>
      <c r="H665" s="230"/>
      <c r="I665" s="230"/>
      <c r="J665" s="230"/>
      <c r="K665" s="230"/>
      <c r="L665" s="230"/>
      <c r="M665" s="230"/>
      <c r="N665" s="230"/>
      <c r="O665" s="230"/>
      <c r="P665" s="230"/>
      <c r="Q665" s="230"/>
      <c r="R665" s="230"/>
      <c r="S665" s="230"/>
      <c r="T665" s="230"/>
      <c r="U665" s="230"/>
      <c r="V665" s="230"/>
      <c r="W665" s="230"/>
      <c r="X665" s="230"/>
      <c r="Y665" s="230"/>
      <c r="Z665" s="230"/>
    </row>
    <row r="666" spans="1:26" ht="12.75">
      <c r="A666" s="230"/>
      <c r="B666" s="230"/>
      <c r="C666" s="230"/>
      <c r="D666" s="230"/>
      <c r="E666" s="230"/>
      <c r="F666" s="230"/>
      <c r="G666" s="230"/>
      <c r="H666" s="230"/>
      <c r="I666" s="230"/>
      <c r="J666" s="230"/>
      <c r="K666" s="230"/>
      <c r="L666" s="230"/>
      <c r="M666" s="230"/>
      <c r="N666" s="230"/>
      <c r="O666" s="230"/>
      <c r="P666" s="230"/>
      <c r="Q666" s="230"/>
      <c r="R666" s="230"/>
      <c r="S666" s="230"/>
      <c r="T666" s="230"/>
      <c r="U666" s="230"/>
      <c r="V666" s="230"/>
      <c r="W666" s="230"/>
      <c r="X666" s="230"/>
      <c r="Y666" s="230"/>
      <c r="Z666" s="230"/>
    </row>
    <row r="667" spans="1:26" ht="12.75">
      <c r="A667" s="230"/>
      <c r="B667" s="230"/>
      <c r="C667" s="230"/>
      <c r="D667" s="230"/>
      <c r="E667" s="230"/>
      <c r="F667" s="230"/>
      <c r="G667" s="230"/>
      <c r="H667" s="230"/>
      <c r="I667" s="230"/>
      <c r="J667" s="230"/>
      <c r="K667" s="230"/>
      <c r="L667" s="230"/>
      <c r="M667" s="230"/>
      <c r="N667" s="230"/>
      <c r="O667" s="230"/>
      <c r="P667" s="230"/>
      <c r="Q667" s="230"/>
      <c r="R667" s="230"/>
      <c r="S667" s="230"/>
      <c r="T667" s="230"/>
      <c r="U667" s="230"/>
      <c r="V667" s="230"/>
      <c r="W667" s="230"/>
      <c r="X667" s="230"/>
      <c r="Y667" s="230"/>
      <c r="Z667" s="230"/>
    </row>
    <row r="668" spans="1:26" ht="12.75">
      <c r="A668" s="230"/>
      <c r="B668" s="230"/>
      <c r="C668" s="230"/>
      <c r="D668" s="230"/>
      <c r="E668" s="230"/>
      <c r="F668" s="230"/>
      <c r="G668" s="230"/>
      <c r="H668" s="230"/>
      <c r="I668" s="230"/>
      <c r="J668" s="230"/>
      <c r="K668" s="230"/>
      <c r="L668" s="230"/>
      <c r="M668" s="230"/>
      <c r="N668" s="230"/>
      <c r="O668" s="230"/>
      <c r="P668" s="230"/>
      <c r="Q668" s="230"/>
      <c r="R668" s="230"/>
      <c r="S668" s="230"/>
      <c r="T668" s="230"/>
      <c r="U668" s="230"/>
      <c r="V668" s="230"/>
      <c r="W668" s="230"/>
      <c r="X668" s="230"/>
      <c r="Y668" s="230"/>
      <c r="Z668" s="230"/>
    </row>
    <row r="669" spans="1:26" ht="12.75">
      <c r="A669" s="230"/>
      <c r="B669" s="230"/>
      <c r="C669" s="230"/>
      <c r="D669" s="230"/>
      <c r="E669" s="230"/>
      <c r="F669" s="230"/>
      <c r="G669" s="230"/>
      <c r="H669" s="230"/>
      <c r="I669" s="230"/>
      <c r="J669" s="230"/>
      <c r="K669" s="230"/>
      <c r="L669" s="230"/>
      <c r="M669" s="230"/>
      <c r="N669" s="230"/>
      <c r="O669" s="230"/>
      <c r="P669" s="230"/>
      <c r="Q669" s="230"/>
      <c r="R669" s="230"/>
      <c r="S669" s="230"/>
      <c r="T669" s="230"/>
      <c r="U669" s="230"/>
      <c r="V669" s="230"/>
      <c r="W669" s="230"/>
      <c r="X669" s="230"/>
      <c r="Y669" s="230"/>
      <c r="Z669" s="230"/>
    </row>
    <row r="670" spans="1:26" ht="12.75">
      <c r="A670" s="230"/>
      <c r="B670" s="230"/>
      <c r="C670" s="230"/>
      <c r="D670" s="230"/>
      <c r="E670" s="230"/>
      <c r="F670" s="230"/>
      <c r="G670" s="230"/>
      <c r="H670" s="230"/>
      <c r="I670" s="230"/>
      <c r="J670" s="230"/>
      <c r="K670" s="230"/>
      <c r="L670" s="230"/>
      <c r="M670" s="230"/>
      <c r="N670" s="230"/>
      <c r="O670" s="230"/>
      <c r="P670" s="230"/>
      <c r="Q670" s="230"/>
      <c r="R670" s="230"/>
      <c r="S670" s="230"/>
      <c r="T670" s="230"/>
      <c r="U670" s="230"/>
      <c r="V670" s="230"/>
      <c r="W670" s="230"/>
      <c r="X670" s="230"/>
      <c r="Y670" s="230"/>
      <c r="Z670" s="230"/>
    </row>
    <row r="671" spans="1:26" ht="12.75">
      <c r="A671" s="230"/>
      <c r="B671" s="230"/>
      <c r="C671" s="230"/>
      <c r="D671" s="230"/>
      <c r="E671" s="230"/>
      <c r="F671" s="230"/>
      <c r="G671" s="230"/>
      <c r="H671" s="230"/>
      <c r="I671" s="230"/>
      <c r="J671" s="230"/>
      <c r="K671" s="230"/>
      <c r="L671" s="230"/>
      <c r="M671" s="230"/>
      <c r="N671" s="230"/>
      <c r="O671" s="230"/>
      <c r="P671" s="230"/>
      <c r="Q671" s="230"/>
      <c r="R671" s="230"/>
      <c r="S671" s="230"/>
      <c r="T671" s="230"/>
      <c r="U671" s="230"/>
      <c r="V671" s="230"/>
      <c r="W671" s="230"/>
      <c r="X671" s="230"/>
      <c r="Y671" s="230"/>
      <c r="Z671" s="230"/>
    </row>
    <row r="672" spans="1:26" ht="12.75">
      <c r="A672" s="230"/>
      <c r="B672" s="230"/>
      <c r="C672" s="230"/>
      <c r="D672" s="230"/>
      <c r="E672" s="230"/>
      <c r="F672" s="230"/>
      <c r="G672" s="230"/>
      <c r="H672" s="230"/>
      <c r="I672" s="230"/>
      <c r="J672" s="230"/>
      <c r="K672" s="230"/>
      <c r="L672" s="230"/>
      <c r="M672" s="230"/>
      <c r="N672" s="230"/>
      <c r="O672" s="230"/>
      <c r="P672" s="230"/>
      <c r="Q672" s="230"/>
      <c r="R672" s="230"/>
      <c r="S672" s="230"/>
      <c r="T672" s="230"/>
      <c r="U672" s="230"/>
      <c r="V672" s="230"/>
      <c r="W672" s="230"/>
      <c r="X672" s="230"/>
      <c r="Y672" s="230"/>
      <c r="Z672" s="230"/>
    </row>
    <row r="673" spans="1:26" ht="12.75">
      <c r="A673" s="230"/>
      <c r="B673" s="230"/>
      <c r="C673" s="230"/>
      <c r="D673" s="230"/>
      <c r="E673" s="230"/>
      <c r="F673" s="230"/>
      <c r="G673" s="230"/>
      <c r="H673" s="230"/>
      <c r="I673" s="230"/>
      <c r="J673" s="230"/>
      <c r="K673" s="230"/>
      <c r="L673" s="230"/>
      <c r="M673" s="230"/>
      <c r="N673" s="230"/>
      <c r="O673" s="230"/>
      <c r="P673" s="230"/>
      <c r="Q673" s="230"/>
      <c r="R673" s="230"/>
      <c r="S673" s="230"/>
      <c r="T673" s="230"/>
      <c r="U673" s="230"/>
      <c r="V673" s="230"/>
      <c r="W673" s="230"/>
      <c r="X673" s="230"/>
      <c r="Y673" s="230"/>
      <c r="Z673" s="230"/>
    </row>
    <row r="674" spans="1:26" ht="12.75">
      <c r="A674" s="230"/>
      <c r="B674" s="230"/>
      <c r="C674" s="230"/>
      <c r="D674" s="230"/>
      <c r="E674" s="230"/>
      <c r="F674" s="230"/>
      <c r="G674" s="230"/>
      <c r="H674" s="230"/>
      <c r="I674" s="230"/>
      <c r="J674" s="230"/>
      <c r="K674" s="230"/>
      <c r="L674" s="230"/>
      <c r="M674" s="230"/>
      <c r="N674" s="230"/>
      <c r="O674" s="230"/>
      <c r="P674" s="230"/>
      <c r="Q674" s="230"/>
      <c r="R674" s="230"/>
      <c r="S674" s="230"/>
      <c r="T674" s="230"/>
      <c r="U674" s="230"/>
      <c r="V674" s="230"/>
      <c r="W674" s="230"/>
      <c r="X674" s="230"/>
      <c r="Y674" s="230"/>
      <c r="Z674" s="230"/>
    </row>
    <row r="675" spans="1:26" ht="12.75">
      <c r="A675" s="230"/>
      <c r="B675" s="230"/>
      <c r="C675" s="230"/>
      <c r="D675" s="230"/>
      <c r="E675" s="230"/>
      <c r="F675" s="230"/>
      <c r="G675" s="230"/>
      <c r="H675" s="230"/>
      <c r="I675" s="230"/>
      <c r="J675" s="230"/>
      <c r="K675" s="230"/>
      <c r="L675" s="230"/>
      <c r="M675" s="230"/>
      <c r="N675" s="230"/>
      <c r="O675" s="230"/>
      <c r="P675" s="230"/>
      <c r="Q675" s="230"/>
      <c r="R675" s="230"/>
      <c r="S675" s="230"/>
      <c r="T675" s="230"/>
      <c r="U675" s="230"/>
      <c r="V675" s="230"/>
      <c r="W675" s="230"/>
      <c r="X675" s="230"/>
      <c r="Y675" s="230"/>
      <c r="Z675" s="230"/>
    </row>
    <row r="676" spans="1:26" ht="12.75">
      <c r="A676" s="230"/>
      <c r="B676" s="230"/>
      <c r="C676" s="230"/>
      <c r="D676" s="230"/>
      <c r="E676" s="230"/>
      <c r="F676" s="230"/>
      <c r="G676" s="230"/>
      <c r="H676" s="230"/>
      <c r="I676" s="230"/>
      <c r="J676" s="230"/>
      <c r="K676" s="230"/>
      <c r="L676" s="230"/>
      <c r="M676" s="230"/>
      <c r="N676" s="230"/>
      <c r="O676" s="230"/>
      <c r="P676" s="230"/>
      <c r="Q676" s="230"/>
      <c r="R676" s="230"/>
      <c r="S676" s="230"/>
      <c r="T676" s="230"/>
      <c r="U676" s="230"/>
      <c r="V676" s="230"/>
      <c r="W676" s="230"/>
      <c r="X676" s="230"/>
      <c r="Y676" s="230"/>
      <c r="Z676" s="230"/>
    </row>
    <row r="677" spans="1:26" ht="12.75">
      <c r="A677" s="230"/>
      <c r="B677" s="230"/>
      <c r="C677" s="230"/>
      <c r="D677" s="230"/>
      <c r="E677" s="230"/>
      <c r="F677" s="230"/>
      <c r="G677" s="230"/>
      <c r="H677" s="230"/>
      <c r="I677" s="230"/>
      <c r="J677" s="230"/>
      <c r="K677" s="230"/>
      <c r="L677" s="230"/>
      <c r="M677" s="230"/>
      <c r="N677" s="230"/>
      <c r="O677" s="230"/>
      <c r="P677" s="230"/>
      <c r="Q677" s="230"/>
      <c r="R677" s="230"/>
      <c r="S677" s="230"/>
      <c r="T677" s="230"/>
      <c r="U677" s="230"/>
      <c r="V677" s="230"/>
      <c r="W677" s="230"/>
      <c r="X677" s="230"/>
      <c r="Y677" s="230"/>
      <c r="Z677" s="230"/>
    </row>
    <row r="678" spans="1:26" ht="12.75">
      <c r="A678" s="230"/>
      <c r="B678" s="230"/>
      <c r="C678" s="230"/>
      <c r="D678" s="230"/>
      <c r="E678" s="230"/>
      <c r="F678" s="230"/>
      <c r="G678" s="230"/>
      <c r="H678" s="230"/>
      <c r="I678" s="230"/>
      <c r="J678" s="230"/>
      <c r="K678" s="230"/>
      <c r="L678" s="230"/>
      <c r="M678" s="230"/>
      <c r="N678" s="230"/>
      <c r="O678" s="230"/>
      <c r="P678" s="230"/>
      <c r="Q678" s="230"/>
      <c r="R678" s="230"/>
      <c r="S678" s="230"/>
      <c r="T678" s="230"/>
      <c r="U678" s="230"/>
      <c r="V678" s="230"/>
      <c r="W678" s="230"/>
      <c r="X678" s="230"/>
      <c r="Y678" s="230"/>
      <c r="Z678" s="230"/>
    </row>
    <row r="679" spans="1:26" ht="12.75">
      <c r="A679" s="230"/>
      <c r="B679" s="230"/>
      <c r="C679" s="230"/>
      <c r="D679" s="230"/>
      <c r="E679" s="230"/>
      <c r="F679" s="230"/>
      <c r="G679" s="230"/>
      <c r="H679" s="230"/>
      <c r="I679" s="230"/>
      <c r="J679" s="230"/>
      <c r="K679" s="230"/>
      <c r="L679" s="230"/>
      <c r="M679" s="230"/>
      <c r="N679" s="230"/>
      <c r="O679" s="230"/>
      <c r="P679" s="230"/>
      <c r="Q679" s="230"/>
      <c r="R679" s="230"/>
      <c r="S679" s="230"/>
      <c r="T679" s="230"/>
      <c r="U679" s="230"/>
      <c r="V679" s="230"/>
      <c r="W679" s="230"/>
      <c r="X679" s="230"/>
      <c r="Y679" s="230"/>
      <c r="Z679" s="230"/>
    </row>
    <row r="680" spans="1:26" ht="12.75">
      <c r="A680" s="230"/>
      <c r="B680" s="230"/>
      <c r="C680" s="230"/>
      <c r="D680" s="230"/>
      <c r="E680" s="230"/>
      <c r="F680" s="230"/>
      <c r="G680" s="230"/>
      <c r="H680" s="230"/>
      <c r="I680" s="230"/>
      <c r="J680" s="230"/>
      <c r="K680" s="230"/>
      <c r="L680" s="230"/>
      <c r="M680" s="230"/>
      <c r="N680" s="230"/>
      <c r="O680" s="230"/>
      <c r="P680" s="230"/>
      <c r="Q680" s="230"/>
      <c r="R680" s="230"/>
      <c r="S680" s="230"/>
      <c r="T680" s="230"/>
      <c r="U680" s="230"/>
      <c r="V680" s="230"/>
      <c r="W680" s="230"/>
      <c r="X680" s="230"/>
      <c r="Y680" s="230"/>
      <c r="Z680" s="230"/>
    </row>
    <row r="681" spans="1:26" ht="12.75">
      <c r="A681" s="230"/>
      <c r="B681" s="230"/>
      <c r="C681" s="230"/>
      <c r="D681" s="230"/>
      <c r="E681" s="230"/>
      <c r="F681" s="230"/>
      <c r="G681" s="230"/>
      <c r="H681" s="230"/>
      <c r="I681" s="230"/>
      <c r="J681" s="230"/>
      <c r="K681" s="230"/>
      <c r="L681" s="230"/>
      <c r="M681" s="230"/>
      <c r="N681" s="230"/>
      <c r="O681" s="230"/>
      <c r="P681" s="230"/>
      <c r="Q681" s="230"/>
      <c r="R681" s="230"/>
      <c r="S681" s="230"/>
      <c r="T681" s="230"/>
      <c r="U681" s="230"/>
      <c r="V681" s="230"/>
      <c r="W681" s="230"/>
      <c r="X681" s="230"/>
      <c r="Y681" s="230"/>
      <c r="Z681" s="230"/>
    </row>
    <row r="682" spans="1:26" ht="12.75">
      <c r="A682" s="230"/>
      <c r="B682" s="230"/>
      <c r="C682" s="230"/>
      <c r="D682" s="230"/>
      <c r="E682" s="230"/>
      <c r="F682" s="230"/>
      <c r="G682" s="230"/>
      <c r="H682" s="230"/>
      <c r="I682" s="230"/>
      <c r="J682" s="230"/>
      <c r="K682" s="230"/>
      <c r="L682" s="230"/>
      <c r="M682" s="230"/>
      <c r="N682" s="230"/>
      <c r="O682" s="230"/>
      <c r="P682" s="230"/>
      <c r="Q682" s="230"/>
      <c r="R682" s="230"/>
      <c r="S682" s="230"/>
      <c r="T682" s="230"/>
      <c r="U682" s="230"/>
      <c r="V682" s="230"/>
      <c r="W682" s="230"/>
      <c r="X682" s="230"/>
      <c r="Y682" s="230"/>
      <c r="Z682" s="230"/>
    </row>
    <row r="683" spans="1:26" ht="12.75">
      <c r="A683" s="230"/>
      <c r="B683" s="230"/>
      <c r="C683" s="230"/>
      <c r="D683" s="230"/>
      <c r="E683" s="230"/>
      <c r="F683" s="230"/>
      <c r="G683" s="230"/>
      <c r="H683" s="230"/>
      <c r="I683" s="230"/>
      <c r="J683" s="230"/>
      <c r="K683" s="230"/>
      <c r="L683" s="230"/>
      <c r="M683" s="230"/>
      <c r="N683" s="230"/>
      <c r="O683" s="230"/>
      <c r="P683" s="230"/>
      <c r="Q683" s="230"/>
      <c r="R683" s="230"/>
      <c r="S683" s="230"/>
      <c r="T683" s="230"/>
      <c r="U683" s="230"/>
      <c r="V683" s="230"/>
      <c r="W683" s="230"/>
      <c r="X683" s="230"/>
      <c r="Y683" s="230"/>
      <c r="Z683" s="230"/>
    </row>
    <row r="684" spans="1:26" ht="12.75">
      <c r="A684" s="230"/>
      <c r="B684" s="230"/>
      <c r="C684" s="230"/>
      <c r="D684" s="230"/>
      <c r="E684" s="230"/>
      <c r="F684" s="230"/>
      <c r="G684" s="230"/>
      <c r="H684" s="230"/>
      <c r="I684" s="230"/>
      <c r="J684" s="230"/>
      <c r="K684" s="230"/>
      <c r="L684" s="230"/>
      <c r="M684" s="230"/>
      <c r="N684" s="230"/>
      <c r="O684" s="230"/>
      <c r="P684" s="230"/>
      <c r="Q684" s="230"/>
      <c r="R684" s="230"/>
      <c r="S684" s="230"/>
      <c r="T684" s="230"/>
      <c r="U684" s="230"/>
      <c r="V684" s="230"/>
      <c r="W684" s="230"/>
      <c r="X684" s="230"/>
      <c r="Y684" s="230"/>
      <c r="Z684" s="230"/>
    </row>
    <row r="685" spans="1:26" ht="12.75">
      <c r="A685" s="230"/>
      <c r="B685" s="230"/>
      <c r="C685" s="230"/>
      <c r="D685" s="230"/>
      <c r="E685" s="230"/>
      <c r="F685" s="230"/>
      <c r="G685" s="230"/>
      <c r="H685" s="230"/>
      <c r="I685" s="230"/>
      <c r="J685" s="230"/>
      <c r="K685" s="230"/>
      <c r="L685" s="230"/>
      <c r="M685" s="230"/>
      <c r="N685" s="230"/>
      <c r="O685" s="230"/>
      <c r="P685" s="230"/>
      <c r="Q685" s="230"/>
      <c r="R685" s="230"/>
      <c r="S685" s="230"/>
      <c r="T685" s="230"/>
      <c r="U685" s="230"/>
      <c r="V685" s="230"/>
      <c r="W685" s="230"/>
      <c r="X685" s="230"/>
      <c r="Y685" s="230"/>
      <c r="Z685" s="230"/>
    </row>
    <row r="686" spans="1:26" ht="12.75">
      <c r="A686" s="230"/>
      <c r="B686" s="230"/>
      <c r="C686" s="230"/>
      <c r="D686" s="230"/>
      <c r="E686" s="230"/>
      <c r="F686" s="230"/>
      <c r="G686" s="230"/>
      <c r="H686" s="230"/>
      <c r="I686" s="230"/>
      <c r="J686" s="230"/>
      <c r="K686" s="230"/>
      <c r="L686" s="230"/>
      <c r="M686" s="230"/>
      <c r="N686" s="230"/>
      <c r="O686" s="230"/>
      <c r="P686" s="230"/>
      <c r="Q686" s="230"/>
      <c r="R686" s="230"/>
      <c r="S686" s="230"/>
      <c r="T686" s="230"/>
      <c r="U686" s="230"/>
      <c r="V686" s="230"/>
      <c r="W686" s="230"/>
      <c r="X686" s="230"/>
      <c r="Y686" s="230"/>
      <c r="Z686" s="230"/>
    </row>
    <row r="687" spans="1:26" ht="12.75">
      <c r="A687" s="230"/>
      <c r="B687" s="230"/>
      <c r="C687" s="230"/>
      <c r="D687" s="230"/>
      <c r="E687" s="230"/>
      <c r="F687" s="230"/>
      <c r="G687" s="230"/>
      <c r="H687" s="230"/>
      <c r="I687" s="230"/>
      <c r="J687" s="230"/>
      <c r="K687" s="230"/>
      <c r="L687" s="230"/>
      <c r="M687" s="230"/>
      <c r="N687" s="230"/>
      <c r="O687" s="230"/>
      <c r="P687" s="230"/>
      <c r="Q687" s="230"/>
      <c r="R687" s="230"/>
      <c r="S687" s="230"/>
      <c r="T687" s="230"/>
      <c r="U687" s="230"/>
      <c r="V687" s="230"/>
      <c r="W687" s="230"/>
      <c r="X687" s="230"/>
      <c r="Y687" s="230"/>
      <c r="Z687" s="230"/>
    </row>
    <row r="688" spans="1:26" ht="12.75">
      <c r="A688" s="230"/>
      <c r="B688" s="230"/>
      <c r="C688" s="230"/>
      <c r="D688" s="230"/>
      <c r="E688" s="230"/>
      <c r="F688" s="230"/>
      <c r="G688" s="230"/>
      <c r="H688" s="230"/>
      <c r="I688" s="230"/>
      <c r="J688" s="230"/>
      <c r="K688" s="230"/>
      <c r="L688" s="230"/>
      <c r="M688" s="230"/>
      <c r="N688" s="230"/>
      <c r="O688" s="230"/>
      <c r="P688" s="230"/>
      <c r="Q688" s="230"/>
      <c r="R688" s="230"/>
      <c r="S688" s="230"/>
      <c r="T688" s="230"/>
      <c r="U688" s="230"/>
      <c r="V688" s="230"/>
      <c r="W688" s="230"/>
      <c r="X688" s="230"/>
      <c r="Y688" s="230"/>
      <c r="Z688" s="230"/>
    </row>
    <row r="689" spans="1:26" ht="12.75">
      <c r="A689" s="230"/>
      <c r="B689" s="230"/>
      <c r="C689" s="230"/>
      <c r="D689" s="230"/>
      <c r="E689" s="230"/>
      <c r="F689" s="230"/>
      <c r="G689" s="230"/>
      <c r="H689" s="230"/>
      <c r="I689" s="230"/>
      <c r="J689" s="230"/>
      <c r="K689" s="230"/>
      <c r="L689" s="230"/>
      <c r="M689" s="230"/>
      <c r="N689" s="230"/>
      <c r="O689" s="230"/>
      <c r="P689" s="230"/>
      <c r="Q689" s="230"/>
      <c r="R689" s="230"/>
      <c r="S689" s="230"/>
      <c r="T689" s="230"/>
      <c r="U689" s="230"/>
      <c r="V689" s="230"/>
      <c r="W689" s="230"/>
      <c r="X689" s="230"/>
      <c r="Y689" s="230"/>
      <c r="Z689" s="230"/>
    </row>
    <row r="690" spans="1:26" ht="12.75">
      <c r="A690" s="230"/>
      <c r="B690" s="230"/>
      <c r="C690" s="230"/>
      <c r="D690" s="230"/>
      <c r="E690" s="230"/>
      <c r="F690" s="230"/>
      <c r="G690" s="230"/>
      <c r="H690" s="230"/>
      <c r="I690" s="230"/>
      <c r="J690" s="230"/>
      <c r="K690" s="230"/>
      <c r="L690" s="230"/>
      <c r="M690" s="230"/>
      <c r="N690" s="230"/>
      <c r="O690" s="230"/>
      <c r="P690" s="230"/>
      <c r="Q690" s="230"/>
      <c r="R690" s="230"/>
      <c r="S690" s="230"/>
      <c r="T690" s="230"/>
      <c r="U690" s="230"/>
      <c r="V690" s="230"/>
      <c r="W690" s="230"/>
      <c r="X690" s="230"/>
      <c r="Y690" s="230"/>
      <c r="Z690" s="230"/>
    </row>
    <row r="691" spans="1:26" ht="12.75">
      <c r="A691" s="230"/>
      <c r="B691" s="230"/>
      <c r="C691" s="230"/>
      <c r="D691" s="230"/>
      <c r="E691" s="230"/>
      <c r="F691" s="230"/>
      <c r="G691" s="230"/>
      <c r="H691" s="230"/>
      <c r="I691" s="230"/>
      <c r="J691" s="230"/>
      <c r="K691" s="230"/>
      <c r="L691" s="230"/>
      <c r="M691" s="230"/>
      <c r="N691" s="230"/>
      <c r="O691" s="230"/>
      <c r="P691" s="230"/>
      <c r="Q691" s="230"/>
      <c r="R691" s="230"/>
      <c r="S691" s="230"/>
      <c r="T691" s="230"/>
      <c r="U691" s="230"/>
      <c r="V691" s="230"/>
      <c r="W691" s="230"/>
      <c r="X691" s="230"/>
      <c r="Y691" s="230"/>
      <c r="Z691" s="230"/>
    </row>
    <row r="692" spans="1:26" ht="12.75">
      <c r="A692" s="230"/>
      <c r="B692" s="230"/>
      <c r="C692" s="230"/>
      <c r="D692" s="230"/>
      <c r="E692" s="230"/>
      <c r="F692" s="230"/>
      <c r="G692" s="230"/>
      <c r="H692" s="230"/>
      <c r="I692" s="230"/>
      <c r="J692" s="230"/>
      <c r="K692" s="230"/>
      <c r="L692" s="230"/>
      <c r="M692" s="230"/>
      <c r="N692" s="230"/>
      <c r="O692" s="230"/>
      <c r="P692" s="230"/>
      <c r="Q692" s="230"/>
      <c r="R692" s="230"/>
      <c r="S692" s="230"/>
      <c r="T692" s="230"/>
      <c r="U692" s="230"/>
      <c r="V692" s="230"/>
      <c r="W692" s="230"/>
      <c r="X692" s="230"/>
      <c r="Y692" s="230"/>
      <c r="Z692" s="230"/>
    </row>
    <row r="693" spans="1:26" ht="12.75">
      <c r="A693" s="230"/>
      <c r="B693" s="230"/>
      <c r="C693" s="230"/>
      <c r="D693" s="230"/>
      <c r="E693" s="230"/>
      <c r="F693" s="230"/>
      <c r="G693" s="230"/>
      <c r="H693" s="230"/>
      <c r="I693" s="230"/>
      <c r="J693" s="230"/>
      <c r="K693" s="230"/>
      <c r="L693" s="230"/>
      <c r="M693" s="230"/>
      <c r="N693" s="230"/>
      <c r="O693" s="230"/>
      <c r="P693" s="230"/>
      <c r="Q693" s="230"/>
      <c r="R693" s="230"/>
      <c r="S693" s="230"/>
      <c r="T693" s="230"/>
      <c r="U693" s="230"/>
      <c r="V693" s="230"/>
      <c r="W693" s="230"/>
      <c r="X693" s="230"/>
      <c r="Y693" s="230"/>
      <c r="Z693" s="230"/>
    </row>
    <row r="694" spans="1:26" ht="12.75">
      <c r="A694" s="230"/>
      <c r="B694" s="230"/>
      <c r="C694" s="230"/>
      <c r="D694" s="230"/>
      <c r="E694" s="230"/>
      <c r="F694" s="230"/>
      <c r="G694" s="230"/>
      <c r="H694" s="230"/>
      <c r="I694" s="230"/>
      <c r="J694" s="230"/>
      <c r="K694" s="230"/>
      <c r="L694" s="230"/>
      <c r="M694" s="230"/>
      <c r="N694" s="230"/>
      <c r="O694" s="230"/>
      <c r="P694" s="230"/>
      <c r="Q694" s="230"/>
      <c r="R694" s="230"/>
      <c r="S694" s="230"/>
      <c r="T694" s="230"/>
      <c r="U694" s="230"/>
      <c r="V694" s="230"/>
      <c r="W694" s="230"/>
      <c r="X694" s="230"/>
      <c r="Y694" s="230"/>
      <c r="Z694" s="230"/>
    </row>
    <row r="695" spans="1:26" ht="12.75">
      <c r="A695" s="230"/>
      <c r="B695" s="230"/>
      <c r="C695" s="230"/>
      <c r="D695" s="230"/>
      <c r="E695" s="230"/>
      <c r="F695" s="230"/>
      <c r="G695" s="230"/>
      <c r="H695" s="230"/>
      <c r="I695" s="230"/>
      <c r="J695" s="230"/>
      <c r="K695" s="230"/>
      <c r="L695" s="230"/>
      <c r="M695" s="230"/>
      <c r="N695" s="230"/>
      <c r="O695" s="230"/>
      <c r="P695" s="230"/>
      <c r="Q695" s="230"/>
      <c r="R695" s="230"/>
      <c r="S695" s="230"/>
      <c r="T695" s="230"/>
      <c r="U695" s="230"/>
      <c r="V695" s="230"/>
      <c r="W695" s="230"/>
      <c r="X695" s="230"/>
      <c r="Y695" s="230"/>
      <c r="Z695" s="230"/>
    </row>
    <row r="696" spans="1:26" ht="12.75">
      <c r="A696" s="230"/>
      <c r="B696" s="230"/>
      <c r="C696" s="230"/>
      <c r="D696" s="230"/>
      <c r="E696" s="230"/>
      <c r="F696" s="230"/>
      <c r="G696" s="230"/>
      <c r="H696" s="230"/>
      <c r="I696" s="230"/>
      <c r="J696" s="230"/>
      <c r="K696" s="230"/>
      <c r="L696" s="230"/>
      <c r="M696" s="230"/>
      <c r="N696" s="230"/>
      <c r="O696" s="230"/>
      <c r="P696" s="230"/>
      <c r="Q696" s="230"/>
      <c r="R696" s="230"/>
      <c r="S696" s="230"/>
      <c r="T696" s="230"/>
      <c r="U696" s="230"/>
      <c r="V696" s="230"/>
      <c r="W696" s="230"/>
      <c r="X696" s="230"/>
      <c r="Y696" s="230"/>
      <c r="Z696" s="230"/>
    </row>
    <row r="697" spans="1:26" ht="12.75">
      <c r="A697" s="230"/>
      <c r="B697" s="230"/>
      <c r="C697" s="230"/>
      <c r="D697" s="230"/>
      <c r="E697" s="230"/>
      <c r="F697" s="230"/>
      <c r="G697" s="230"/>
      <c r="H697" s="230"/>
      <c r="I697" s="230"/>
      <c r="J697" s="230"/>
      <c r="K697" s="230"/>
      <c r="L697" s="230"/>
      <c r="M697" s="230"/>
      <c r="N697" s="230"/>
      <c r="O697" s="230"/>
      <c r="P697" s="230"/>
      <c r="Q697" s="230"/>
      <c r="R697" s="230"/>
      <c r="S697" s="230"/>
      <c r="T697" s="230"/>
      <c r="U697" s="230"/>
      <c r="V697" s="230"/>
      <c r="W697" s="230"/>
      <c r="X697" s="230"/>
      <c r="Y697" s="230"/>
      <c r="Z697" s="230"/>
    </row>
    <row r="698" spans="1:26" ht="12.75">
      <c r="A698" s="230"/>
      <c r="B698" s="230"/>
      <c r="C698" s="230"/>
      <c r="D698" s="230"/>
      <c r="E698" s="230"/>
      <c r="F698" s="230"/>
      <c r="G698" s="230"/>
      <c r="H698" s="230"/>
      <c r="I698" s="230"/>
      <c r="J698" s="230"/>
      <c r="K698" s="230"/>
      <c r="L698" s="230"/>
      <c r="M698" s="230"/>
      <c r="N698" s="230"/>
      <c r="O698" s="230"/>
      <c r="P698" s="230"/>
      <c r="Q698" s="230"/>
      <c r="R698" s="230"/>
      <c r="S698" s="230"/>
      <c r="T698" s="230"/>
      <c r="U698" s="230"/>
      <c r="V698" s="230"/>
      <c r="W698" s="230"/>
      <c r="X698" s="230"/>
      <c r="Y698" s="230"/>
      <c r="Z698" s="230"/>
    </row>
    <row r="699" spans="1:26" ht="12.75">
      <c r="A699" s="230"/>
      <c r="B699" s="230"/>
      <c r="C699" s="230"/>
      <c r="D699" s="230"/>
      <c r="E699" s="230"/>
      <c r="F699" s="230"/>
      <c r="G699" s="230"/>
      <c r="H699" s="230"/>
      <c r="I699" s="230"/>
      <c r="J699" s="230"/>
      <c r="K699" s="230"/>
      <c r="L699" s="230"/>
      <c r="M699" s="230"/>
      <c r="N699" s="230"/>
      <c r="O699" s="230"/>
      <c r="P699" s="230"/>
      <c r="Q699" s="230"/>
      <c r="R699" s="230"/>
      <c r="S699" s="230"/>
      <c r="T699" s="230"/>
      <c r="U699" s="230"/>
      <c r="V699" s="230"/>
      <c r="W699" s="230"/>
      <c r="X699" s="230"/>
      <c r="Y699" s="230"/>
      <c r="Z699" s="230"/>
    </row>
    <row r="700" spans="1:26" ht="12.75">
      <c r="A700" s="230"/>
      <c r="B700" s="230"/>
      <c r="C700" s="230"/>
      <c r="D700" s="230"/>
      <c r="E700" s="230"/>
      <c r="F700" s="230"/>
      <c r="G700" s="230"/>
      <c r="H700" s="230"/>
      <c r="I700" s="230"/>
      <c r="J700" s="230"/>
      <c r="K700" s="230"/>
      <c r="L700" s="230"/>
      <c r="M700" s="230"/>
      <c r="N700" s="230"/>
      <c r="O700" s="230"/>
      <c r="P700" s="230"/>
      <c r="Q700" s="230"/>
      <c r="R700" s="230"/>
      <c r="S700" s="230"/>
      <c r="T700" s="230"/>
      <c r="U700" s="230"/>
      <c r="V700" s="230"/>
      <c r="W700" s="230"/>
      <c r="X700" s="230"/>
      <c r="Y700" s="230"/>
      <c r="Z700" s="230"/>
    </row>
    <row r="701" spans="1:26" ht="12.75">
      <c r="A701" s="230"/>
      <c r="B701" s="230"/>
      <c r="C701" s="230"/>
      <c r="D701" s="230"/>
      <c r="E701" s="230"/>
      <c r="F701" s="230"/>
      <c r="G701" s="230"/>
      <c r="H701" s="230"/>
      <c r="I701" s="230"/>
      <c r="J701" s="230"/>
      <c r="K701" s="230"/>
      <c r="L701" s="230"/>
      <c r="M701" s="230"/>
      <c r="N701" s="230"/>
      <c r="O701" s="230"/>
      <c r="P701" s="230"/>
      <c r="Q701" s="230"/>
      <c r="R701" s="230"/>
      <c r="S701" s="230"/>
      <c r="T701" s="230"/>
      <c r="U701" s="230"/>
      <c r="V701" s="230"/>
      <c r="W701" s="230"/>
      <c r="X701" s="230"/>
      <c r="Y701" s="230"/>
      <c r="Z701" s="230"/>
    </row>
    <row r="702" spans="1:26" ht="12.75">
      <c r="A702" s="230"/>
      <c r="B702" s="230"/>
      <c r="C702" s="230"/>
      <c r="D702" s="230"/>
      <c r="E702" s="230"/>
      <c r="F702" s="230"/>
      <c r="G702" s="230"/>
      <c r="H702" s="230"/>
      <c r="I702" s="230"/>
      <c r="J702" s="230"/>
      <c r="K702" s="230"/>
      <c r="L702" s="230"/>
      <c r="M702" s="230"/>
      <c r="N702" s="230"/>
      <c r="O702" s="230"/>
      <c r="P702" s="230"/>
      <c r="Q702" s="230"/>
      <c r="R702" s="230"/>
      <c r="S702" s="230"/>
      <c r="T702" s="230"/>
      <c r="U702" s="230"/>
      <c r="V702" s="230"/>
      <c r="W702" s="230"/>
      <c r="X702" s="230"/>
      <c r="Y702" s="230"/>
      <c r="Z702" s="230"/>
    </row>
    <row r="703" spans="1:26" ht="12.75">
      <c r="A703" s="230"/>
      <c r="B703" s="230"/>
      <c r="C703" s="230"/>
      <c r="D703" s="230"/>
      <c r="E703" s="230"/>
      <c r="F703" s="230"/>
      <c r="G703" s="230"/>
      <c r="H703" s="230"/>
      <c r="I703" s="230"/>
      <c r="J703" s="230"/>
      <c r="K703" s="230"/>
      <c r="L703" s="230"/>
      <c r="M703" s="230"/>
      <c r="N703" s="230"/>
      <c r="O703" s="230"/>
      <c r="P703" s="230"/>
      <c r="Q703" s="230"/>
      <c r="R703" s="230"/>
      <c r="S703" s="230"/>
      <c r="T703" s="230"/>
      <c r="U703" s="230"/>
      <c r="V703" s="230"/>
      <c r="W703" s="230"/>
      <c r="X703" s="230"/>
      <c r="Y703" s="230"/>
      <c r="Z703" s="230"/>
    </row>
    <row r="704" spans="1:26" ht="12.75">
      <c r="A704" s="230"/>
      <c r="B704" s="230"/>
      <c r="C704" s="230"/>
      <c r="D704" s="230"/>
      <c r="E704" s="230"/>
      <c r="F704" s="230"/>
      <c r="G704" s="230"/>
      <c r="H704" s="230"/>
      <c r="I704" s="230"/>
      <c r="J704" s="230"/>
      <c r="K704" s="230"/>
      <c r="L704" s="230"/>
      <c r="M704" s="230"/>
      <c r="N704" s="230"/>
      <c r="O704" s="230"/>
      <c r="P704" s="230"/>
      <c r="Q704" s="230"/>
      <c r="R704" s="230"/>
      <c r="S704" s="230"/>
      <c r="T704" s="230"/>
      <c r="U704" s="230"/>
      <c r="V704" s="230"/>
      <c r="W704" s="230"/>
      <c r="X704" s="230"/>
      <c r="Y704" s="230"/>
      <c r="Z704" s="230"/>
    </row>
    <row r="705" spans="1:26" ht="12.75">
      <c r="A705" s="230"/>
      <c r="B705" s="230"/>
      <c r="C705" s="230"/>
      <c r="D705" s="230"/>
      <c r="E705" s="230"/>
      <c r="F705" s="230"/>
      <c r="G705" s="230"/>
      <c r="H705" s="230"/>
      <c r="I705" s="230"/>
      <c r="J705" s="230"/>
      <c r="K705" s="230"/>
      <c r="L705" s="230"/>
      <c r="M705" s="230"/>
      <c r="N705" s="230"/>
      <c r="O705" s="230"/>
      <c r="P705" s="230"/>
      <c r="Q705" s="230"/>
      <c r="R705" s="230"/>
      <c r="S705" s="230"/>
      <c r="T705" s="230"/>
      <c r="U705" s="230"/>
      <c r="V705" s="230"/>
      <c r="W705" s="230"/>
      <c r="X705" s="230"/>
      <c r="Y705" s="230"/>
      <c r="Z705" s="230"/>
    </row>
    <row r="706" spans="1:26" ht="12.75">
      <c r="A706" s="230"/>
      <c r="B706" s="230"/>
      <c r="C706" s="230"/>
      <c r="D706" s="230"/>
      <c r="E706" s="230"/>
      <c r="F706" s="230"/>
      <c r="G706" s="230"/>
      <c r="H706" s="230"/>
      <c r="I706" s="230"/>
      <c r="J706" s="230"/>
      <c r="K706" s="230"/>
      <c r="L706" s="230"/>
      <c r="M706" s="230"/>
      <c r="N706" s="230"/>
      <c r="O706" s="230"/>
      <c r="P706" s="230"/>
      <c r="Q706" s="230"/>
      <c r="R706" s="230"/>
      <c r="S706" s="230"/>
      <c r="T706" s="230"/>
      <c r="U706" s="230"/>
      <c r="V706" s="230"/>
      <c r="W706" s="230"/>
      <c r="X706" s="230"/>
      <c r="Y706" s="230"/>
      <c r="Z706" s="230"/>
    </row>
    <row r="707" spans="1:26" ht="12.75">
      <c r="A707" s="230"/>
      <c r="B707" s="230"/>
      <c r="C707" s="230"/>
      <c r="D707" s="230"/>
      <c r="E707" s="230"/>
      <c r="F707" s="230"/>
      <c r="G707" s="230"/>
      <c r="H707" s="230"/>
      <c r="I707" s="230"/>
      <c r="J707" s="230"/>
      <c r="K707" s="230"/>
      <c r="L707" s="230"/>
      <c r="M707" s="230"/>
      <c r="N707" s="230"/>
      <c r="O707" s="230"/>
      <c r="P707" s="230"/>
      <c r="Q707" s="230"/>
      <c r="R707" s="230"/>
      <c r="S707" s="230"/>
      <c r="T707" s="230"/>
      <c r="U707" s="230"/>
      <c r="V707" s="230"/>
      <c r="W707" s="230"/>
      <c r="X707" s="230"/>
      <c r="Y707" s="230"/>
      <c r="Z707" s="230"/>
    </row>
    <row r="708" spans="1:26" ht="12.75">
      <c r="A708" s="230"/>
      <c r="B708" s="230"/>
      <c r="C708" s="230"/>
      <c r="D708" s="230"/>
      <c r="E708" s="230"/>
      <c r="F708" s="230"/>
      <c r="G708" s="230"/>
      <c r="H708" s="230"/>
      <c r="I708" s="230"/>
      <c r="J708" s="230"/>
      <c r="K708" s="230"/>
      <c r="L708" s="230"/>
      <c r="M708" s="230"/>
      <c r="N708" s="230"/>
      <c r="O708" s="230"/>
      <c r="P708" s="230"/>
      <c r="Q708" s="230"/>
      <c r="R708" s="230"/>
      <c r="S708" s="230"/>
      <c r="T708" s="230"/>
      <c r="U708" s="230"/>
      <c r="V708" s="230"/>
      <c r="W708" s="230"/>
      <c r="X708" s="230"/>
      <c r="Y708" s="230"/>
      <c r="Z708" s="230"/>
    </row>
    <row r="709" spans="1:26" ht="12.75">
      <c r="A709" s="230"/>
      <c r="B709" s="230"/>
      <c r="C709" s="230"/>
      <c r="D709" s="230"/>
      <c r="E709" s="230"/>
      <c r="F709" s="230"/>
      <c r="G709" s="230"/>
      <c r="H709" s="230"/>
      <c r="I709" s="230"/>
      <c r="J709" s="230"/>
      <c r="K709" s="230"/>
      <c r="L709" s="230"/>
      <c r="M709" s="230"/>
      <c r="N709" s="230"/>
      <c r="O709" s="230"/>
      <c r="P709" s="230"/>
      <c r="Q709" s="230"/>
      <c r="R709" s="230"/>
      <c r="S709" s="230"/>
      <c r="T709" s="230"/>
      <c r="U709" s="230"/>
      <c r="V709" s="230"/>
      <c r="W709" s="230"/>
      <c r="X709" s="230"/>
      <c r="Y709" s="230"/>
      <c r="Z709" s="230"/>
    </row>
    <row r="710" spans="1:26" ht="12.75">
      <c r="A710" s="230"/>
      <c r="B710" s="230"/>
      <c r="C710" s="230"/>
      <c r="D710" s="230"/>
      <c r="E710" s="230"/>
      <c r="F710" s="230"/>
      <c r="G710" s="230"/>
      <c r="H710" s="230"/>
      <c r="I710" s="230"/>
      <c r="J710" s="230"/>
      <c r="K710" s="230"/>
      <c r="L710" s="230"/>
      <c r="M710" s="230"/>
      <c r="N710" s="230"/>
      <c r="O710" s="230"/>
      <c r="P710" s="230"/>
      <c r="Q710" s="230"/>
      <c r="R710" s="230"/>
      <c r="S710" s="230"/>
      <c r="T710" s="230"/>
      <c r="U710" s="230"/>
      <c r="V710" s="230"/>
      <c r="W710" s="230"/>
      <c r="X710" s="230"/>
      <c r="Y710" s="230"/>
      <c r="Z710" s="230"/>
    </row>
    <row r="711" spans="1:26" ht="12.75">
      <c r="A711" s="230"/>
      <c r="B711" s="230"/>
      <c r="C711" s="230"/>
      <c r="D711" s="230"/>
      <c r="E711" s="230"/>
      <c r="F711" s="230"/>
      <c r="G711" s="230"/>
      <c r="H711" s="230"/>
      <c r="I711" s="230"/>
      <c r="J711" s="230"/>
      <c r="K711" s="230"/>
      <c r="L711" s="230"/>
      <c r="M711" s="230"/>
      <c r="N711" s="230"/>
      <c r="O711" s="230"/>
      <c r="P711" s="230"/>
      <c r="Q711" s="230"/>
      <c r="R711" s="230"/>
      <c r="S711" s="230"/>
      <c r="T711" s="230"/>
      <c r="U711" s="230"/>
      <c r="V711" s="230"/>
      <c r="W711" s="230"/>
      <c r="X711" s="230"/>
      <c r="Y711" s="230"/>
      <c r="Z711" s="230"/>
    </row>
    <row r="712" spans="1:26" ht="12.75">
      <c r="A712" s="230"/>
      <c r="B712" s="230"/>
      <c r="C712" s="230"/>
      <c r="D712" s="230"/>
      <c r="E712" s="230"/>
      <c r="F712" s="230"/>
      <c r="G712" s="230"/>
      <c r="H712" s="230"/>
      <c r="I712" s="230"/>
      <c r="J712" s="230"/>
      <c r="K712" s="230"/>
      <c r="L712" s="230"/>
      <c r="M712" s="230"/>
      <c r="N712" s="230"/>
      <c r="O712" s="230"/>
      <c r="P712" s="230"/>
      <c r="Q712" s="230"/>
      <c r="R712" s="230"/>
      <c r="S712" s="230"/>
      <c r="T712" s="230"/>
      <c r="U712" s="230"/>
      <c r="V712" s="230"/>
      <c r="W712" s="230"/>
      <c r="X712" s="230"/>
      <c r="Y712" s="230"/>
      <c r="Z712" s="230"/>
    </row>
    <row r="713" spans="1:26" ht="12.75">
      <c r="A713" s="230"/>
      <c r="B713" s="230"/>
      <c r="C713" s="230"/>
      <c r="D713" s="230"/>
      <c r="E713" s="230"/>
      <c r="F713" s="230"/>
      <c r="G713" s="230"/>
      <c r="H713" s="230"/>
      <c r="I713" s="230"/>
      <c r="J713" s="230"/>
      <c r="K713" s="230"/>
      <c r="L713" s="230"/>
      <c r="M713" s="230"/>
      <c r="N713" s="230"/>
      <c r="O713" s="230"/>
      <c r="P713" s="230"/>
      <c r="Q713" s="230"/>
      <c r="R713" s="230"/>
      <c r="S713" s="230"/>
      <c r="T713" s="230"/>
      <c r="U713" s="230"/>
      <c r="V713" s="230"/>
      <c r="W713" s="230"/>
      <c r="X713" s="230"/>
      <c r="Y713" s="230"/>
      <c r="Z713" s="230"/>
    </row>
    <row r="714" spans="1:26" ht="12.75">
      <c r="A714" s="230"/>
      <c r="B714" s="230"/>
      <c r="C714" s="230"/>
      <c r="D714" s="230"/>
      <c r="E714" s="230"/>
      <c r="F714" s="230"/>
      <c r="G714" s="230"/>
      <c r="H714" s="230"/>
      <c r="I714" s="230"/>
      <c r="J714" s="230"/>
      <c r="K714" s="230"/>
      <c r="L714" s="230"/>
      <c r="M714" s="230"/>
      <c r="N714" s="230"/>
      <c r="O714" s="230"/>
      <c r="P714" s="230"/>
      <c r="Q714" s="230"/>
      <c r="R714" s="230"/>
      <c r="S714" s="230"/>
      <c r="T714" s="230"/>
      <c r="U714" s="230"/>
      <c r="V714" s="230"/>
      <c r="W714" s="230"/>
      <c r="X714" s="230"/>
      <c r="Y714" s="230"/>
      <c r="Z714" s="230"/>
    </row>
    <row r="715" spans="1:26" ht="12.75">
      <c r="A715" s="230"/>
      <c r="B715" s="230"/>
      <c r="C715" s="230"/>
      <c r="D715" s="230"/>
      <c r="E715" s="230"/>
      <c r="F715" s="230"/>
      <c r="G715" s="230"/>
      <c r="H715" s="230"/>
      <c r="I715" s="230"/>
      <c r="J715" s="230"/>
      <c r="K715" s="230"/>
      <c r="L715" s="230"/>
      <c r="M715" s="230"/>
      <c r="N715" s="230"/>
      <c r="O715" s="230"/>
      <c r="P715" s="230"/>
      <c r="Q715" s="230"/>
      <c r="R715" s="230"/>
      <c r="S715" s="230"/>
      <c r="T715" s="230"/>
      <c r="U715" s="230"/>
      <c r="V715" s="230"/>
      <c r="W715" s="230"/>
      <c r="X715" s="230"/>
      <c r="Y715" s="230"/>
      <c r="Z715" s="230"/>
    </row>
    <row r="716" spans="1:26" ht="12.75">
      <c r="A716" s="230"/>
      <c r="B716" s="230"/>
      <c r="C716" s="230"/>
      <c r="D716" s="230"/>
      <c r="E716" s="230"/>
      <c r="F716" s="230"/>
      <c r="G716" s="230"/>
      <c r="H716" s="230"/>
      <c r="I716" s="230"/>
      <c r="J716" s="230"/>
      <c r="K716" s="230"/>
      <c r="L716" s="230"/>
      <c r="M716" s="230"/>
      <c r="N716" s="230"/>
      <c r="O716" s="230"/>
      <c r="P716" s="230"/>
      <c r="Q716" s="230"/>
      <c r="R716" s="230"/>
      <c r="S716" s="230"/>
      <c r="T716" s="230"/>
      <c r="U716" s="230"/>
      <c r="V716" s="230"/>
      <c r="W716" s="230"/>
      <c r="X716" s="230"/>
      <c r="Y716" s="230"/>
      <c r="Z716" s="230"/>
    </row>
    <row r="717" spans="1:26" ht="12.75">
      <c r="A717" s="230"/>
      <c r="B717" s="230"/>
      <c r="C717" s="230"/>
      <c r="D717" s="230"/>
      <c r="E717" s="230"/>
      <c r="F717" s="230"/>
      <c r="G717" s="230"/>
      <c r="H717" s="230"/>
      <c r="I717" s="230"/>
      <c r="J717" s="230"/>
      <c r="K717" s="230"/>
      <c r="L717" s="230"/>
      <c r="M717" s="230"/>
      <c r="N717" s="230"/>
      <c r="O717" s="230"/>
      <c r="P717" s="230"/>
      <c r="Q717" s="230"/>
      <c r="R717" s="230"/>
      <c r="S717" s="230"/>
      <c r="T717" s="230"/>
      <c r="U717" s="230"/>
      <c r="V717" s="230"/>
      <c r="W717" s="230"/>
      <c r="X717" s="230"/>
      <c r="Y717" s="230"/>
      <c r="Z717" s="230"/>
    </row>
    <row r="718" spans="1:26" ht="12.75">
      <c r="A718" s="230"/>
      <c r="B718" s="230"/>
      <c r="C718" s="230"/>
      <c r="D718" s="230"/>
      <c r="E718" s="230"/>
      <c r="F718" s="230"/>
      <c r="G718" s="230"/>
      <c r="H718" s="230"/>
      <c r="I718" s="230"/>
      <c r="J718" s="230"/>
      <c r="K718" s="230"/>
      <c r="L718" s="230"/>
      <c r="M718" s="230"/>
      <c r="N718" s="230"/>
      <c r="O718" s="230"/>
      <c r="P718" s="230"/>
      <c r="Q718" s="230"/>
      <c r="R718" s="230"/>
      <c r="S718" s="230"/>
      <c r="T718" s="230"/>
      <c r="U718" s="230"/>
      <c r="V718" s="230"/>
      <c r="W718" s="230"/>
      <c r="X718" s="230"/>
      <c r="Y718" s="230"/>
      <c r="Z718" s="230"/>
    </row>
    <row r="719" spans="1:26" ht="12.75">
      <c r="A719" s="230"/>
      <c r="B719" s="230"/>
      <c r="C719" s="230"/>
      <c r="D719" s="230"/>
      <c r="E719" s="230"/>
      <c r="F719" s="230"/>
      <c r="G719" s="230"/>
      <c r="H719" s="230"/>
      <c r="I719" s="230"/>
      <c r="J719" s="230"/>
      <c r="K719" s="230"/>
      <c r="L719" s="230"/>
      <c r="M719" s="230"/>
      <c r="N719" s="230"/>
      <c r="O719" s="230"/>
      <c r="P719" s="230"/>
      <c r="Q719" s="230"/>
      <c r="R719" s="230"/>
      <c r="S719" s="230"/>
      <c r="T719" s="230"/>
      <c r="U719" s="230"/>
      <c r="V719" s="230"/>
      <c r="W719" s="230"/>
      <c r="X719" s="230"/>
      <c r="Y719" s="230"/>
      <c r="Z719" s="230"/>
    </row>
    <row r="720" spans="1:26" ht="12.75">
      <c r="A720" s="230"/>
      <c r="B720" s="230"/>
      <c r="C720" s="230"/>
      <c r="D720" s="230"/>
      <c r="E720" s="230"/>
      <c r="F720" s="230"/>
      <c r="G720" s="230"/>
      <c r="H720" s="230"/>
      <c r="I720" s="230"/>
      <c r="J720" s="230"/>
      <c r="K720" s="230"/>
      <c r="L720" s="230"/>
      <c r="M720" s="230"/>
      <c r="N720" s="230"/>
      <c r="O720" s="230"/>
      <c r="P720" s="230"/>
      <c r="Q720" s="230"/>
      <c r="R720" s="230"/>
      <c r="S720" s="230"/>
      <c r="T720" s="230"/>
      <c r="U720" s="230"/>
      <c r="V720" s="230"/>
      <c r="W720" s="230"/>
      <c r="X720" s="230"/>
      <c r="Y720" s="230"/>
      <c r="Z720" s="230"/>
    </row>
    <row r="721" spans="1:26" ht="12.75">
      <c r="A721" s="230"/>
      <c r="B721" s="230"/>
      <c r="C721" s="230"/>
      <c r="D721" s="230"/>
      <c r="E721" s="230"/>
      <c r="F721" s="230"/>
      <c r="G721" s="230"/>
      <c r="H721" s="230"/>
      <c r="I721" s="230"/>
      <c r="J721" s="230"/>
      <c r="K721" s="230"/>
      <c r="L721" s="230"/>
      <c r="M721" s="230"/>
      <c r="N721" s="230"/>
      <c r="O721" s="230"/>
      <c r="P721" s="230"/>
      <c r="Q721" s="230"/>
      <c r="R721" s="230"/>
      <c r="S721" s="230"/>
      <c r="T721" s="230"/>
      <c r="U721" s="230"/>
      <c r="V721" s="230"/>
      <c r="W721" s="230"/>
      <c r="X721" s="230"/>
      <c r="Y721" s="230"/>
      <c r="Z721" s="230"/>
    </row>
    <row r="722" spans="1:26" ht="12.75">
      <c r="A722" s="230"/>
      <c r="B722" s="230"/>
      <c r="C722" s="230"/>
      <c r="D722" s="230"/>
      <c r="E722" s="230"/>
      <c r="F722" s="230"/>
      <c r="G722" s="230"/>
      <c r="H722" s="230"/>
      <c r="I722" s="230"/>
      <c r="J722" s="230"/>
      <c r="K722" s="230"/>
      <c r="L722" s="230"/>
      <c r="M722" s="230"/>
      <c r="N722" s="230"/>
      <c r="O722" s="230"/>
      <c r="P722" s="230"/>
      <c r="Q722" s="230"/>
      <c r="R722" s="230"/>
      <c r="S722" s="230"/>
      <c r="T722" s="230"/>
      <c r="U722" s="230"/>
      <c r="V722" s="230"/>
      <c r="W722" s="230"/>
      <c r="X722" s="230"/>
      <c r="Y722" s="230"/>
      <c r="Z722" s="230"/>
    </row>
    <row r="723" spans="1:26" ht="12.75">
      <c r="A723" s="230"/>
      <c r="B723" s="230"/>
      <c r="C723" s="230"/>
      <c r="D723" s="230"/>
      <c r="E723" s="230"/>
      <c r="F723" s="230"/>
      <c r="G723" s="230"/>
      <c r="H723" s="230"/>
      <c r="I723" s="230"/>
      <c r="J723" s="230"/>
      <c r="K723" s="230"/>
      <c r="L723" s="230"/>
      <c r="M723" s="230"/>
      <c r="N723" s="230"/>
      <c r="O723" s="230"/>
      <c r="P723" s="230"/>
      <c r="Q723" s="230"/>
      <c r="R723" s="230"/>
      <c r="S723" s="230"/>
      <c r="T723" s="230"/>
      <c r="U723" s="230"/>
      <c r="V723" s="230"/>
      <c r="W723" s="230"/>
      <c r="X723" s="230"/>
      <c r="Y723" s="230"/>
      <c r="Z723" s="230"/>
    </row>
    <row r="724" spans="1:26" ht="12.75">
      <c r="A724" s="230"/>
      <c r="B724" s="230"/>
      <c r="C724" s="230"/>
      <c r="D724" s="230"/>
      <c r="E724" s="230"/>
      <c r="F724" s="230"/>
      <c r="G724" s="230"/>
      <c r="H724" s="230"/>
      <c r="I724" s="230"/>
      <c r="J724" s="230"/>
      <c r="K724" s="230"/>
      <c r="L724" s="230"/>
      <c r="M724" s="230"/>
      <c r="N724" s="230"/>
      <c r="O724" s="230"/>
      <c r="P724" s="230"/>
      <c r="Q724" s="230"/>
      <c r="R724" s="230"/>
      <c r="S724" s="230"/>
      <c r="T724" s="230"/>
      <c r="U724" s="230"/>
      <c r="V724" s="230"/>
      <c r="W724" s="230"/>
      <c r="X724" s="230"/>
      <c r="Y724" s="230"/>
      <c r="Z724" s="230"/>
    </row>
    <row r="725" spans="1:26" ht="12.75">
      <c r="A725" s="230"/>
      <c r="B725" s="230"/>
      <c r="C725" s="230"/>
      <c r="D725" s="230"/>
      <c r="E725" s="230"/>
      <c r="F725" s="230"/>
      <c r="G725" s="230"/>
      <c r="H725" s="230"/>
      <c r="I725" s="230"/>
      <c r="J725" s="230"/>
      <c r="K725" s="230"/>
      <c r="L725" s="230"/>
      <c r="M725" s="230"/>
      <c r="N725" s="230"/>
      <c r="O725" s="230"/>
      <c r="P725" s="230"/>
      <c r="Q725" s="230"/>
      <c r="R725" s="230"/>
      <c r="S725" s="230"/>
      <c r="T725" s="230"/>
      <c r="U725" s="230"/>
      <c r="V725" s="230"/>
      <c r="W725" s="230"/>
      <c r="X725" s="230"/>
      <c r="Y725" s="230"/>
      <c r="Z725" s="230"/>
    </row>
    <row r="726" spans="1:26" ht="12.75">
      <c r="A726" s="230"/>
      <c r="B726" s="230"/>
      <c r="C726" s="230"/>
      <c r="D726" s="230"/>
      <c r="E726" s="230"/>
      <c r="F726" s="230"/>
      <c r="G726" s="230"/>
      <c r="H726" s="230"/>
      <c r="I726" s="230"/>
      <c r="J726" s="230"/>
      <c r="K726" s="230"/>
      <c r="L726" s="230"/>
      <c r="M726" s="230"/>
      <c r="N726" s="230"/>
      <c r="O726" s="230"/>
      <c r="P726" s="230"/>
      <c r="Q726" s="230"/>
      <c r="R726" s="230"/>
      <c r="S726" s="230"/>
      <c r="T726" s="230"/>
      <c r="U726" s="230"/>
      <c r="V726" s="230"/>
      <c r="W726" s="230"/>
      <c r="X726" s="230"/>
      <c r="Y726" s="230"/>
      <c r="Z726" s="230"/>
    </row>
    <row r="727" spans="1:26" ht="12.75">
      <c r="A727" s="230"/>
      <c r="B727" s="230"/>
      <c r="C727" s="230"/>
      <c r="D727" s="230"/>
      <c r="E727" s="230"/>
      <c r="F727" s="230"/>
      <c r="G727" s="230"/>
      <c r="H727" s="230"/>
      <c r="I727" s="230"/>
      <c r="J727" s="230"/>
      <c r="K727" s="230"/>
      <c r="L727" s="230"/>
      <c r="M727" s="230"/>
      <c r="N727" s="230"/>
      <c r="O727" s="230"/>
      <c r="P727" s="230"/>
      <c r="Q727" s="230"/>
      <c r="R727" s="230"/>
      <c r="S727" s="230"/>
      <c r="T727" s="230"/>
      <c r="U727" s="230"/>
      <c r="V727" s="230"/>
      <c r="W727" s="230"/>
      <c r="X727" s="230"/>
      <c r="Y727" s="230"/>
      <c r="Z727" s="230"/>
    </row>
    <row r="728" spans="1:26" ht="12.75">
      <c r="A728" s="230"/>
      <c r="B728" s="230"/>
      <c r="C728" s="230"/>
      <c r="D728" s="230"/>
      <c r="E728" s="230"/>
      <c r="F728" s="230"/>
      <c r="G728" s="230"/>
      <c r="H728" s="230"/>
      <c r="I728" s="230"/>
      <c r="J728" s="230"/>
      <c r="K728" s="230"/>
      <c r="L728" s="230"/>
      <c r="M728" s="230"/>
      <c r="N728" s="230"/>
      <c r="O728" s="230"/>
      <c r="P728" s="230"/>
      <c r="Q728" s="230"/>
      <c r="R728" s="230"/>
      <c r="S728" s="230"/>
      <c r="T728" s="230"/>
      <c r="U728" s="230"/>
      <c r="V728" s="230"/>
      <c r="W728" s="230"/>
      <c r="X728" s="230"/>
      <c r="Y728" s="230"/>
      <c r="Z728" s="230"/>
    </row>
    <row r="729" spans="1:26" ht="12.75">
      <c r="A729" s="230"/>
      <c r="B729" s="230"/>
      <c r="C729" s="230"/>
      <c r="D729" s="230"/>
      <c r="E729" s="230"/>
      <c r="F729" s="230"/>
      <c r="G729" s="230"/>
      <c r="H729" s="230"/>
      <c r="I729" s="230"/>
      <c r="J729" s="230"/>
      <c r="K729" s="230"/>
      <c r="L729" s="230"/>
      <c r="M729" s="230"/>
      <c r="N729" s="230"/>
      <c r="O729" s="230"/>
      <c r="P729" s="230"/>
      <c r="Q729" s="230"/>
      <c r="R729" s="230"/>
      <c r="S729" s="230"/>
      <c r="T729" s="230"/>
      <c r="U729" s="230"/>
      <c r="V729" s="230"/>
      <c r="W729" s="230"/>
      <c r="X729" s="230"/>
      <c r="Y729" s="230"/>
      <c r="Z729" s="230"/>
    </row>
    <row r="730" spans="1:26" ht="12.75">
      <c r="A730" s="230"/>
      <c r="B730" s="230"/>
      <c r="C730" s="230"/>
      <c r="D730" s="230"/>
      <c r="E730" s="230"/>
      <c r="F730" s="230"/>
      <c r="G730" s="230"/>
      <c r="H730" s="230"/>
      <c r="I730" s="230"/>
      <c r="J730" s="230"/>
      <c r="K730" s="230"/>
      <c r="L730" s="230"/>
      <c r="M730" s="230"/>
      <c r="N730" s="230"/>
      <c r="O730" s="230"/>
      <c r="P730" s="230"/>
      <c r="Q730" s="230"/>
      <c r="R730" s="230"/>
      <c r="S730" s="230"/>
      <c r="T730" s="230"/>
      <c r="U730" s="230"/>
      <c r="V730" s="230"/>
      <c r="W730" s="230"/>
      <c r="X730" s="230"/>
      <c r="Y730" s="230"/>
      <c r="Z730" s="230"/>
    </row>
    <row r="731" spans="1:26" ht="12.75">
      <c r="A731" s="230"/>
      <c r="B731" s="230"/>
      <c r="C731" s="230"/>
      <c r="D731" s="230"/>
      <c r="E731" s="230"/>
      <c r="F731" s="230"/>
      <c r="G731" s="230"/>
      <c r="H731" s="230"/>
      <c r="I731" s="230"/>
      <c r="J731" s="230"/>
      <c r="K731" s="230"/>
      <c r="L731" s="230"/>
      <c r="M731" s="230"/>
      <c r="N731" s="230"/>
      <c r="O731" s="230"/>
      <c r="P731" s="230"/>
      <c r="Q731" s="230"/>
      <c r="R731" s="230"/>
      <c r="S731" s="230"/>
      <c r="T731" s="230"/>
      <c r="U731" s="230"/>
      <c r="V731" s="230"/>
      <c r="W731" s="230"/>
      <c r="X731" s="230"/>
      <c r="Y731" s="230"/>
      <c r="Z731" s="230"/>
    </row>
    <row r="732" spans="1:26" ht="12.75">
      <c r="A732" s="230"/>
      <c r="B732" s="230"/>
      <c r="C732" s="230"/>
      <c r="D732" s="230"/>
      <c r="E732" s="230"/>
      <c r="F732" s="230"/>
      <c r="G732" s="230"/>
      <c r="H732" s="230"/>
      <c r="I732" s="230"/>
      <c r="J732" s="230"/>
      <c r="K732" s="230"/>
      <c r="L732" s="230"/>
      <c r="M732" s="230"/>
      <c r="N732" s="230"/>
      <c r="O732" s="230"/>
      <c r="P732" s="230"/>
      <c r="Q732" s="230"/>
      <c r="R732" s="230"/>
      <c r="S732" s="230"/>
      <c r="T732" s="230"/>
      <c r="U732" s="230"/>
      <c r="V732" s="230"/>
      <c r="W732" s="230"/>
      <c r="X732" s="230"/>
      <c r="Y732" s="230"/>
      <c r="Z732" s="230"/>
    </row>
    <row r="733" spans="1:26" ht="12.75">
      <c r="A733" s="230"/>
      <c r="B733" s="230"/>
      <c r="C733" s="230"/>
      <c r="D733" s="230"/>
      <c r="E733" s="230"/>
      <c r="F733" s="230"/>
      <c r="G733" s="230"/>
      <c r="H733" s="230"/>
      <c r="I733" s="230"/>
      <c r="J733" s="230"/>
      <c r="K733" s="230"/>
      <c r="L733" s="230"/>
      <c r="M733" s="230"/>
      <c r="N733" s="230"/>
      <c r="O733" s="230"/>
      <c r="P733" s="230"/>
      <c r="Q733" s="230"/>
      <c r="R733" s="230"/>
      <c r="S733" s="230"/>
      <c r="T733" s="230"/>
      <c r="U733" s="230"/>
      <c r="V733" s="230"/>
      <c r="W733" s="230"/>
      <c r="X733" s="230"/>
      <c r="Y733" s="230"/>
      <c r="Z733" s="230"/>
    </row>
    <row r="734" spans="1:26" ht="12.75">
      <c r="A734" s="230"/>
      <c r="B734" s="230"/>
      <c r="C734" s="230"/>
      <c r="D734" s="230"/>
      <c r="E734" s="230"/>
      <c r="F734" s="230"/>
      <c r="G734" s="230"/>
      <c r="H734" s="230"/>
      <c r="I734" s="230"/>
      <c r="J734" s="230"/>
      <c r="K734" s="230"/>
      <c r="L734" s="230"/>
      <c r="M734" s="230"/>
      <c r="N734" s="230"/>
      <c r="O734" s="230"/>
      <c r="P734" s="230"/>
      <c r="Q734" s="230"/>
      <c r="R734" s="230"/>
      <c r="S734" s="230"/>
      <c r="T734" s="230"/>
      <c r="U734" s="230"/>
      <c r="V734" s="230"/>
      <c r="W734" s="230"/>
      <c r="X734" s="230"/>
      <c r="Y734" s="230"/>
      <c r="Z734" s="230"/>
    </row>
    <row r="735" spans="1:26" ht="12.75">
      <c r="A735" s="230"/>
      <c r="B735" s="230"/>
      <c r="C735" s="230"/>
      <c r="D735" s="230"/>
      <c r="E735" s="230"/>
      <c r="F735" s="230"/>
      <c r="G735" s="230"/>
      <c r="H735" s="230"/>
      <c r="I735" s="230"/>
      <c r="J735" s="230"/>
      <c r="K735" s="230"/>
      <c r="L735" s="230"/>
      <c r="M735" s="230"/>
      <c r="N735" s="230"/>
      <c r="O735" s="230"/>
      <c r="P735" s="230"/>
      <c r="Q735" s="230"/>
      <c r="R735" s="230"/>
      <c r="S735" s="230"/>
      <c r="T735" s="230"/>
      <c r="U735" s="230"/>
      <c r="V735" s="230"/>
      <c r="W735" s="230"/>
      <c r="X735" s="230"/>
      <c r="Y735" s="230"/>
      <c r="Z735" s="230"/>
    </row>
    <row r="736" spans="1:26" ht="12.75">
      <c r="A736" s="230"/>
      <c r="B736" s="230"/>
      <c r="C736" s="230"/>
      <c r="D736" s="230"/>
      <c r="E736" s="230"/>
      <c r="F736" s="230"/>
      <c r="G736" s="230"/>
      <c r="H736" s="230"/>
      <c r="I736" s="230"/>
      <c r="J736" s="230"/>
      <c r="K736" s="230"/>
      <c r="L736" s="230"/>
      <c r="M736" s="230"/>
      <c r="N736" s="230"/>
      <c r="O736" s="230"/>
      <c r="P736" s="230"/>
      <c r="Q736" s="230"/>
      <c r="R736" s="230"/>
      <c r="S736" s="230"/>
      <c r="T736" s="230"/>
      <c r="U736" s="230"/>
      <c r="V736" s="230"/>
      <c r="W736" s="230"/>
      <c r="X736" s="230"/>
      <c r="Y736" s="230"/>
      <c r="Z736" s="230"/>
    </row>
    <row r="737" spans="1:26" ht="12.75">
      <c r="A737" s="230"/>
      <c r="B737" s="230"/>
      <c r="C737" s="230"/>
      <c r="D737" s="230"/>
      <c r="E737" s="230"/>
      <c r="F737" s="230"/>
      <c r="G737" s="230"/>
      <c r="H737" s="230"/>
      <c r="I737" s="230"/>
      <c r="J737" s="230"/>
      <c r="K737" s="230"/>
      <c r="L737" s="230"/>
      <c r="M737" s="230"/>
      <c r="N737" s="230"/>
      <c r="O737" s="230"/>
      <c r="P737" s="230"/>
      <c r="Q737" s="230"/>
      <c r="R737" s="230"/>
      <c r="S737" s="230"/>
      <c r="T737" s="230"/>
      <c r="U737" s="230"/>
      <c r="V737" s="230"/>
      <c r="W737" s="230"/>
      <c r="X737" s="230"/>
      <c r="Y737" s="230"/>
      <c r="Z737" s="230"/>
    </row>
    <row r="738" spans="1:26" ht="12.75">
      <c r="A738" s="230"/>
      <c r="B738" s="230"/>
      <c r="C738" s="230"/>
      <c r="D738" s="230"/>
      <c r="E738" s="230"/>
      <c r="F738" s="230"/>
      <c r="G738" s="230"/>
      <c r="H738" s="230"/>
      <c r="I738" s="230"/>
      <c r="J738" s="230"/>
      <c r="K738" s="230"/>
      <c r="L738" s="230"/>
      <c r="M738" s="230"/>
      <c r="N738" s="230"/>
      <c r="O738" s="230"/>
      <c r="P738" s="230"/>
      <c r="Q738" s="230"/>
      <c r="R738" s="230"/>
      <c r="S738" s="230"/>
      <c r="T738" s="230"/>
      <c r="U738" s="230"/>
      <c r="V738" s="230"/>
      <c r="W738" s="230"/>
      <c r="X738" s="230"/>
      <c r="Y738" s="230"/>
      <c r="Z738" s="230"/>
    </row>
    <row r="739" spans="1:26" ht="12.75">
      <c r="A739" s="230"/>
      <c r="B739" s="230"/>
      <c r="C739" s="230"/>
      <c r="D739" s="230"/>
      <c r="E739" s="230"/>
      <c r="F739" s="230"/>
      <c r="G739" s="230"/>
      <c r="H739" s="230"/>
      <c r="I739" s="230"/>
      <c r="J739" s="230"/>
      <c r="K739" s="230"/>
      <c r="L739" s="230"/>
      <c r="M739" s="230"/>
      <c r="N739" s="230"/>
      <c r="O739" s="230"/>
      <c r="P739" s="230"/>
      <c r="Q739" s="230"/>
      <c r="R739" s="230"/>
      <c r="S739" s="230"/>
      <c r="T739" s="230"/>
      <c r="U739" s="230"/>
      <c r="V739" s="230"/>
      <c r="W739" s="230"/>
      <c r="X739" s="230"/>
      <c r="Y739" s="230"/>
      <c r="Z739" s="230"/>
    </row>
    <row r="740" spans="1:26" ht="12.75">
      <c r="A740" s="230"/>
      <c r="B740" s="230"/>
      <c r="C740" s="230"/>
      <c r="D740" s="230"/>
      <c r="E740" s="230"/>
      <c r="F740" s="230"/>
      <c r="G740" s="230"/>
      <c r="H740" s="230"/>
      <c r="I740" s="230"/>
      <c r="J740" s="230"/>
      <c r="K740" s="230"/>
      <c r="L740" s="230"/>
      <c r="M740" s="230"/>
      <c r="N740" s="230"/>
      <c r="O740" s="230"/>
      <c r="P740" s="230"/>
      <c r="Q740" s="230"/>
      <c r="R740" s="230"/>
      <c r="S740" s="230"/>
      <c r="T740" s="230"/>
      <c r="U740" s="230"/>
      <c r="V740" s="230"/>
      <c r="W740" s="230"/>
      <c r="X740" s="230"/>
      <c r="Y740" s="230"/>
      <c r="Z740" s="230"/>
    </row>
    <row r="741" spans="1:26" ht="12.75">
      <c r="A741" s="230"/>
      <c r="B741" s="230"/>
      <c r="C741" s="230"/>
      <c r="D741" s="230"/>
      <c r="E741" s="230"/>
      <c r="F741" s="230"/>
      <c r="G741" s="230"/>
      <c r="H741" s="230"/>
      <c r="I741" s="230"/>
      <c r="J741" s="230"/>
      <c r="K741" s="230"/>
      <c r="L741" s="230"/>
      <c r="M741" s="230"/>
      <c r="N741" s="230"/>
      <c r="O741" s="230"/>
      <c r="P741" s="230"/>
      <c r="Q741" s="230"/>
      <c r="R741" s="230"/>
      <c r="S741" s="230"/>
      <c r="T741" s="230"/>
      <c r="U741" s="230"/>
      <c r="V741" s="230"/>
      <c r="W741" s="230"/>
      <c r="X741" s="230"/>
      <c r="Y741" s="230"/>
      <c r="Z741" s="230"/>
    </row>
    <row r="742" spans="1:26" ht="12.75">
      <c r="A742" s="230"/>
      <c r="B742" s="230"/>
      <c r="C742" s="230"/>
      <c r="D742" s="230"/>
      <c r="E742" s="230"/>
      <c r="F742" s="230"/>
      <c r="G742" s="230"/>
      <c r="H742" s="230"/>
      <c r="I742" s="230"/>
      <c r="J742" s="230"/>
      <c r="K742" s="230"/>
      <c r="L742" s="230"/>
      <c r="M742" s="230"/>
      <c r="N742" s="230"/>
      <c r="O742" s="230"/>
      <c r="P742" s="230"/>
      <c r="Q742" s="230"/>
      <c r="R742" s="230"/>
      <c r="S742" s="230"/>
      <c r="T742" s="230"/>
      <c r="U742" s="230"/>
      <c r="V742" s="230"/>
      <c r="W742" s="230"/>
      <c r="X742" s="230"/>
      <c r="Y742" s="230"/>
      <c r="Z742" s="230"/>
    </row>
    <row r="743" spans="1:26" ht="12.75">
      <c r="A743" s="230"/>
      <c r="B743" s="230"/>
      <c r="C743" s="230"/>
      <c r="D743" s="230"/>
      <c r="E743" s="230"/>
      <c r="F743" s="230"/>
      <c r="G743" s="230"/>
      <c r="H743" s="230"/>
      <c r="I743" s="230"/>
      <c r="J743" s="230"/>
      <c r="K743" s="230"/>
      <c r="L743" s="230"/>
      <c r="M743" s="230"/>
      <c r="N743" s="230"/>
      <c r="O743" s="230"/>
      <c r="P743" s="230"/>
      <c r="Q743" s="230"/>
      <c r="R743" s="230"/>
      <c r="S743" s="230"/>
      <c r="T743" s="230"/>
      <c r="U743" s="230"/>
      <c r="V743" s="230"/>
      <c r="W743" s="230"/>
      <c r="X743" s="230"/>
      <c r="Y743" s="230"/>
      <c r="Z743" s="230"/>
    </row>
    <row r="744" spans="1:26" ht="12.75">
      <c r="A744" s="230"/>
      <c r="B744" s="230"/>
      <c r="C744" s="230"/>
      <c r="D744" s="230"/>
      <c r="E744" s="230"/>
      <c r="F744" s="230"/>
      <c r="G744" s="230"/>
      <c r="H744" s="230"/>
      <c r="I744" s="230"/>
      <c r="J744" s="230"/>
      <c r="K744" s="230"/>
      <c r="L744" s="230"/>
      <c r="M744" s="230"/>
      <c r="N744" s="230"/>
      <c r="O744" s="230"/>
      <c r="P744" s="230"/>
      <c r="Q744" s="230"/>
      <c r="R744" s="230"/>
      <c r="S744" s="230"/>
      <c r="T744" s="230"/>
      <c r="U744" s="230"/>
      <c r="V744" s="230"/>
      <c r="W744" s="230"/>
      <c r="X744" s="230"/>
      <c r="Y744" s="230"/>
      <c r="Z744" s="230"/>
    </row>
    <row r="745" spans="1:26" ht="12.75">
      <c r="A745" s="230"/>
      <c r="B745" s="230"/>
      <c r="C745" s="230"/>
      <c r="D745" s="230"/>
      <c r="E745" s="230"/>
      <c r="F745" s="230"/>
      <c r="G745" s="230"/>
      <c r="H745" s="230"/>
      <c r="I745" s="230"/>
      <c r="J745" s="230"/>
      <c r="K745" s="230"/>
      <c r="L745" s="230"/>
      <c r="M745" s="230"/>
      <c r="N745" s="230"/>
      <c r="O745" s="230"/>
      <c r="P745" s="230"/>
      <c r="Q745" s="230"/>
      <c r="R745" s="230"/>
      <c r="S745" s="230"/>
      <c r="T745" s="230"/>
      <c r="U745" s="230"/>
      <c r="V745" s="230"/>
      <c r="W745" s="230"/>
      <c r="X745" s="230"/>
      <c r="Y745" s="230"/>
      <c r="Z745" s="230"/>
    </row>
    <row r="746" spans="1:26" ht="12.75">
      <c r="A746" s="230"/>
      <c r="B746" s="230"/>
      <c r="C746" s="230"/>
      <c r="D746" s="230"/>
      <c r="E746" s="230"/>
      <c r="F746" s="230"/>
      <c r="G746" s="230"/>
      <c r="H746" s="230"/>
      <c r="I746" s="230"/>
      <c r="J746" s="230"/>
      <c r="K746" s="230"/>
      <c r="L746" s="230"/>
      <c r="M746" s="230"/>
      <c r="N746" s="230"/>
      <c r="O746" s="230"/>
      <c r="P746" s="230"/>
      <c r="Q746" s="230"/>
      <c r="R746" s="230"/>
      <c r="S746" s="230"/>
      <c r="T746" s="230"/>
      <c r="U746" s="230"/>
      <c r="V746" s="230"/>
      <c r="W746" s="230"/>
      <c r="X746" s="230"/>
      <c r="Y746" s="230"/>
      <c r="Z746" s="230"/>
    </row>
    <row r="747" spans="1:26" ht="12.75">
      <c r="A747" s="230"/>
      <c r="B747" s="230"/>
      <c r="C747" s="230"/>
      <c r="D747" s="230"/>
      <c r="E747" s="230"/>
      <c r="F747" s="230"/>
      <c r="G747" s="230"/>
      <c r="H747" s="230"/>
      <c r="I747" s="230"/>
      <c r="J747" s="230"/>
      <c r="K747" s="230"/>
      <c r="L747" s="230"/>
      <c r="M747" s="230"/>
      <c r="N747" s="230"/>
      <c r="O747" s="230"/>
      <c r="P747" s="230"/>
      <c r="Q747" s="230"/>
      <c r="R747" s="230"/>
      <c r="S747" s="230"/>
      <c r="T747" s="230"/>
      <c r="U747" s="230"/>
      <c r="V747" s="230"/>
      <c r="W747" s="230"/>
      <c r="X747" s="230"/>
      <c r="Y747" s="230"/>
      <c r="Z747" s="230"/>
    </row>
    <row r="748" spans="1:26" ht="12.75">
      <c r="A748" s="230"/>
      <c r="B748" s="230"/>
      <c r="C748" s="230"/>
      <c r="D748" s="230"/>
      <c r="E748" s="230"/>
      <c r="F748" s="230"/>
      <c r="G748" s="230"/>
      <c r="H748" s="230"/>
      <c r="I748" s="230"/>
      <c r="J748" s="230"/>
      <c r="K748" s="230"/>
      <c r="L748" s="230"/>
      <c r="M748" s="230"/>
      <c r="N748" s="230"/>
      <c r="O748" s="230"/>
      <c r="P748" s="230"/>
      <c r="Q748" s="230"/>
      <c r="R748" s="230"/>
      <c r="S748" s="230"/>
      <c r="T748" s="230"/>
      <c r="U748" s="230"/>
      <c r="V748" s="230"/>
      <c r="W748" s="230"/>
      <c r="X748" s="230"/>
      <c r="Y748" s="230"/>
      <c r="Z748" s="230"/>
    </row>
    <row r="749" spans="1:26" ht="12.75">
      <c r="A749" s="230"/>
      <c r="B749" s="230"/>
      <c r="C749" s="230"/>
      <c r="D749" s="230"/>
      <c r="E749" s="230"/>
      <c r="F749" s="230"/>
      <c r="G749" s="230"/>
      <c r="H749" s="230"/>
      <c r="I749" s="230"/>
      <c r="J749" s="230"/>
      <c r="K749" s="230"/>
      <c r="L749" s="230"/>
      <c r="M749" s="230"/>
      <c r="N749" s="230"/>
      <c r="O749" s="230"/>
      <c r="P749" s="230"/>
      <c r="Q749" s="230"/>
      <c r="R749" s="230"/>
      <c r="S749" s="230"/>
      <c r="T749" s="230"/>
      <c r="U749" s="230"/>
      <c r="V749" s="230"/>
      <c r="W749" s="230"/>
      <c r="X749" s="230"/>
      <c r="Y749" s="230"/>
      <c r="Z749" s="230"/>
    </row>
    <row r="750" spans="1:26" ht="12.75">
      <c r="A750" s="230"/>
      <c r="B750" s="230"/>
      <c r="C750" s="230"/>
      <c r="D750" s="230"/>
      <c r="E750" s="230"/>
      <c r="F750" s="230"/>
      <c r="G750" s="230"/>
      <c r="H750" s="230"/>
      <c r="I750" s="230"/>
      <c r="J750" s="230"/>
      <c r="K750" s="230"/>
      <c r="L750" s="230"/>
      <c r="M750" s="230"/>
      <c r="N750" s="230"/>
      <c r="O750" s="230"/>
      <c r="P750" s="230"/>
      <c r="Q750" s="230"/>
      <c r="R750" s="230"/>
      <c r="S750" s="230"/>
      <c r="T750" s="230"/>
      <c r="U750" s="230"/>
      <c r="V750" s="230"/>
      <c r="W750" s="230"/>
      <c r="X750" s="230"/>
      <c r="Y750" s="230"/>
      <c r="Z750" s="230"/>
    </row>
    <row r="751" spans="1:26" ht="12.75">
      <c r="A751" s="230"/>
      <c r="B751" s="230"/>
      <c r="C751" s="230"/>
      <c r="D751" s="230"/>
      <c r="E751" s="230"/>
      <c r="F751" s="230"/>
      <c r="G751" s="230"/>
      <c r="H751" s="230"/>
      <c r="I751" s="230"/>
      <c r="J751" s="230"/>
      <c r="K751" s="230"/>
      <c r="L751" s="230"/>
      <c r="M751" s="230"/>
      <c r="N751" s="230"/>
      <c r="O751" s="230"/>
      <c r="P751" s="230"/>
      <c r="Q751" s="230"/>
      <c r="R751" s="230"/>
      <c r="S751" s="230"/>
      <c r="T751" s="230"/>
      <c r="U751" s="230"/>
      <c r="V751" s="230"/>
      <c r="W751" s="230"/>
      <c r="X751" s="230"/>
      <c r="Y751" s="230"/>
      <c r="Z751" s="230"/>
    </row>
    <row r="752" spans="1:26" ht="12.75">
      <c r="A752" s="230"/>
      <c r="B752" s="230"/>
      <c r="C752" s="230"/>
      <c r="D752" s="230"/>
      <c r="E752" s="230"/>
      <c r="F752" s="230"/>
      <c r="G752" s="230"/>
      <c r="H752" s="230"/>
      <c r="I752" s="230"/>
      <c r="J752" s="230"/>
      <c r="K752" s="230"/>
      <c r="L752" s="230"/>
      <c r="M752" s="230"/>
      <c r="N752" s="230"/>
      <c r="O752" s="230"/>
      <c r="P752" s="230"/>
      <c r="Q752" s="230"/>
      <c r="R752" s="230"/>
      <c r="S752" s="230"/>
      <c r="T752" s="230"/>
      <c r="U752" s="230"/>
      <c r="V752" s="230"/>
      <c r="W752" s="230"/>
      <c r="X752" s="230"/>
      <c r="Y752" s="230"/>
      <c r="Z752" s="230"/>
    </row>
    <row r="753" spans="1:26" ht="12.75">
      <c r="A753" s="230"/>
      <c r="B753" s="230"/>
      <c r="C753" s="230"/>
      <c r="D753" s="230"/>
      <c r="E753" s="230"/>
      <c r="F753" s="230"/>
      <c r="G753" s="230"/>
      <c r="H753" s="230"/>
      <c r="I753" s="230"/>
      <c r="J753" s="230"/>
      <c r="K753" s="230"/>
      <c r="L753" s="230"/>
      <c r="M753" s="230"/>
      <c r="N753" s="230"/>
      <c r="O753" s="230"/>
      <c r="P753" s="230"/>
      <c r="Q753" s="230"/>
      <c r="R753" s="230"/>
      <c r="S753" s="230"/>
      <c r="T753" s="230"/>
      <c r="U753" s="230"/>
      <c r="V753" s="230"/>
      <c r="W753" s="230"/>
      <c r="X753" s="230"/>
      <c r="Y753" s="230"/>
      <c r="Z753" s="230"/>
    </row>
    <row r="754" spans="1:26" ht="12.75">
      <c r="A754" s="230"/>
      <c r="B754" s="230"/>
      <c r="C754" s="230"/>
      <c r="D754" s="230"/>
      <c r="E754" s="230"/>
      <c r="F754" s="230"/>
      <c r="G754" s="230"/>
      <c r="H754" s="230"/>
      <c r="I754" s="230"/>
      <c r="J754" s="230"/>
      <c r="K754" s="230"/>
      <c r="L754" s="230"/>
      <c r="M754" s="230"/>
      <c r="N754" s="230"/>
      <c r="O754" s="230"/>
      <c r="P754" s="230"/>
      <c r="Q754" s="230"/>
      <c r="R754" s="230"/>
      <c r="S754" s="230"/>
      <c r="T754" s="230"/>
      <c r="U754" s="230"/>
      <c r="V754" s="230"/>
      <c r="W754" s="230"/>
      <c r="X754" s="230"/>
      <c r="Y754" s="230"/>
      <c r="Z754" s="230"/>
    </row>
    <row r="755" spans="1:26" ht="12.75">
      <c r="A755" s="230"/>
      <c r="B755" s="230"/>
      <c r="C755" s="230"/>
      <c r="D755" s="230"/>
      <c r="E755" s="230"/>
      <c r="F755" s="230"/>
      <c r="G755" s="230"/>
      <c r="H755" s="230"/>
      <c r="I755" s="230"/>
      <c r="J755" s="230"/>
      <c r="K755" s="230"/>
      <c r="L755" s="230"/>
      <c r="M755" s="230"/>
      <c r="N755" s="230"/>
      <c r="O755" s="230"/>
      <c r="P755" s="230"/>
      <c r="Q755" s="230"/>
      <c r="R755" s="230"/>
      <c r="S755" s="230"/>
      <c r="T755" s="230"/>
      <c r="U755" s="230"/>
      <c r="V755" s="230"/>
      <c r="W755" s="230"/>
      <c r="X755" s="230"/>
      <c r="Y755" s="230"/>
      <c r="Z755" s="230"/>
    </row>
    <row r="756" spans="1:26" ht="12.75">
      <c r="A756" s="230"/>
      <c r="B756" s="230"/>
      <c r="C756" s="230"/>
      <c r="D756" s="230"/>
      <c r="E756" s="230"/>
      <c r="F756" s="230"/>
      <c r="G756" s="230"/>
      <c r="H756" s="230"/>
      <c r="I756" s="230"/>
      <c r="J756" s="230"/>
      <c r="K756" s="230"/>
      <c r="L756" s="230"/>
      <c r="M756" s="230"/>
      <c r="N756" s="230"/>
      <c r="O756" s="230"/>
      <c r="P756" s="230"/>
      <c r="Q756" s="230"/>
      <c r="R756" s="230"/>
      <c r="S756" s="230"/>
      <c r="T756" s="230"/>
      <c r="U756" s="230"/>
      <c r="V756" s="230"/>
      <c r="W756" s="230"/>
      <c r="X756" s="230"/>
      <c r="Y756" s="230"/>
      <c r="Z756" s="230"/>
    </row>
    <row r="757" spans="1:26" ht="12.75">
      <c r="A757" s="230"/>
      <c r="B757" s="230"/>
      <c r="C757" s="230"/>
      <c r="D757" s="230"/>
      <c r="E757" s="230"/>
      <c r="F757" s="230"/>
      <c r="G757" s="230"/>
      <c r="H757" s="230"/>
      <c r="I757" s="230"/>
      <c r="J757" s="230"/>
      <c r="K757" s="230"/>
      <c r="L757" s="230"/>
      <c r="M757" s="230"/>
      <c r="N757" s="230"/>
      <c r="O757" s="230"/>
      <c r="P757" s="230"/>
      <c r="Q757" s="230"/>
      <c r="R757" s="230"/>
      <c r="S757" s="230"/>
      <c r="T757" s="230"/>
      <c r="U757" s="230"/>
      <c r="V757" s="230"/>
      <c r="W757" s="230"/>
      <c r="X757" s="230"/>
      <c r="Y757" s="230"/>
      <c r="Z757" s="230"/>
    </row>
    <row r="758" spans="1:26" ht="12.75">
      <c r="A758" s="230"/>
      <c r="B758" s="230"/>
      <c r="C758" s="230"/>
      <c r="D758" s="230"/>
      <c r="E758" s="230"/>
      <c r="F758" s="230"/>
      <c r="G758" s="230"/>
      <c r="H758" s="230"/>
      <c r="I758" s="230"/>
      <c r="J758" s="230"/>
      <c r="K758" s="230"/>
      <c r="L758" s="230"/>
      <c r="M758" s="230"/>
      <c r="N758" s="230"/>
      <c r="O758" s="230"/>
      <c r="P758" s="230"/>
      <c r="Q758" s="230"/>
      <c r="R758" s="230"/>
      <c r="S758" s="230"/>
      <c r="T758" s="230"/>
      <c r="U758" s="230"/>
      <c r="V758" s="230"/>
      <c r="W758" s="230"/>
      <c r="X758" s="230"/>
      <c r="Y758" s="230"/>
      <c r="Z758" s="230"/>
    </row>
    <row r="759" spans="1:26" ht="12.75">
      <c r="A759" s="230"/>
      <c r="B759" s="230"/>
      <c r="C759" s="230"/>
      <c r="D759" s="230"/>
      <c r="E759" s="230"/>
      <c r="F759" s="230"/>
      <c r="G759" s="230"/>
      <c r="H759" s="230"/>
      <c r="I759" s="230"/>
      <c r="J759" s="230"/>
      <c r="K759" s="230"/>
      <c r="L759" s="230"/>
      <c r="M759" s="230"/>
      <c r="N759" s="230"/>
      <c r="O759" s="230"/>
      <c r="P759" s="230"/>
      <c r="Q759" s="230"/>
      <c r="R759" s="230"/>
      <c r="S759" s="230"/>
      <c r="T759" s="230"/>
      <c r="U759" s="230"/>
      <c r="V759" s="230"/>
      <c r="W759" s="230"/>
      <c r="X759" s="230"/>
      <c r="Y759" s="230"/>
      <c r="Z759" s="230"/>
    </row>
    <row r="760" spans="1:26" ht="12.75">
      <c r="A760" s="230"/>
      <c r="B760" s="230"/>
      <c r="C760" s="230"/>
      <c r="D760" s="230"/>
      <c r="E760" s="230"/>
      <c r="F760" s="230"/>
      <c r="G760" s="230"/>
      <c r="H760" s="230"/>
      <c r="I760" s="230"/>
      <c r="J760" s="230"/>
      <c r="K760" s="230"/>
      <c r="L760" s="230"/>
      <c r="M760" s="230"/>
      <c r="N760" s="230"/>
      <c r="O760" s="230"/>
      <c r="P760" s="230"/>
      <c r="Q760" s="230"/>
      <c r="R760" s="230"/>
      <c r="S760" s="230"/>
      <c r="T760" s="230"/>
      <c r="U760" s="230"/>
      <c r="V760" s="230"/>
      <c r="W760" s="230"/>
      <c r="X760" s="230"/>
      <c r="Y760" s="230"/>
      <c r="Z760" s="230"/>
    </row>
    <row r="761" spans="1:26" ht="12.75">
      <c r="A761" s="230"/>
      <c r="B761" s="230"/>
      <c r="C761" s="230"/>
      <c r="D761" s="230"/>
      <c r="E761" s="230"/>
      <c r="F761" s="230"/>
      <c r="G761" s="230"/>
      <c r="H761" s="230"/>
      <c r="I761" s="230"/>
      <c r="J761" s="230"/>
      <c r="K761" s="230"/>
      <c r="L761" s="230"/>
      <c r="M761" s="230"/>
      <c r="N761" s="230"/>
      <c r="O761" s="230"/>
      <c r="P761" s="230"/>
      <c r="Q761" s="230"/>
      <c r="R761" s="230"/>
      <c r="S761" s="230"/>
      <c r="T761" s="230"/>
      <c r="U761" s="230"/>
      <c r="V761" s="230"/>
      <c r="W761" s="230"/>
      <c r="X761" s="230"/>
      <c r="Y761" s="230"/>
      <c r="Z761" s="230"/>
    </row>
    <row r="762" spans="1:26" ht="12.75">
      <c r="A762" s="230"/>
      <c r="B762" s="230"/>
      <c r="C762" s="230"/>
      <c r="D762" s="230"/>
      <c r="E762" s="230"/>
      <c r="F762" s="230"/>
      <c r="G762" s="230"/>
      <c r="H762" s="230"/>
      <c r="I762" s="230"/>
      <c r="J762" s="230"/>
      <c r="K762" s="230"/>
      <c r="L762" s="230"/>
      <c r="M762" s="230"/>
      <c r="N762" s="230"/>
      <c r="O762" s="230"/>
      <c r="P762" s="230"/>
      <c r="Q762" s="230"/>
      <c r="R762" s="230"/>
      <c r="S762" s="230"/>
      <c r="T762" s="230"/>
      <c r="U762" s="230"/>
      <c r="V762" s="230"/>
      <c r="W762" s="230"/>
      <c r="X762" s="230"/>
      <c r="Y762" s="230"/>
      <c r="Z762" s="230"/>
    </row>
    <row r="763" spans="1:26" ht="12.75">
      <c r="A763" s="230"/>
      <c r="B763" s="230"/>
      <c r="C763" s="230"/>
      <c r="D763" s="230"/>
      <c r="E763" s="230"/>
      <c r="F763" s="230"/>
      <c r="G763" s="230"/>
      <c r="H763" s="230"/>
      <c r="I763" s="230"/>
      <c r="J763" s="230"/>
      <c r="K763" s="230"/>
      <c r="L763" s="230"/>
      <c r="M763" s="230"/>
      <c r="N763" s="230"/>
      <c r="O763" s="230"/>
      <c r="P763" s="230"/>
      <c r="Q763" s="230"/>
      <c r="R763" s="230"/>
      <c r="S763" s="230"/>
      <c r="T763" s="230"/>
      <c r="U763" s="230"/>
      <c r="V763" s="230"/>
      <c r="W763" s="230"/>
      <c r="X763" s="230"/>
      <c r="Y763" s="230"/>
      <c r="Z763" s="230"/>
    </row>
    <row r="764" spans="1:26" ht="12.75">
      <c r="A764" s="230"/>
      <c r="B764" s="230"/>
      <c r="C764" s="230"/>
      <c r="D764" s="230"/>
      <c r="E764" s="230"/>
      <c r="F764" s="230"/>
      <c r="G764" s="230"/>
      <c r="H764" s="230"/>
      <c r="I764" s="230"/>
      <c r="J764" s="230"/>
      <c r="K764" s="230"/>
      <c r="L764" s="230"/>
      <c r="M764" s="230"/>
      <c r="N764" s="230"/>
      <c r="O764" s="230"/>
      <c r="P764" s="230"/>
      <c r="Q764" s="230"/>
      <c r="R764" s="230"/>
      <c r="S764" s="230"/>
      <c r="T764" s="230"/>
      <c r="U764" s="230"/>
      <c r="V764" s="230"/>
      <c r="W764" s="230"/>
      <c r="X764" s="230"/>
      <c r="Y764" s="230"/>
      <c r="Z764" s="230"/>
    </row>
    <row r="765" spans="1:26" ht="12.75">
      <c r="A765" s="230"/>
      <c r="B765" s="230"/>
      <c r="C765" s="230"/>
      <c r="D765" s="230"/>
      <c r="E765" s="230"/>
      <c r="F765" s="230"/>
      <c r="G765" s="230"/>
      <c r="H765" s="230"/>
      <c r="I765" s="230"/>
      <c r="J765" s="230"/>
      <c r="K765" s="230"/>
      <c r="L765" s="230"/>
      <c r="M765" s="230"/>
      <c r="N765" s="230"/>
      <c r="O765" s="230"/>
      <c r="P765" s="230"/>
      <c r="Q765" s="230"/>
      <c r="R765" s="230"/>
      <c r="S765" s="230"/>
      <c r="T765" s="230"/>
      <c r="U765" s="230"/>
      <c r="V765" s="230"/>
      <c r="W765" s="230"/>
      <c r="X765" s="230"/>
      <c r="Y765" s="230"/>
      <c r="Z765" s="230"/>
    </row>
    <row r="766" spans="1:26" ht="12.75">
      <c r="A766" s="230"/>
      <c r="B766" s="230"/>
      <c r="C766" s="230"/>
      <c r="D766" s="230"/>
      <c r="E766" s="230"/>
      <c r="F766" s="230"/>
      <c r="G766" s="230"/>
      <c r="H766" s="230"/>
      <c r="I766" s="230"/>
      <c r="J766" s="230"/>
      <c r="K766" s="230"/>
      <c r="L766" s="230"/>
      <c r="M766" s="230"/>
      <c r="N766" s="230"/>
      <c r="O766" s="230"/>
      <c r="P766" s="230"/>
      <c r="Q766" s="230"/>
      <c r="R766" s="230"/>
      <c r="S766" s="230"/>
      <c r="T766" s="230"/>
      <c r="U766" s="230"/>
      <c r="V766" s="230"/>
      <c r="W766" s="230"/>
      <c r="X766" s="230"/>
      <c r="Y766" s="230"/>
      <c r="Z766" s="230"/>
    </row>
    <row r="767" spans="1:26" ht="12.75">
      <c r="A767" s="230"/>
      <c r="B767" s="230"/>
      <c r="C767" s="230"/>
      <c r="D767" s="230"/>
      <c r="E767" s="230"/>
      <c r="F767" s="230"/>
      <c r="G767" s="230"/>
      <c r="H767" s="230"/>
      <c r="I767" s="230"/>
      <c r="J767" s="230"/>
      <c r="K767" s="230"/>
      <c r="L767" s="230"/>
      <c r="M767" s="230"/>
      <c r="N767" s="230"/>
      <c r="O767" s="230"/>
      <c r="P767" s="230"/>
      <c r="Q767" s="230"/>
      <c r="R767" s="230"/>
      <c r="S767" s="230"/>
      <c r="T767" s="230"/>
      <c r="U767" s="230"/>
      <c r="V767" s="230"/>
      <c r="W767" s="230"/>
      <c r="X767" s="230"/>
      <c r="Y767" s="230"/>
      <c r="Z767" s="230"/>
    </row>
    <row r="768" spans="1:26" ht="12.75">
      <c r="A768" s="230"/>
      <c r="B768" s="230"/>
      <c r="C768" s="230"/>
      <c r="D768" s="230"/>
      <c r="E768" s="230"/>
      <c r="F768" s="230"/>
      <c r="G768" s="230"/>
      <c r="H768" s="230"/>
      <c r="I768" s="230"/>
      <c r="J768" s="230"/>
      <c r="K768" s="230"/>
      <c r="L768" s="230"/>
      <c r="M768" s="230"/>
      <c r="N768" s="230"/>
      <c r="O768" s="230"/>
      <c r="P768" s="230"/>
      <c r="Q768" s="230"/>
      <c r="R768" s="230"/>
      <c r="S768" s="230"/>
      <c r="T768" s="230"/>
      <c r="U768" s="230"/>
      <c r="V768" s="230"/>
      <c r="W768" s="230"/>
      <c r="X768" s="230"/>
      <c r="Y768" s="230"/>
      <c r="Z768" s="230"/>
    </row>
    <row r="769" spans="1:26" ht="12.75">
      <c r="A769" s="230"/>
      <c r="B769" s="230"/>
      <c r="C769" s="230"/>
      <c r="D769" s="230"/>
      <c r="E769" s="230"/>
      <c r="F769" s="230"/>
      <c r="G769" s="230"/>
      <c r="H769" s="230"/>
      <c r="I769" s="230"/>
      <c r="J769" s="230"/>
      <c r="K769" s="230"/>
      <c r="L769" s="230"/>
      <c r="M769" s="230"/>
      <c r="N769" s="230"/>
      <c r="O769" s="230"/>
      <c r="P769" s="230"/>
      <c r="Q769" s="230"/>
      <c r="R769" s="230"/>
      <c r="S769" s="230"/>
      <c r="T769" s="230"/>
      <c r="U769" s="230"/>
      <c r="V769" s="230"/>
      <c r="W769" s="230"/>
      <c r="X769" s="230"/>
      <c r="Y769" s="230"/>
      <c r="Z769" s="230"/>
    </row>
    <row r="770" spans="1:26" ht="12.75">
      <c r="A770" s="230"/>
      <c r="B770" s="230"/>
      <c r="C770" s="230"/>
      <c r="D770" s="230"/>
      <c r="E770" s="230"/>
      <c r="F770" s="230"/>
      <c r="G770" s="230"/>
      <c r="H770" s="230"/>
      <c r="I770" s="230"/>
      <c r="J770" s="230"/>
      <c r="K770" s="230"/>
      <c r="L770" s="230"/>
      <c r="M770" s="230"/>
      <c r="N770" s="230"/>
      <c r="O770" s="230"/>
      <c r="P770" s="230"/>
      <c r="Q770" s="230"/>
      <c r="R770" s="230"/>
      <c r="S770" s="230"/>
      <c r="T770" s="230"/>
      <c r="U770" s="230"/>
      <c r="V770" s="230"/>
      <c r="W770" s="230"/>
      <c r="X770" s="230"/>
      <c r="Y770" s="230"/>
      <c r="Z770" s="230"/>
    </row>
    <row r="771" spans="1:26" ht="12.75">
      <c r="A771" s="230"/>
      <c r="B771" s="230"/>
      <c r="C771" s="230"/>
      <c r="D771" s="230"/>
      <c r="E771" s="230"/>
      <c r="F771" s="230"/>
      <c r="G771" s="230"/>
      <c r="H771" s="230"/>
      <c r="I771" s="230"/>
      <c r="J771" s="230"/>
      <c r="K771" s="230"/>
      <c r="L771" s="230"/>
      <c r="M771" s="230"/>
      <c r="N771" s="230"/>
      <c r="O771" s="230"/>
      <c r="P771" s="230"/>
      <c r="Q771" s="230"/>
      <c r="R771" s="230"/>
      <c r="S771" s="230"/>
      <c r="T771" s="230"/>
      <c r="U771" s="230"/>
      <c r="V771" s="230"/>
      <c r="W771" s="230"/>
      <c r="X771" s="230"/>
      <c r="Y771" s="230"/>
      <c r="Z771" s="230"/>
    </row>
    <row r="772" spans="1:26" ht="12.75">
      <c r="A772" s="230"/>
      <c r="B772" s="230"/>
      <c r="C772" s="230"/>
      <c r="D772" s="230"/>
      <c r="E772" s="230"/>
      <c r="F772" s="230"/>
      <c r="G772" s="230"/>
      <c r="H772" s="230"/>
      <c r="I772" s="230"/>
      <c r="J772" s="230"/>
      <c r="K772" s="230"/>
      <c r="L772" s="230"/>
      <c r="M772" s="230"/>
      <c r="N772" s="230"/>
      <c r="O772" s="230"/>
      <c r="P772" s="230"/>
      <c r="Q772" s="230"/>
      <c r="R772" s="230"/>
      <c r="S772" s="230"/>
      <c r="T772" s="230"/>
      <c r="U772" s="230"/>
      <c r="V772" s="230"/>
      <c r="W772" s="230"/>
      <c r="X772" s="230"/>
      <c r="Y772" s="230"/>
      <c r="Z772" s="230"/>
    </row>
    <row r="773" spans="1:26" ht="12.75">
      <c r="A773" s="230"/>
      <c r="B773" s="230"/>
      <c r="C773" s="230"/>
      <c r="D773" s="230"/>
      <c r="E773" s="230"/>
      <c r="F773" s="230"/>
      <c r="G773" s="230"/>
      <c r="H773" s="230"/>
      <c r="I773" s="230"/>
      <c r="J773" s="230"/>
      <c r="K773" s="230"/>
      <c r="L773" s="230"/>
      <c r="M773" s="230"/>
      <c r="N773" s="230"/>
      <c r="O773" s="230"/>
      <c r="P773" s="230"/>
      <c r="Q773" s="230"/>
      <c r="R773" s="230"/>
      <c r="S773" s="230"/>
      <c r="T773" s="230"/>
      <c r="U773" s="230"/>
      <c r="V773" s="230"/>
      <c r="W773" s="230"/>
      <c r="X773" s="230"/>
      <c r="Y773" s="230"/>
      <c r="Z773" s="230"/>
    </row>
    <row r="774" spans="1:26" ht="12.75">
      <c r="A774" s="230"/>
      <c r="B774" s="230"/>
      <c r="C774" s="230"/>
      <c r="D774" s="230"/>
      <c r="E774" s="230"/>
      <c r="F774" s="230"/>
      <c r="G774" s="230"/>
      <c r="H774" s="230"/>
      <c r="I774" s="230"/>
      <c r="J774" s="230"/>
      <c r="K774" s="230"/>
      <c r="L774" s="230"/>
      <c r="M774" s="230"/>
      <c r="N774" s="230"/>
      <c r="O774" s="230"/>
      <c r="P774" s="230"/>
      <c r="Q774" s="230"/>
      <c r="R774" s="230"/>
      <c r="S774" s="230"/>
      <c r="T774" s="230"/>
      <c r="U774" s="230"/>
      <c r="V774" s="230"/>
      <c r="W774" s="230"/>
      <c r="X774" s="230"/>
      <c r="Y774" s="230"/>
      <c r="Z774" s="230"/>
    </row>
    <row r="775" spans="1:26" ht="12.75">
      <c r="A775" s="230"/>
      <c r="B775" s="230"/>
      <c r="C775" s="230"/>
      <c r="D775" s="230"/>
      <c r="E775" s="230"/>
      <c r="F775" s="230"/>
      <c r="G775" s="230"/>
      <c r="H775" s="230"/>
      <c r="I775" s="230"/>
      <c r="J775" s="230"/>
      <c r="K775" s="230"/>
      <c r="L775" s="230"/>
      <c r="M775" s="230"/>
      <c r="N775" s="230"/>
      <c r="O775" s="230"/>
      <c r="P775" s="230"/>
      <c r="Q775" s="230"/>
      <c r="R775" s="230"/>
      <c r="S775" s="230"/>
      <c r="T775" s="230"/>
      <c r="U775" s="230"/>
      <c r="V775" s="230"/>
      <c r="W775" s="230"/>
      <c r="X775" s="230"/>
      <c r="Y775" s="230"/>
      <c r="Z775" s="230"/>
    </row>
    <row r="776" spans="1:26" ht="12.75">
      <c r="A776" s="230"/>
      <c r="B776" s="230"/>
      <c r="C776" s="230"/>
      <c r="D776" s="230"/>
      <c r="E776" s="230"/>
      <c r="F776" s="230"/>
      <c r="G776" s="230"/>
      <c r="H776" s="230"/>
      <c r="I776" s="230"/>
      <c r="J776" s="230"/>
      <c r="K776" s="230"/>
      <c r="L776" s="230"/>
      <c r="M776" s="230"/>
      <c r="N776" s="230"/>
      <c r="O776" s="230"/>
      <c r="P776" s="230"/>
      <c r="Q776" s="230"/>
      <c r="R776" s="230"/>
      <c r="S776" s="230"/>
      <c r="T776" s="230"/>
      <c r="U776" s="230"/>
      <c r="V776" s="230"/>
      <c r="W776" s="230"/>
      <c r="X776" s="230"/>
      <c r="Y776" s="230"/>
      <c r="Z776" s="230"/>
    </row>
    <row r="777" spans="1:26" ht="12.75">
      <c r="A777" s="230"/>
      <c r="B777" s="230"/>
      <c r="C777" s="230"/>
      <c r="D777" s="230"/>
      <c r="E777" s="230"/>
      <c r="F777" s="230"/>
      <c r="G777" s="230"/>
      <c r="H777" s="230"/>
      <c r="I777" s="230"/>
      <c r="J777" s="230"/>
      <c r="K777" s="230"/>
      <c r="L777" s="230"/>
      <c r="M777" s="230"/>
      <c r="N777" s="230"/>
      <c r="O777" s="230"/>
      <c r="P777" s="230"/>
      <c r="Q777" s="230"/>
      <c r="R777" s="230"/>
      <c r="S777" s="230"/>
      <c r="T777" s="230"/>
      <c r="U777" s="230"/>
      <c r="V777" s="230"/>
      <c r="W777" s="230"/>
      <c r="X777" s="230"/>
      <c r="Y777" s="230"/>
      <c r="Z777" s="230"/>
    </row>
    <row r="778" spans="1:26" ht="12.75">
      <c r="A778" s="230"/>
      <c r="B778" s="230"/>
      <c r="C778" s="230"/>
      <c r="D778" s="230"/>
      <c r="E778" s="230"/>
      <c r="F778" s="230"/>
      <c r="G778" s="230"/>
      <c r="H778" s="230"/>
      <c r="I778" s="230"/>
      <c r="J778" s="230"/>
      <c r="K778" s="230"/>
      <c r="L778" s="230"/>
      <c r="M778" s="230"/>
      <c r="N778" s="230"/>
      <c r="O778" s="230"/>
      <c r="P778" s="230"/>
      <c r="Q778" s="230"/>
      <c r="R778" s="230"/>
      <c r="S778" s="230"/>
      <c r="T778" s="230"/>
      <c r="U778" s="230"/>
      <c r="V778" s="230"/>
      <c r="W778" s="230"/>
      <c r="X778" s="230"/>
      <c r="Y778" s="230"/>
      <c r="Z778" s="230"/>
    </row>
    <row r="779" spans="1:26" ht="12.75">
      <c r="A779" s="230"/>
      <c r="B779" s="230"/>
      <c r="C779" s="230"/>
      <c r="D779" s="230"/>
      <c r="E779" s="230"/>
      <c r="F779" s="230"/>
      <c r="G779" s="230"/>
      <c r="H779" s="230"/>
      <c r="I779" s="230"/>
      <c r="J779" s="230"/>
      <c r="K779" s="230"/>
      <c r="L779" s="230"/>
      <c r="M779" s="230"/>
      <c r="N779" s="230"/>
      <c r="O779" s="230"/>
      <c r="P779" s="230"/>
      <c r="Q779" s="230"/>
      <c r="R779" s="230"/>
      <c r="S779" s="230"/>
      <c r="T779" s="230"/>
      <c r="U779" s="230"/>
      <c r="V779" s="230"/>
      <c r="W779" s="230"/>
      <c r="X779" s="230"/>
      <c r="Y779" s="230"/>
      <c r="Z779" s="230"/>
    </row>
    <row r="780" spans="1:26" ht="12.75">
      <c r="A780" s="230"/>
      <c r="B780" s="230"/>
      <c r="C780" s="230"/>
      <c r="D780" s="230"/>
      <c r="E780" s="230"/>
      <c r="F780" s="230"/>
      <c r="G780" s="230"/>
      <c r="H780" s="230"/>
      <c r="I780" s="230"/>
      <c r="J780" s="230"/>
      <c r="K780" s="230"/>
      <c r="L780" s="230"/>
      <c r="M780" s="230"/>
      <c r="N780" s="230"/>
      <c r="O780" s="230"/>
      <c r="P780" s="230"/>
      <c r="Q780" s="230"/>
      <c r="R780" s="230"/>
      <c r="S780" s="230"/>
      <c r="T780" s="230"/>
      <c r="U780" s="230"/>
      <c r="V780" s="230"/>
      <c r="W780" s="230"/>
      <c r="X780" s="230"/>
      <c r="Y780" s="230"/>
      <c r="Z780" s="230"/>
    </row>
    <row r="781" spans="1:26" ht="12.75">
      <c r="A781" s="230"/>
      <c r="B781" s="230"/>
      <c r="C781" s="230"/>
      <c r="D781" s="230"/>
      <c r="E781" s="230"/>
      <c r="F781" s="230"/>
      <c r="G781" s="230"/>
      <c r="H781" s="230"/>
      <c r="I781" s="230"/>
      <c r="J781" s="230"/>
      <c r="K781" s="230"/>
      <c r="L781" s="230"/>
      <c r="M781" s="230"/>
      <c r="N781" s="230"/>
      <c r="O781" s="230"/>
      <c r="P781" s="230"/>
      <c r="Q781" s="230"/>
      <c r="R781" s="230"/>
      <c r="S781" s="230"/>
      <c r="T781" s="230"/>
      <c r="U781" s="230"/>
      <c r="V781" s="230"/>
      <c r="W781" s="230"/>
      <c r="X781" s="230"/>
      <c r="Y781" s="230"/>
      <c r="Z781" s="230"/>
    </row>
    <row r="782" spans="1:26" ht="12.75">
      <c r="A782" s="230"/>
      <c r="B782" s="230"/>
      <c r="C782" s="230"/>
      <c r="D782" s="230"/>
      <c r="E782" s="230"/>
      <c r="F782" s="230"/>
      <c r="G782" s="230"/>
      <c r="H782" s="230"/>
      <c r="I782" s="230"/>
      <c r="J782" s="230"/>
      <c r="K782" s="230"/>
      <c r="L782" s="230"/>
      <c r="M782" s="230"/>
      <c r="N782" s="230"/>
      <c r="O782" s="230"/>
      <c r="P782" s="230"/>
      <c r="Q782" s="230"/>
      <c r="R782" s="230"/>
      <c r="S782" s="230"/>
      <c r="T782" s="230"/>
      <c r="U782" s="230"/>
      <c r="V782" s="230"/>
      <c r="W782" s="230"/>
      <c r="X782" s="230"/>
      <c r="Y782" s="230"/>
      <c r="Z782" s="230"/>
    </row>
    <row r="783" spans="1:26" ht="12.75">
      <c r="A783" s="230"/>
      <c r="B783" s="230"/>
      <c r="C783" s="230"/>
      <c r="D783" s="230"/>
      <c r="E783" s="230"/>
      <c r="F783" s="230"/>
      <c r="G783" s="230"/>
      <c r="H783" s="230"/>
      <c r="I783" s="230"/>
      <c r="J783" s="230"/>
      <c r="K783" s="230"/>
      <c r="L783" s="230"/>
      <c r="M783" s="230"/>
      <c r="N783" s="230"/>
      <c r="O783" s="230"/>
      <c r="P783" s="230"/>
      <c r="Q783" s="230"/>
      <c r="R783" s="230"/>
      <c r="S783" s="230"/>
      <c r="T783" s="230"/>
      <c r="U783" s="230"/>
      <c r="V783" s="230"/>
      <c r="W783" s="230"/>
      <c r="X783" s="230"/>
      <c r="Y783" s="230"/>
      <c r="Z783" s="230"/>
    </row>
    <row r="784" spans="1:26" ht="12.75">
      <c r="A784" s="230"/>
      <c r="B784" s="230"/>
      <c r="C784" s="230"/>
      <c r="D784" s="230"/>
      <c r="E784" s="230"/>
      <c r="F784" s="230"/>
      <c r="G784" s="230"/>
      <c r="H784" s="230"/>
      <c r="I784" s="230"/>
      <c r="J784" s="230"/>
      <c r="K784" s="230"/>
      <c r="L784" s="230"/>
      <c r="M784" s="230"/>
      <c r="N784" s="230"/>
      <c r="O784" s="230"/>
      <c r="P784" s="230"/>
      <c r="Q784" s="230"/>
      <c r="R784" s="230"/>
      <c r="S784" s="230"/>
      <c r="T784" s="230"/>
      <c r="U784" s="230"/>
      <c r="V784" s="230"/>
      <c r="W784" s="230"/>
      <c r="X784" s="230"/>
      <c r="Y784" s="230"/>
      <c r="Z784" s="230"/>
    </row>
    <row r="785" spans="1:26" ht="12.75">
      <c r="A785" s="230"/>
      <c r="B785" s="230"/>
      <c r="C785" s="230"/>
      <c r="D785" s="230"/>
      <c r="E785" s="230"/>
      <c r="F785" s="230"/>
      <c r="G785" s="230"/>
      <c r="H785" s="230"/>
      <c r="I785" s="230"/>
      <c r="J785" s="230"/>
      <c r="K785" s="230"/>
      <c r="L785" s="230"/>
      <c r="M785" s="230"/>
      <c r="N785" s="230"/>
      <c r="O785" s="230"/>
      <c r="P785" s="230"/>
      <c r="Q785" s="230"/>
      <c r="R785" s="230"/>
      <c r="S785" s="230"/>
      <c r="T785" s="230"/>
      <c r="U785" s="230"/>
      <c r="V785" s="230"/>
      <c r="W785" s="230"/>
      <c r="X785" s="230"/>
      <c r="Y785" s="230"/>
      <c r="Z785" s="230"/>
    </row>
    <row r="786" spans="1:26" ht="12.75">
      <c r="A786" s="230"/>
      <c r="B786" s="230"/>
      <c r="C786" s="230"/>
      <c r="D786" s="230"/>
      <c r="E786" s="230"/>
      <c r="F786" s="230"/>
      <c r="G786" s="230"/>
      <c r="H786" s="230"/>
      <c r="I786" s="230"/>
      <c r="J786" s="230"/>
      <c r="K786" s="230"/>
      <c r="L786" s="230"/>
      <c r="M786" s="230"/>
      <c r="N786" s="230"/>
      <c r="O786" s="230"/>
      <c r="P786" s="230"/>
      <c r="Q786" s="230"/>
      <c r="R786" s="230"/>
      <c r="S786" s="230"/>
      <c r="T786" s="230"/>
      <c r="U786" s="230"/>
      <c r="V786" s="230"/>
      <c r="W786" s="230"/>
      <c r="X786" s="230"/>
      <c r="Y786" s="230"/>
      <c r="Z786" s="230"/>
    </row>
    <row r="787" spans="1:26" ht="12.75">
      <c r="A787" s="230"/>
      <c r="B787" s="230"/>
      <c r="C787" s="230"/>
      <c r="D787" s="230"/>
      <c r="E787" s="230"/>
      <c r="F787" s="230"/>
      <c r="G787" s="230"/>
      <c r="H787" s="230"/>
      <c r="I787" s="230"/>
      <c r="J787" s="230"/>
      <c r="K787" s="230"/>
      <c r="L787" s="230"/>
      <c r="M787" s="230"/>
      <c r="N787" s="230"/>
      <c r="O787" s="230"/>
      <c r="P787" s="230"/>
      <c r="Q787" s="230"/>
      <c r="R787" s="230"/>
      <c r="S787" s="230"/>
      <c r="T787" s="230"/>
      <c r="U787" s="230"/>
      <c r="V787" s="230"/>
      <c r="W787" s="230"/>
      <c r="X787" s="230"/>
      <c r="Y787" s="230"/>
      <c r="Z787" s="230"/>
    </row>
    <row r="788" spans="1:26" ht="12.75">
      <c r="A788" s="230"/>
      <c r="B788" s="230"/>
      <c r="C788" s="230"/>
      <c r="D788" s="230"/>
      <c r="E788" s="230"/>
      <c r="F788" s="230"/>
      <c r="G788" s="230"/>
      <c r="H788" s="230"/>
      <c r="I788" s="230"/>
      <c r="J788" s="230"/>
      <c r="K788" s="230"/>
      <c r="L788" s="230"/>
      <c r="M788" s="230"/>
      <c r="N788" s="230"/>
      <c r="O788" s="230"/>
      <c r="P788" s="230"/>
      <c r="Q788" s="230"/>
      <c r="R788" s="230"/>
      <c r="S788" s="230"/>
      <c r="T788" s="230"/>
      <c r="U788" s="230"/>
      <c r="V788" s="230"/>
      <c r="W788" s="230"/>
      <c r="X788" s="230"/>
      <c r="Y788" s="230"/>
      <c r="Z788" s="230"/>
    </row>
    <row r="789" spans="1:26" ht="12.75">
      <c r="A789" s="230"/>
      <c r="B789" s="230"/>
      <c r="C789" s="230"/>
      <c r="D789" s="230"/>
      <c r="E789" s="230"/>
      <c r="F789" s="230"/>
      <c r="G789" s="230"/>
      <c r="H789" s="230"/>
      <c r="I789" s="230"/>
      <c r="J789" s="230"/>
      <c r="K789" s="230"/>
      <c r="L789" s="230"/>
      <c r="M789" s="230"/>
      <c r="N789" s="230"/>
      <c r="O789" s="230"/>
      <c r="P789" s="230"/>
      <c r="Q789" s="230"/>
      <c r="R789" s="230"/>
      <c r="S789" s="230"/>
      <c r="T789" s="230"/>
      <c r="U789" s="230"/>
      <c r="V789" s="230"/>
      <c r="W789" s="230"/>
      <c r="X789" s="230"/>
      <c r="Y789" s="230"/>
      <c r="Z789" s="230"/>
    </row>
    <row r="790" spans="1:26" ht="12.75">
      <c r="A790" s="230"/>
      <c r="B790" s="230"/>
      <c r="C790" s="230"/>
      <c r="D790" s="230"/>
      <c r="E790" s="230"/>
      <c r="F790" s="230"/>
      <c r="G790" s="230"/>
      <c r="H790" s="230"/>
      <c r="I790" s="230"/>
      <c r="J790" s="230"/>
      <c r="K790" s="230"/>
      <c r="L790" s="230"/>
      <c r="M790" s="230"/>
      <c r="N790" s="230"/>
      <c r="O790" s="230"/>
      <c r="P790" s="230"/>
      <c r="Q790" s="230"/>
      <c r="R790" s="230"/>
      <c r="S790" s="230"/>
      <c r="T790" s="230"/>
      <c r="U790" s="230"/>
      <c r="V790" s="230"/>
      <c r="W790" s="230"/>
      <c r="X790" s="230"/>
      <c r="Y790" s="230"/>
      <c r="Z790" s="230"/>
    </row>
    <row r="791" spans="1:26" ht="12.75">
      <c r="A791" s="230"/>
      <c r="B791" s="230"/>
      <c r="C791" s="230"/>
      <c r="D791" s="230"/>
      <c r="E791" s="230"/>
      <c r="F791" s="230"/>
      <c r="G791" s="230"/>
      <c r="H791" s="230"/>
      <c r="I791" s="230"/>
      <c r="J791" s="230"/>
      <c r="K791" s="230"/>
      <c r="L791" s="230"/>
      <c r="M791" s="230"/>
      <c r="N791" s="230"/>
      <c r="O791" s="230"/>
      <c r="P791" s="230"/>
      <c r="Q791" s="230"/>
      <c r="R791" s="230"/>
      <c r="S791" s="230"/>
      <c r="T791" s="230"/>
      <c r="U791" s="230"/>
      <c r="V791" s="230"/>
      <c r="W791" s="230"/>
      <c r="X791" s="230"/>
      <c r="Y791" s="230"/>
      <c r="Z791" s="230"/>
    </row>
    <row r="792" spans="1:26" ht="12.75">
      <c r="A792" s="230"/>
      <c r="B792" s="230"/>
      <c r="C792" s="230"/>
      <c r="D792" s="230"/>
      <c r="E792" s="230"/>
      <c r="F792" s="230"/>
      <c r="G792" s="230"/>
      <c r="H792" s="230"/>
      <c r="I792" s="230"/>
      <c r="J792" s="230"/>
      <c r="K792" s="230"/>
      <c r="L792" s="230"/>
      <c r="M792" s="230"/>
      <c r="N792" s="230"/>
      <c r="O792" s="230"/>
      <c r="P792" s="230"/>
      <c r="Q792" s="230"/>
      <c r="R792" s="230"/>
      <c r="S792" s="230"/>
      <c r="T792" s="230"/>
      <c r="U792" s="230"/>
      <c r="V792" s="230"/>
      <c r="W792" s="230"/>
      <c r="X792" s="230"/>
      <c r="Y792" s="230"/>
      <c r="Z792" s="230"/>
    </row>
    <row r="793" spans="1:26" ht="12.75">
      <c r="A793" s="230"/>
      <c r="B793" s="230"/>
      <c r="C793" s="230"/>
      <c r="D793" s="230"/>
      <c r="E793" s="230"/>
      <c r="F793" s="230"/>
      <c r="G793" s="230"/>
      <c r="H793" s="230"/>
      <c r="I793" s="230"/>
      <c r="J793" s="230"/>
      <c r="K793" s="230"/>
      <c r="L793" s="230"/>
      <c r="M793" s="230"/>
      <c r="N793" s="230"/>
      <c r="O793" s="230"/>
      <c r="P793" s="230"/>
      <c r="Q793" s="230"/>
      <c r="R793" s="230"/>
      <c r="S793" s="230"/>
      <c r="T793" s="230"/>
      <c r="U793" s="230"/>
      <c r="V793" s="230"/>
      <c r="W793" s="230"/>
      <c r="X793" s="230"/>
      <c r="Y793" s="230"/>
      <c r="Z793" s="230"/>
    </row>
    <row r="794" spans="1:26" ht="12.75">
      <c r="A794" s="230"/>
      <c r="B794" s="230"/>
      <c r="C794" s="230"/>
      <c r="D794" s="230"/>
      <c r="E794" s="230"/>
      <c r="F794" s="230"/>
      <c r="G794" s="230"/>
      <c r="H794" s="230"/>
      <c r="I794" s="230"/>
      <c r="J794" s="230"/>
      <c r="K794" s="230"/>
      <c r="L794" s="230"/>
      <c r="M794" s="230"/>
      <c r="N794" s="230"/>
      <c r="O794" s="230"/>
      <c r="P794" s="230"/>
      <c r="Q794" s="230"/>
      <c r="R794" s="230"/>
      <c r="S794" s="230"/>
      <c r="T794" s="230"/>
      <c r="U794" s="230"/>
      <c r="V794" s="230"/>
      <c r="W794" s="230"/>
      <c r="X794" s="230"/>
      <c r="Y794" s="230"/>
      <c r="Z794" s="230"/>
    </row>
    <row r="795" spans="1:26" ht="12.75">
      <c r="A795" s="230"/>
      <c r="B795" s="230"/>
      <c r="C795" s="230"/>
      <c r="D795" s="230"/>
      <c r="E795" s="230"/>
      <c r="F795" s="230"/>
      <c r="G795" s="230"/>
      <c r="H795" s="230"/>
      <c r="I795" s="230"/>
      <c r="J795" s="230"/>
      <c r="K795" s="230"/>
      <c r="L795" s="230"/>
      <c r="M795" s="230"/>
      <c r="N795" s="230"/>
      <c r="O795" s="230"/>
      <c r="P795" s="230"/>
      <c r="Q795" s="230"/>
      <c r="R795" s="230"/>
      <c r="S795" s="230"/>
      <c r="T795" s="230"/>
      <c r="U795" s="230"/>
      <c r="V795" s="230"/>
      <c r="W795" s="230"/>
      <c r="X795" s="230"/>
      <c r="Y795" s="230"/>
      <c r="Z795" s="230"/>
    </row>
    <row r="796" spans="1:26" ht="12.75">
      <c r="A796" s="230"/>
      <c r="B796" s="230"/>
      <c r="C796" s="230"/>
      <c r="D796" s="230"/>
      <c r="E796" s="230"/>
      <c r="F796" s="230"/>
      <c r="G796" s="230"/>
      <c r="H796" s="230"/>
      <c r="I796" s="230"/>
      <c r="J796" s="230"/>
      <c r="K796" s="230"/>
      <c r="L796" s="230"/>
      <c r="M796" s="230"/>
      <c r="N796" s="230"/>
      <c r="O796" s="230"/>
      <c r="P796" s="230"/>
      <c r="Q796" s="230"/>
      <c r="R796" s="230"/>
      <c r="S796" s="230"/>
      <c r="T796" s="230"/>
      <c r="U796" s="230"/>
      <c r="V796" s="230"/>
      <c r="W796" s="230"/>
      <c r="X796" s="230"/>
      <c r="Y796" s="230"/>
      <c r="Z796" s="230"/>
    </row>
    <row r="797" spans="1:26" ht="12.75">
      <c r="A797" s="230"/>
      <c r="B797" s="230"/>
      <c r="C797" s="230"/>
      <c r="D797" s="230"/>
      <c r="E797" s="230"/>
      <c r="F797" s="230"/>
      <c r="G797" s="230"/>
      <c r="H797" s="230"/>
      <c r="I797" s="230"/>
      <c r="J797" s="230"/>
      <c r="K797" s="230"/>
      <c r="L797" s="230"/>
      <c r="M797" s="230"/>
      <c r="N797" s="230"/>
      <c r="O797" s="230"/>
      <c r="P797" s="230"/>
      <c r="Q797" s="230"/>
      <c r="R797" s="230"/>
      <c r="S797" s="230"/>
      <c r="T797" s="230"/>
      <c r="U797" s="230"/>
      <c r="V797" s="230"/>
      <c r="W797" s="230"/>
      <c r="X797" s="230"/>
      <c r="Y797" s="230"/>
      <c r="Z797" s="230"/>
    </row>
    <row r="798" spans="1:26" ht="12.75">
      <c r="A798" s="230"/>
      <c r="B798" s="230"/>
      <c r="C798" s="230"/>
      <c r="D798" s="230"/>
      <c r="E798" s="230"/>
      <c r="F798" s="230"/>
      <c r="G798" s="230"/>
      <c r="H798" s="230"/>
      <c r="I798" s="230"/>
      <c r="J798" s="230"/>
      <c r="K798" s="230"/>
      <c r="L798" s="230"/>
      <c r="M798" s="230"/>
      <c r="N798" s="230"/>
      <c r="O798" s="230"/>
      <c r="P798" s="230"/>
      <c r="Q798" s="230"/>
      <c r="R798" s="230"/>
      <c r="S798" s="230"/>
      <c r="T798" s="230"/>
      <c r="U798" s="230"/>
      <c r="V798" s="230"/>
      <c r="W798" s="230"/>
      <c r="X798" s="230"/>
      <c r="Y798" s="230"/>
      <c r="Z798" s="230"/>
    </row>
    <row r="799" spans="1:26" ht="12.75">
      <c r="A799" s="230"/>
      <c r="B799" s="230"/>
      <c r="C799" s="230"/>
      <c r="D799" s="230"/>
      <c r="E799" s="230"/>
      <c r="F799" s="230"/>
      <c r="G799" s="230"/>
      <c r="H799" s="230"/>
      <c r="I799" s="230"/>
      <c r="J799" s="230"/>
      <c r="K799" s="230"/>
      <c r="L799" s="230"/>
      <c r="M799" s="230"/>
      <c r="N799" s="230"/>
      <c r="O799" s="230"/>
      <c r="P799" s="230"/>
      <c r="Q799" s="230"/>
      <c r="R799" s="230"/>
      <c r="S799" s="230"/>
      <c r="T799" s="230"/>
      <c r="U799" s="230"/>
      <c r="V799" s="230"/>
      <c r="W799" s="230"/>
      <c r="X799" s="230"/>
      <c r="Y799" s="230"/>
      <c r="Z799" s="230"/>
    </row>
    <row r="800" spans="1:26" ht="12.75">
      <c r="A800" s="230"/>
      <c r="B800" s="230"/>
      <c r="C800" s="230"/>
      <c r="D800" s="230"/>
      <c r="E800" s="230"/>
      <c r="F800" s="230"/>
      <c r="G800" s="230"/>
      <c r="H800" s="230"/>
      <c r="I800" s="230"/>
      <c r="J800" s="230"/>
      <c r="K800" s="230"/>
      <c r="L800" s="230"/>
      <c r="M800" s="230"/>
      <c r="N800" s="230"/>
      <c r="O800" s="230"/>
      <c r="P800" s="230"/>
      <c r="Q800" s="230"/>
      <c r="R800" s="230"/>
      <c r="S800" s="230"/>
      <c r="T800" s="230"/>
      <c r="U800" s="230"/>
      <c r="V800" s="230"/>
      <c r="W800" s="230"/>
      <c r="X800" s="230"/>
      <c r="Y800" s="230"/>
      <c r="Z800" s="230"/>
    </row>
    <row r="801" spans="1:26" ht="12.75">
      <c r="A801" s="230"/>
      <c r="B801" s="230"/>
      <c r="C801" s="230"/>
      <c r="D801" s="230"/>
      <c r="E801" s="230"/>
      <c r="F801" s="230"/>
      <c r="G801" s="230"/>
      <c r="H801" s="230"/>
      <c r="I801" s="230"/>
      <c r="J801" s="230"/>
      <c r="K801" s="230"/>
      <c r="L801" s="230"/>
      <c r="M801" s="230"/>
      <c r="N801" s="230"/>
      <c r="O801" s="230"/>
      <c r="P801" s="230"/>
      <c r="Q801" s="230"/>
      <c r="R801" s="230"/>
      <c r="S801" s="230"/>
      <c r="T801" s="230"/>
      <c r="U801" s="230"/>
      <c r="V801" s="230"/>
      <c r="W801" s="230"/>
      <c r="X801" s="230"/>
      <c r="Y801" s="230"/>
      <c r="Z801" s="230"/>
    </row>
    <row r="802" spans="1:26" ht="12.75">
      <c r="A802" s="230"/>
      <c r="B802" s="230"/>
      <c r="C802" s="230"/>
      <c r="D802" s="230"/>
      <c r="E802" s="230"/>
      <c r="F802" s="230"/>
      <c r="G802" s="230"/>
      <c r="H802" s="230"/>
      <c r="I802" s="230"/>
      <c r="J802" s="230"/>
      <c r="K802" s="230"/>
      <c r="L802" s="230"/>
      <c r="M802" s="230"/>
      <c r="N802" s="230"/>
      <c r="O802" s="230"/>
      <c r="P802" s="230"/>
      <c r="Q802" s="230"/>
      <c r="R802" s="230"/>
      <c r="S802" s="230"/>
      <c r="T802" s="230"/>
      <c r="U802" s="230"/>
      <c r="V802" s="230"/>
      <c r="W802" s="230"/>
      <c r="X802" s="230"/>
      <c r="Y802" s="230"/>
      <c r="Z802" s="230"/>
    </row>
    <row r="803" spans="1:26" ht="12.75">
      <c r="A803" s="230"/>
      <c r="B803" s="230"/>
      <c r="C803" s="230"/>
      <c r="D803" s="230"/>
      <c r="E803" s="230"/>
      <c r="F803" s="230"/>
      <c r="G803" s="230"/>
      <c r="H803" s="230"/>
      <c r="I803" s="230"/>
      <c r="J803" s="230"/>
      <c r="K803" s="230"/>
      <c r="L803" s="230"/>
      <c r="M803" s="230"/>
      <c r="N803" s="230"/>
      <c r="O803" s="230"/>
      <c r="P803" s="230"/>
      <c r="Q803" s="230"/>
      <c r="R803" s="230"/>
      <c r="S803" s="230"/>
      <c r="T803" s="230"/>
      <c r="U803" s="230"/>
      <c r="V803" s="230"/>
      <c r="W803" s="230"/>
      <c r="X803" s="230"/>
      <c r="Y803" s="230"/>
      <c r="Z803" s="230"/>
    </row>
    <row r="804" spans="1:26" ht="12.75">
      <c r="A804" s="230"/>
      <c r="B804" s="230"/>
      <c r="C804" s="230"/>
      <c r="D804" s="230"/>
      <c r="E804" s="230"/>
      <c r="F804" s="230"/>
      <c r="G804" s="230"/>
      <c r="H804" s="230"/>
      <c r="I804" s="230"/>
      <c r="J804" s="230"/>
      <c r="K804" s="230"/>
      <c r="L804" s="230"/>
      <c r="M804" s="230"/>
      <c r="N804" s="230"/>
      <c r="O804" s="230"/>
      <c r="P804" s="230"/>
      <c r="Q804" s="230"/>
      <c r="R804" s="230"/>
      <c r="S804" s="230"/>
      <c r="T804" s="230"/>
      <c r="U804" s="230"/>
      <c r="V804" s="230"/>
      <c r="W804" s="230"/>
      <c r="X804" s="230"/>
      <c r="Y804" s="230"/>
      <c r="Z804" s="230"/>
    </row>
    <row r="805" spans="1:26" ht="12.75">
      <c r="A805" s="230"/>
      <c r="B805" s="230"/>
      <c r="C805" s="230"/>
      <c r="D805" s="230"/>
      <c r="E805" s="230"/>
      <c r="F805" s="230"/>
      <c r="G805" s="230"/>
      <c r="H805" s="230"/>
      <c r="I805" s="230"/>
      <c r="J805" s="230"/>
      <c r="K805" s="230"/>
      <c r="L805" s="230"/>
      <c r="M805" s="230"/>
      <c r="N805" s="230"/>
      <c r="O805" s="230"/>
      <c r="P805" s="230"/>
      <c r="Q805" s="230"/>
      <c r="R805" s="230"/>
      <c r="S805" s="230"/>
      <c r="T805" s="230"/>
      <c r="U805" s="230"/>
      <c r="V805" s="230"/>
      <c r="W805" s="230"/>
      <c r="X805" s="230"/>
      <c r="Y805" s="230"/>
      <c r="Z805" s="230"/>
    </row>
    <row r="806" spans="1:26" ht="12.75">
      <c r="A806" s="230"/>
      <c r="B806" s="230"/>
      <c r="C806" s="230"/>
      <c r="D806" s="230"/>
      <c r="E806" s="230"/>
      <c r="F806" s="230"/>
      <c r="G806" s="230"/>
      <c r="H806" s="230"/>
      <c r="I806" s="230"/>
      <c r="J806" s="230"/>
      <c r="K806" s="230"/>
      <c r="L806" s="230"/>
      <c r="M806" s="230"/>
      <c r="N806" s="230"/>
      <c r="O806" s="230"/>
      <c r="P806" s="230"/>
      <c r="Q806" s="230"/>
      <c r="R806" s="230"/>
      <c r="S806" s="230"/>
      <c r="T806" s="230"/>
      <c r="U806" s="230"/>
      <c r="V806" s="230"/>
      <c r="W806" s="230"/>
      <c r="X806" s="230"/>
      <c r="Y806" s="230"/>
      <c r="Z806" s="230"/>
    </row>
    <row r="807" spans="1:26" ht="12.75">
      <c r="A807" s="230"/>
      <c r="B807" s="230"/>
      <c r="C807" s="230"/>
      <c r="D807" s="230"/>
      <c r="E807" s="230"/>
      <c r="F807" s="230"/>
      <c r="G807" s="230"/>
      <c r="H807" s="230"/>
      <c r="I807" s="230"/>
      <c r="J807" s="230"/>
      <c r="K807" s="230"/>
      <c r="L807" s="230"/>
      <c r="M807" s="230"/>
      <c r="N807" s="230"/>
      <c r="O807" s="230"/>
      <c r="P807" s="230"/>
      <c r="Q807" s="230"/>
      <c r="R807" s="230"/>
      <c r="S807" s="230"/>
      <c r="T807" s="230"/>
      <c r="U807" s="230"/>
      <c r="V807" s="230"/>
      <c r="W807" s="230"/>
      <c r="X807" s="230"/>
      <c r="Y807" s="230"/>
      <c r="Z807" s="230"/>
    </row>
    <row r="808" spans="1:26" ht="12.75">
      <c r="A808" s="230"/>
      <c r="B808" s="230"/>
      <c r="C808" s="230"/>
      <c r="D808" s="230"/>
      <c r="E808" s="230"/>
      <c r="F808" s="230"/>
      <c r="G808" s="230"/>
      <c r="H808" s="230"/>
      <c r="I808" s="230"/>
      <c r="J808" s="230"/>
      <c r="K808" s="230"/>
      <c r="L808" s="230"/>
      <c r="M808" s="230"/>
      <c r="N808" s="230"/>
      <c r="O808" s="230"/>
      <c r="P808" s="230"/>
      <c r="Q808" s="230"/>
      <c r="R808" s="230"/>
      <c r="S808" s="230"/>
      <c r="T808" s="230"/>
      <c r="U808" s="230"/>
      <c r="V808" s="230"/>
      <c r="W808" s="230"/>
      <c r="X808" s="230"/>
      <c r="Y808" s="230"/>
      <c r="Z808" s="230"/>
    </row>
    <row r="809" spans="1:26" ht="12.75">
      <c r="A809" s="230"/>
      <c r="B809" s="230"/>
      <c r="C809" s="230"/>
      <c r="D809" s="230"/>
      <c r="E809" s="230"/>
      <c r="F809" s="230"/>
      <c r="G809" s="230"/>
      <c r="H809" s="230"/>
      <c r="I809" s="230"/>
      <c r="J809" s="230"/>
      <c r="K809" s="230"/>
      <c r="L809" s="230"/>
      <c r="M809" s="230"/>
      <c r="N809" s="230"/>
      <c r="O809" s="230"/>
      <c r="P809" s="230"/>
      <c r="Q809" s="230"/>
      <c r="R809" s="230"/>
      <c r="S809" s="230"/>
      <c r="T809" s="230"/>
      <c r="U809" s="230"/>
      <c r="V809" s="230"/>
      <c r="W809" s="230"/>
      <c r="X809" s="230"/>
      <c r="Y809" s="230"/>
      <c r="Z809" s="230"/>
    </row>
    <row r="810" spans="1:26" ht="12.75">
      <c r="A810" s="230"/>
      <c r="B810" s="230"/>
      <c r="C810" s="230"/>
      <c r="D810" s="230"/>
      <c r="E810" s="230"/>
      <c r="F810" s="230"/>
      <c r="G810" s="230"/>
      <c r="H810" s="230"/>
      <c r="I810" s="230"/>
      <c r="J810" s="230"/>
      <c r="K810" s="230"/>
      <c r="L810" s="230"/>
      <c r="M810" s="230"/>
      <c r="N810" s="230"/>
      <c r="O810" s="230"/>
      <c r="P810" s="230"/>
      <c r="Q810" s="230"/>
      <c r="R810" s="230"/>
      <c r="S810" s="230"/>
      <c r="T810" s="230"/>
      <c r="U810" s="230"/>
      <c r="V810" s="230"/>
      <c r="W810" s="230"/>
      <c r="X810" s="230"/>
      <c r="Y810" s="230"/>
      <c r="Z810" s="230"/>
    </row>
    <row r="811" spans="1:26" ht="12.75">
      <c r="A811" s="230"/>
      <c r="B811" s="230"/>
      <c r="C811" s="230"/>
      <c r="D811" s="230"/>
      <c r="E811" s="230"/>
      <c r="F811" s="230"/>
      <c r="G811" s="230"/>
      <c r="H811" s="230"/>
      <c r="I811" s="230"/>
      <c r="J811" s="230"/>
      <c r="K811" s="230"/>
      <c r="L811" s="230"/>
      <c r="M811" s="230"/>
      <c r="N811" s="230"/>
      <c r="O811" s="230"/>
      <c r="P811" s="230"/>
      <c r="Q811" s="230"/>
      <c r="R811" s="230"/>
      <c r="S811" s="230"/>
      <c r="T811" s="230"/>
      <c r="U811" s="230"/>
      <c r="V811" s="230"/>
      <c r="W811" s="230"/>
      <c r="X811" s="230"/>
      <c r="Y811" s="230"/>
      <c r="Z811" s="230"/>
    </row>
    <row r="812" spans="1:26" ht="12.75">
      <c r="A812" s="230"/>
      <c r="B812" s="230"/>
      <c r="C812" s="230"/>
      <c r="D812" s="230"/>
      <c r="E812" s="230"/>
      <c r="F812" s="230"/>
      <c r="G812" s="230"/>
      <c r="H812" s="230"/>
      <c r="I812" s="230"/>
      <c r="J812" s="230"/>
      <c r="K812" s="230"/>
      <c r="L812" s="230"/>
      <c r="M812" s="230"/>
      <c r="N812" s="230"/>
      <c r="O812" s="230"/>
      <c r="P812" s="230"/>
      <c r="Q812" s="230"/>
      <c r="R812" s="230"/>
      <c r="S812" s="230"/>
      <c r="T812" s="230"/>
      <c r="U812" s="230"/>
      <c r="V812" s="230"/>
      <c r="W812" s="230"/>
      <c r="X812" s="230"/>
      <c r="Y812" s="230"/>
      <c r="Z812" s="230"/>
    </row>
    <row r="813" spans="1:26" ht="12.75">
      <c r="A813" s="230"/>
      <c r="B813" s="230"/>
      <c r="C813" s="230"/>
      <c r="D813" s="230"/>
      <c r="E813" s="230"/>
      <c r="F813" s="230"/>
      <c r="G813" s="230"/>
      <c r="H813" s="230"/>
      <c r="I813" s="230"/>
      <c r="J813" s="230"/>
      <c r="K813" s="230"/>
      <c r="L813" s="230"/>
      <c r="M813" s="230"/>
      <c r="N813" s="230"/>
      <c r="O813" s="230"/>
      <c r="P813" s="230"/>
      <c r="Q813" s="230"/>
      <c r="R813" s="230"/>
      <c r="S813" s="230"/>
      <c r="T813" s="230"/>
      <c r="U813" s="230"/>
      <c r="V813" s="230"/>
      <c r="W813" s="230"/>
      <c r="X813" s="230"/>
      <c r="Y813" s="230"/>
      <c r="Z813" s="230"/>
    </row>
    <row r="814" spans="1:26" ht="12.75">
      <c r="A814" s="230"/>
      <c r="B814" s="230"/>
      <c r="C814" s="230"/>
      <c r="D814" s="230"/>
      <c r="E814" s="230"/>
      <c r="F814" s="230"/>
      <c r="G814" s="230"/>
      <c r="H814" s="230"/>
      <c r="I814" s="230"/>
      <c r="J814" s="230"/>
      <c r="K814" s="230"/>
      <c r="L814" s="230"/>
      <c r="M814" s="230"/>
      <c r="N814" s="230"/>
      <c r="O814" s="230"/>
      <c r="P814" s="230"/>
      <c r="Q814" s="230"/>
      <c r="R814" s="230"/>
      <c r="S814" s="230"/>
      <c r="T814" s="230"/>
      <c r="U814" s="230"/>
      <c r="V814" s="230"/>
      <c r="W814" s="230"/>
      <c r="X814" s="230"/>
      <c r="Y814" s="230"/>
      <c r="Z814" s="230"/>
    </row>
    <row r="815" spans="1:26" ht="12.75">
      <c r="A815" s="230"/>
      <c r="B815" s="230"/>
      <c r="C815" s="230"/>
      <c r="D815" s="230"/>
      <c r="E815" s="230"/>
      <c r="F815" s="230"/>
      <c r="G815" s="230"/>
      <c r="H815" s="230"/>
      <c r="I815" s="230"/>
      <c r="J815" s="230"/>
      <c r="K815" s="230"/>
      <c r="L815" s="230"/>
      <c r="M815" s="230"/>
      <c r="N815" s="230"/>
      <c r="O815" s="230"/>
      <c r="P815" s="230"/>
      <c r="Q815" s="230"/>
      <c r="R815" s="230"/>
      <c r="S815" s="230"/>
      <c r="T815" s="230"/>
      <c r="U815" s="230"/>
      <c r="V815" s="230"/>
      <c r="W815" s="230"/>
      <c r="X815" s="230"/>
      <c r="Y815" s="230"/>
      <c r="Z815" s="230"/>
    </row>
    <row r="816" spans="1:26" ht="12.75">
      <c r="A816" s="230"/>
      <c r="B816" s="230"/>
      <c r="C816" s="230"/>
      <c r="D816" s="230"/>
      <c r="E816" s="230"/>
      <c r="F816" s="230"/>
      <c r="G816" s="230"/>
      <c r="H816" s="230"/>
      <c r="I816" s="230"/>
      <c r="J816" s="230"/>
      <c r="K816" s="230"/>
      <c r="L816" s="230"/>
      <c r="M816" s="230"/>
      <c r="N816" s="230"/>
      <c r="O816" s="230"/>
      <c r="P816" s="230"/>
      <c r="Q816" s="230"/>
      <c r="R816" s="230"/>
      <c r="S816" s="230"/>
      <c r="T816" s="230"/>
      <c r="U816" s="230"/>
      <c r="V816" s="230"/>
      <c r="W816" s="230"/>
      <c r="X816" s="230"/>
      <c r="Y816" s="230"/>
      <c r="Z816" s="230"/>
    </row>
    <row r="817" spans="1:26" ht="12.75">
      <c r="A817" s="230"/>
      <c r="B817" s="230"/>
      <c r="C817" s="230"/>
      <c r="D817" s="230"/>
      <c r="E817" s="230"/>
      <c r="F817" s="230"/>
      <c r="G817" s="230"/>
      <c r="H817" s="230"/>
      <c r="I817" s="230"/>
      <c r="J817" s="230"/>
      <c r="K817" s="230"/>
      <c r="L817" s="230"/>
      <c r="M817" s="230"/>
      <c r="N817" s="230"/>
      <c r="O817" s="230"/>
      <c r="P817" s="230"/>
      <c r="Q817" s="230"/>
      <c r="R817" s="230"/>
      <c r="S817" s="230"/>
      <c r="T817" s="230"/>
      <c r="U817" s="230"/>
      <c r="V817" s="230"/>
      <c r="W817" s="230"/>
      <c r="X817" s="230"/>
      <c r="Y817" s="230"/>
      <c r="Z817" s="230"/>
    </row>
    <row r="818" spans="1:26" ht="12.75">
      <c r="A818" s="230"/>
      <c r="B818" s="230"/>
      <c r="C818" s="230"/>
      <c r="D818" s="230"/>
      <c r="E818" s="230"/>
      <c r="F818" s="230"/>
      <c r="G818" s="230"/>
      <c r="H818" s="230"/>
      <c r="I818" s="230"/>
      <c r="J818" s="230"/>
      <c r="K818" s="230"/>
      <c r="L818" s="230"/>
      <c r="M818" s="230"/>
      <c r="N818" s="230"/>
      <c r="O818" s="230"/>
      <c r="P818" s="230"/>
      <c r="Q818" s="230"/>
      <c r="R818" s="230"/>
      <c r="S818" s="230"/>
      <c r="T818" s="230"/>
      <c r="U818" s="230"/>
      <c r="V818" s="230"/>
      <c r="W818" s="230"/>
      <c r="X818" s="230"/>
      <c r="Y818" s="230"/>
      <c r="Z818" s="230"/>
    </row>
    <row r="819" spans="1:26" ht="12.75">
      <c r="A819" s="230"/>
      <c r="B819" s="230"/>
      <c r="C819" s="230"/>
      <c r="D819" s="230"/>
      <c r="E819" s="230"/>
      <c r="F819" s="230"/>
      <c r="G819" s="230"/>
      <c r="H819" s="230"/>
      <c r="I819" s="230"/>
      <c r="J819" s="230"/>
      <c r="K819" s="230"/>
      <c r="L819" s="230"/>
      <c r="M819" s="230"/>
      <c r="N819" s="230"/>
      <c r="O819" s="230"/>
      <c r="P819" s="230"/>
      <c r="Q819" s="230"/>
      <c r="R819" s="230"/>
      <c r="S819" s="230"/>
      <c r="T819" s="230"/>
      <c r="U819" s="230"/>
      <c r="V819" s="230"/>
      <c r="W819" s="230"/>
      <c r="X819" s="230"/>
      <c r="Y819" s="230"/>
      <c r="Z819" s="230"/>
    </row>
    <row r="820" spans="1:26" ht="12.75">
      <c r="A820" s="230"/>
      <c r="B820" s="230"/>
      <c r="C820" s="230"/>
      <c r="D820" s="230"/>
      <c r="E820" s="230"/>
      <c r="F820" s="230"/>
      <c r="G820" s="230"/>
      <c r="H820" s="230"/>
      <c r="I820" s="230"/>
      <c r="J820" s="230"/>
      <c r="K820" s="230"/>
      <c r="L820" s="230"/>
      <c r="M820" s="230"/>
      <c r="N820" s="230"/>
      <c r="O820" s="230"/>
      <c r="P820" s="230"/>
      <c r="Q820" s="230"/>
      <c r="R820" s="230"/>
      <c r="S820" s="230"/>
      <c r="T820" s="230"/>
      <c r="U820" s="230"/>
      <c r="V820" s="230"/>
      <c r="W820" s="230"/>
      <c r="X820" s="230"/>
      <c r="Y820" s="230"/>
      <c r="Z820" s="230"/>
    </row>
    <row r="821" spans="1:26" ht="12.75">
      <c r="A821" s="230"/>
      <c r="B821" s="230"/>
      <c r="C821" s="230"/>
      <c r="D821" s="230"/>
      <c r="E821" s="230"/>
      <c r="F821" s="230"/>
      <c r="G821" s="230"/>
      <c r="H821" s="230"/>
      <c r="I821" s="230"/>
      <c r="J821" s="230"/>
      <c r="K821" s="230"/>
      <c r="L821" s="230"/>
      <c r="M821" s="230"/>
      <c r="N821" s="230"/>
      <c r="O821" s="230"/>
      <c r="P821" s="230"/>
      <c r="Q821" s="230"/>
      <c r="R821" s="230"/>
      <c r="S821" s="230"/>
      <c r="T821" s="230"/>
      <c r="U821" s="230"/>
      <c r="V821" s="230"/>
      <c r="W821" s="230"/>
      <c r="X821" s="230"/>
      <c r="Y821" s="230"/>
      <c r="Z821" s="230"/>
    </row>
    <row r="822" spans="1:26" ht="12.75">
      <c r="A822" s="230"/>
      <c r="B822" s="230"/>
      <c r="C822" s="230"/>
      <c r="D822" s="230"/>
      <c r="E822" s="230"/>
      <c r="F822" s="230"/>
      <c r="G822" s="230"/>
      <c r="H822" s="230"/>
      <c r="I822" s="230"/>
      <c r="J822" s="230"/>
      <c r="K822" s="230"/>
      <c r="L822" s="230"/>
      <c r="M822" s="230"/>
      <c r="N822" s="230"/>
      <c r="O822" s="230"/>
      <c r="P822" s="230"/>
      <c r="Q822" s="230"/>
      <c r="R822" s="230"/>
      <c r="S822" s="230"/>
      <c r="T822" s="230"/>
      <c r="U822" s="230"/>
      <c r="V822" s="230"/>
      <c r="W822" s="230"/>
      <c r="X822" s="230"/>
      <c r="Y822" s="230"/>
      <c r="Z822" s="230"/>
    </row>
    <row r="823" spans="1:26" ht="12.75">
      <c r="A823" s="230"/>
      <c r="B823" s="230"/>
      <c r="C823" s="230"/>
      <c r="D823" s="230"/>
      <c r="E823" s="230"/>
      <c r="F823" s="230"/>
      <c r="G823" s="230"/>
      <c r="H823" s="230"/>
      <c r="I823" s="230"/>
      <c r="J823" s="230"/>
      <c r="K823" s="230"/>
      <c r="L823" s="230"/>
      <c r="M823" s="230"/>
      <c r="N823" s="230"/>
      <c r="O823" s="230"/>
      <c r="P823" s="230"/>
      <c r="Q823" s="230"/>
      <c r="R823" s="230"/>
      <c r="S823" s="230"/>
      <c r="T823" s="230"/>
      <c r="U823" s="230"/>
      <c r="V823" s="230"/>
      <c r="W823" s="230"/>
      <c r="X823" s="230"/>
      <c r="Y823" s="230"/>
      <c r="Z823" s="230"/>
    </row>
    <row r="824" spans="1:26" ht="12.75">
      <c r="A824" s="230"/>
      <c r="B824" s="230"/>
      <c r="C824" s="230"/>
      <c r="D824" s="230"/>
      <c r="E824" s="230"/>
      <c r="F824" s="230"/>
      <c r="G824" s="230"/>
      <c r="H824" s="230"/>
      <c r="I824" s="230"/>
      <c r="J824" s="230"/>
      <c r="K824" s="230"/>
      <c r="L824" s="230"/>
      <c r="M824" s="230"/>
      <c r="N824" s="230"/>
      <c r="O824" s="230"/>
      <c r="P824" s="230"/>
      <c r="Q824" s="230"/>
      <c r="R824" s="230"/>
      <c r="S824" s="230"/>
      <c r="T824" s="230"/>
      <c r="U824" s="230"/>
      <c r="V824" s="230"/>
      <c r="W824" s="230"/>
      <c r="X824" s="230"/>
      <c r="Y824" s="230"/>
      <c r="Z824" s="230"/>
    </row>
    <row r="825" spans="1:26" ht="12.75">
      <c r="A825" s="230"/>
      <c r="B825" s="230"/>
      <c r="C825" s="230"/>
      <c r="D825" s="230"/>
      <c r="E825" s="230"/>
      <c r="F825" s="230"/>
      <c r="G825" s="230"/>
      <c r="H825" s="230"/>
      <c r="I825" s="230"/>
      <c r="J825" s="230"/>
      <c r="K825" s="230"/>
      <c r="L825" s="230"/>
      <c r="M825" s="230"/>
      <c r="N825" s="230"/>
      <c r="O825" s="230"/>
      <c r="P825" s="230"/>
      <c r="Q825" s="230"/>
      <c r="R825" s="230"/>
      <c r="S825" s="230"/>
      <c r="T825" s="230"/>
      <c r="U825" s="230"/>
      <c r="V825" s="230"/>
      <c r="W825" s="230"/>
      <c r="X825" s="230"/>
      <c r="Y825" s="230"/>
      <c r="Z825" s="230"/>
    </row>
    <row r="826" spans="1:26" ht="12.75">
      <c r="A826" s="230"/>
      <c r="B826" s="230"/>
      <c r="C826" s="230"/>
      <c r="D826" s="230"/>
      <c r="E826" s="230"/>
      <c r="F826" s="230"/>
      <c r="G826" s="230"/>
      <c r="H826" s="230"/>
      <c r="I826" s="230"/>
      <c r="J826" s="230"/>
      <c r="K826" s="230"/>
      <c r="L826" s="230"/>
      <c r="M826" s="230"/>
      <c r="N826" s="230"/>
      <c r="O826" s="230"/>
      <c r="P826" s="230"/>
      <c r="Q826" s="230"/>
      <c r="R826" s="230"/>
      <c r="S826" s="230"/>
      <c r="T826" s="230"/>
      <c r="U826" s="230"/>
      <c r="V826" s="230"/>
      <c r="W826" s="230"/>
      <c r="X826" s="230"/>
      <c r="Y826" s="230"/>
      <c r="Z826" s="230"/>
    </row>
    <row r="827" spans="1:26" ht="12.75">
      <c r="A827" s="230"/>
      <c r="B827" s="230"/>
      <c r="C827" s="230"/>
      <c r="D827" s="230"/>
      <c r="E827" s="230"/>
      <c r="F827" s="230"/>
      <c r="G827" s="230"/>
      <c r="H827" s="230"/>
      <c r="I827" s="230"/>
      <c r="J827" s="230"/>
      <c r="K827" s="230"/>
      <c r="L827" s="230"/>
      <c r="M827" s="230"/>
      <c r="N827" s="230"/>
      <c r="O827" s="230"/>
      <c r="P827" s="230"/>
      <c r="Q827" s="230"/>
      <c r="R827" s="230"/>
      <c r="S827" s="230"/>
      <c r="T827" s="230"/>
      <c r="U827" s="230"/>
      <c r="V827" s="230"/>
      <c r="W827" s="230"/>
      <c r="X827" s="230"/>
      <c r="Y827" s="230"/>
      <c r="Z827" s="230"/>
    </row>
    <row r="828" spans="1:26" ht="12.75">
      <c r="A828" s="230"/>
      <c r="B828" s="230"/>
      <c r="C828" s="230"/>
      <c r="D828" s="230"/>
      <c r="E828" s="230"/>
      <c r="F828" s="230"/>
      <c r="G828" s="230"/>
      <c r="H828" s="230"/>
      <c r="I828" s="230"/>
      <c r="J828" s="230"/>
      <c r="K828" s="230"/>
      <c r="L828" s="230"/>
      <c r="M828" s="230"/>
      <c r="N828" s="230"/>
      <c r="O828" s="230"/>
      <c r="P828" s="230"/>
      <c r="Q828" s="230"/>
      <c r="R828" s="230"/>
      <c r="S828" s="230"/>
      <c r="T828" s="230"/>
      <c r="U828" s="230"/>
      <c r="V828" s="230"/>
      <c r="W828" s="230"/>
      <c r="X828" s="230"/>
      <c r="Y828" s="230"/>
      <c r="Z828" s="230"/>
    </row>
    <row r="829" spans="1:26" ht="12.75">
      <c r="A829" s="230"/>
      <c r="B829" s="230"/>
      <c r="C829" s="230"/>
      <c r="D829" s="230"/>
      <c r="E829" s="230"/>
      <c r="F829" s="230"/>
      <c r="G829" s="230"/>
      <c r="H829" s="230"/>
      <c r="I829" s="230"/>
      <c r="J829" s="230"/>
      <c r="K829" s="230"/>
      <c r="L829" s="230"/>
      <c r="M829" s="230"/>
      <c r="N829" s="230"/>
      <c r="O829" s="230"/>
      <c r="P829" s="230"/>
      <c r="Q829" s="230"/>
      <c r="R829" s="230"/>
      <c r="S829" s="230"/>
      <c r="T829" s="230"/>
      <c r="U829" s="230"/>
      <c r="V829" s="230"/>
      <c r="W829" s="230"/>
      <c r="X829" s="230"/>
      <c r="Y829" s="230"/>
      <c r="Z829" s="230"/>
    </row>
    <row r="830" spans="1:26" ht="12.75">
      <c r="A830" s="230"/>
      <c r="B830" s="230"/>
      <c r="C830" s="230"/>
      <c r="D830" s="230"/>
      <c r="E830" s="230"/>
      <c r="F830" s="230"/>
      <c r="G830" s="230"/>
      <c r="H830" s="230"/>
      <c r="I830" s="230"/>
      <c r="J830" s="230"/>
      <c r="K830" s="230"/>
      <c r="L830" s="230"/>
      <c r="M830" s="230"/>
      <c r="N830" s="230"/>
      <c r="O830" s="230"/>
      <c r="P830" s="230"/>
      <c r="Q830" s="230"/>
      <c r="R830" s="230"/>
      <c r="S830" s="230"/>
      <c r="T830" s="230"/>
      <c r="U830" s="230"/>
      <c r="V830" s="230"/>
      <c r="W830" s="230"/>
      <c r="X830" s="230"/>
      <c r="Y830" s="230"/>
      <c r="Z830" s="230"/>
    </row>
    <row r="831" spans="1:26" ht="12.75">
      <c r="A831" s="230"/>
      <c r="B831" s="230"/>
      <c r="C831" s="230"/>
      <c r="D831" s="230"/>
      <c r="E831" s="230"/>
      <c r="F831" s="230"/>
      <c r="G831" s="230"/>
      <c r="H831" s="230"/>
      <c r="I831" s="230"/>
      <c r="J831" s="230"/>
      <c r="K831" s="230"/>
      <c r="L831" s="230"/>
      <c r="M831" s="230"/>
      <c r="N831" s="230"/>
      <c r="O831" s="230"/>
      <c r="P831" s="230"/>
      <c r="Q831" s="230"/>
      <c r="R831" s="230"/>
      <c r="S831" s="230"/>
      <c r="T831" s="230"/>
      <c r="U831" s="230"/>
      <c r="V831" s="230"/>
      <c r="W831" s="230"/>
      <c r="X831" s="230"/>
      <c r="Y831" s="230"/>
      <c r="Z831" s="230"/>
    </row>
    <row r="832" spans="1:26" ht="12.75">
      <c r="A832" s="230"/>
      <c r="B832" s="230"/>
      <c r="C832" s="230"/>
      <c r="D832" s="230"/>
      <c r="E832" s="230"/>
      <c r="F832" s="230"/>
      <c r="G832" s="230"/>
      <c r="H832" s="230"/>
      <c r="I832" s="230"/>
      <c r="J832" s="230"/>
      <c r="K832" s="230"/>
      <c r="L832" s="230"/>
      <c r="M832" s="230"/>
      <c r="N832" s="230"/>
      <c r="O832" s="230"/>
      <c r="P832" s="230"/>
      <c r="Q832" s="230"/>
      <c r="R832" s="230"/>
      <c r="S832" s="230"/>
      <c r="T832" s="230"/>
      <c r="U832" s="230"/>
      <c r="V832" s="230"/>
      <c r="W832" s="230"/>
      <c r="X832" s="230"/>
      <c r="Y832" s="230"/>
      <c r="Z832" s="230"/>
    </row>
    <row r="833" spans="1:26" ht="12.75">
      <c r="A833" s="230"/>
      <c r="B833" s="230"/>
      <c r="C833" s="230"/>
      <c r="D833" s="230"/>
      <c r="E833" s="230"/>
      <c r="F833" s="230"/>
      <c r="G833" s="230"/>
      <c r="H833" s="230"/>
      <c r="I833" s="230"/>
      <c r="J833" s="230"/>
      <c r="K833" s="230"/>
      <c r="L833" s="230"/>
      <c r="M833" s="230"/>
      <c r="N833" s="230"/>
      <c r="O833" s="230"/>
      <c r="P833" s="230"/>
      <c r="Q833" s="230"/>
      <c r="R833" s="230"/>
      <c r="S833" s="230"/>
      <c r="T833" s="230"/>
      <c r="U833" s="230"/>
      <c r="V833" s="230"/>
      <c r="W833" s="230"/>
      <c r="X833" s="230"/>
      <c r="Y833" s="230"/>
      <c r="Z833" s="230"/>
    </row>
    <row r="834" spans="1:26" ht="12.75">
      <c r="A834" s="230"/>
      <c r="B834" s="230"/>
      <c r="C834" s="230"/>
      <c r="D834" s="230"/>
      <c r="E834" s="230"/>
      <c r="F834" s="230"/>
      <c r="G834" s="230"/>
      <c r="H834" s="230"/>
      <c r="I834" s="230"/>
      <c r="J834" s="230"/>
      <c r="K834" s="230"/>
      <c r="L834" s="230"/>
      <c r="M834" s="230"/>
      <c r="N834" s="230"/>
      <c r="O834" s="230"/>
      <c r="P834" s="230"/>
      <c r="Q834" s="230"/>
      <c r="R834" s="230"/>
      <c r="S834" s="230"/>
      <c r="T834" s="230"/>
      <c r="U834" s="230"/>
      <c r="V834" s="230"/>
      <c r="W834" s="230"/>
      <c r="X834" s="230"/>
      <c r="Y834" s="230"/>
      <c r="Z834" s="230"/>
    </row>
    <row r="835" spans="1:26" ht="12.75">
      <c r="A835" s="230"/>
      <c r="B835" s="230"/>
      <c r="C835" s="230"/>
      <c r="D835" s="230"/>
      <c r="E835" s="230"/>
      <c r="F835" s="230"/>
      <c r="G835" s="230"/>
      <c r="H835" s="230"/>
      <c r="I835" s="230"/>
      <c r="J835" s="230"/>
      <c r="K835" s="230"/>
      <c r="L835" s="230"/>
      <c r="M835" s="230"/>
      <c r="N835" s="230"/>
      <c r="O835" s="230"/>
      <c r="P835" s="230"/>
      <c r="Q835" s="230"/>
      <c r="R835" s="230"/>
      <c r="S835" s="230"/>
      <c r="T835" s="230"/>
      <c r="U835" s="230"/>
      <c r="V835" s="230"/>
      <c r="W835" s="230"/>
      <c r="X835" s="230"/>
      <c r="Y835" s="230"/>
      <c r="Z835" s="230"/>
    </row>
    <row r="836" spans="1:26" ht="12.75">
      <c r="A836" s="230"/>
      <c r="B836" s="230"/>
      <c r="C836" s="230"/>
      <c r="D836" s="230"/>
      <c r="E836" s="230"/>
      <c r="F836" s="230"/>
      <c r="G836" s="230"/>
      <c r="H836" s="230"/>
      <c r="I836" s="230"/>
      <c r="J836" s="230"/>
      <c r="K836" s="230"/>
      <c r="L836" s="230"/>
      <c r="M836" s="230"/>
      <c r="N836" s="230"/>
      <c r="O836" s="230"/>
      <c r="P836" s="230"/>
      <c r="Q836" s="230"/>
      <c r="R836" s="230"/>
      <c r="S836" s="230"/>
      <c r="T836" s="230"/>
      <c r="U836" s="230"/>
      <c r="V836" s="230"/>
      <c r="W836" s="230"/>
      <c r="X836" s="230"/>
      <c r="Y836" s="230"/>
      <c r="Z836" s="230"/>
    </row>
    <row r="837" spans="1:26" ht="12.75">
      <c r="A837" s="230"/>
      <c r="B837" s="230"/>
      <c r="C837" s="230"/>
      <c r="D837" s="230"/>
      <c r="E837" s="230"/>
      <c r="F837" s="230"/>
      <c r="G837" s="230"/>
      <c r="H837" s="230"/>
      <c r="I837" s="230"/>
      <c r="J837" s="230"/>
      <c r="K837" s="230"/>
      <c r="L837" s="230"/>
      <c r="M837" s="230"/>
      <c r="N837" s="230"/>
      <c r="O837" s="230"/>
      <c r="P837" s="230"/>
      <c r="Q837" s="230"/>
      <c r="R837" s="230"/>
      <c r="S837" s="230"/>
      <c r="T837" s="230"/>
      <c r="U837" s="230"/>
      <c r="V837" s="230"/>
      <c r="W837" s="230"/>
      <c r="X837" s="230"/>
      <c r="Y837" s="230"/>
      <c r="Z837" s="230"/>
    </row>
    <row r="838" spans="1:26" ht="12.75">
      <c r="A838" s="230"/>
      <c r="B838" s="230"/>
      <c r="C838" s="230"/>
      <c r="D838" s="230"/>
      <c r="E838" s="230"/>
      <c r="F838" s="230"/>
      <c r="G838" s="230"/>
      <c r="H838" s="230"/>
      <c r="I838" s="230"/>
      <c r="J838" s="230"/>
      <c r="K838" s="230"/>
      <c r="L838" s="230"/>
      <c r="M838" s="230"/>
      <c r="N838" s="230"/>
      <c r="O838" s="230"/>
      <c r="P838" s="230"/>
      <c r="Q838" s="230"/>
      <c r="R838" s="230"/>
      <c r="S838" s="230"/>
      <c r="T838" s="230"/>
      <c r="U838" s="230"/>
      <c r="V838" s="230"/>
      <c r="W838" s="230"/>
      <c r="X838" s="230"/>
      <c r="Y838" s="230"/>
      <c r="Z838" s="230"/>
    </row>
    <row r="839" spans="1:26" ht="12.75">
      <c r="A839" s="230"/>
      <c r="B839" s="230"/>
      <c r="C839" s="230"/>
      <c r="D839" s="230"/>
      <c r="E839" s="230"/>
      <c r="F839" s="230"/>
      <c r="G839" s="230"/>
      <c r="H839" s="230"/>
      <c r="I839" s="230"/>
      <c r="J839" s="230"/>
      <c r="K839" s="230"/>
      <c r="L839" s="230"/>
      <c r="M839" s="230"/>
      <c r="N839" s="230"/>
      <c r="O839" s="230"/>
      <c r="P839" s="230"/>
      <c r="Q839" s="230"/>
      <c r="R839" s="230"/>
      <c r="S839" s="230"/>
      <c r="T839" s="230"/>
      <c r="U839" s="230"/>
      <c r="V839" s="230"/>
      <c r="W839" s="230"/>
      <c r="X839" s="230"/>
      <c r="Y839" s="230"/>
      <c r="Z839" s="230"/>
    </row>
    <row r="840" spans="1:26" ht="12.75">
      <c r="A840" s="230"/>
      <c r="B840" s="230"/>
      <c r="C840" s="230"/>
      <c r="D840" s="230"/>
      <c r="E840" s="230"/>
      <c r="F840" s="230"/>
      <c r="G840" s="230"/>
      <c r="H840" s="230"/>
      <c r="I840" s="230"/>
      <c r="J840" s="230"/>
      <c r="K840" s="230"/>
      <c r="L840" s="230"/>
      <c r="M840" s="230"/>
      <c r="N840" s="230"/>
      <c r="O840" s="230"/>
      <c r="P840" s="230"/>
      <c r="Q840" s="230"/>
      <c r="R840" s="230"/>
      <c r="S840" s="230"/>
      <c r="T840" s="230"/>
      <c r="U840" s="230"/>
      <c r="V840" s="230"/>
      <c r="W840" s="230"/>
      <c r="X840" s="230"/>
      <c r="Y840" s="230"/>
      <c r="Z840" s="230"/>
    </row>
    <row r="841" spans="1:26" ht="12.75">
      <c r="A841" s="230"/>
      <c r="B841" s="230"/>
      <c r="C841" s="230"/>
      <c r="D841" s="230"/>
      <c r="E841" s="230"/>
      <c r="F841" s="230"/>
      <c r="G841" s="230"/>
      <c r="H841" s="230"/>
      <c r="I841" s="230"/>
      <c r="J841" s="230"/>
      <c r="K841" s="230"/>
      <c r="L841" s="230"/>
      <c r="M841" s="230"/>
      <c r="N841" s="230"/>
      <c r="O841" s="230"/>
      <c r="P841" s="230"/>
      <c r="Q841" s="230"/>
      <c r="R841" s="230"/>
      <c r="S841" s="230"/>
      <c r="T841" s="230"/>
      <c r="U841" s="230"/>
      <c r="V841" s="230"/>
      <c r="W841" s="230"/>
      <c r="X841" s="230"/>
      <c r="Y841" s="230"/>
      <c r="Z841" s="230"/>
    </row>
    <row r="842" spans="1:26" ht="12.75">
      <c r="A842" s="230"/>
      <c r="B842" s="230"/>
      <c r="C842" s="230"/>
      <c r="D842" s="230"/>
      <c r="E842" s="230"/>
      <c r="F842" s="230"/>
      <c r="G842" s="230"/>
      <c r="H842" s="230"/>
      <c r="I842" s="230"/>
      <c r="J842" s="230"/>
      <c r="K842" s="230"/>
      <c r="L842" s="230"/>
      <c r="M842" s="230"/>
      <c r="N842" s="230"/>
      <c r="O842" s="230"/>
      <c r="P842" s="230"/>
      <c r="Q842" s="230"/>
      <c r="R842" s="230"/>
      <c r="S842" s="230"/>
      <c r="T842" s="230"/>
      <c r="U842" s="230"/>
      <c r="V842" s="230"/>
      <c r="W842" s="230"/>
      <c r="X842" s="230"/>
      <c r="Y842" s="230"/>
      <c r="Z842" s="230"/>
    </row>
    <row r="843" spans="1:26" ht="12.75">
      <c r="A843" s="230"/>
      <c r="B843" s="230"/>
      <c r="C843" s="230"/>
      <c r="D843" s="230"/>
      <c r="E843" s="230"/>
      <c r="F843" s="230"/>
      <c r="G843" s="230"/>
      <c r="H843" s="230"/>
      <c r="I843" s="230"/>
      <c r="J843" s="230"/>
      <c r="K843" s="230"/>
      <c r="L843" s="230"/>
      <c r="M843" s="230"/>
      <c r="N843" s="230"/>
      <c r="O843" s="230"/>
      <c r="P843" s="230"/>
      <c r="Q843" s="230"/>
      <c r="R843" s="230"/>
      <c r="S843" s="230"/>
      <c r="T843" s="230"/>
      <c r="U843" s="230"/>
      <c r="V843" s="230"/>
      <c r="W843" s="230"/>
      <c r="X843" s="230"/>
      <c r="Y843" s="230"/>
      <c r="Z843" s="230"/>
    </row>
    <row r="844" spans="1:26" ht="12.75">
      <c r="A844" s="230"/>
      <c r="B844" s="230"/>
      <c r="C844" s="230"/>
      <c r="D844" s="230"/>
      <c r="E844" s="230"/>
      <c r="F844" s="230"/>
      <c r="G844" s="230"/>
      <c r="H844" s="230"/>
      <c r="I844" s="230"/>
      <c r="J844" s="230"/>
      <c r="K844" s="230"/>
      <c r="L844" s="230"/>
      <c r="M844" s="230"/>
      <c r="N844" s="230"/>
      <c r="O844" s="230"/>
      <c r="P844" s="230"/>
      <c r="Q844" s="230"/>
      <c r="R844" s="230"/>
      <c r="S844" s="230"/>
      <c r="T844" s="230"/>
      <c r="U844" s="230"/>
      <c r="V844" s="230"/>
      <c r="W844" s="230"/>
      <c r="X844" s="230"/>
      <c r="Y844" s="230"/>
      <c r="Z844" s="230"/>
    </row>
    <row r="845" spans="1:26" ht="12.75">
      <c r="A845" s="230"/>
      <c r="B845" s="230"/>
      <c r="C845" s="230"/>
      <c r="D845" s="230"/>
      <c r="E845" s="230"/>
      <c r="F845" s="230"/>
      <c r="G845" s="230"/>
      <c r="H845" s="230"/>
      <c r="I845" s="230"/>
      <c r="J845" s="230"/>
      <c r="K845" s="230"/>
      <c r="L845" s="230"/>
      <c r="M845" s="230"/>
      <c r="N845" s="230"/>
      <c r="O845" s="230"/>
      <c r="P845" s="230"/>
      <c r="Q845" s="230"/>
      <c r="R845" s="230"/>
      <c r="S845" s="230"/>
      <c r="T845" s="230"/>
      <c r="U845" s="230"/>
      <c r="V845" s="230"/>
      <c r="W845" s="230"/>
      <c r="X845" s="230"/>
      <c r="Y845" s="230"/>
      <c r="Z845" s="230"/>
    </row>
    <row r="846" spans="1:26" ht="12.75">
      <c r="A846" s="230"/>
      <c r="B846" s="230"/>
      <c r="C846" s="230"/>
      <c r="D846" s="230"/>
      <c r="E846" s="230"/>
      <c r="F846" s="230"/>
      <c r="G846" s="230"/>
      <c r="H846" s="230"/>
      <c r="I846" s="230"/>
      <c r="J846" s="230"/>
      <c r="K846" s="230"/>
      <c r="L846" s="230"/>
      <c r="M846" s="230"/>
      <c r="N846" s="230"/>
      <c r="O846" s="230"/>
      <c r="P846" s="230"/>
      <c r="Q846" s="230"/>
      <c r="R846" s="230"/>
      <c r="S846" s="230"/>
      <c r="T846" s="230"/>
      <c r="U846" s="230"/>
      <c r="V846" s="230"/>
      <c r="W846" s="230"/>
      <c r="X846" s="230"/>
      <c r="Y846" s="230"/>
      <c r="Z846" s="230"/>
    </row>
    <row r="847" spans="1:26" ht="12.75">
      <c r="A847" s="230"/>
      <c r="B847" s="230"/>
      <c r="C847" s="230"/>
      <c r="D847" s="230"/>
      <c r="E847" s="230"/>
      <c r="F847" s="230"/>
      <c r="G847" s="230"/>
      <c r="H847" s="230"/>
      <c r="I847" s="230"/>
      <c r="J847" s="230"/>
      <c r="K847" s="230"/>
      <c r="L847" s="230"/>
      <c r="M847" s="230"/>
      <c r="N847" s="230"/>
      <c r="O847" s="230"/>
      <c r="P847" s="230"/>
      <c r="Q847" s="230"/>
      <c r="R847" s="230"/>
      <c r="S847" s="230"/>
      <c r="T847" s="230"/>
      <c r="U847" s="230"/>
      <c r="V847" s="230"/>
      <c r="W847" s="230"/>
      <c r="X847" s="230"/>
      <c r="Y847" s="230"/>
      <c r="Z847" s="230"/>
    </row>
    <row r="848" spans="1:26" ht="12.75">
      <c r="A848" s="230"/>
      <c r="B848" s="230"/>
      <c r="C848" s="230"/>
      <c r="D848" s="230"/>
      <c r="E848" s="230"/>
      <c r="F848" s="230"/>
      <c r="G848" s="230"/>
      <c r="H848" s="230"/>
      <c r="I848" s="230"/>
      <c r="J848" s="230"/>
      <c r="K848" s="230"/>
      <c r="L848" s="230"/>
      <c r="M848" s="230"/>
      <c r="N848" s="230"/>
      <c r="O848" s="230"/>
      <c r="P848" s="230"/>
      <c r="Q848" s="230"/>
      <c r="R848" s="230"/>
      <c r="S848" s="230"/>
      <c r="T848" s="230"/>
      <c r="U848" s="230"/>
      <c r="V848" s="230"/>
      <c r="W848" s="230"/>
      <c r="X848" s="230"/>
      <c r="Y848" s="230"/>
      <c r="Z848" s="230"/>
    </row>
    <row r="849" spans="1:26" ht="12.75">
      <c r="A849" s="230"/>
      <c r="B849" s="230"/>
      <c r="C849" s="230"/>
      <c r="D849" s="230"/>
      <c r="E849" s="230"/>
      <c r="F849" s="230"/>
      <c r="G849" s="230"/>
      <c r="H849" s="230"/>
      <c r="I849" s="230"/>
      <c r="J849" s="230"/>
      <c r="K849" s="230"/>
      <c r="L849" s="230"/>
      <c r="M849" s="230"/>
      <c r="N849" s="230"/>
      <c r="O849" s="230"/>
      <c r="P849" s="230"/>
      <c r="Q849" s="230"/>
      <c r="R849" s="230"/>
      <c r="S849" s="230"/>
      <c r="T849" s="230"/>
      <c r="U849" s="230"/>
      <c r="V849" s="230"/>
      <c r="W849" s="230"/>
      <c r="X849" s="230"/>
      <c r="Y849" s="230"/>
      <c r="Z849" s="230"/>
    </row>
    <row r="850" spans="1:26" ht="12.75">
      <c r="A850" s="230"/>
      <c r="B850" s="230"/>
      <c r="C850" s="230"/>
      <c r="D850" s="230"/>
      <c r="E850" s="230"/>
      <c r="F850" s="230"/>
      <c r="G850" s="230"/>
      <c r="H850" s="230"/>
      <c r="I850" s="230"/>
      <c r="J850" s="230"/>
      <c r="K850" s="230"/>
      <c r="L850" s="230"/>
      <c r="M850" s="230"/>
      <c r="N850" s="230"/>
      <c r="O850" s="230"/>
      <c r="P850" s="230"/>
      <c r="Q850" s="230"/>
      <c r="R850" s="230"/>
      <c r="S850" s="230"/>
      <c r="T850" s="230"/>
      <c r="U850" s="230"/>
      <c r="V850" s="230"/>
      <c r="W850" s="230"/>
      <c r="X850" s="230"/>
      <c r="Y850" s="230"/>
      <c r="Z850" s="230"/>
    </row>
    <row r="851" spans="1:26" ht="12.75">
      <c r="A851" s="230"/>
      <c r="B851" s="230"/>
      <c r="C851" s="230"/>
      <c r="D851" s="230"/>
      <c r="E851" s="230"/>
      <c r="F851" s="230"/>
      <c r="G851" s="230"/>
      <c r="H851" s="230"/>
      <c r="I851" s="230"/>
      <c r="J851" s="230"/>
      <c r="K851" s="230"/>
      <c r="L851" s="230"/>
      <c r="M851" s="230"/>
      <c r="N851" s="230"/>
      <c r="O851" s="230"/>
      <c r="P851" s="230"/>
      <c r="Q851" s="230"/>
      <c r="R851" s="230"/>
      <c r="S851" s="230"/>
      <c r="T851" s="230"/>
      <c r="U851" s="230"/>
      <c r="V851" s="230"/>
      <c r="W851" s="230"/>
      <c r="X851" s="230"/>
      <c r="Y851" s="230"/>
      <c r="Z851" s="230"/>
    </row>
    <row r="852" spans="1:26" ht="12.75">
      <c r="A852" s="230"/>
      <c r="B852" s="230"/>
      <c r="C852" s="230"/>
      <c r="D852" s="230"/>
      <c r="E852" s="230"/>
      <c r="F852" s="230"/>
      <c r="G852" s="230"/>
      <c r="H852" s="230"/>
      <c r="I852" s="230"/>
      <c r="J852" s="230"/>
      <c r="K852" s="230"/>
      <c r="L852" s="230"/>
      <c r="M852" s="230"/>
      <c r="N852" s="230"/>
      <c r="O852" s="230"/>
      <c r="P852" s="230"/>
      <c r="Q852" s="230"/>
      <c r="R852" s="230"/>
      <c r="S852" s="230"/>
      <c r="T852" s="230"/>
      <c r="U852" s="230"/>
      <c r="V852" s="230"/>
      <c r="W852" s="230"/>
      <c r="X852" s="230"/>
      <c r="Y852" s="230"/>
      <c r="Z852" s="230"/>
    </row>
    <row r="853" spans="1:26" ht="12.75">
      <c r="A853" s="230"/>
      <c r="B853" s="230"/>
      <c r="C853" s="230"/>
      <c r="D853" s="230"/>
      <c r="E853" s="230"/>
      <c r="F853" s="230"/>
      <c r="G853" s="230"/>
      <c r="H853" s="230"/>
      <c r="I853" s="230"/>
      <c r="J853" s="230"/>
      <c r="K853" s="230"/>
      <c r="L853" s="230"/>
      <c r="M853" s="230"/>
      <c r="N853" s="230"/>
      <c r="O853" s="230"/>
      <c r="P853" s="230"/>
      <c r="Q853" s="230"/>
      <c r="R853" s="230"/>
      <c r="S853" s="230"/>
      <c r="T853" s="230"/>
      <c r="U853" s="230"/>
      <c r="V853" s="230"/>
      <c r="W853" s="230"/>
      <c r="X853" s="230"/>
      <c r="Y853" s="230"/>
      <c r="Z853" s="230"/>
    </row>
    <row r="854" spans="1:26" ht="12.75">
      <c r="A854" s="230"/>
      <c r="B854" s="230"/>
      <c r="C854" s="230"/>
      <c r="D854" s="230"/>
      <c r="E854" s="230"/>
      <c r="F854" s="230"/>
      <c r="G854" s="230"/>
      <c r="H854" s="230"/>
      <c r="I854" s="230"/>
      <c r="J854" s="230"/>
      <c r="K854" s="230"/>
      <c r="L854" s="230"/>
      <c r="M854" s="230"/>
      <c r="N854" s="230"/>
      <c r="O854" s="230"/>
      <c r="P854" s="230"/>
      <c r="Q854" s="230"/>
      <c r="R854" s="230"/>
      <c r="S854" s="230"/>
      <c r="T854" s="230"/>
      <c r="U854" s="230"/>
      <c r="V854" s="230"/>
      <c r="W854" s="230"/>
      <c r="X854" s="230"/>
      <c r="Y854" s="230"/>
      <c r="Z854" s="230"/>
    </row>
    <row r="855" spans="1:26" ht="12.75">
      <c r="A855" s="230"/>
      <c r="B855" s="230"/>
      <c r="C855" s="230"/>
      <c r="D855" s="230"/>
      <c r="E855" s="230"/>
      <c r="F855" s="230"/>
      <c r="G855" s="230"/>
      <c r="H855" s="230"/>
      <c r="I855" s="230"/>
      <c r="J855" s="230"/>
      <c r="K855" s="230"/>
      <c r="L855" s="230"/>
      <c r="M855" s="230"/>
      <c r="N855" s="230"/>
      <c r="O855" s="230"/>
      <c r="P855" s="230"/>
      <c r="Q855" s="230"/>
      <c r="R855" s="230"/>
      <c r="S855" s="230"/>
      <c r="T855" s="230"/>
      <c r="U855" s="230"/>
      <c r="V855" s="230"/>
      <c r="W855" s="230"/>
      <c r="X855" s="230"/>
      <c r="Y855" s="230"/>
      <c r="Z855" s="230"/>
    </row>
    <row r="856" spans="1:26" ht="12.75">
      <c r="A856" s="230"/>
      <c r="B856" s="230"/>
      <c r="C856" s="230"/>
      <c r="D856" s="230"/>
      <c r="E856" s="230"/>
      <c r="F856" s="230"/>
      <c r="G856" s="230"/>
      <c r="H856" s="230"/>
      <c r="I856" s="230"/>
      <c r="J856" s="230"/>
      <c r="K856" s="230"/>
      <c r="L856" s="230"/>
      <c r="M856" s="230"/>
      <c r="N856" s="230"/>
      <c r="O856" s="230"/>
      <c r="P856" s="230"/>
      <c r="Q856" s="230"/>
      <c r="R856" s="230"/>
      <c r="S856" s="230"/>
      <c r="T856" s="230"/>
      <c r="U856" s="230"/>
      <c r="V856" s="230"/>
      <c r="W856" s="230"/>
      <c r="X856" s="230"/>
      <c r="Y856" s="230"/>
      <c r="Z856" s="230"/>
    </row>
    <row r="857" spans="1:26" ht="12.75">
      <c r="A857" s="230"/>
      <c r="B857" s="230"/>
      <c r="C857" s="230"/>
      <c r="D857" s="230"/>
      <c r="E857" s="230"/>
      <c r="F857" s="230"/>
      <c r="G857" s="230"/>
      <c r="H857" s="230"/>
      <c r="I857" s="230"/>
      <c r="J857" s="230"/>
      <c r="K857" s="230"/>
      <c r="L857" s="230"/>
      <c r="M857" s="230"/>
      <c r="N857" s="230"/>
      <c r="O857" s="230"/>
      <c r="P857" s="230"/>
      <c r="Q857" s="230"/>
      <c r="R857" s="230"/>
      <c r="S857" s="230"/>
      <c r="T857" s="230"/>
      <c r="U857" s="230"/>
      <c r="V857" s="230"/>
      <c r="W857" s="230"/>
      <c r="X857" s="230"/>
      <c r="Y857" s="230"/>
      <c r="Z857" s="230"/>
    </row>
    <row r="858" spans="1:26" ht="12.75">
      <c r="A858" s="230"/>
      <c r="B858" s="230"/>
      <c r="C858" s="230"/>
      <c r="D858" s="230"/>
      <c r="E858" s="230"/>
      <c r="F858" s="230"/>
      <c r="G858" s="230"/>
      <c r="H858" s="230"/>
      <c r="I858" s="230"/>
      <c r="J858" s="230"/>
      <c r="K858" s="230"/>
      <c r="L858" s="230"/>
      <c r="M858" s="230"/>
      <c r="N858" s="230"/>
      <c r="O858" s="230"/>
      <c r="P858" s="230"/>
      <c r="Q858" s="230"/>
      <c r="R858" s="230"/>
      <c r="S858" s="230"/>
      <c r="T858" s="230"/>
      <c r="U858" s="230"/>
      <c r="V858" s="230"/>
      <c r="W858" s="230"/>
      <c r="X858" s="230"/>
      <c r="Y858" s="230"/>
      <c r="Z858" s="230"/>
    </row>
    <row r="859" spans="1:26" ht="12.75">
      <c r="A859" s="230"/>
      <c r="B859" s="230"/>
      <c r="C859" s="230"/>
      <c r="D859" s="230"/>
      <c r="E859" s="230"/>
      <c r="F859" s="230"/>
      <c r="G859" s="230"/>
      <c r="H859" s="230"/>
      <c r="I859" s="230"/>
      <c r="J859" s="230"/>
      <c r="K859" s="230"/>
      <c r="L859" s="230"/>
      <c r="M859" s="230"/>
      <c r="N859" s="230"/>
      <c r="O859" s="230"/>
      <c r="P859" s="230"/>
      <c r="Q859" s="230"/>
      <c r="R859" s="230"/>
      <c r="S859" s="230"/>
      <c r="T859" s="230"/>
      <c r="U859" s="230"/>
      <c r="V859" s="230"/>
      <c r="W859" s="230"/>
      <c r="X859" s="230"/>
      <c r="Y859" s="230"/>
      <c r="Z859" s="230"/>
    </row>
    <row r="860" spans="1:26" ht="12.75">
      <c r="A860" s="230"/>
      <c r="B860" s="230"/>
      <c r="C860" s="230"/>
      <c r="D860" s="230"/>
      <c r="E860" s="230"/>
      <c r="F860" s="230"/>
      <c r="G860" s="230"/>
      <c r="H860" s="230"/>
      <c r="I860" s="230"/>
      <c r="J860" s="230"/>
      <c r="K860" s="230"/>
      <c r="L860" s="230"/>
      <c r="M860" s="230"/>
      <c r="N860" s="230"/>
      <c r="O860" s="230"/>
      <c r="P860" s="230"/>
      <c r="Q860" s="230"/>
      <c r="R860" s="230"/>
      <c r="S860" s="230"/>
      <c r="T860" s="230"/>
      <c r="U860" s="230"/>
      <c r="V860" s="230"/>
      <c r="W860" s="230"/>
      <c r="X860" s="230"/>
      <c r="Y860" s="230"/>
      <c r="Z860" s="230"/>
    </row>
    <row r="861" spans="1:26" ht="12.75">
      <c r="A861" s="230"/>
      <c r="B861" s="230"/>
      <c r="C861" s="230"/>
      <c r="D861" s="230"/>
      <c r="E861" s="230"/>
      <c r="F861" s="230"/>
      <c r="G861" s="230"/>
      <c r="H861" s="230"/>
      <c r="I861" s="230"/>
      <c r="J861" s="230"/>
      <c r="K861" s="230"/>
      <c r="L861" s="230"/>
      <c r="M861" s="230"/>
      <c r="N861" s="230"/>
      <c r="O861" s="230"/>
      <c r="P861" s="230"/>
      <c r="Q861" s="230"/>
      <c r="R861" s="230"/>
      <c r="S861" s="230"/>
      <c r="T861" s="230"/>
      <c r="U861" s="230"/>
      <c r="V861" s="230"/>
      <c r="W861" s="230"/>
      <c r="X861" s="230"/>
      <c r="Y861" s="230"/>
      <c r="Z861" s="230"/>
    </row>
    <row r="862" spans="1:26" ht="12.75">
      <c r="A862" s="230"/>
      <c r="B862" s="230"/>
      <c r="C862" s="230"/>
      <c r="D862" s="230"/>
      <c r="E862" s="230"/>
      <c r="F862" s="230"/>
      <c r="G862" s="230"/>
      <c r="H862" s="230"/>
      <c r="I862" s="230"/>
      <c r="J862" s="230"/>
      <c r="K862" s="230"/>
      <c r="L862" s="230"/>
      <c r="M862" s="230"/>
      <c r="N862" s="230"/>
      <c r="O862" s="230"/>
      <c r="P862" s="230"/>
      <c r="Q862" s="230"/>
      <c r="R862" s="230"/>
      <c r="S862" s="230"/>
      <c r="T862" s="230"/>
      <c r="U862" s="230"/>
      <c r="V862" s="230"/>
      <c r="W862" s="230"/>
      <c r="X862" s="230"/>
      <c r="Y862" s="230"/>
      <c r="Z862" s="230"/>
    </row>
    <row r="863" spans="1:26" ht="12.75">
      <c r="A863" s="230"/>
      <c r="B863" s="230"/>
      <c r="C863" s="230"/>
      <c r="D863" s="230"/>
      <c r="E863" s="230"/>
      <c r="F863" s="230"/>
      <c r="G863" s="230"/>
      <c r="H863" s="230"/>
      <c r="I863" s="230"/>
      <c r="J863" s="230"/>
      <c r="K863" s="230"/>
      <c r="L863" s="230"/>
      <c r="M863" s="230"/>
      <c r="N863" s="230"/>
      <c r="O863" s="230"/>
      <c r="P863" s="230"/>
      <c r="Q863" s="230"/>
      <c r="R863" s="230"/>
      <c r="S863" s="230"/>
      <c r="T863" s="230"/>
      <c r="U863" s="230"/>
      <c r="V863" s="230"/>
      <c r="W863" s="230"/>
      <c r="X863" s="230"/>
      <c r="Y863" s="230"/>
      <c r="Z863" s="230"/>
    </row>
    <row r="864" spans="1:26" ht="12.75">
      <c r="A864" s="230"/>
      <c r="B864" s="230"/>
      <c r="C864" s="230"/>
      <c r="D864" s="230"/>
      <c r="E864" s="230"/>
      <c r="F864" s="230"/>
      <c r="G864" s="230"/>
      <c r="H864" s="230"/>
      <c r="I864" s="230"/>
      <c r="J864" s="230"/>
      <c r="K864" s="230"/>
      <c r="L864" s="230"/>
      <c r="M864" s="230"/>
      <c r="N864" s="230"/>
      <c r="O864" s="230"/>
      <c r="P864" s="230"/>
      <c r="Q864" s="230"/>
      <c r="R864" s="230"/>
      <c r="S864" s="230"/>
      <c r="T864" s="230"/>
      <c r="U864" s="230"/>
      <c r="V864" s="230"/>
      <c r="W864" s="230"/>
      <c r="X864" s="230"/>
      <c r="Y864" s="230"/>
      <c r="Z864" s="230"/>
    </row>
    <row r="865" spans="1:26" ht="12.75">
      <c r="A865" s="230"/>
      <c r="B865" s="230"/>
      <c r="C865" s="230"/>
      <c r="D865" s="230"/>
      <c r="E865" s="230"/>
      <c r="F865" s="230"/>
      <c r="G865" s="230"/>
      <c r="H865" s="230"/>
      <c r="I865" s="230"/>
      <c r="J865" s="230"/>
      <c r="K865" s="230"/>
      <c r="L865" s="230"/>
      <c r="M865" s="230"/>
      <c r="N865" s="230"/>
      <c r="O865" s="230"/>
      <c r="P865" s="230"/>
      <c r="Q865" s="230"/>
      <c r="R865" s="230"/>
      <c r="S865" s="230"/>
      <c r="T865" s="230"/>
      <c r="U865" s="230"/>
      <c r="V865" s="230"/>
      <c r="W865" s="230"/>
      <c r="X865" s="230"/>
      <c r="Y865" s="230"/>
      <c r="Z865" s="230"/>
    </row>
    <row r="866" spans="1:26" ht="12.75">
      <c r="A866" s="230"/>
      <c r="B866" s="230"/>
      <c r="C866" s="230"/>
      <c r="D866" s="230"/>
      <c r="E866" s="230"/>
      <c r="F866" s="230"/>
      <c r="G866" s="230"/>
      <c r="H866" s="230"/>
      <c r="I866" s="230"/>
      <c r="J866" s="230"/>
      <c r="K866" s="230"/>
      <c r="L866" s="230"/>
      <c r="M866" s="230"/>
      <c r="N866" s="230"/>
      <c r="O866" s="230"/>
      <c r="P866" s="230"/>
      <c r="Q866" s="230"/>
      <c r="R866" s="230"/>
      <c r="S866" s="230"/>
      <c r="T866" s="230"/>
      <c r="U866" s="230"/>
      <c r="V866" s="230"/>
      <c r="W866" s="230"/>
      <c r="X866" s="230"/>
      <c r="Y866" s="230"/>
      <c r="Z866" s="230"/>
    </row>
    <row r="867" spans="1:26" ht="12.75">
      <c r="A867" s="230"/>
      <c r="B867" s="230"/>
      <c r="C867" s="230"/>
      <c r="D867" s="230"/>
      <c r="E867" s="230"/>
      <c r="F867" s="230"/>
      <c r="G867" s="230"/>
      <c r="H867" s="230"/>
      <c r="I867" s="230"/>
      <c r="J867" s="230"/>
      <c r="K867" s="230"/>
      <c r="L867" s="230"/>
      <c r="M867" s="230"/>
      <c r="N867" s="230"/>
      <c r="O867" s="230"/>
      <c r="P867" s="230"/>
      <c r="Q867" s="230"/>
      <c r="R867" s="230"/>
      <c r="S867" s="230"/>
      <c r="T867" s="230"/>
      <c r="U867" s="230"/>
      <c r="V867" s="230"/>
      <c r="W867" s="230"/>
      <c r="X867" s="230"/>
      <c r="Y867" s="230"/>
      <c r="Z867" s="230"/>
    </row>
    <row r="868" spans="1:26" ht="12.75">
      <c r="A868" s="230"/>
      <c r="B868" s="230"/>
      <c r="C868" s="230"/>
      <c r="D868" s="230"/>
      <c r="E868" s="230"/>
      <c r="F868" s="230"/>
      <c r="G868" s="230"/>
      <c r="H868" s="230"/>
      <c r="I868" s="230"/>
      <c r="J868" s="230"/>
      <c r="K868" s="230"/>
      <c r="L868" s="230"/>
      <c r="M868" s="230"/>
      <c r="N868" s="230"/>
      <c r="O868" s="230"/>
      <c r="P868" s="230"/>
      <c r="Q868" s="230"/>
      <c r="R868" s="230"/>
      <c r="S868" s="230"/>
      <c r="T868" s="230"/>
      <c r="U868" s="230"/>
      <c r="V868" s="230"/>
      <c r="W868" s="230"/>
      <c r="X868" s="230"/>
      <c r="Y868" s="230"/>
      <c r="Z868" s="230"/>
    </row>
    <row r="869" spans="1:26" ht="12.75">
      <c r="A869" s="230"/>
      <c r="B869" s="230"/>
      <c r="C869" s="230"/>
      <c r="D869" s="230"/>
      <c r="E869" s="230"/>
      <c r="F869" s="230"/>
      <c r="G869" s="230"/>
      <c r="H869" s="230"/>
      <c r="I869" s="230"/>
      <c r="J869" s="230"/>
      <c r="K869" s="230"/>
      <c r="L869" s="230"/>
      <c r="M869" s="230"/>
      <c r="N869" s="230"/>
      <c r="O869" s="230"/>
      <c r="P869" s="230"/>
      <c r="Q869" s="230"/>
      <c r="R869" s="230"/>
      <c r="S869" s="230"/>
      <c r="T869" s="230"/>
      <c r="U869" s="230"/>
      <c r="V869" s="230"/>
      <c r="W869" s="230"/>
      <c r="X869" s="230"/>
      <c r="Y869" s="230"/>
      <c r="Z869" s="230"/>
    </row>
    <row r="870" spans="1:26" ht="12.75">
      <c r="A870" s="230"/>
      <c r="B870" s="230"/>
      <c r="C870" s="230"/>
      <c r="D870" s="230"/>
      <c r="E870" s="230"/>
      <c r="F870" s="230"/>
      <c r="G870" s="230"/>
      <c r="H870" s="230"/>
      <c r="I870" s="230"/>
      <c r="J870" s="230"/>
      <c r="K870" s="230"/>
      <c r="L870" s="230"/>
      <c r="M870" s="230"/>
      <c r="N870" s="230"/>
      <c r="O870" s="230"/>
      <c r="P870" s="230"/>
      <c r="Q870" s="230"/>
      <c r="R870" s="230"/>
      <c r="S870" s="230"/>
      <c r="T870" s="230"/>
      <c r="U870" s="230"/>
      <c r="V870" s="230"/>
      <c r="W870" s="230"/>
      <c r="X870" s="230"/>
      <c r="Y870" s="230"/>
      <c r="Z870" s="230"/>
    </row>
    <row r="871" spans="1:26" ht="12.75">
      <c r="A871" s="230"/>
      <c r="B871" s="230"/>
      <c r="C871" s="230"/>
      <c r="D871" s="230"/>
      <c r="E871" s="230"/>
      <c r="F871" s="230"/>
      <c r="G871" s="230"/>
      <c r="H871" s="230"/>
      <c r="I871" s="230"/>
      <c r="J871" s="230"/>
      <c r="K871" s="230"/>
      <c r="L871" s="230"/>
      <c r="M871" s="230"/>
      <c r="N871" s="230"/>
      <c r="O871" s="230"/>
      <c r="P871" s="230"/>
      <c r="Q871" s="230"/>
      <c r="R871" s="230"/>
      <c r="S871" s="230"/>
      <c r="T871" s="230"/>
      <c r="U871" s="230"/>
      <c r="V871" s="230"/>
      <c r="W871" s="230"/>
      <c r="X871" s="230"/>
      <c r="Y871" s="230"/>
      <c r="Z871" s="230"/>
    </row>
    <row r="872" spans="1:26" ht="12.75">
      <c r="A872" s="230"/>
      <c r="B872" s="230"/>
      <c r="C872" s="230"/>
      <c r="D872" s="230"/>
      <c r="E872" s="230"/>
      <c r="F872" s="230"/>
      <c r="G872" s="230"/>
      <c r="H872" s="230"/>
      <c r="I872" s="230"/>
      <c r="J872" s="230"/>
      <c r="K872" s="230"/>
      <c r="L872" s="230"/>
      <c r="M872" s="230"/>
      <c r="N872" s="230"/>
      <c r="O872" s="230"/>
      <c r="P872" s="230"/>
      <c r="Q872" s="230"/>
      <c r="R872" s="230"/>
      <c r="S872" s="230"/>
      <c r="T872" s="230"/>
      <c r="U872" s="230"/>
      <c r="V872" s="230"/>
      <c r="W872" s="230"/>
      <c r="X872" s="230"/>
      <c r="Y872" s="230"/>
      <c r="Z872" s="230"/>
    </row>
    <row r="873" spans="1:26" ht="12.75">
      <c r="A873" s="230"/>
      <c r="B873" s="230"/>
      <c r="C873" s="230"/>
      <c r="D873" s="230"/>
      <c r="E873" s="230"/>
      <c r="F873" s="230"/>
      <c r="G873" s="230"/>
      <c r="H873" s="230"/>
      <c r="I873" s="230"/>
      <c r="J873" s="230"/>
      <c r="K873" s="230"/>
      <c r="L873" s="230"/>
      <c r="M873" s="230"/>
      <c r="N873" s="230"/>
      <c r="O873" s="230"/>
      <c r="P873" s="230"/>
      <c r="Q873" s="230"/>
      <c r="R873" s="230"/>
      <c r="S873" s="230"/>
      <c r="T873" s="230"/>
      <c r="U873" s="230"/>
      <c r="V873" s="230"/>
      <c r="W873" s="230"/>
      <c r="X873" s="230"/>
      <c r="Y873" s="230"/>
      <c r="Z873" s="230"/>
    </row>
    <row r="874" spans="1:26" ht="12.75">
      <c r="A874" s="230"/>
      <c r="B874" s="230"/>
      <c r="C874" s="230"/>
      <c r="D874" s="230"/>
      <c r="E874" s="230"/>
      <c r="F874" s="230"/>
      <c r="G874" s="230"/>
      <c r="H874" s="230"/>
      <c r="I874" s="230"/>
      <c r="J874" s="230"/>
      <c r="K874" s="230"/>
      <c r="L874" s="230"/>
      <c r="M874" s="230"/>
      <c r="N874" s="230"/>
      <c r="O874" s="230"/>
      <c r="P874" s="230"/>
      <c r="Q874" s="230"/>
      <c r="R874" s="230"/>
      <c r="S874" s="230"/>
      <c r="T874" s="230"/>
      <c r="U874" s="230"/>
      <c r="V874" s="230"/>
      <c r="W874" s="230"/>
      <c r="X874" s="230"/>
      <c r="Y874" s="230"/>
      <c r="Z874" s="230"/>
    </row>
    <row r="875" spans="1:26" ht="12.75">
      <c r="A875" s="230"/>
      <c r="B875" s="230"/>
      <c r="C875" s="230"/>
      <c r="D875" s="230"/>
      <c r="E875" s="230"/>
      <c r="F875" s="230"/>
      <c r="G875" s="230"/>
      <c r="H875" s="230"/>
      <c r="I875" s="230"/>
      <c r="J875" s="230"/>
      <c r="K875" s="230"/>
      <c r="L875" s="230"/>
      <c r="M875" s="230"/>
      <c r="N875" s="230"/>
      <c r="O875" s="230"/>
      <c r="P875" s="230"/>
      <c r="Q875" s="230"/>
      <c r="R875" s="230"/>
      <c r="S875" s="230"/>
      <c r="T875" s="230"/>
      <c r="U875" s="230"/>
      <c r="V875" s="230"/>
      <c r="W875" s="230"/>
      <c r="X875" s="230"/>
      <c r="Y875" s="230"/>
      <c r="Z875" s="230"/>
    </row>
    <row r="876" spans="1:26" ht="12.75">
      <c r="A876" s="230"/>
      <c r="B876" s="230"/>
      <c r="C876" s="230"/>
      <c r="D876" s="230"/>
      <c r="E876" s="230"/>
      <c r="F876" s="230"/>
      <c r="G876" s="230"/>
      <c r="H876" s="230"/>
      <c r="I876" s="230"/>
      <c r="J876" s="230"/>
      <c r="K876" s="230"/>
      <c r="L876" s="230"/>
      <c r="M876" s="230"/>
      <c r="N876" s="230"/>
      <c r="O876" s="230"/>
      <c r="P876" s="230"/>
      <c r="Q876" s="230"/>
      <c r="R876" s="230"/>
      <c r="S876" s="230"/>
      <c r="T876" s="230"/>
      <c r="U876" s="230"/>
      <c r="V876" s="230"/>
      <c r="W876" s="230"/>
      <c r="X876" s="230"/>
      <c r="Y876" s="230"/>
      <c r="Z876" s="230"/>
    </row>
    <row r="877" spans="1:26" ht="12.75">
      <c r="A877" s="230"/>
      <c r="B877" s="230"/>
      <c r="C877" s="230"/>
      <c r="D877" s="230"/>
      <c r="E877" s="230"/>
      <c r="F877" s="230"/>
      <c r="G877" s="230"/>
      <c r="H877" s="230"/>
      <c r="I877" s="230"/>
      <c r="J877" s="230"/>
      <c r="K877" s="230"/>
      <c r="L877" s="230"/>
      <c r="M877" s="230"/>
      <c r="N877" s="230"/>
      <c r="O877" s="230"/>
      <c r="P877" s="230"/>
      <c r="Q877" s="230"/>
      <c r="R877" s="230"/>
      <c r="S877" s="230"/>
      <c r="T877" s="230"/>
      <c r="U877" s="230"/>
      <c r="V877" s="230"/>
      <c r="W877" s="230"/>
      <c r="X877" s="230"/>
      <c r="Y877" s="230"/>
      <c r="Z877" s="230"/>
    </row>
    <row r="878" spans="1:26" ht="12.75">
      <c r="A878" s="230"/>
      <c r="B878" s="230"/>
      <c r="C878" s="230"/>
      <c r="D878" s="230"/>
      <c r="E878" s="230"/>
      <c r="F878" s="230"/>
      <c r="G878" s="230"/>
      <c r="H878" s="230"/>
      <c r="I878" s="230"/>
      <c r="J878" s="230"/>
      <c r="K878" s="230"/>
      <c r="L878" s="230"/>
      <c r="M878" s="230"/>
      <c r="N878" s="230"/>
      <c r="O878" s="230"/>
      <c r="P878" s="230"/>
      <c r="Q878" s="230"/>
      <c r="R878" s="230"/>
      <c r="S878" s="230"/>
      <c r="T878" s="230"/>
      <c r="U878" s="230"/>
      <c r="V878" s="230"/>
      <c r="W878" s="230"/>
      <c r="X878" s="230"/>
      <c r="Y878" s="230"/>
      <c r="Z878" s="230"/>
    </row>
    <row r="879" spans="1:26" ht="12.75">
      <c r="A879" s="230"/>
      <c r="B879" s="230"/>
      <c r="C879" s="230"/>
      <c r="D879" s="230"/>
      <c r="E879" s="230"/>
      <c r="F879" s="230"/>
      <c r="G879" s="230"/>
      <c r="H879" s="230"/>
      <c r="I879" s="230"/>
      <c r="J879" s="230"/>
      <c r="K879" s="230"/>
      <c r="L879" s="230"/>
      <c r="M879" s="230"/>
      <c r="N879" s="230"/>
      <c r="O879" s="230"/>
      <c r="P879" s="230"/>
      <c r="Q879" s="230"/>
      <c r="R879" s="230"/>
      <c r="S879" s="230"/>
      <c r="T879" s="230"/>
      <c r="U879" s="230"/>
      <c r="V879" s="230"/>
      <c r="W879" s="230"/>
      <c r="X879" s="230"/>
      <c r="Y879" s="230"/>
      <c r="Z879" s="230"/>
    </row>
    <row r="880" spans="1:26" ht="12.75">
      <c r="A880" s="230"/>
      <c r="B880" s="230"/>
      <c r="C880" s="230"/>
      <c r="D880" s="230"/>
      <c r="E880" s="230"/>
      <c r="F880" s="230"/>
      <c r="G880" s="230"/>
      <c r="H880" s="230"/>
      <c r="I880" s="230"/>
      <c r="J880" s="230"/>
      <c r="K880" s="230"/>
      <c r="L880" s="230"/>
      <c r="M880" s="230"/>
      <c r="N880" s="230"/>
      <c r="O880" s="230"/>
      <c r="P880" s="230"/>
      <c r="Q880" s="230"/>
      <c r="R880" s="230"/>
      <c r="S880" s="230"/>
      <c r="T880" s="230"/>
      <c r="U880" s="230"/>
      <c r="V880" s="230"/>
      <c r="W880" s="230"/>
      <c r="X880" s="230"/>
      <c r="Y880" s="230"/>
      <c r="Z880" s="230"/>
    </row>
    <row r="881" spans="1:26" ht="12.75">
      <c r="A881" s="230"/>
      <c r="B881" s="230"/>
      <c r="C881" s="230"/>
      <c r="D881" s="230"/>
      <c r="E881" s="230"/>
      <c r="F881" s="230"/>
      <c r="G881" s="230"/>
      <c r="H881" s="230"/>
      <c r="I881" s="230"/>
      <c r="J881" s="230"/>
      <c r="K881" s="230"/>
      <c r="L881" s="230"/>
      <c r="M881" s="230"/>
      <c r="N881" s="230"/>
      <c r="O881" s="230"/>
      <c r="P881" s="230"/>
      <c r="Q881" s="230"/>
      <c r="R881" s="230"/>
      <c r="S881" s="230"/>
      <c r="T881" s="230"/>
      <c r="U881" s="230"/>
      <c r="V881" s="230"/>
      <c r="W881" s="230"/>
      <c r="X881" s="230"/>
      <c r="Y881" s="230"/>
      <c r="Z881" s="230"/>
    </row>
    <row r="882" spans="1:26" ht="12.75">
      <c r="A882" s="230"/>
      <c r="B882" s="230"/>
      <c r="C882" s="230"/>
      <c r="D882" s="230"/>
      <c r="E882" s="230"/>
      <c r="F882" s="230"/>
      <c r="G882" s="230"/>
      <c r="H882" s="230"/>
      <c r="I882" s="230"/>
      <c r="J882" s="230"/>
      <c r="K882" s="230"/>
      <c r="L882" s="230"/>
      <c r="M882" s="230"/>
      <c r="N882" s="230"/>
      <c r="O882" s="230"/>
      <c r="P882" s="230"/>
      <c r="Q882" s="230"/>
      <c r="R882" s="230"/>
      <c r="S882" s="230"/>
      <c r="T882" s="230"/>
      <c r="U882" s="230"/>
      <c r="V882" s="230"/>
      <c r="W882" s="230"/>
      <c r="X882" s="230"/>
      <c r="Y882" s="230"/>
      <c r="Z882" s="230"/>
    </row>
    <row r="883" spans="1:26" ht="12.75">
      <c r="A883" s="230"/>
      <c r="B883" s="230"/>
      <c r="C883" s="230"/>
      <c r="D883" s="230"/>
      <c r="E883" s="230"/>
      <c r="F883" s="230"/>
      <c r="G883" s="230"/>
      <c r="H883" s="230"/>
      <c r="I883" s="230"/>
      <c r="J883" s="230"/>
      <c r="K883" s="230"/>
      <c r="L883" s="230"/>
      <c r="M883" s="230"/>
      <c r="N883" s="230"/>
      <c r="O883" s="230"/>
      <c r="P883" s="230"/>
      <c r="Q883" s="230"/>
      <c r="R883" s="230"/>
      <c r="S883" s="230"/>
      <c r="T883" s="230"/>
      <c r="U883" s="230"/>
      <c r="V883" s="230"/>
      <c r="W883" s="230"/>
      <c r="X883" s="230"/>
      <c r="Y883" s="230"/>
      <c r="Z883" s="230"/>
    </row>
    <row r="884" spans="1:26" ht="12.75">
      <c r="A884" s="230"/>
      <c r="B884" s="230"/>
      <c r="C884" s="230"/>
      <c r="D884" s="230"/>
      <c r="E884" s="230"/>
      <c r="F884" s="230"/>
      <c r="G884" s="230"/>
      <c r="H884" s="230"/>
      <c r="I884" s="230"/>
      <c r="J884" s="230"/>
      <c r="K884" s="230"/>
      <c r="L884" s="230"/>
      <c r="M884" s="230"/>
      <c r="N884" s="230"/>
      <c r="O884" s="230"/>
      <c r="P884" s="230"/>
      <c r="Q884" s="230"/>
      <c r="R884" s="230"/>
      <c r="S884" s="230"/>
      <c r="T884" s="230"/>
      <c r="U884" s="230"/>
      <c r="V884" s="230"/>
      <c r="W884" s="230"/>
      <c r="X884" s="230"/>
      <c r="Y884" s="230"/>
      <c r="Z884" s="230"/>
    </row>
    <row r="885" spans="1:26" ht="12.75">
      <c r="A885" s="230"/>
      <c r="B885" s="230"/>
      <c r="C885" s="230"/>
      <c r="D885" s="230"/>
      <c r="E885" s="230"/>
      <c r="F885" s="230"/>
      <c r="G885" s="230"/>
      <c r="H885" s="230"/>
      <c r="I885" s="230"/>
      <c r="J885" s="230"/>
      <c r="K885" s="230"/>
      <c r="L885" s="230"/>
      <c r="M885" s="230"/>
      <c r="N885" s="230"/>
      <c r="O885" s="230"/>
      <c r="P885" s="230"/>
      <c r="Q885" s="230"/>
      <c r="R885" s="230"/>
      <c r="S885" s="230"/>
      <c r="T885" s="230"/>
      <c r="U885" s="230"/>
      <c r="V885" s="230"/>
      <c r="W885" s="230"/>
      <c r="X885" s="230"/>
      <c r="Y885" s="230"/>
      <c r="Z885" s="230"/>
    </row>
    <row r="886" spans="1:26" ht="12.75">
      <c r="A886" s="230"/>
      <c r="B886" s="230"/>
      <c r="C886" s="230"/>
      <c r="D886" s="230"/>
      <c r="E886" s="230"/>
      <c r="F886" s="230"/>
      <c r="G886" s="230"/>
      <c r="H886" s="230"/>
      <c r="I886" s="230"/>
      <c r="J886" s="230"/>
      <c r="K886" s="230"/>
      <c r="L886" s="230"/>
      <c r="M886" s="230"/>
      <c r="N886" s="230"/>
      <c r="O886" s="230"/>
      <c r="P886" s="230"/>
      <c r="Q886" s="230"/>
      <c r="R886" s="230"/>
      <c r="S886" s="230"/>
      <c r="T886" s="230"/>
      <c r="U886" s="230"/>
      <c r="V886" s="230"/>
      <c r="W886" s="230"/>
      <c r="X886" s="230"/>
      <c r="Y886" s="230"/>
      <c r="Z886" s="230"/>
    </row>
    <row r="887" spans="1:26" ht="12.75">
      <c r="A887" s="230"/>
      <c r="B887" s="230"/>
      <c r="C887" s="230"/>
      <c r="D887" s="230"/>
      <c r="E887" s="230"/>
      <c r="F887" s="230"/>
      <c r="G887" s="230"/>
      <c r="H887" s="230"/>
      <c r="I887" s="230"/>
      <c r="J887" s="230"/>
      <c r="K887" s="230"/>
      <c r="L887" s="230"/>
      <c r="M887" s="230"/>
      <c r="N887" s="230"/>
      <c r="O887" s="230"/>
      <c r="P887" s="230"/>
      <c r="Q887" s="230"/>
      <c r="R887" s="230"/>
      <c r="S887" s="230"/>
      <c r="T887" s="230"/>
      <c r="U887" s="230"/>
      <c r="V887" s="230"/>
      <c r="W887" s="230"/>
      <c r="X887" s="230"/>
      <c r="Y887" s="230"/>
      <c r="Z887" s="230"/>
    </row>
    <row r="888" spans="1:26" ht="12.75">
      <c r="A888" s="230"/>
      <c r="B888" s="230"/>
      <c r="C888" s="230"/>
      <c r="D888" s="230"/>
      <c r="E888" s="230"/>
      <c r="F888" s="230"/>
      <c r="G888" s="230"/>
      <c r="H888" s="230"/>
      <c r="I888" s="230"/>
      <c r="J888" s="230"/>
      <c r="K888" s="230"/>
      <c r="L888" s="230"/>
      <c r="M888" s="230"/>
      <c r="N888" s="230"/>
      <c r="O888" s="230"/>
      <c r="P888" s="230"/>
      <c r="Q888" s="230"/>
      <c r="R888" s="230"/>
      <c r="S888" s="230"/>
      <c r="T888" s="230"/>
      <c r="U888" s="230"/>
      <c r="V888" s="230"/>
      <c r="W888" s="230"/>
      <c r="X888" s="230"/>
      <c r="Y888" s="230"/>
      <c r="Z888" s="230"/>
    </row>
    <row r="889" spans="1:26" ht="12.75">
      <c r="A889" s="230"/>
      <c r="B889" s="230"/>
      <c r="C889" s="230"/>
      <c r="D889" s="230"/>
      <c r="E889" s="230"/>
      <c r="F889" s="230"/>
      <c r="G889" s="230"/>
      <c r="H889" s="230"/>
      <c r="I889" s="230"/>
      <c r="J889" s="230"/>
      <c r="K889" s="230"/>
      <c r="L889" s="230"/>
      <c r="M889" s="230"/>
      <c r="N889" s="230"/>
      <c r="O889" s="230"/>
      <c r="P889" s="230"/>
      <c r="Q889" s="230"/>
      <c r="R889" s="230"/>
      <c r="S889" s="230"/>
      <c r="T889" s="230"/>
      <c r="U889" s="230"/>
      <c r="V889" s="230"/>
      <c r="W889" s="230"/>
      <c r="X889" s="230"/>
      <c r="Y889" s="230"/>
      <c r="Z889" s="230"/>
    </row>
    <row r="890" spans="1:26" ht="12.75">
      <c r="A890" s="230"/>
      <c r="B890" s="230"/>
      <c r="C890" s="230"/>
      <c r="D890" s="230"/>
      <c r="E890" s="230"/>
      <c r="F890" s="230"/>
      <c r="G890" s="230"/>
      <c r="H890" s="230"/>
      <c r="I890" s="230"/>
      <c r="J890" s="230"/>
      <c r="K890" s="230"/>
      <c r="L890" s="230"/>
      <c r="M890" s="230"/>
      <c r="N890" s="230"/>
      <c r="O890" s="230"/>
      <c r="P890" s="230"/>
      <c r="Q890" s="230"/>
      <c r="R890" s="230"/>
      <c r="S890" s="230"/>
      <c r="T890" s="230"/>
      <c r="U890" s="230"/>
      <c r="V890" s="230"/>
      <c r="W890" s="230"/>
      <c r="X890" s="230"/>
      <c r="Y890" s="230"/>
      <c r="Z890" s="230"/>
    </row>
    <row r="891" spans="1:26" ht="12.75">
      <c r="A891" s="230"/>
      <c r="B891" s="230"/>
      <c r="C891" s="230"/>
      <c r="D891" s="230"/>
      <c r="E891" s="230"/>
      <c r="F891" s="230"/>
      <c r="G891" s="230"/>
      <c r="H891" s="230"/>
      <c r="I891" s="230"/>
      <c r="J891" s="230"/>
      <c r="K891" s="230"/>
      <c r="L891" s="230"/>
      <c r="M891" s="230"/>
      <c r="N891" s="230"/>
      <c r="O891" s="230"/>
      <c r="P891" s="230"/>
      <c r="Q891" s="230"/>
      <c r="R891" s="230"/>
      <c r="S891" s="230"/>
      <c r="T891" s="230"/>
      <c r="U891" s="230"/>
      <c r="V891" s="230"/>
      <c r="W891" s="230"/>
      <c r="X891" s="230"/>
      <c r="Y891" s="230"/>
      <c r="Z891" s="230"/>
    </row>
    <row r="892" spans="1:26" ht="12.75">
      <c r="A892" s="230"/>
      <c r="B892" s="230"/>
      <c r="C892" s="230"/>
      <c r="D892" s="230"/>
      <c r="E892" s="230"/>
      <c r="F892" s="230"/>
      <c r="G892" s="230"/>
      <c r="H892" s="230"/>
      <c r="I892" s="230"/>
      <c r="J892" s="230"/>
      <c r="K892" s="230"/>
      <c r="L892" s="230"/>
      <c r="M892" s="230"/>
      <c r="N892" s="230"/>
      <c r="O892" s="230"/>
      <c r="P892" s="230"/>
      <c r="Q892" s="230"/>
      <c r="R892" s="230"/>
      <c r="S892" s="230"/>
      <c r="T892" s="230"/>
      <c r="U892" s="230"/>
      <c r="V892" s="230"/>
      <c r="W892" s="230"/>
      <c r="X892" s="230"/>
      <c r="Y892" s="230"/>
      <c r="Z892" s="230"/>
    </row>
    <row r="893" spans="1:26" ht="12.75">
      <c r="A893" s="230"/>
      <c r="B893" s="230"/>
      <c r="C893" s="230"/>
      <c r="D893" s="230"/>
      <c r="E893" s="230"/>
      <c r="F893" s="230"/>
      <c r="G893" s="230"/>
      <c r="H893" s="230"/>
      <c r="I893" s="230"/>
      <c r="J893" s="230"/>
      <c r="K893" s="230"/>
      <c r="L893" s="230"/>
      <c r="M893" s="230"/>
      <c r="N893" s="230"/>
      <c r="O893" s="230"/>
      <c r="P893" s="230"/>
      <c r="Q893" s="230"/>
      <c r="R893" s="230"/>
      <c r="S893" s="230"/>
      <c r="T893" s="230"/>
      <c r="U893" s="230"/>
      <c r="V893" s="230"/>
      <c r="W893" s="230"/>
      <c r="X893" s="230"/>
      <c r="Y893" s="230"/>
      <c r="Z893" s="230"/>
    </row>
    <row r="894" spans="1:26" ht="12.75">
      <c r="A894" s="230"/>
      <c r="B894" s="230"/>
      <c r="C894" s="230"/>
      <c r="D894" s="230"/>
      <c r="E894" s="230"/>
      <c r="F894" s="230"/>
      <c r="G894" s="230"/>
      <c r="H894" s="230"/>
      <c r="I894" s="230"/>
      <c r="J894" s="230"/>
      <c r="K894" s="230"/>
      <c r="L894" s="230"/>
      <c r="M894" s="230"/>
      <c r="N894" s="230"/>
      <c r="O894" s="230"/>
      <c r="P894" s="230"/>
      <c r="Q894" s="230"/>
      <c r="R894" s="230"/>
      <c r="S894" s="230"/>
      <c r="T894" s="230"/>
      <c r="U894" s="230"/>
      <c r="V894" s="230"/>
      <c r="W894" s="230"/>
      <c r="X894" s="230"/>
      <c r="Y894" s="230"/>
      <c r="Z894" s="230"/>
    </row>
    <row r="895" spans="1:26" ht="12.75">
      <c r="A895" s="230"/>
      <c r="B895" s="230"/>
      <c r="C895" s="230"/>
      <c r="D895" s="230"/>
      <c r="E895" s="230"/>
      <c r="F895" s="230"/>
      <c r="G895" s="230"/>
      <c r="H895" s="230"/>
      <c r="I895" s="230"/>
      <c r="J895" s="230"/>
      <c r="K895" s="230"/>
      <c r="L895" s="230"/>
      <c r="M895" s="230"/>
      <c r="N895" s="230"/>
      <c r="O895" s="230"/>
      <c r="P895" s="230"/>
      <c r="Q895" s="230"/>
      <c r="R895" s="230"/>
      <c r="S895" s="230"/>
      <c r="T895" s="230"/>
      <c r="U895" s="230"/>
      <c r="V895" s="230"/>
      <c r="W895" s="230"/>
      <c r="X895" s="230"/>
      <c r="Y895" s="230"/>
      <c r="Z895" s="230"/>
    </row>
    <row r="896" spans="1:26" ht="12.75">
      <c r="A896" s="230"/>
      <c r="B896" s="230"/>
      <c r="C896" s="230"/>
      <c r="D896" s="230"/>
      <c r="E896" s="230"/>
      <c r="F896" s="230"/>
      <c r="G896" s="230"/>
      <c r="H896" s="230"/>
      <c r="I896" s="230"/>
      <c r="J896" s="230"/>
      <c r="K896" s="230"/>
      <c r="L896" s="230"/>
      <c r="M896" s="230"/>
      <c r="N896" s="230"/>
      <c r="O896" s="230"/>
      <c r="P896" s="230"/>
      <c r="Q896" s="230"/>
      <c r="R896" s="230"/>
      <c r="S896" s="230"/>
      <c r="T896" s="230"/>
      <c r="U896" s="230"/>
      <c r="V896" s="230"/>
      <c r="W896" s="230"/>
      <c r="X896" s="230"/>
      <c r="Y896" s="230"/>
      <c r="Z896" s="230"/>
    </row>
    <row r="897" spans="1:26" ht="12.75">
      <c r="A897" s="230"/>
      <c r="B897" s="230"/>
      <c r="C897" s="230"/>
      <c r="D897" s="230"/>
      <c r="E897" s="230"/>
      <c r="F897" s="230"/>
      <c r="G897" s="230"/>
      <c r="H897" s="230"/>
      <c r="I897" s="230"/>
      <c r="J897" s="230"/>
      <c r="K897" s="230"/>
      <c r="L897" s="230"/>
      <c r="M897" s="230"/>
      <c r="N897" s="230"/>
      <c r="O897" s="230"/>
      <c r="P897" s="230"/>
      <c r="Q897" s="230"/>
      <c r="R897" s="230"/>
      <c r="S897" s="230"/>
      <c r="T897" s="230"/>
      <c r="U897" s="230"/>
      <c r="V897" s="230"/>
      <c r="W897" s="230"/>
      <c r="X897" s="230"/>
      <c r="Y897" s="230"/>
      <c r="Z897" s="230"/>
    </row>
    <row r="898" spans="1:26" ht="12.75">
      <c r="A898" s="230"/>
      <c r="B898" s="230"/>
      <c r="C898" s="230"/>
      <c r="D898" s="230"/>
      <c r="E898" s="230"/>
      <c r="F898" s="230"/>
      <c r="G898" s="230"/>
      <c r="H898" s="230"/>
      <c r="I898" s="230"/>
      <c r="J898" s="230"/>
      <c r="K898" s="230"/>
      <c r="L898" s="230"/>
      <c r="M898" s="230"/>
      <c r="N898" s="230"/>
      <c r="O898" s="230"/>
      <c r="P898" s="230"/>
      <c r="Q898" s="230"/>
      <c r="R898" s="230"/>
      <c r="S898" s="230"/>
      <c r="T898" s="230"/>
      <c r="U898" s="230"/>
      <c r="V898" s="230"/>
      <c r="W898" s="230"/>
      <c r="X898" s="230"/>
      <c r="Y898" s="230"/>
      <c r="Z898" s="230"/>
    </row>
    <row r="899" spans="1:26" ht="12.75">
      <c r="A899" s="230"/>
      <c r="B899" s="230"/>
      <c r="C899" s="230"/>
      <c r="D899" s="230"/>
      <c r="E899" s="230"/>
      <c r="F899" s="230"/>
      <c r="G899" s="230"/>
      <c r="H899" s="230"/>
      <c r="I899" s="230"/>
      <c r="J899" s="230"/>
      <c r="K899" s="230"/>
      <c r="L899" s="230"/>
      <c r="M899" s="230"/>
      <c r="N899" s="230"/>
      <c r="O899" s="230"/>
      <c r="P899" s="230"/>
      <c r="Q899" s="230"/>
      <c r="R899" s="230"/>
      <c r="S899" s="230"/>
      <c r="T899" s="230"/>
      <c r="U899" s="230"/>
      <c r="V899" s="230"/>
      <c r="W899" s="230"/>
      <c r="X899" s="230"/>
      <c r="Y899" s="230"/>
      <c r="Z899" s="230"/>
    </row>
    <row r="900" spans="1:26" ht="12.75">
      <c r="A900" s="230"/>
      <c r="B900" s="230"/>
      <c r="C900" s="230"/>
      <c r="D900" s="230"/>
      <c r="E900" s="230"/>
      <c r="F900" s="230"/>
      <c r="G900" s="230"/>
      <c r="H900" s="230"/>
      <c r="I900" s="230"/>
      <c r="J900" s="230"/>
      <c r="K900" s="230"/>
      <c r="L900" s="230"/>
      <c r="M900" s="230"/>
      <c r="N900" s="230"/>
      <c r="O900" s="230"/>
      <c r="P900" s="230"/>
      <c r="Q900" s="230"/>
      <c r="R900" s="230"/>
      <c r="S900" s="230"/>
      <c r="T900" s="230"/>
      <c r="U900" s="230"/>
      <c r="V900" s="230"/>
      <c r="W900" s="230"/>
      <c r="X900" s="230"/>
      <c r="Y900" s="230"/>
      <c r="Z900" s="230"/>
    </row>
    <row r="901" spans="1:26" ht="12.75">
      <c r="A901" s="230"/>
      <c r="B901" s="230"/>
      <c r="C901" s="230"/>
      <c r="D901" s="230"/>
      <c r="E901" s="230"/>
      <c r="F901" s="230"/>
      <c r="G901" s="230"/>
      <c r="H901" s="230"/>
      <c r="I901" s="230"/>
      <c r="J901" s="230"/>
      <c r="K901" s="230"/>
      <c r="L901" s="230"/>
      <c r="M901" s="230"/>
      <c r="N901" s="230"/>
      <c r="O901" s="230"/>
      <c r="P901" s="230"/>
      <c r="Q901" s="230"/>
      <c r="R901" s="230"/>
      <c r="S901" s="230"/>
      <c r="T901" s="230"/>
      <c r="U901" s="230"/>
      <c r="V901" s="230"/>
      <c r="W901" s="230"/>
      <c r="X901" s="230"/>
      <c r="Y901" s="230"/>
      <c r="Z901" s="230"/>
    </row>
    <row r="902" spans="1:26" ht="12.75">
      <c r="A902" s="230"/>
      <c r="B902" s="230"/>
      <c r="C902" s="230"/>
      <c r="D902" s="230"/>
      <c r="E902" s="230"/>
      <c r="F902" s="230"/>
      <c r="G902" s="230"/>
      <c r="H902" s="230"/>
      <c r="I902" s="230"/>
      <c r="J902" s="230"/>
      <c r="K902" s="230"/>
      <c r="L902" s="230"/>
      <c r="M902" s="230"/>
      <c r="N902" s="230"/>
      <c r="O902" s="230"/>
      <c r="P902" s="230"/>
      <c r="Q902" s="230"/>
      <c r="R902" s="230"/>
      <c r="S902" s="230"/>
      <c r="T902" s="230"/>
      <c r="U902" s="230"/>
      <c r="V902" s="230"/>
      <c r="W902" s="230"/>
      <c r="X902" s="230"/>
      <c r="Y902" s="230"/>
      <c r="Z902" s="230"/>
    </row>
    <row r="903" spans="1:26" ht="12.75">
      <c r="A903" s="230"/>
      <c r="B903" s="230"/>
      <c r="C903" s="230"/>
      <c r="D903" s="230"/>
      <c r="E903" s="230"/>
      <c r="F903" s="230"/>
      <c r="G903" s="230"/>
      <c r="H903" s="230"/>
      <c r="I903" s="230"/>
      <c r="J903" s="230"/>
      <c r="K903" s="230"/>
      <c r="L903" s="230"/>
      <c r="M903" s="230"/>
      <c r="N903" s="230"/>
      <c r="O903" s="230"/>
      <c r="P903" s="230"/>
      <c r="Q903" s="230"/>
      <c r="R903" s="230"/>
      <c r="S903" s="230"/>
      <c r="T903" s="230"/>
      <c r="U903" s="230"/>
      <c r="V903" s="230"/>
      <c r="W903" s="230"/>
      <c r="X903" s="230"/>
      <c r="Y903" s="230"/>
      <c r="Z903" s="230"/>
    </row>
    <row r="904" spans="1:26" ht="12.75">
      <c r="A904" s="230"/>
      <c r="B904" s="230"/>
      <c r="C904" s="230"/>
      <c r="D904" s="230"/>
      <c r="E904" s="230"/>
      <c r="F904" s="230"/>
      <c r="G904" s="230"/>
      <c r="H904" s="230"/>
      <c r="I904" s="230"/>
      <c r="J904" s="230"/>
      <c r="K904" s="230"/>
      <c r="L904" s="230"/>
      <c r="M904" s="230"/>
      <c r="N904" s="230"/>
      <c r="O904" s="230"/>
      <c r="P904" s="230"/>
      <c r="Q904" s="230"/>
      <c r="R904" s="230"/>
      <c r="S904" s="230"/>
      <c r="T904" s="230"/>
      <c r="U904" s="230"/>
      <c r="V904" s="230"/>
      <c r="W904" s="230"/>
      <c r="X904" s="230"/>
      <c r="Y904" s="230"/>
      <c r="Z904" s="230"/>
    </row>
    <row r="905" spans="1:26" ht="12.75">
      <c r="A905" s="230"/>
      <c r="B905" s="230"/>
      <c r="C905" s="230"/>
      <c r="D905" s="230"/>
      <c r="E905" s="230"/>
      <c r="F905" s="230"/>
      <c r="G905" s="230"/>
      <c r="H905" s="230"/>
      <c r="I905" s="230"/>
      <c r="J905" s="230"/>
      <c r="K905" s="230"/>
      <c r="L905" s="230"/>
      <c r="M905" s="230"/>
      <c r="N905" s="230"/>
      <c r="O905" s="230"/>
      <c r="P905" s="230"/>
      <c r="Q905" s="230"/>
      <c r="R905" s="230"/>
      <c r="S905" s="230"/>
      <c r="T905" s="230"/>
      <c r="U905" s="230"/>
      <c r="V905" s="230"/>
      <c r="W905" s="230"/>
      <c r="X905" s="230"/>
      <c r="Y905" s="230"/>
      <c r="Z905" s="230"/>
    </row>
    <row r="906" spans="1:26" ht="12.75">
      <c r="A906" s="230"/>
      <c r="B906" s="230"/>
      <c r="C906" s="230"/>
      <c r="D906" s="230"/>
      <c r="E906" s="230"/>
      <c r="F906" s="230"/>
      <c r="G906" s="230"/>
      <c r="H906" s="230"/>
      <c r="I906" s="230"/>
      <c r="J906" s="230"/>
      <c r="K906" s="230"/>
      <c r="L906" s="230"/>
      <c r="M906" s="230"/>
      <c r="N906" s="230"/>
      <c r="O906" s="230"/>
      <c r="P906" s="230"/>
      <c r="Q906" s="230"/>
      <c r="R906" s="230"/>
      <c r="S906" s="230"/>
      <c r="T906" s="230"/>
      <c r="U906" s="230"/>
      <c r="V906" s="230"/>
      <c r="W906" s="230"/>
      <c r="X906" s="230"/>
      <c r="Y906" s="230"/>
      <c r="Z906" s="230"/>
    </row>
    <row r="907" spans="1:26" ht="12.75">
      <c r="A907" s="230"/>
      <c r="B907" s="230"/>
      <c r="C907" s="230"/>
      <c r="D907" s="230"/>
      <c r="E907" s="230"/>
      <c r="F907" s="230"/>
      <c r="G907" s="230"/>
      <c r="H907" s="230"/>
      <c r="I907" s="230"/>
      <c r="J907" s="230"/>
      <c r="K907" s="230"/>
      <c r="L907" s="230"/>
      <c r="M907" s="230"/>
      <c r="N907" s="230"/>
      <c r="O907" s="230"/>
      <c r="P907" s="230"/>
      <c r="Q907" s="230"/>
      <c r="R907" s="230"/>
      <c r="S907" s="230"/>
      <c r="T907" s="230"/>
      <c r="U907" s="230"/>
      <c r="V907" s="230"/>
      <c r="W907" s="230"/>
      <c r="X907" s="230"/>
      <c r="Y907" s="230"/>
      <c r="Z907" s="230"/>
    </row>
    <row r="908" spans="1:26" ht="12.75">
      <c r="A908" s="230"/>
      <c r="B908" s="230"/>
      <c r="C908" s="230"/>
      <c r="D908" s="230"/>
      <c r="E908" s="230"/>
      <c r="F908" s="230"/>
      <c r="G908" s="230"/>
      <c r="H908" s="230"/>
      <c r="I908" s="230"/>
      <c r="J908" s="230"/>
      <c r="K908" s="230"/>
      <c r="L908" s="230"/>
      <c r="M908" s="230"/>
      <c r="N908" s="230"/>
      <c r="O908" s="230"/>
      <c r="P908" s="230"/>
      <c r="Q908" s="230"/>
      <c r="R908" s="230"/>
      <c r="S908" s="230"/>
      <c r="T908" s="230"/>
      <c r="U908" s="230"/>
      <c r="V908" s="230"/>
      <c r="W908" s="230"/>
      <c r="X908" s="230"/>
      <c r="Y908" s="230"/>
      <c r="Z908" s="230"/>
    </row>
    <row r="909" spans="1:26" ht="12.75">
      <c r="A909" s="230"/>
      <c r="B909" s="230"/>
      <c r="C909" s="230"/>
      <c r="D909" s="230"/>
      <c r="E909" s="230"/>
      <c r="F909" s="230"/>
      <c r="G909" s="230"/>
      <c r="H909" s="230"/>
      <c r="I909" s="230"/>
      <c r="J909" s="230"/>
      <c r="K909" s="230"/>
      <c r="L909" s="230"/>
      <c r="M909" s="230"/>
      <c r="N909" s="230"/>
      <c r="O909" s="230"/>
      <c r="P909" s="230"/>
      <c r="Q909" s="230"/>
      <c r="R909" s="230"/>
      <c r="S909" s="230"/>
      <c r="T909" s="230"/>
      <c r="U909" s="230"/>
      <c r="V909" s="230"/>
      <c r="W909" s="230"/>
      <c r="X909" s="230"/>
      <c r="Y909" s="230"/>
      <c r="Z909" s="230"/>
    </row>
    <row r="910" spans="1:26" ht="12.75">
      <c r="A910" s="230"/>
      <c r="B910" s="230"/>
      <c r="C910" s="230"/>
      <c r="D910" s="230"/>
      <c r="E910" s="230"/>
      <c r="F910" s="230"/>
      <c r="G910" s="230"/>
      <c r="H910" s="230"/>
      <c r="I910" s="230"/>
      <c r="J910" s="230"/>
      <c r="K910" s="230"/>
      <c r="L910" s="230"/>
      <c r="M910" s="230"/>
      <c r="N910" s="230"/>
      <c r="O910" s="230"/>
      <c r="P910" s="230"/>
      <c r="Q910" s="230"/>
      <c r="R910" s="230"/>
      <c r="S910" s="230"/>
      <c r="T910" s="230"/>
      <c r="U910" s="230"/>
      <c r="V910" s="230"/>
      <c r="W910" s="230"/>
      <c r="X910" s="230"/>
      <c r="Y910" s="230"/>
      <c r="Z910" s="230"/>
    </row>
    <row r="911" spans="1:26" ht="12.75">
      <c r="A911" s="230"/>
      <c r="B911" s="230"/>
      <c r="C911" s="230"/>
      <c r="D911" s="230"/>
      <c r="E911" s="230"/>
      <c r="F911" s="230"/>
      <c r="G911" s="230"/>
      <c r="H911" s="230"/>
      <c r="I911" s="230"/>
      <c r="J911" s="230"/>
      <c r="K911" s="230"/>
      <c r="L911" s="230"/>
      <c r="M911" s="230"/>
      <c r="N911" s="230"/>
      <c r="O911" s="230"/>
      <c r="P911" s="230"/>
      <c r="Q911" s="230"/>
      <c r="R911" s="230"/>
      <c r="S911" s="230"/>
      <c r="T911" s="230"/>
      <c r="U911" s="230"/>
      <c r="V911" s="230"/>
      <c r="W911" s="230"/>
      <c r="X911" s="230"/>
      <c r="Y911" s="230"/>
      <c r="Z911" s="230"/>
    </row>
    <row r="912" spans="1:26" ht="12.75">
      <c r="A912" s="230"/>
      <c r="B912" s="230"/>
      <c r="C912" s="230"/>
      <c r="D912" s="230"/>
      <c r="E912" s="230"/>
      <c r="F912" s="230"/>
      <c r="G912" s="230"/>
      <c r="H912" s="230"/>
      <c r="I912" s="230"/>
      <c r="J912" s="230"/>
      <c r="K912" s="230"/>
      <c r="L912" s="230"/>
      <c r="M912" s="230"/>
      <c r="N912" s="230"/>
      <c r="O912" s="230"/>
      <c r="P912" s="230"/>
      <c r="Q912" s="230"/>
      <c r="R912" s="230"/>
      <c r="S912" s="230"/>
      <c r="T912" s="230"/>
      <c r="U912" s="230"/>
      <c r="V912" s="230"/>
      <c r="W912" s="230"/>
      <c r="X912" s="230"/>
      <c r="Y912" s="230"/>
      <c r="Z912" s="230"/>
    </row>
    <row r="913" spans="1:26" ht="12.75">
      <c r="A913" s="230"/>
      <c r="B913" s="230"/>
      <c r="C913" s="230"/>
      <c r="D913" s="230"/>
      <c r="E913" s="230"/>
      <c r="F913" s="230"/>
      <c r="G913" s="230"/>
      <c r="H913" s="230"/>
      <c r="I913" s="230"/>
      <c r="J913" s="230"/>
      <c r="K913" s="230"/>
      <c r="L913" s="230"/>
      <c r="M913" s="230"/>
      <c r="N913" s="230"/>
      <c r="O913" s="230"/>
      <c r="P913" s="230"/>
      <c r="Q913" s="230"/>
      <c r="R913" s="230"/>
      <c r="S913" s="230"/>
      <c r="T913" s="230"/>
      <c r="U913" s="230"/>
      <c r="V913" s="230"/>
      <c r="W913" s="230"/>
      <c r="X913" s="230"/>
      <c r="Y913" s="230"/>
      <c r="Z913" s="230"/>
    </row>
    <row r="914" spans="1:26" ht="12.75">
      <c r="A914" s="230"/>
      <c r="B914" s="230"/>
      <c r="C914" s="230"/>
      <c r="D914" s="230"/>
      <c r="E914" s="230"/>
      <c r="F914" s="230"/>
      <c r="G914" s="230"/>
      <c r="H914" s="230"/>
      <c r="I914" s="230"/>
      <c r="J914" s="230"/>
      <c r="K914" s="230"/>
      <c r="L914" s="230"/>
      <c r="M914" s="230"/>
      <c r="N914" s="230"/>
      <c r="O914" s="230"/>
      <c r="P914" s="230"/>
      <c r="Q914" s="230"/>
      <c r="R914" s="230"/>
      <c r="S914" s="230"/>
      <c r="T914" s="230"/>
      <c r="U914" s="230"/>
      <c r="V914" s="230"/>
      <c r="W914" s="230"/>
      <c r="X914" s="230"/>
      <c r="Y914" s="230"/>
      <c r="Z914" s="230"/>
    </row>
    <row r="915" spans="1:26" ht="12.75">
      <c r="A915" s="230"/>
      <c r="B915" s="230"/>
      <c r="C915" s="230"/>
      <c r="D915" s="230"/>
      <c r="E915" s="230"/>
      <c r="F915" s="230"/>
      <c r="G915" s="230"/>
      <c r="H915" s="230"/>
      <c r="I915" s="230"/>
      <c r="J915" s="230"/>
      <c r="K915" s="230"/>
      <c r="L915" s="230"/>
      <c r="M915" s="230"/>
      <c r="N915" s="230"/>
      <c r="O915" s="230"/>
      <c r="P915" s="230"/>
      <c r="Q915" s="230"/>
      <c r="R915" s="230"/>
      <c r="S915" s="230"/>
      <c r="T915" s="230"/>
      <c r="U915" s="230"/>
      <c r="V915" s="230"/>
      <c r="W915" s="230"/>
      <c r="X915" s="230"/>
      <c r="Y915" s="230"/>
      <c r="Z915" s="230"/>
    </row>
    <row r="916" spans="1:26" ht="12.75">
      <c r="A916" s="230"/>
      <c r="B916" s="230"/>
      <c r="C916" s="230"/>
      <c r="D916" s="230"/>
      <c r="E916" s="230"/>
      <c r="F916" s="230"/>
      <c r="G916" s="230"/>
      <c r="H916" s="230"/>
      <c r="I916" s="230"/>
      <c r="J916" s="230"/>
      <c r="K916" s="230"/>
      <c r="L916" s="230"/>
      <c r="M916" s="230"/>
      <c r="N916" s="230"/>
      <c r="O916" s="230"/>
      <c r="P916" s="230"/>
      <c r="Q916" s="230"/>
      <c r="R916" s="230"/>
      <c r="S916" s="230"/>
      <c r="T916" s="230"/>
      <c r="U916" s="230"/>
      <c r="V916" s="230"/>
      <c r="W916" s="230"/>
      <c r="X916" s="230"/>
      <c r="Y916" s="230"/>
      <c r="Z916" s="230"/>
    </row>
    <row r="917" spans="1:26" ht="12.75">
      <c r="A917" s="230"/>
      <c r="B917" s="230"/>
      <c r="C917" s="230"/>
      <c r="D917" s="230"/>
      <c r="E917" s="230"/>
      <c r="F917" s="230"/>
      <c r="G917" s="230"/>
      <c r="H917" s="230"/>
      <c r="I917" s="230"/>
      <c r="J917" s="230"/>
      <c r="K917" s="230"/>
      <c r="L917" s="230"/>
      <c r="M917" s="230"/>
      <c r="N917" s="230"/>
      <c r="O917" s="230"/>
      <c r="P917" s="230"/>
      <c r="Q917" s="230"/>
      <c r="R917" s="230"/>
      <c r="S917" s="230"/>
      <c r="T917" s="230"/>
      <c r="U917" s="230"/>
      <c r="V917" s="230"/>
      <c r="W917" s="230"/>
      <c r="X917" s="230"/>
      <c r="Y917" s="230"/>
      <c r="Z917" s="230"/>
    </row>
    <row r="918" spans="1:26" ht="12.75">
      <c r="A918" s="230"/>
      <c r="B918" s="230"/>
      <c r="C918" s="230"/>
      <c r="D918" s="230"/>
      <c r="E918" s="230"/>
      <c r="F918" s="230"/>
      <c r="G918" s="230"/>
      <c r="H918" s="230"/>
      <c r="I918" s="230"/>
      <c r="J918" s="230"/>
      <c r="K918" s="230"/>
      <c r="L918" s="230"/>
      <c r="M918" s="230"/>
      <c r="N918" s="230"/>
      <c r="O918" s="230"/>
      <c r="P918" s="230"/>
      <c r="Q918" s="230"/>
      <c r="R918" s="230"/>
      <c r="S918" s="230"/>
      <c r="T918" s="230"/>
      <c r="U918" s="230"/>
      <c r="V918" s="230"/>
      <c r="W918" s="230"/>
      <c r="X918" s="230"/>
      <c r="Y918" s="230"/>
      <c r="Z918" s="230"/>
    </row>
    <row r="919" spans="1:26" ht="12.75">
      <c r="A919" s="230"/>
      <c r="B919" s="230"/>
      <c r="C919" s="230"/>
      <c r="D919" s="230"/>
      <c r="E919" s="230"/>
      <c r="F919" s="230"/>
      <c r="G919" s="230"/>
      <c r="H919" s="230"/>
      <c r="I919" s="230"/>
      <c r="J919" s="230"/>
      <c r="K919" s="230"/>
      <c r="L919" s="230"/>
      <c r="M919" s="230"/>
      <c r="N919" s="230"/>
      <c r="O919" s="230"/>
      <c r="P919" s="230"/>
      <c r="Q919" s="230"/>
      <c r="R919" s="230"/>
      <c r="S919" s="230"/>
      <c r="T919" s="230"/>
      <c r="U919" s="230"/>
      <c r="V919" s="230"/>
      <c r="W919" s="230"/>
      <c r="X919" s="230"/>
      <c r="Y919" s="230"/>
      <c r="Z919" s="230"/>
    </row>
    <row r="920" spans="1:26" ht="12.75">
      <c r="A920" s="230"/>
      <c r="B920" s="230"/>
      <c r="C920" s="230"/>
      <c r="D920" s="230"/>
      <c r="E920" s="230"/>
      <c r="F920" s="230"/>
      <c r="G920" s="230"/>
      <c r="H920" s="230"/>
      <c r="I920" s="230"/>
      <c r="J920" s="230"/>
      <c r="K920" s="230"/>
      <c r="L920" s="230"/>
      <c r="M920" s="230"/>
      <c r="N920" s="230"/>
      <c r="O920" s="230"/>
      <c r="P920" s="230"/>
      <c r="Q920" s="230"/>
      <c r="R920" s="230"/>
      <c r="S920" s="230"/>
      <c r="T920" s="230"/>
      <c r="U920" s="230"/>
      <c r="V920" s="230"/>
      <c r="W920" s="230"/>
      <c r="X920" s="230"/>
      <c r="Y920" s="230"/>
      <c r="Z920" s="230"/>
    </row>
    <row r="921" spans="1:26" ht="12.75">
      <c r="A921" s="230"/>
      <c r="B921" s="230"/>
      <c r="C921" s="230"/>
      <c r="D921" s="230"/>
      <c r="E921" s="230"/>
      <c r="F921" s="230"/>
      <c r="G921" s="230"/>
      <c r="H921" s="230"/>
      <c r="I921" s="230"/>
      <c r="J921" s="230"/>
      <c r="K921" s="230"/>
      <c r="L921" s="230"/>
      <c r="M921" s="230"/>
      <c r="N921" s="230"/>
      <c r="O921" s="230"/>
      <c r="P921" s="230"/>
      <c r="Q921" s="230"/>
      <c r="R921" s="230"/>
      <c r="S921" s="230"/>
      <c r="T921" s="230"/>
      <c r="U921" s="230"/>
      <c r="V921" s="230"/>
      <c r="W921" s="230"/>
      <c r="X921" s="230"/>
      <c r="Y921" s="230"/>
      <c r="Z921" s="230"/>
    </row>
    <row r="922" spans="1:26" ht="12.75">
      <c r="A922" s="230"/>
      <c r="B922" s="230"/>
      <c r="C922" s="230"/>
      <c r="D922" s="230"/>
      <c r="E922" s="230"/>
      <c r="F922" s="230"/>
      <c r="G922" s="230"/>
      <c r="H922" s="230"/>
      <c r="I922" s="230"/>
      <c r="J922" s="230"/>
      <c r="K922" s="230"/>
      <c r="L922" s="230"/>
      <c r="M922" s="230"/>
      <c r="N922" s="230"/>
      <c r="O922" s="230"/>
      <c r="P922" s="230"/>
      <c r="Q922" s="230"/>
      <c r="R922" s="230"/>
      <c r="S922" s="230"/>
      <c r="T922" s="230"/>
      <c r="U922" s="230"/>
      <c r="V922" s="230"/>
      <c r="W922" s="230"/>
      <c r="X922" s="230"/>
      <c r="Y922" s="230"/>
      <c r="Z922" s="230"/>
    </row>
    <row r="923" spans="1:26" ht="12.75">
      <c r="A923" s="230"/>
      <c r="B923" s="230"/>
      <c r="C923" s="230"/>
      <c r="D923" s="230"/>
      <c r="E923" s="230"/>
      <c r="F923" s="230"/>
      <c r="G923" s="230"/>
      <c r="H923" s="230"/>
      <c r="I923" s="230"/>
      <c r="J923" s="230"/>
      <c r="K923" s="230"/>
      <c r="L923" s="230"/>
      <c r="M923" s="230"/>
      <c r="N923" s="230"/>
      <c r="O923" s="230"/>
      <c r="P923" s="230"/>
      <c r="Q923" s="230"/>
      <c r="R923" s="230"/>
      <c r="S923" s="230"/>
      <c r="T923" s="230"/>
      <c r="U923" s="230"/>
      <c r="V923" s="230"/>
      <c r="W923" s="230"/>
      <c r="X923" s="230"/>
      <c r="Y923" s="230"/>
      <c r="Z923" s="230"/>
    </row>
    <row r="924" spans="1:26" ht="12.75">
      <c r="A924" s="230"/>
      <c r="B924" s="230"/>
      <c r="C924" s="230"/>
      <c r="D924" s="230"/>
      <c r="E924" s="230"/>
      <c r="F924" s="230"/>
      <c r="G924" s="230"/>
      <c r="H924" s="230"/>
      <c r="I924" s="230"/>
      <c r="J924" s="230"/>
      <c r="K924" s="230"/>
      <c r="L924" s="230"/>
      <c r="M924" s="230"/>
      <c r="N924" s="230"/>
      <c r="O924" s="230"/>
      <c r="P924" s="230"/>
      <c r="Q924" s="230"/>
      <c r="R924" s="230"/>
      <c r="S924" s="230"/>
      <c r="T924" s="230"/>
      <c r="U924" s="230"/>
      <c r="V924" s="230"/>
      <c r="W924" s="230"/>
      <c r="X924" s="230"/>
      <c r="Y924" s="230"/>
      <c r="Z924" s="230"/>
    </row>
    <row r="925" spans="1:26" ht="12.75">
      <c r="A925" s="230"/>
      <c r="B925" s="230"/>
      <c r="C925" s="230"/>
      <c r="D925" s="230"/>
      <c r="E925" s="230"/>
      <c r="F925" s="230"/>
      <c r="G925" s="230"/>
      <c r="H925" s="230"/>
      <c r="I925" s="230"/>
      <c r="J925" s="230"/>
      <c r="K925" s="230"/>
      <c r="L925" s="230"/>
      <c r="M925" s="230"/>
      <c r="N925" s="230"/>
      <c r="O925" s="230"/>
      <c r="P925" s="230"/>
      <c r="Q925" s="230"/>
      <c r="R925" s="230"/>
      <c r="S925" s="230"/>
      <c r="T925" s="230"/>
      <c r="U925" s="230"/>
      <c r="V925" s="230"/>
      <c r="W925" s="230"/>
      <c r="X925" s="230"/>
      <c r="Y925" s="230"/>
      <c r="Z925" s="230"/>
    </row>
    <row r="926" spans="1:26" ht="12.75">
      <c r="A926" s="230"/>
      <c r="B926" s="230"/>
      <c r="C926" s="230"/>
      <c r="D926" s="230"/>
      <c r="E926" s="230"/>
      <c r="F926" s="230"/>
      <c r="G926" s="230"/>
      <c r="H926" s="230"/>
      <c r="I926" s="230"/>
      <c r="J926" s="230"/>
      <c r="K926" s="230"/>
      <c r="L926" s="230"/>
      <c r="M926" s="230"/>
      <c r="N926" s="230"/>
      <c r="O926" s="230"/>
      <c r="P926" s="230"/>
      <c r="Q926" s="230"/>
      <c r="R926" s="230"/>
      <c r="S926" s="230"/>
      <c r="T926" s="230"/>
      <c r="U926" s="230"/>
      <c r="V926" s="230"/>
      <c r="W926" s="230"/>
      <c r="X926" s="230"/>
      <c r="Y926" s="230"/>
      <c r="Z926" s="230"/>
    </row>
    <row r="927" spans="1:26" ht="12.75">
      <c r="A927" s="230"/>
      <c r="B927" s="230"/>
      <c r="C927" s="230"/>
      <c r="D927" s="230"/>
      <c r="E927" s="230"/>
      <c r="F927" s="230"/>
      <c r="G927" s="230"/>
      <c r="H927" s="230"/>
      <c r="I927" s="230"/>
      <c r="J927" s="230"/>
      <c r="K927" s="230"/>
      <c r="L927" s="230"/>
      <c r="M927" s="230"/>
      <c r="N927" s="230"/>
      <c r="O927" s="230"/>
      <c r="P927" s="230"/>
      <c r="Q927" s="230"/>
      <c r="R927" s="230"/>
      <c r="S927" s="230"/>
      <c r="T927" s="230"/>
      <c r="U927" s="230"/>
      <c r="V927" s="230"/>
      <c r="W927" s="230"/>
      <c r="X927" s="230"/>
      <c r="Y927" s="230"/>
      <c r="Z927" s="230"/>
    </row>
    <row r="928" spans="1:26" ht="12.75">
      <c r="A928" s="230"/>
      <c r="B928" s="230"/>
      <c r="C928" s="230"/>
      <c r="D928" s="230"/>
      <c r="E928" s="230"/>
      <c r="F928" s="230"/>
      <c r="G928" s="230"/>
      <c r="H928" s="230"/>
      <c r="I928" s="230"/>
      <c r="J928" s="230"/>
      <c r="K928" s="230"/>
      <c r="L928" s="230"/>
      <c r="M928" s="230"/>
      <c r="N928" s="230"/>
      <c r="O928" s="230"/>
      <c r="P928" s="230"/>
      <c r="Q928" s="230"/>
      <c r="R928" s="230"/>
      <c r="S928" s="230"/>
      <c r="T928" s="230"/>
      <c r="U928" s="230"/>
      <c r="V928" s="230"/>
      <c r="W928" s="230"/>
      <c r="X928" s="230"/>
      <c r="Y928" s="230"/>
      <c r="Z928" s="230"/>
    </row>
    <row r="929" spans="1:26" ht="12.75">
      <c r="A929" s="230"/>
      <c r="B929" s="230"/>
      <c r="C929" s="230"/>
      <c r="D929" s="230"/>
      <c r="E929" s="230"/>
      <c r="F929" s="230"/>
      <c r="G929" s="230"/>
      <c r="H929" s="230"/>
      <c r="I929" s="230"/>
      <c r="J929" s="230"/>
      <c r="K929" s="230"/>
      <c r="L929" s="230"/>
      <c r="M929" s="230"/>
      <c r="N929" s="230"/>
      <c r="O929" s="230"/>
      <c r="P929" s="230"/>
      <c r="Q929" s="230"/>
      <c r="R929" s="230"/>
      <c r="S929" s="230"/>
      <c r="T929" s="230"/>
      <c r="U929" s="230"/>
      <c r="V929" s="230"/>
      <c r="W929" s="230"/>
      <c r="X929" s="230"/>
      <c r="Y929" s="230"/>
      <c r="Z929" s="230"/>
    </row>
    <row r="930" spans="1:26" ht="12.75">
      <c r="A930" s="230"/>
      <c r="B930" s="230"/>
      <c r="C930" s="230"/>
      <c r="D930" s="230"/>
      <c r="E930" s="230"/>
      <c r="F930" s="230"/>
      <c r="G930" s="230"/>
      <c r="H930" s="230"/>
      <c r="I930" s="230"/>
      <c r="J930" s="230"/>
      <c r="K930" s="230"/>
      <c r="L930" s="230"/>
      <c r="M930" s="230"/>
      <c r="N930" s="230"/>
      <c r="O930" s="230"/>
      <c r="P930" s="230"/>
      <c r="Q930" s="230"/>
      <c r="R930" s="230"/>
      <c r="S930" s="230"/>
      <c r="T930" s="230"/>
      <c r="U930" s="230"/>
      <c r="V930" s="230"/>
      <c r="W930" s="230"/>
      <c r="X930" s="230"/>
      <c r="Y930" s="230"/>
      <c r="Z930" s="230"/>
    </row>
    <row r="931" spans="1:26" ht="12.75">
      <c r="A931" s="230"/>
      <c r="B931" s="230"/>
      <c r="C931" s="230"/>
      <c r="D931" s="230"/>
      <c r="E931" s="230"/>
      <c r="F931" s="230"/>
      <c r="G931" s="230"/>
      <c r="H931" s="230"/>
      <c r="I931" s="230"/>
      <c r="J931" s="230"/>
      <c r="K931" s="230"/>
      <c r="L931" s="230"/>
      <c r="M931" s="230"/>
      <c r="N931" s="230"/>
      <c r="O931" s="230"/>
      <c r="P931" s="230"/>
      <c r="Q931" s="230"/>
      <c r="R931" s="230"/>
      <c r="S931" s="230"/>
      <c r="T931" s="230"/>
      <c r="U931" s="230"/>
      <c r="V931" s="230"/>
      <c r="W931" s="230"/>
      <c r="X931" s="230"/>
      <c r="Y931" s="230"/>
      <c r="Z931" s="230"/>
    </row>
    <row r="932" spans="1:26" ht="12.75">
      <c r="A932" s="230"/>
      <c r="B932" s="230"/>
      <c r="C932" s="230"/>
      <c r="D932" s="230"/>
      <c r="E932" s="230"/>
      <c r="F932" s="230"/>
      <c r="G932" s="230"/>
      <c r="H932" s="230"/>
      <c r="I932" s="230"/>
      <c r="J932" s="230"/>
      <c r="K932" s="230"/>
      <c r="L932" s="230"/>
      <c r="M932" s="230"/>
      <c r="N932" s="230"/>
      <c r="O932" s="230"/>
      <c r="P932" s="230"/>
      <c r="Q932" s="230"/>
      <c r="R932" s="230"/>
      <c r="S932" s="230"/>
      <c r="T932" s="230"/>
      <c r="U932" s="230"/>
      <c r="V932" s="230"/>
      <c r="W932" s="230"/>
      <c r="X932" s="230"/>
      <c r="Y932" s="230"/>
      <c r="Z932" s="230"/>
    </row>
    <row r="933" spans="1:26" ht="12.75">
      <c r="A933" s="230"/>
      <c r="B933" s="230"/>
      <c r="C933" s="230"/>
      <c r="D933" s="230"/>
      <c r="E933" s="230"/>
      <c r="F933" s="230"/>
      <c r="G933" s="230"/>
      <c r="H933" s="230"/>
      <c r="I933" s="230"/>
      <c r="J933" s="230"/>
      <c r="K933" s="230"/>
      <c r="L933" s="230"/>
      <c r="M933" s="230"/>
      <c r="N933" s="230"/>
      <c r="O933" s="230"/>
      <c r="P933" s="230"/>
      <c r="Q933" s="230"/>
      <c r="R933" s="230"/>
      <c r="S933" s="230"/>
      <c r="T933" s="230"/>
      <c r="U933" s="230"/>
      <c r="V933" s="230"/>
      <c r="W933" s="230"/>
      <c r="X933" s="230"/>
      <c r="Y933" s="230"/>
      <c r="Z933" s="230"/>
    </row>
    <row r="934" spans="1:26" ht="12.75">
      <c r="A934" s="230"/>
      <c r="B934" s="230"/>
      <c r="C934" s="230"/>
      <c r="D934" s="230"/>
      <c r="E934" s="230"/>
      <c r="F934" s="230"/>
      <c r="G934" s="230"/>
      <c r="H934" s="230"/>
      <c r="I934" s="230"/>
      <c r="J934" s="230"/>
      <c r="K934" s="230"/>
      <c r="L934" s="230"/>
      <c r="M934" s="230"/>
      <c r="N934" s="230"/>
      <c r="O934" s="230"/>
      <c r="P934" s="230"/>
      <c r="Q934" s="230"/>
      <c r="R934" s="230"/>
      <c r="S934" s="230"/>
      <c r="T934" s="230"/>
      <c r="U934" s="230"/>
      <c r="V934" s="230"/>
      <c r="W934" s="230"/>
      <c r="X934" s="230"/>
      <c r="Y934" s="230"/>
      <c r="Z934" s="230"/>
    </row>
    <row r="935" spans="1:26" ht="12.75">
      <c r="A935" s="230"/>
      <c r="B935" s="230"/>
      <c r="C935" s="230"/>
      <c r="D935" s="230"/>
      <c r="E935" s="230"/>
      <c r="F935" s="230"/>
      <c r="G935" s="230"/>
      <c r="H935" s="230"/>
      <c r="I935" s="230"/>
      <c r="J935" s="230"/>
      <c r="K935" s="230"/>
      <c r="L935" s="230"/>
      <c r="M935" s="230"/>
      <c r="N935" s="230"/>
      <c r="O935" s="230"/>
      <c r="P935" s="230"/>
      <c r="Q935" s="230"/>
      <c r="R935" s="230"/>
      <c r="S935" s="230"/>
      <c r="T935" s="230"/>
      <c r="U935" s="230"/>
      <c r="V935" s="230"/>
      <c r="W935" s="230"/>
      <c r="X935" s="230"/>
      <c r="Y935" s="230"/>
      <c r="Z935" s="230"/>
    </row>
    <row r="936" spans="1:26" ht="12.75">
      <c r="A936" s="230"/>
      <c r="B936" s="230"/>
      <c r="C936" s="230"/>
      <c r="D936" s="230"/>
      <c r="E936" s="230"/>
      <c r="F936" s="230"/>
      <c r="G936" s="230"/>
      <c r="H936" s="230"/>
      <c r="I936" s="230"/>
      <c r="J936" s="230"/>
      <c r="K936" s="230"/>
      <c r="L936" s="230"/>
      <c r="M936" s="230"/>
      <c r="N936" s="230"/>
      <c r="O936" s="230"/>
      <c r="P936" s="230"/>
      <c r="Q936" s="230"/>
      <c r="R936" s="230"/>
      <c r="S936" s="230"/>
      <c r="T936" s="230"/>
      <c r="U936" s="230"/>
      <c r="V936" s="230"/>
      <c r="W936" s="230"/>
      <c r="X936" s="230"/>
      <c r="Y936" s="230"/>
      <c r="Z936" s="230"/>
    </row>
    <row r="937" spans="1:26" ht="12.75">
      <c r="A937" s="230"/>
      <c r="B937" s="230"/>
      <c r="C937" s="230"/>
      <c r="D937" s="230"/>
      <c r="E937" s="230"/>
      <c r="F937" s="230"/>
      <c r="G937" s="230"/>
      <c r="H937" s="230"/>
      <c r="I937" s="230"/>
      <c r="J937" s="230"/>
      <c r="K937" s="230"/>
      <c r="L937" s="230"/>
      <c r="M937" s="230"/>
      <c r="N937" s="230"/>
      <c r="O937" s="230"/>
      <c r="P937" s="230"/>
      <c r="Q937" s="230"/>
      <c r="R937" s="230"/>
      <c r="S937" s="230"/>
      <c r="T937" s="230"/>
      <c r="U937" s="230"/>
      <c r="V937" s="230"/>
      <c r="W937" s="230"/>
      <c r="X937" s="230"/>
      <c r="Y937" s="230"/>
      <c r="Z937" s="230"/>
    </row>
    <row r="938" spans="1:26" ht="12.75">
      <c r="A938" s="230"/>
      <c r="B938" s="230"/>
      <c r="C938" s="230"/>
      <c r="D938" s="230"/>
      <c r="E938" s="230"/>
      <c r="F938" s="230"/>
      <c r="G938" s="230"/>
      <c r="H938" s="230"/>
      <c r="I938" s="230"/>
      <c r="J938" s="230"/>
      <c r="K938" s="230"/>
      <c r="L938" s="230"/>
      <c r="M938" s="230"/>
      <c r="N938" s="230"/>
      <c r="O938" s="230"/>
      <c r="P938" s="230"/>
      <c r="Q938" s="230"/>
      <c r="R938" s="230"/>
      <c r="S938" s="230"/>
      <c r="T938" s="230"/>
      <c r="U938" s="230"/>
      <c r="V938" s="230"/>
      <c r="W938" s="230"/>
      <c r="X938" s="230"/>
      <c r="Y938" s="230"/>
      <c r="Z938" s="230"/>
    </row>
    <row r="939" spans="1:26" ht="12.75">
      <c r="A939" s="230"/>
      <c r="B939" s="230"/>
      <c r="C939" s="230"/>
      <c r="D939" s="230"/>
      <c r="E939" s="230"/>
      <c r="F939" s="230"/>
      <c r="G939" s="230"/>
      <c r="H939" s="230"/>
      <c r="I939" s="230"/>
      <c r="J939" s="230"/>
      <c r="K939" s="230"/>
      <c r="L939" s="230"/>
      <c r="M939" s="230"/>
      <c r="N939" s="230"/>
      <c r="O939" s="230"/>
      <c r="P939" s="230"/>
      <c r="Q939" s="230"/>
      <c r="R939" s="230"/>
      <c r="S939" s="230"/>
      <c r="T939" s="230"/>
      <c r="U939" s="230"/>
      <c r="V939" s="230"/>
      <c r="W939" s="230"/>
      <c r="X939" s="230"/>
      <c r="Y939" s="230"/>
      <c r="Z939" s="230"/>
    </row>
    <row r="940" spans="1:26" ht="12.75">
      <c r="A940" s="230"/>
      <c r="B940" s="230"/>
      <c r="C940" s="230"/>
      <c r="D940" s="230"/>
      <c r="E940" s="230"/>
      <c r="F940" s="230"/>
      <c r="G940" s="230"/>
      <c r="H940" s="230"/>
      <c r="I940" s="230"/>
      <c r="J940" s="230"/>
      <c r="K940" s="230"/>
      <c r="L940" s="230"/>
      <c r="M940" s="230"/>
      <c r="N940" s="230"/>
      <c r="O940" s="230"/>
      <c r="P940" s="230"/>
      <c r="Q940" s="230"/>
      <c r="R940" s="230"/>
      <c r="S940" s="230"/>
      <c r="T940" s="230"/>
      <c r="U940" s="230"/>
      <c r="V940" s="230"/>
      <c r="W940" s="230"/>
      <c r="X940" s="230"/>
      <c r="Y940" s="230"/>
      <c r="Z940" s="230"/>
    </row>
    <row r="941" spans="1:26" ht="12.75">
      <c r="A941" s="230"/>
      <c r="B941" s="230"/>
      <c r="C941" s="230"/>
      <c r="D941" s="230"/>
      <c r="E941" s="230"/>
      <c r="F941" s="230"/>
      <c r="G941" s="230"/>
      <c r="H941" s="230"/>
      <c r="I941" s="230"/>
      <c r="J941" s="230"/>
      <c r="K941" s="230"/>
      <c r="L941" s="230"/>
      <c r="M941" s="230"/>
      <c r="N941" s="230"/>
      <c r="O941" s="230"/>
      <c r="P941" s="230"/>
      <c r="Q941" s="230"/>
      <c r="R941" s="230"/>
      <c r="S941" s="230"/>
      <c r="T941" s="230"/>
      <c r="U941" s="230"/>
      <c r="V941" s="230"/>
      <c r="W941" s="230"/>
      <c r="X941" s="230"/>
      <c r="Y941" s="230"/>
      <c r="Z941" s="230"/>
    </row>
    <row r="942" spans="1:26" ht="12.75">
      <c r="A942" s="230"/>
      <c r="B942" s="230"/>
      <c r="C942" s="230"/>
      <c r="D942" s="230"/>
      <c r="E942" s="230"/>
      <c r="F942" s="230"/>
      <c r="G942" s="230"/>
      <c r="H942" s="230"/>
      <c r="I942" s="230"/>
      <c r="J942" s="230"/>
      <c r="K942" s="230"/>
      <c r="L942" s="230"/>
      <c r="M942" s="230"/>
      <c r="N942" s="230"/>
      <c r="O942" s="230"/>
      <c r="P942" s="230"/>
      <c r="Q942" s="230"/>
      <c r="R942" s="230"/>
      <c r="S942" s="230"/>
      <c r="T942" s="230"/>
      <c r="U942" s="230"/>
      <c r="V942" s="230"/>
      <c r="W942" s="230"/>
      <c r="X942" s="230"/>
      <c r="Y942" s="230"/>
      <c r="Z942" s="230"/>
    </row>
    <row r="943" spans="1:26" ht="12.75">
      <c r="A943" s="230"/>
      <c r="B943" s="230"/>
      <c r="C943" s="230"/>
      <c r="D943" s="230"/>
      <c r="E943" s="230"/>
      <c r="F943" s="230"/>
      <c r="G943" s="230"/>
      <c r="H943" s="230"/>
      <c r="I943" s="230"/>
      <c r="J943" s="230"/>
      <c r="K943" s="230"/>
      <c r="L943" s="230"/>
      <c r="M943" s="230"/>
      <c r="N943" s="230"/>
      <c r="O943" s="230"/>
      <c r="P943" s="230"/>
      <c r="Q943" s="230"/>
      <c r="R943" s="230"/>
      <c r="S943" s="230"/>
      <c r="T943" s="230"/>
      <c r="U943" s="230"/>
      <c r="V943" s="230"/>
      <c r="W943" s="230"/>
      <c r="X943" s="230"/>
      <c r="Y943" s="230"/>
      <c r="Z943" s="230"/>
    </row>
    <row r="944" spans="1:26" ht="12.75">
      <c r="A944" s="230"/>
      <c r="B944" s="230"/>
      <c r="C944" s="230"/>
      <c r="D944" s="230"/>
      <c r="E944" s="230"/>
      <c r="F944" s="230"/>
      <c r="G944" s="230"/>
      <c r="H944" s="230"/>
      <c r="I944" s="230"/>
      <c r="J944" s="230"/>
      <c r="K944" s="230"/>
      <c r="L944" s="230"/>
      <c r="M944" s="230"/>
      <c r="N944" s="230"/>
      <c r="O944" s="230"/>
      <c r="P944" s="230"/>
      <c r="Q944" s="230"/>
      <c r="R944" s="230"/>
      <c r="S944" s="230"/>
      <c r="T944" s="230"/>
      <c r="U944" s="230"/>
      <c r="V944" s="230"/>
      <c r="W944" s="230"/>
      <c r="X944" s="230"/>
      <c r="Y944" s="230"/>
      <c r="Z944" s="230"/>
    </row>
    <row r="945" spans="1:26" ht="12.75">
      <c r="A945" s="230"/>
      <c r="B945" s="230"/>
      <c r="C945" s="230"/>
      <c r="D945" s="230"/>
      <c r="E945" s="230"/>
      <c r="F945" s="230"/>
      <c r="G945" s="230"/>
      <c r="H945" s="230"/>
      <c r="I945" s="230"/>
      <c r="J945" s="230"/>
      <c r="K945" s="230"/>
      <c r="L945" s="230"/>
      <c r="M945" s="230"/>
      <c r="N945" s="230"/>
      <c r="O945" s="230"/>
      <c r="P945" s="230"/>
      <c r="Q945" s="230"/>
      <c r="R945" s="230"/>
      <c r="S945" s="230"/>
      <c r="T945" s="230"/>
      <c r="U945" s="230"/>
      <c r="V945" s="230"/>
      <c r="W945" s="230"/>
      <c r="X945" s="230"/>
      <c r="Y945" s="230"/>
      <c r="Z945" s="230"/>
    </row>
    <row r="946" spans="1:26" ht="12.75">
      <c r="A946" s="230"/>
      <c r="B946" s="230"/>
      <c r="C946" s="230"/>
      <c r="D946" s="230"/>
      <c r="E946" s="230"/>
      <c r="F946" s="230"/>
      <c r="G946" s="230"/>
      <c r="H946" s="230"/>
      <c r="I946" s="230"/>
      <c r="J946" s="230"/>
      <c r="K946" s="230"/>
      <c r="L946" s="230"/>
      <c r="M946" s="230"/>
      <c r="N946" s="230"/>
      <c r="O946" s="230"/>
      <c r="P946" s="230"/>
      <c r="Q946" s="230"/>
      <c r="R946" s="230"/>
      <c r="S946" s="230"/>
      <c r="T946" s="230"/>
      <c r="U946" s="230"/>
      <c r="V946" s="230"/>
      <c r="W946" s="230"/>
      <c r="X946" s="230"/>
      <c r="Y946" s="230"/>
      <c r="Z946" s="230"/>
    </row>
    <row r="947" spans="1:26" ht="12.75">
      <c r="A947" s="230"/>
      <c r="B947" s="230"/>
      <c r="C947" s="230"/>
      <c r="D947" s="230"/>
      <c r="E947" s="230"/>
      <c r="F947" s="230"/>
      <c r="G947" s="230"/>
      <c r="H947" s="230"/>
      <c r="I947" s="230"/>
      <c r="J947" s="230"/>
      <c r="K947" s="230"/>
      <c r="L947" s="230"/>
      <c r="M947" s="230"/>
      <c r="N947" s="230"/>
      <c r="O947" s="230"/>
      <c r="P947" s="230"/>
      <c r="Q947" s="230"/>
      <c r="R947" s="230"/>
      <c r="S947" s="230"/>
      <c r="T947" s="230"/>
      <c r="U947" s="230"/>
      <c r="V947" s="230"/>
      <c r="W947" s="230"/>
      <c r="X947" s="230"/>
      <c r="Y947" s="230"/>
      <c r="Z947" s="230"/>
    </row>
    <row r="948" spans="1:26" ht="12.75">
      <c r="A948" s="230"/>
      <c r="B948" s="230"/>
      <c r="C948" s="230"/>
      <c r="D948" s="230"/>
      <c r="E948" s="230"/>
      <c r="F948" s="230"/>
      <c r="G948" s="230"/>
      <c r="H948" s="230"/>
      <c r="I948" s="230"/>
      <c r="J948" s="230"/>
      <c r="K948" s="230"/>
      <c r="L948" s="230"/>
      <c r="M948" s="230"/>
      <c r="N948" s="230"/>
      <c r="O948" s="230"/>
      <c r="P948" s="230"/>
      <c r="Q948" s="230"/>
      <c r="R948" s="230"/>
      <c r="S948" s="230"/>
      <c r="T948" s="230"/>
      <c r="U948" s="230"/>
      <c r="V948" s="230"/>
      <c r="W948" s="230"/>
      <c r="X948" s="230"/>
      <c r="Y948" s="230"/>
      <c r="Z948" s="230"/>
    </row>
    <row r="949" spans="1:26" ht="12.75">
      <c r="A949" s="230"/>
      <c r="B949" s="230"/>
      <c r="C949" s="230"/>
      <c r="D949" s="230"/>
      <c r="E949" s="230"/>
      <c r="F949" s="230"/>
      <c r="G949" s="230"/>
      <c r="H949" s="230"/>
      <c r="I949" s="230"/>
      <c r="J949" s="230"/>
      <c r="K949" s="230"/>
      <c r="L949" s="230"/>
      <c r="M949" s="230"/>
      <c r="N949" s="230"/>
      <c r="O949" s="230"/>
      <c r="P949" s="230"/>
      <c r="Q949" s="230"/>
      <c r="R949" s="230"/>
      <c r="S949" s="230"/>
      <c r="T949" s="230"/>
      <c r="U949" s="230"/>
      <c r="V949" s="230"/>
      <c r="W949" s="230"/>
      <c r="X949" s="230"/>
      <c r="Y949" s="230"/>
      <c r="Z949" s="230"/>
    </row>
    <row r="950" spans="1:26" ht="12.75">
      <c r="A950" s="230"/>
      <c r="B950" s="230"/>
      <c r="C950" s="230"/>
      <c r="D950" s="230"/>
      <c r="E950" s="230"/>
      <c r="F950" s="230"/>
      <c r="G950" s="230"/>
      <c r="H950" s="230"/>
      <c r="I950" s="230"/>
      <c r="J950" s="230"/>
      <c r="K950" s="230"/>
      <c r="L950" s="230"/>
      <c r="M950" s="230"/>
      <c r="N950" s="230"/>
      <c r="O950" s="230"/>
      <c r="P950" s="230"/>
      <c r="Q950" s="230"/>
      <c r="R950" s="230"/>
      <c r="S950" s="230"/>
      <c r="T950" s="230"/>
      <c r="U950" s="230"/>
      <c r="V950" s="230"/>
      <c r="W950" s="230"/>
      <c r="X950" s="230"/>
      <c r="Y950" s="230"/>
      <c r="Z950" s="230"/>
    </row>
    <row r="951" spans="1:26" ht="12.75">
      <c r="A951" s="230"/>
      <c r="B951" s="230"/>
      <c r="C951" s="230"/>
      <c r="D951" s="230"/>
      <c r="E951" s="230"/>
      <c r="F951" s="230"/>
      <c r="G951" s="230"/>
      <c r="H951" s="230"/>
      <c r="I951" s="230"/>
      <c r="J951" s="230"/>
      <c r="K951" s="230"/>
      <c r="L951" s="230"/>
      <c r="M951" s="230"/>
      <c r="N951" s="230"/>
      <c r="O951" s="230"/>
      <c r="P951" s="230"/>
      <c r="Q951" s="230"/>
      <c r="R951" s="230"/>
      <c r="S951" s="230"/>
      <c r="T951" s="230"/>
      <c r="U951" s="230"/>
      <c r="V951" s="230"/>
      <c r="W951" s="230"/>
      <c r="X951" s="230"/>
      <c r="Y951" s="230"/>
      <c r="Z951" s="230"/>
    </row>
    <row r="952" spans="1:26" ht="12.75">
      <c r="A952" s="230"/>
      <c r="B952" s="230"/>
      <c r="C952" s="230"/>
      <c r="D952" s="230"/>
      <c r="E952" s="230"/>
      <c r="F952" s="230"/>
      <c r="G952" s="230"/>
      <c r="H952" s="230"/>
      <c r="I952" s="230"/>
      <c r="J952" s="230"/>
      <c r="K952" s="230"/>
      <c r="L952" s="230"/>
      <c r="M952" s="230"/>
      <c r="N952" s="230"/>
      <c r="O952" s="230"/>
      <c r="P952" s="230"/>
      <c r="Q952" s="230"/>
      <c r="R952" s="230"/>
      <c r="S952" s="230"/>
      <c r="T952" s="230"/>
      <c r="U952" s="230"/>
      <c r="V952" s="230"/>
      <c r="W952" s="230"/>
      <c r="X952" s="230"/>
      <c r="Y952" s="230"/>
      <c r="Z952" s="230"/>
    </row>
    <row r="953" spans="1:26" ht="12.75">
      <c r="A953" s="230"/>
      <c r="B953" s="230"/>
      <c r="C953" s="230"/>
      <c r="D953" s="230"/>
      <c r="E953" s="230"/>
      <c r="F953" s="230"/>
      <c r="G953" s="230"/>
      <c r="H953" s="230"/>
      <c r="I953" s="230"/>
      <c r="J953" s="230"/>
      <c r="K953" s="230"/>
      <c r="L953" s="230"/>
      <c r="M953" s="230"/>
      <c r="N953" s="230"/>
      <c r="O953" s="230"/>
      <c r="P953" s="230"/>
      <c r="Q953" s="230"/>
      <c r="R953" s="230"/>
      <c r="S953" s="230"/>
      <c r="T953" s="230"/>
      <c r="U953" s="230"/>
      <c r="V953" s="230"/>
      <c r="W953" s="230"/>
      <c r="X953" s="230"/>
      <c r="Y953" s="230"/>
      <c r="Z953" s="230"/>
    </row>
    <row r="954" spans="1:26" ht="12.75">
      <c r="A954" s="230"/>
      <c r="B954" s="230"/>
      <c r="C954" s="230"/>
      <c r="D954" s="230"/>
      <c r="E954" s="230"/>
      <c r="F954" s="230"/>
      <c r="G954" s="230"/>
      <c r="H954" s="230"/>
      <c r="I954" s="230"/>
      <c r="J954" s="230"/>
      <c r="K954" s="230"/>
      <c r="L954" s="230"/>
      <c r="M954" s="230"/>
      <c r="N954" s="230"/>
      <c r="O954" s="230"/>
      <c r="P954" s="230"/>
      <c r="Q954" s="230"/>
      <c r="R954" s="230"/>
      <c r="S954" s="230"/>
      <c r="T954" s="230"/>
      <c r="U954" s="230"/>
      <c r="V954" s="230"/>
      <c r="W954" s="230"/>
      <c r="X954" s="230"/>
      <c r="Y954" s="230"/>
      <c r="Z954" s="230"/>
    </row>
    <row r="955" spans="1:26" ht="12.75">
      <c r="A955" s="230"/>
      <c r="B955" s="230"/>
      <c r="C955" s="230"/>
      <c r="D955" s="230"/>
      <c r="E955" s="230"/>
      <c r="F955" s="230"/>
      <c r="G955" s="230"/>
      <c r="H955" s="230"/>
      <c r="I955" s="230"/>
      <c r="J955" s="230"/>
      <c r="K955" s="230"/>
      <c r="L955" s="230"/>
      <c r="M955" s="230"/>
      <c r="N955" s="230"/>
      <c r="O955" s="230"/>
      <c r="P955" s="230"/>
      <c r="Q955" s="230"/>
      <c r="R955" s="230"/>
      <c r="S955" s="230"/>
      <c r="T955" s="230"/>
      <c r="U955" s="230"/>
      <c r="V955" s="230"/>
      <c r="W955" s="230"/>
      <c r="X955" s="230"/>
      <c r="Y955" s="230"/>
      <c r="Z955" s="230"/>
    </row>
    <row r="956" spans="1:26" ht="12.75">
      <c r="A956" s="230"/>
      <c r="B956" s="230"/>
      <c r="C956" s="230"/>
      <c r="D956" s="230"/>
      <c r="E956" s="230"/>
      <c r="F956" s="230"/>
      <c r="G956" s="230"/>
      <c r="H956" s="230"/>
      <c r="I956" s="230"/>
      <c r="J956" s="230"/>
      <c r="K956" s="230"/>
      <c r="L956" s="230"/>
      <c r="M956" s="230"/>
      <c r="N956" s="230"/>
      <c r="O956" s="230"/>
      <c r="P956" s="230"/>
      <c r="Q956" s="230"/>
      <c r="R956" s="230"/>
      <c r="S956" s="230"/>
      <c r="T956" s="230"/>
      <c r="U956" s="230"/>
      <c r="V956" s="230"/>
      <c r="W956" s="230"/>
      <c r="X956" s="230"/>
      <c r="Y956" s="230"/>
      <c r="Z956" s="230"/>
    </row>
    <row r="957" spans="1:26" ht="12.75">
      <c r="A957" s="230"/>
      <c r="B957" s="230"/>
      <c r="C957" s="230"/>
      <c r="D957" s="230"/>
      <c r="E957" s="230"/>
      <c r="F957" s="230"/>
      <c r="G957" s="230"/>
      <c r="H957" s="230"/>
      <c r="I957" s="230"/>
      <c r="J957" s="230"/>
      <c r="K957" s="230"/>
      <c r="L957" s="230"/>
      <c r="M957" s="230"/>
      <c r="N957" s="230"/>
      <c r="O957" s="230"/>
      <c r="P957" s="230"/>
      <c r="Q957" s="230"/>
      <c r="R957" s="230"/>
      <c r="S957" s="230"/>
      <c r="T957" s="230"/>
      <c r="U957" s="230"/>
      <c r="V957" s="230"/>
      <c r="W957" s="230"/>
      <c r="X957" s="230"/>
      <c r="Y957" s="230"/>
      <c r="Z957" s="230"/>
    </row>
    <row r="958" spans="1:26" ht="12.75">
      <c r="A958" s="230"/>
      <c r="B958" s="230"/>
      <c r="C958" s="230"/>
      <c r="D958" s="230"/>
      <c r="E958" s="230"/>
      <c r="F958" s="230"/>
      <c r="G958" s="230"/>
      <c r="H958" s="230"/>
      <c r="I958" s="230"/>
      <c r="J958" s="230"/>
      <c r="K958" s="230"/>
      <c r="L958" s="230"/>
      <c r="M958" s="230"/>
      <c r="N958" s="230"/>
      <c r="O958" s="230"/>
      <c r="P958" s="230"/>
      <c r="Q958" s="230"/>
      <c r="R958" s="230"/>
      <c r="S958" s="230"/>
      <c r="T958" s="230"/>
      <c r="U958" s="230"/>
      <c r="V958" s="230"/>
      <c r="W958" s="230"/>
      <c r="X958" s="230"/>
      <c r="Y958" s="230"/>
      <c r="Z958" s="230"/>
    </row>
    <row r="959" spans="1:26" ht="12.75">
      <c r="A959" s="230"/>
      <c r="B959" s="230"/>
      <c r="C959" s="230"/>
      <c r="D959" s="230"/>
      <c r="E959" s="230"/>
      <c r="F959" s="230"/>
      <c r="G959" s="230"/>
      <c r="H959" s="230"/>
      <c r="I959" s="230"/>
      <c r="J959" s="230"/>
      <c r="K959" s="230"/>
      <c r="L959" s="230"/>
      <c r="M959" s="230"/>
      <c r="N959" s="230"/>
      <c r="O959" s="230"/>
      <c r="P959" s="230"/>
      <c r="Q959" s="230"/>
      <c r="R959" s="230"/>
      <c r="S959" s="230"/>
      <c r="T959" s="230"/>
      <c r="U959" s="230"/>
      <c r="V959" s="230"/>
      <c r="W959" s="230"/>
      <c r="X959" s="230"/>
      <c r="Y959" s="230"/>
      <c r="Z959" s="230"/>
    </row>
    <row r="960" spans="1:26" ht="12.75">
      <c r="A960" s="230"/>
      <c r="B960" s="230"/>
      <c r="C960" s="230"/>
      <c r="D960" s="230"/>
      <c r="E960" s="230"/>
      <c r="F960" s="230"/>
      <c r="G960" s="230"/>
      <c r="H960" s="230"/>
      <c r="I960" s="230"/>
      <c r="J960" s="230"/>
      <c r="K960" s="230"/>
      <c r="L960" s="230"/>
      <c r="M960" s="230"/>
      <c r="N960" s="230"/>
      <c r="O960" s="230"/>
      <c r="P960" s="230"/>
      <c r="Q960" s="230"/>
      <c r="R960" s="230"/>
      <c r="S960" s="230"/>
      <c r="T960" s="230"/>
      <c r="U960" s="230"/>
      <c r="V960" s="230"/>
      <c r="W960" s="230"/>
      <c r="X960" s="230"/>
      <c r="Y960" s="230"/>
      <c r="Z960" s="230"/>
    </row>
    <row r="961" spans="1:26" ht="12.75">
      <c r="A961" s="230"/>
      <c r="B961" s="230"/>
      <c r="C961" s="230"/>
      <c r="D961" s="230"/>
      <c r="E961" s="230"/>
      <c r="F961" s="230"/>
      <c r="G961" s="230"/>
      <c r="H961" s="230"/>
      <c r="I961" s="230"/>
      <c r="J961" s="230"/>
      <c r="K961" s="230"/>
      <c r="L961" s="230"/>
      <c r="M961" s="230"/>
      <c r="N961" s="230"/>
      <c r="O961" s="230"/>
      <c r="P961" s="230"/>
      <c r="Q961" s="230"/>
      <c r="R961" s="230"/>
      <c r="S961" s="230"/>
      <c r="T961" s="230"/>
      <c r="U961" s="230"/>
      <c r="V961" s="230"/>
      <c r="W961" s="230"/>
      <c r="X961" s="230"/>
      <c r="Y961" s="230"/>
      <c r="Z961" s="230"/>
    </row>
    <row r="962" spans="1:26" ht="12.75">
      <c r="A962" s="230"/>
      <c r="B962" s="230"/>
      <c r="C962" s="230"/>
      <c r="D962" s="230"/>
      <c r="E962" s="230"/>
      <c r="F962" s="230"/>
      <c r="G962" s="230"/>
      <c r="H962" s="230"/>
      <c r="I962" s="230"/>
      <c r="J962" s="230"/>
      <c r="K962" s="230"/>
      <c r="L962" s="230"/>
      <c r="M962" s="230"/>
      <c r="N962" s="230"/>
      <c r="O962" s="230"/>
      <c r="P962" s="230"/>
      <c r="Q962" s="230"/>
      <c r="R962" s="230"/>
      <c r="S962" s="230"/>
      <c r="T962" s="230"/>
      <c r="U962" s="230"/>
      <c r="V962" s="230"/>
      <c r="W962" s="230"/>
      <c r="X962" s="230"/>
      <c r="Y962" s="230"/>
      <c r="Z962" s="230"/>
    </row>
    <row r="963" spans="1:26" ht="12.75">
      <c r="A963" s="230"/>
      <c r="B963" s="230"/>
      <c r="C963" s="230"/>
      <c r="D963" s="230"/>
      <c r="E963" s="230"/>
      <c r="F963" s="230"/>
      <c r="G963" s="230"/>
      <c r="H963" s="230"/>
      <c r="I963" s="230"/>
      <c r="J963" s="230"/>
      <c r="K963" s="230"/>
      <c r="L963" s="230"/>
      <c r="M963" s="230"/>
      <c r="N963" s="230"/>
      <c r="O963" s="230"/>
      <c r="P963" s="230"/>
      <c r="Q963" s="230"/>
      <c r="R963" s="230"/>
      <c r="S963" s="230"/>
      <c r="T963" s="230"/>
      <c r="U963" s="230"/>
      <c r="V963" s="230"/>
      <c r="W963" s="230"/>
      <c r="X963" s="230"/>
      <c r="Y963" s="230"/>
      <c r="Z963" s="230"/>
    </row>
    <row r="964" spans="1:26" ht="12.75">
      <c r="A964" s="230"/>
      <c r="B964" s="230"/>
      <c r="C964" s="230"/>
      <c r="D964" s="230"/>
      <c r="E964" s="230"/>
      <c r="F964" s="230"/>
      <c r="G964" s="230"/>
      <c r="H964" s="230"/>
      <c r="I964" s="230"/>
      <c r="J964" s="230"/>
      <c r="K964" s="230"/>
      <c r="L964" s="230"/>
      <c r="M964" s="230"/>
      <c r="N964" s="230"/>
      <c r="O964" s="230"/>
      <c r="P964" s="230"/>
      <c r="Q964" s="230"/>
      <c r="R964" s="230"/>
      <c r="S964" s="230"/>
      <c r="T964" s="230"/>
      <c r="U964" s="230"/>
      <c r="V964" s="230"/>
      <c r="W964" s="230"/>
      <c r="X964" s="230"/>
      <c r="Y964" s="230"/>
      <c r="Z964" s="230"/>
    </row>
    <row r="965" spans="1:26" ht="12.75">
      <c r="A965" s="230"/>
      <c r="B965" s="230"/>
      <c r="C965" s="230"/>
      <c r="D965" s="230"/>
      <c r="E965" s="230"/>
      <c r="F965" s="230"/>
      <c r="G965" s="230"/>
      <c r="H965" s="230"/>
      <c r="I965" s="230"/>
      <c r="J965" s="230"/>
      <c r="K965" s="230"/>
      <c r="L965" s="230"/>
      <c r="M965" s="230"/>
      <c r="N965" s="230"/>
      <c r="O965" s="230"/>
      <c r="P965" s="230"/>
      <c r="Q965" s="230"/>
      <c r="R965" s="230"/>
      <c r="S965" s="230"/>
      <c r="T965" s="230"/>
      <c r="U965" s="230"/>
      <c r="V965" s="230"/>
      <c r="W965" s="230"/>
      <c r="X965" s="230"/>
      <c r="Y965" s="230"/>
      <c r="Z965" s="230"/>
    </row>
    <row r="966" spans="1:26" ht="12.75">
      <c r="A966" s="230"/>
      <c r="B966" s="230"/>
      <c r="C966" s="230"/>
      <c r="D966" s="230"/>
      <c r="E966" s="230"/>
      <c r="F966" s="230"/>
      <c r="G966" s="230"/>
      <c r="H966" s="230"/>
      <c r="I966" s="230"/>
      <c r="J966" s="230"/>
      <c r="K966" s="230"/>
      <c r="L966" s="230"/>
      <c r="M966" s="230"/>
      <c r="N966" s="230"/>
      <c r="O966" s="230"/>
      <c r="P966" s="230"/>
      <c r="Q966" s="230"/>
      <c r="R966" s="230"/>
      <c r="S966" s="230"/>
      <c r="T966" s="230"/>
      <c r="U966" s="230"/>
      <c r="V966" s="230"/>
      <c r="W966" s="230"/>
      <c r="X966" s="230"/>
      <c r="Y966" s="230"/>
      <c r="Z966" s="230"/>
    </row>
    <row r="967" spans="1:26" ht="12.75">
      <c r="A967" s="230"/>
      <c r="B967" s="230"/>
      <c r="C967" s="230"/>
      <c r="D967" s="230"/>
      <c r="E967" s="230"/>
      <c r="F967" s="230"/>
      <c r="G967" s="230"/>
      <c r="H967" s="230"/>
      <c r="I967" s="230"/>
      <c r="J967" s="230"/>
      <c r="K967" s="230"/>
      <c r="L967" s="230"/>
      <c r="M967" s="230"/>
      <c r="N967" s="230"/>
      <c r="O967" s="230"/>
      <c r="P967" s="230"/>
      <c r="Q967" s="230"/>
      <c r="R967" s="230"/>
      <c r="S967" s="230"/>
      <c r="T967" s="230"/>
      <c r="U967" s="230"/>
      <c r="V967" s="230"/>
      <c r="W967" s="230"/>
      <c r="X967" s="230"/>
      <c r="Y967" s="230"/>
      <c r="Z967" s="230"/>
    </row>
    <row r="968" spans="1:26" ht="12.75">
      <c r="A968" s="230"/>
      <c r="B968" s="230"/>
      <c r="C968" s="230"/>
      <c r="D968" s="230"/>
      <c r="E968" s="230"/>
      <c r="F968" s="230"/>
      <c r="G968" s="230"/>
      <c r="H968" s="230"/>
      <c r="I968" s="230"/>
      <c r="J968" s="230"/>
      <c r="K968" s="230"/>
      <c r="L968" s="230"/>
      <c r="M968" s="230"/>
      <c r="N968" s="230"/>
      <c r="O968" s="230"/>
      <c r="P968" s="230"/>
      <c r="Q968" s="230"/>
      <c r="R968" s="230"/>
      <c r="S968" s="230"/>
      <c r="T968" s="230"/>
      <c r="U968" s="230"/>
      <c r="V968" s="230"/>
      <c r="W968" s="230"/>
      <c r="X968" s="230"/>
      <c r="Y968" s="230"/>
      <c r="Z968" s="230"/>
    </row>
    <row r="969" spans="1:26" ht="12.75">
      <c r="A969" s="230"/>
      <c r="B969" s="230"/>
      <c r="C969" s="230"/>
      <c r="D969" s="230"/>
      <c r="E969" s="230"/>
      <c r="F969" s="230"/>
      <c r="G969" s="230"/>
      <c r="H969" s="230"/>
      <c r="I969" s="230"/>
      <c r="J969" s="230"/>
      <c r="K969" s="230"/>
      <c r="L969" s="230"/>
      <c r="M969" s="230"/>
      <c r="N969" s="230"/>
      <c r="O969" s="230"/>
      <c r="P969" s="230"/>
      <c r="Q969" s="230"/>
      <c r="R969" s="230"/>
      <c r="S969" s="230"/>
      <c r="T969" s="230"/>
      <c r="U969" s="230"/>
      <c r="V969" s="230"/>
      <c r="W969" s="230"/>
      <c r="X969" s="230"/>
      <c r="Y969" s="230"/>
      <c r="Z969" s="230"/>
    </row>
    <row r="970" spans="1:26" ht="12.75">
      <c r="A970" s="230"/>
      <c r="B970" s="230"/>
      <c r="C970" s="230"/>
      <c r="D970" s="230"/>
      <c r="E970" s="230"/>
      <c r="F970" s="230"/>
      <c r="G970" s="230"/>
      <c r="H970" s="230"/>
      <c r="I970" s="230"/>
      <c r="J970" s="230"/>
      <c r="K970" s="230"/>
      <c r="L970" s="230"/>
      <c r="M970" s="230"/>
      <c r="N970" s="230"/>
      <c r="O970" s="230"/>
      <c r="P970" s="230"/>
      <c r="Q970" s="230"/>
      <c r="R970" s="230"/>
      <c r="S970" s="230"/>
      <c r="T970" s="230"/>
      <c r="U970" s="230"/>
      <c r="V970" s="230"/>
      <c r="W970" s="230"/>
      <c r="X970" s="230"/>
      <c r="Y970" s="230"/>
      <c r="Z970" s="230"/>
    </row>
    <row r="971" spans="1:26" ht="12.75">
      <c r="A971" s="230"/>
      <c r="B971" s="230"/>
      <c r="C971" s="230"/>
      <c r="D971" s="230"/>
      <c r="E971" s="230"/>
      <c r="F971" s="230"/>
      <c r="G971" s="230"/>
      <c r="H971" s="230"/>
      <c r="I971" s="230"/>
      <c r="J971" s="230"/>
      <c r="K971" s="230"/>
      <c r="L971" s="230"/>
      <c r="M971" s="230"/>
      <c r="N971" s="230"/>
      <c r="O971" s="230"/>
      <c r="P971" s="230"/>
      <c r="Q971" s="230"/>
      <c r="R971" s="230"/>
      <c r="S971" s="230"/>
      <c r="T971" s="230"/>
      <c r="U971" s="230"/>
      <c r="V971" s="230"/>
      <c r="W971" s="230"/>
      <c r="X971" s="230"/>
      <c r="Y971" s="230"/>
      <c r="Z971" s="230"/>
    </row>
    <row r="972" spans="1:26" ht="12.75">
      <c r="A972" s="230"/>
      <c r="B972" s="230"/>
      <c r="C972" s="230"/>
      <c r="D972" s="230"/>
      <c r="E972" s="230"/>
      <c r="F972" s="230"/>
      <c r="G972" s="230"/>
      <c r="H972" s="230"/>
      <c r="I972" s="230"/>
      <c r="J972" s="230"/>
      <c r="K972" s="230"/>
      <c r="L972" s="230"/>
      <c r="M972" s="230"/>
      <c r="N972" s="230"/>
      <c r="O972" s="230"/>
      <c r="P972" s="230"/>
      <c r="Q972" s="230"/>
      <c r="R972" s="230"/>
      <c r="S972" s="230"/>
      <c r="T972" s="230"/>
      <c r="U972" s="230"/>
      <c r="V972" s="230"/>
      <c r="W972" s="230"/>
      <c r="X972" s="230"/>
      <c r="Y972" s="230"/>
      <c r="Z972" s="230"/>
    </row>
    <row r="973" spans="1:26" ht="12.75">
      <c r="A973" s="230"/>
      <c r="B973" s="230"/>
      <c r="C973" s="230"/>
      <c r="D973" s="230"/>
      <c r="E973" s="230"/>
      <c r="F973" s="230"/>
      <c r="G973" s="230"/>
      <c r="H973" s="230"/>
      <c r="I973" s="230"/>
      <c r="J973" s="230"/>
      <c r="K973" s="230"/>
      <c r="L973" s="230"/>
      <c r="M973" s="230"/>
      <c r="N973" s="230"/>
      <c r="O973" s="230"/>
      <c r="P973" s="230"/>
      <c r="Q973" s="230"/>
      <c r="R973" s="230"/>
      <c r="S973" s="230"/>
      <c r="T973" s="230"/>
      <c r="U973" s="230"/>
      <c r="V973" s="230"/>
      <c r="W973" s="230"/>
      <c r="X973" s="230"/>
      <c r="Y973" s="230"/>
      <c r="Z973" s="230"/>
    </row>
    <row r="974" spans="1:26" ht="12.75">
      <c r="A974" s="230"/>
      <c r="B974" s="230"/>
      <c r="C974" s="230"/>
      <c r="D974" s="230"/>
      <c r="E974" s="230"/>
      <c r="F974" s="230"/>
      <c r="G974" s="230"/>
      <c r="H974" s="230"/>
      <c r="I974" s="230"/>
      <c r="J974" s="230"/>
      <c r="K974" s="230"/>
      <c r="L974" s="230"/>
      <c r="M974" s="230"/>
      <c r="N974" s="230"/>
      <c r="O974" s="230"/>
      <c r="P974" s="230"/>
      <c r="Q974" s="230"/>
      <c r="R974" s="230"/>
      <c r="S974" s="230"/>
      <c r="T974" s="230"/>
      <c r="U974" s="230"/>
      <c r="V974" s="230"/>
      <c r="W974" s="230"/>
      <c r="X974" s="230"/>
      <c r="Y974" s="230"/>
      <c r="Z974" s="230"/>
    </row>
    <row r="975" spans="1:26" ht="12.75">
      <c r="A975" s="230"/>
      <c r="B975" s="230"/>
      <c r="C975" s="230"/>
      <c r="D975" s="230"/>
      <c r="E975" s="230"/>
      <c r="F975" s="230"/>
      <c r="G975" s="230"/>
      <c r="H975" s="230"/>
      <c r="I975" s="230"/>
      <c r="J975" s="230"/>
      <c r="K975" s="230"/>
      <c r="L975" s="230"/>
      <c r="M975" s="230"/>
      <c r="N975" s="230"/>
      <c r="O975" s="230"/>
      <c r="P975" s="230"/>
      <c r="Q975" s="230"/>
      <c r="R975" s="230"/>
      <c r="S975" s="230"/>
      <c r="T975" s="230"/>
      <c r="U975" s="230"/>
      <c r="V975" s="230"/>
      <c r="W975" s="230"/>
      <c r="X975" s="230"/>
      <c r="Y975" s="230"/>
      <c r="Z975" s="230"/>
    </row>
    <row r="976" spans="1:26" ht="12.75">
      <c r="A976" s="230"/>
      <c r="B976" s="230"/>
      <c r="C976" s="230"/>
      <c r="D976" s="230"/>
      <c r="E976" s="230"/>
      <c r="F976" s="230"/>
      <c r="G976" s="230"/>
      <c r="H976" s="230"/>
      <c r="I976" s="230"/>
      <c r="J976" s="230"/>
      <c r="K976" s="230"/>
      <c r="L976" s="230"/>
      <c r="M976" s="230"/>
      <c r="N976" s="230"/>
      <c r="O976" s="230"/>
      <c r="P976" s="230"/>
      <c r="Q976" s="230"/>
      <c r="R976" s="230"/>
      <c r="S976" s="230"/>
      <c r="T976" s="230"/>
      <c r="U976" s="230"/>
      <c r="V976" s="230"/>
      <c r="W976" s="230"/>
      <c r="X976" s="230"/>
      <c r="Y976" s="230"/>
      <c r="Z976" s="230"/>
    </row>
    <row r="977" spans="1:26" ht="12.75">
      <c r="A977" s="230"/>
      <c r="B977" s="230"/>
      <c r="C977" s="230"/>
      <c r="D977" s="230"/>
      <c r="E977" s="230"/>
      <c r="F977" s="230"/>
      <c r="G977" s="230"/>
      <c r="H977" s="230"/>
      <c r="I977" s="230"/>
      <c r="J977" s="230"/>
      <c r="K977" s="230"/>
      <c r="L977" s="230"/>
      <c r="M977" s="230"/>
      <c r="N977" s="230"/>
      <c r="O977" s="230"/>
      <c r="P977" s="230"/>
      <c r="Q977" s="230"/>
      <c r="R977" s="230"/>
      <c r="S977" s="230"/>
      <c r="T977" s="230"/>
      <c r="U977" s="230"/>
      <c r="V977" s="230"/>
      <c r="W977" s="230"/>
      <c r="X977" s="230"/>
      <c r="Y977" s="230"/>
      <c r="Z977" s="230"/>
    </row>
    <row r="978" spans="1:26" ht="12.75">
      <c r="A978" s="230"/>
      <c r="B978" s="230"/>
      <c r="C978" s="230"/>
      <c r="D978" s="230"/>
      <c r="E978" s="230"/>
      <c r="F978" s="230"/>
      <c r="G978" s="230"/>
      <c r="H978" s="230"/>
      <c r="I978" s="230"/>
      <c r="J978" s="230"/>
      <c r="K978" s="230"/>
      <c r="L978" s="230"/>
      <c r="M978" s="230"/>
      <c r="N978" s="230"/>
      <c r="O978" s="230"/>
      <c r="P978" s="230"/>
      <c r="Q978" s="230"/>
      <c r="R978" s="230"/>
      <c r="S978" s="230"/>
      <c r="T978" s="230"/>
      <c r="U978" s="230"/>
      <c r="V978" s="230"/>
      <c r="W978" s="230"/>
      <c r="X978" s="230"/>
      <c r="Y978" s="230"/>
      <c r="Z978" s="230"/>
    </row>
    <row r="979" spans="1:26" ht="12.75">
      <c r="A979" s="230"/>
      <c r="B979" s="230"/>
      <c r="C979" s="230"/>
      <c r="D979" s="230"/>
      <c r="E979" s="230"/>
      <c r="F979" s="230"/>
      <c r="G979" s="230"/>
      <c r="H979" s="230"/>
      <c r="I979" s="230"/>
      <c r="J979" s="230"/>
      <c r="K979" s="230"/>
      <c r="L979" s="230"/>
      <c r="M979" s="230"/>
      <c r="N979" s="230"/>
      <c r="O979" s="230"/>
      <c r="P979" s="230"/>
      <c r="Q979" s="230"/>
      <c r="R979" s="230"/>
      <c r="S979" s="230"/>
      <c r="T979" s="230"/>
      <c r="U979" s="230"/>
      <c r="V979" s="230"/>
      <c r="W979" s="230"/>
      <c r="X979" s="230"/>
      <c r="Y979" s="230"/>
      <c r="Z979" s="230"/>
    </row>
    <row r="980" spans="1:26" ht="12.75">
      <c r="A980" s="230"/>
      <c r="B980" s="230"/>
      <c r="C980" s="230"/>
      <c r="D980" s="230"/>
      <c r="E980" s="230"/>
      <c r="F980" s="230"/>
      <c r="G980" s="230"/>
      <c r="H980" s="230"/>
      <c r="I980" s="230"/>
      <c r="J980" s="230"/>
      <c r="K980" s="230"/>
      <c r="L980" s="230"/>
      <c r="M980" s="230"/>
      <c r="N980" s="230"/>
      <c r="O980" s="230"/>
      <c r="P980" s="230"/>
      <c r="Q980" s="230"/>
      <c r="R980" s="230"/>
      <c r="S980" s="230"/>
      <c r="T980" s="230"/>
      <c r="U980" s="230"/>
      <c r="V980" s="230"/>
      <c r="W980" s="230"/>
      <c r="X980" s="230"/>
      <c r="Y980" s="230"/>
      <c r="Z980" s="230"/>
    </row>
    <row r="981" spans="1:26" ht="12.75">
      <c r="A981" s="230"/>
      <c r="B981" s="230"/>
      <c r="C981" s="230"/>
      <c r="D981" s="230"/>
      <c r="E981" s="230"/>
      <c r="F981" s="230"/>
      <c r="G981" s="230"/>
      <c r="H981" s="230"/>
      <c r="I981" s="230"/>
      <c r="J981" s="230"/>
      <c r="K981" s="230"/>
      <c r="L981" s="230"/>
      <c r="M981" s="230"/>
      <c r="N981" s="230"/>
      <c r="O981" s="230"/>
      <c r="P981" s="230"/>
      <c r="Q981" s="230"/>
      <c r="R981" s="230"/>
      <c r="S981" s="230"/>
      <c r="T981" s="230"/>
      <c r="U981" s="230"/>
      <c r="V981" s="230"/>
      <c r="W981" s="230"/>
      <c r="X981" s="230"/>
      <c r="Y981" s="230"/>
      <c r="Z981" s="230"/>
    </row>
    <row r="982" spans="1:26" ht="12.75">
      <c r="A982" s="230"/>
      <c r="B982" s="230"/>
      <c r="C982" s="230"/>
      <c r="D982" s="230"/>
      <c r="E982" s="230"/>
      <c r="F982" s="230"/>
      <c r="G982" s="230"/>
      <c r="H982" s="230"/>
      <c r="I982" s="230"/>
      <c r="J982" s="230"/>
      <c r="K982" s="230"/>
      <c r="L982" s="230"/>
      <c r="M982" s="230"/>
      <c r="N982" s="230"/>
      <c r="O982" s="230"/>
      <c r="P982" s="230"/>
      <c r="Q982" s="230"/>
      <c r="R982" s="230"/>
      <c r="S982" s="230"/>
      <c r="T982" s="230"/>
      <c r="U982" s="230"/>
      <c r="V982" s="230"/>
      <c r="W982" s="230"/>
      <c r="X982" s="230"/>
      <c r="Y982" s="230"/>
      <c r="Z982" s="230"/>
    </row>
    <row r="983" spans="1:26" ht="12.75">
      <c r="A983" s="230"/>
      <c r="B983" s="230"/>
      <c r="C983" s="230"/>
      <c r="D983" s="230"/>
      <c r="E983" s="230"/>
      <c r="F983" s="230"/>
      <c r="G983" s="230"/>
      <c r="H983" s="230"/>
      <c r="I983" s="230"/>
      <c r="J983" s="230"/>
      <c r="K983" s="230"/>
      <c r="L983" s="230"/>
      <c r="M983" s="230"/>
      <c r="N983" s="230"/>
      <c r="O983" s="230"/>
      <c r="P983" s="230"/>
      <c r="Q983" s="230"/>
      <c r="R983" s="230"/>
      <c r="S983" s="230"/>
      <c r="T983" s="230"/>
      <c r="U983" s="230"/>
      <c r="V983" s="230"/>
      <c r="W983" s="230"/>
      <c r="X983" s="230"/>
      <c r="Y983" s="230"/>
      <c r="Z983" s="230"/>
    </row>
    <row r="984" spans="1:26" ht="12.75">
      <c r="A984" s="230"/>
      <c r="B984" s="230"/>
      <c r="C984" s="230"/>
      <c r="D984" s="230"/>
      <c r="E984" s="230"/>
      <c r="F984" s="230"/>
      <c r="G984" s="230"/>
      <c r="H984" s="230"/>
      <c r="I984" s="230"/>
      <c r="J984" s="230"/>
      <c r="K984" s="230"/>
      <c r="L984" s="230"/>
      <c r="M984" s="230"/>
      <c r="N984" s="230"/>
      <c r="O984" s="230"/>
      <c r="P984" s="230"/>
      <c r="Q984" s="230"/>
      <c r="R984" s="230"/>
      <c r="S984" s="230"/>
      <c r="T984" s="230"/>
      <c r="U984" s="230"/>
      <c r="V984" s="230"/>
      <c r="W984" s="230"/>
      <c r="X984" s="230"/>
      <c r="Y984" s="230"/>
      <c r="Z984" s="230"/>
    </row>
    <row r="985" spans="1:26" ht="12.75">
      <c r="A985" s="230"/>
      <c r="B985" s="230"/>
      <c r="C985" s="230"/>
      <c r="D985" s="230"/>
      <c r="E985" s="230"/>
      <c r="F985" s="230"/>
      <c r="G985" s="230"/>
      <c r="H985" s="230"/>
      <c r="I985" s="230"/>
      <c r="J985" s="230"/>
      <c r="K985" s="230"/>
      <c r="L985" s="230"/>
      <c r="M985" s="230"/>
      <c r="N985" s="230"/>
      <c r="O985" s="230"/>
      <c r="P985" s="230"/>
      <c r="Q985" s="230"/>
      <c r="R985" s="230"/>
      <c r="S985" s="230"/>
      <c r="T985" s="230"/>
      <c r="U985" s="230"/>
      <c r="V985" s="230"/>
      <c r="W985" s="230"/>
      <c r="X985" s="230"/>
      <c r="Y985" s="230"/>
      <c r="Z985" s="230"/>
    </row>
    <row r="986" spans="1:26" ht="12.75">
      <c r="A986" s="230"/>
      <c r="B986" s="230"/>
      <c r="C986" s="230"/>
      <c r="D986" s="230"/>
      <c r="E986" s="230"/>
      <c r="F986" s="230"/>
      <c r="G986" s="230"/>
      <c r="H986" s="230"/>
      <c r="I986" s="230"/>
      <c r="J986" s="230"/>
      <c r="K986" s="230"/>
      <c r="L986" s="230"/>
      <c r="M986" s="230"/>
      <c r="N986" s="230"/>
      <c r="O986" s="230"/>
      <c r="P986" s="230"/>
      <c r="Q986" s="230"/>
      <c r="R986" s="230"/>
      <c r="S986" s="230"/>
      <c r="T986" s="230"/>
      <c r="U986" s="230"/>
      <c r="V986" s="230"/>
      <c r="W986" s="230"/>
      <c r="X986" s="230"/>
      <c r="Y986" s="230"/>
      <c r="Z986" s="230"/>
    </row>
    <row r="987" spans="1:26" ht="12.75">
      <c r="A987" s="230"/>
      <c r="B987" s="230"/>
      <c r="C987" s="230"/>
      <c r="D987" s="230"/>
      <c r="E987" s="230"/>
      <c r="F987" s="230"/>
      <c r="G987" s="230"/>
      <c r="H987" s="230"/>
      <c r="I987" s="230"/>
      <c r="J987" s="230"/>
      <c r="K987" s="230"/>
      <c r="L987" s="230"/>
      <c r="M987" s="230"/>
      <c r="N987" s="230"/>
      <c r="O987" s="230"/>
      <c r="P987" s="230"/>
      <c r="Q987" s="230"/>
      <c r="R987" s="230"/>
      <c r="S987" s="230"/>
      <c r="T987" s="230"/>
      <c r="U987" s="230"/>
      <c r="V987" s="230"/>
      <c r="W987" s="230"/>
      <c r="X987" s="230"/>
      <c r="Y987" s="230"/>
      <c r="Z987" s="230"/>
    </row>
    <row r="988" spans="1:26" ht="12.75">
      <c r="A988" s="230"/>
      <c r="B988" s="230"/>
      <c r="C988" s="230"/>
      <c r="D988" s="230"/>
      <c r="E988" s="230"/>
      <c r="F988" s="230"/>
      <c r="G988" s="230"/>
      <c r="H988" s="230"/>
      <c r="I988" s="230"/>
      <c r="J988" s="230"/>
      <c r="K988" s="230"/>
      <c r="L988" s="230"/>
      <c r="M988" s="230"/>
      <c r="N988" s="230"/>
      <c r="O988" s="230"/>
      <c r="P988" s="230"/>
      <c r="Q988" s="230"/>
      <c r="R988" s="230"/>
      <c r="S988" s="230"/>
      <c r="T988" s="230"/>
      <c r="U988" s="230"/>
      <c r="V988" s="230"/>
      <c r="W988" s="230"/>
      <c r="X988" s="230"/>
      <c r="Y988" s="230"/>
      <c r="Z988" s="230"/>
    </row>
    <row r="989" spans="1:26" ht="12.75">
      <c r="A989" s="230"/>
      <c r="B989" s="230"/>
      <c r="C989" s="230"/>
      <c r="D989" s="230"/>
      <c r="E989" s="230"/>
      <c r="F989" s="230"/>
      <c r="G989" s="230"/>
      <c r="H989" s="230"/>
      <c r="I989" s="230"/>
      <c r="J989" s="230"/>
      <c r="K989" s="230"/>
      <c r="L989" s="230"/>
      <c r="M989" s="230"/>
      <c r="N989" s="230"/>
      <c r="O989" s="230"/>
      <c r="P989" s="230"/>
      <c r="Q989" s="230"/>
      <c r="R989" s="230"/>
      <c r="S989" s="230"/>
      <c r="T989" s="230"/>
      <c r="U989" s="230"/>
      <c r="V989" s="230"/>
      <c r="W989" s="230"/>
      <c r="X989" s="230"/>
      <c r="Y989" s="230"/>
      <c r="Z989" s="230"/>
    </row>
    <row r="990" spans="1:26" ht="12.75">
      <c r="A990" s="230"/>
      <c r="B990" s="230"/>
      <c r="C990" s="230"/>
      <c r="D990" s="230"/>
      <c r="E990" s="230"/>
      <c r="F990" s="230"/>
      <c r="G990" s="230"/>
      <c r="H990" s="230"/>
      <c r="I990" s="230"/>
      <c r="J990" s="230"/>
      <c r="K990" s="230"/>
      <c r="L990" s="230"/>
      <c r="M990" s="230"/>
      <c r="N990" s="230"/>
      <c r="O990" s="230"/>
      <c r="P990" s="230"/>
      <c r="Q990" s="230"/>
      <c r="R990" s="230"/>
      <c r="S990" s="230"/>
      <c r="T990" s="230"/>
      <c r="U990" s="230"/>
      <c r="V990" s="230"/>
      <c r="W990" s="230"/>
      <c r="X990" s="230"/>
      <c r="Y990" s="230"/>
      <c r="Z990" s="230"/>
    </row>
    <row r="991" spans="1:26" ht="12.75">
      <c r="A991" s="230"/>
      <c r="B991" s="230"/>
      <c r="C991" s="230"/>
      <c r="D991" s="230"/>
      <c r="E991" s="230"/>
      <c r="F991" s="230"/>
      <c r="G991" s="230"/>
      <c r="H991" s="230"/>
      <c r="I991" s="230"/>
      <c r="J991" s="230"/>
      <c r="K991" s="230"/>
      <c r="L991" s="230"/>
      <c r="M991" s="230"/>
      <c r="N991" s="230"/>
      <c r="O991" s="230"/>
      <c r="P991" s="230"/>
      <c r="Q991" s="230"/>
      <c r="R991" s="230"/>
      <c r="S991" s="230"/>
      <c r="T991" s="230"/>
      <c r="U991" s="230"/>
      <c r="V991" s="230"/>
      <c r="W991" s="230"/>
      <c r="X991" s="230"/>
      <c r="Y991" s="230"/>
      <c r="Z991" s="230"/>
    </row>
  </sheetData>
  <mergeCells count="7">
    <mergeCell ref="A35:A38"/>
    <mergeCell ref="A39:A49"/>
    <mergeCell ref="A2:A9"/>
    <mergeCell ref="A10:A13"/>
    <mergeCell ref="A14:A17"/>
    <mergeCell ref="A18:A25"/>
    <mergeCell ref="A26:A3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C9291-8459-4072-AFC6-D8AD68CE511A}">
  <sheetPr>
    <outlinePr summaryBelow="0" summaryRight="0"/>
  </sheetPr>
  <dimension ref="A1:Z991"/>
  <sheetViews>
    <sheetView workbookViewId="0"/>
  </sheetViews>
  <sheetFormatPr defaultColWidth="12.5703125" defaultRowHeight="15.75" customHeight="1"/>
  <cols>
    <col min="1" max="1" width="23.42578125" customWidth="1"/>
    <col min="2" max="2" width="26.7109375" customWidth="1"/>
    <col min="3" max="3" width="30.5703125" customWidth="1"/>
    <col min="4" max="4" width="21.5703125" customWidth="1"/>
    <col min="5" max="5" width="18.85546875" customWidth="1"/>
    <col min="6" max="6" width="28.140625" customWidth="1"/>
    <col min="7" max="7" width="22.7109375" customWidth="1"/>
    <col min="8" max="8" width="23.28515625" customWidth="1"/>
  </cols>
  <sheetData>
    <row r="1" spans="1:26" ht="15.75" customHeight="1">
      <c r="A1" s="234"/>
      <c r="B1" s="261"/>
      <c r="C1" s="260" t="s">
        <v>871</v>
      </c>
      <c r="D1" s="260" t="s">
        <v>870</v>
      </c>
      <c r="E1" s="260" t="s">
        <v>869</v>
      </c>
      <c r="F1" s="260" t="s">
        <v>868</v>
      </c>
      <c r="G1" s="260" t="s">
        <v>867</v>
      </c>
      <c r="H1" s="260" t="s">
        <v>866</v>
      </c>
      <c r="I1" s="230"/>
      <c r="J1" s="230"/>
      <c r="K1" s="230"/>
      <c r="L1" s="230"/>
      <c r="M1" s="230"/>
      <c r="N1" s="230"/>
      <c r="O1" s="230"/>
      <c r="P1" s="230"/>
      <c r="Q1" s="230"/>
      <c r="R1" s="230"/>
      <c r="S1" s="230"/>
      <c r="T1" s="230"/>
      <c r="U1" s="230"/>
      <c r="V1" s="230"/>
      <c r="W1" s="230"/>
      <c r="X1" s="230"/>
      <c r="Y1" s="230"/>
      <c r="Z1" s="230"/>
    </row>
    <row r="2" spans="1:26" ht="15.75" customHeight="1">
      <c r="A2" s="445" t="s">
        <v>865</v>
      </c>
      <c r="B2" s="259">
        <v>10000</v>
      </c>
      <c r="C2" s="234">
        <v>567</v>
      </c>
      <c r="D2" s="234">
        <f t="shared" ref="D2:D47" si="0">C2 * 60000</f>
        <v>34020000</v>
      </c>
      <c r="E2" s="234">
        <f t="shared" ref="E2:E8" si="1">-D2 + (B2 * C2)</f>
        <v>-28350000</v>
      </c>
      <c r="F2" s="234">
        <f>C2 / C9 * 100</f>
        <v>29.701414353064433</v>
      </c>
      <c r="G2" s="234">
        <f>C2 / C50 * 100</f>
        <v>11.076382105880054</v>
      </c>
      <c r="H2" s="249"/>
      <c r="I2" s="230"/>
      <c r="J2" s="230"/>
      <c r="K2" s="230"/>
      <c r="L2" s="230"/>
      <c r="M2" s="230"/>
      <c r="N2" s="230"/>
      <c r="O2" s="230"/>
      <c r="P2" s="230"/>
      <c r="Q2" s="230"/>
      <c r="R2" s="230"/>
      <c r="S2" s="230"/>
      <c r="T2" s="230"/>
      <c r="U2" s="230"/>
      <c r="V2" s="230"/>
      <c r="W2" s="230"/>
      <c r="X2" s="230"/>
      <c r="Y2" s="230"/>
      <c r="Z2" s="230"/>
    </row>
    <row r="3" spans="1:26" ht="15.75" customHeight="1">
      <c r="A3" s="427"/>
      <c r="B3" s="259">
        <v>15000</v>
      </c>
      <c r="C3" s="234">
        <v>536</v>
      </c>
      <c r="D3" s="234">
        <f t="shared" si="0"/>
        <v>32160000</v>
      </c>
      <c r="E3" s="234">
        <f t="shared" si="1"/>
        <v>-24120000</v>
      </c>
      <c r="F3" s="234">
        <f>C3 / C9 * 100</f>
        <v>28.077527501309586</v>
      </c>
      <c r="G3" s="234">
        <f>C3 / C50 * 100</f>
        <v>10.470795077163508</v>
      </c>
      <c r="H3" s="249"/>
      <c r="I3" s="230"/>
      <c r="J3" s="230"/>
      <c r="K3" s="230"/>
      <c r="L3" s="230"/>
      <c r="M3" s="230"/>
      <c r="N3" s="230"/>
      <c r="O3" s="230"/>
      <c r="P3" s="230"/>
      <c r="Q3" s="230"/>
      <c r="R3" s="230"/>
      <c r="S3" s="230"/>
      <c r="T3" s="230"/>
      <c r="U3" s="230"/>
      <c r="V3" s="230"/>
      <c r="W3" s="230"/>
      <c r="X3" s="230"/>
      <c r="Y3" s="230"/>
      <c r="Z3" s="230"/>
    </row>
    <row r="4" spans="1:26" ht="15.75" customHeight="1">
      <c r="A4" s="427"/>
      <c r="B4" s="259">
        <v>25000</v>
      </c>
      <c r="C4" s="234">
        <v>425</v>
      </c>
      <c r="D4" s="234">
        <f t="shared" si="0"/>
        <v>25500000</v>
      </c>
      <c r="E4" s="234">
        <f t="shared" si="1"/>
        <v>-14875000</v>
      </c>
      <c r="F4" s="234">
        <f>C4 / C9 * 100</f>
        <v>22.262964903090623</v>
      </c>
      <c r="G4" s="234">
        <f>C4 / C50 * 100</f>
        <v>8.3024028130494241</v>
      </c>
      <c r="H4" s="249"/>
      <c r="I4" s="230"/>
      <c r="J4" s="230"/>
      <c r="K4" s="230"/>
      <c r="L4" s="230"/>
      <c r="M4" s="230"/>
      <c r="N4" s="230"/>
      <c r="O4" s="230"/>
      <c r="P4" s="230"/>
      <c r="Q4" s="230"/>
      <c r="R4" s="230"/>
      <c r="S4" s="230"/>
      <c r="T4" s="230"/>
      <c r="U4" s="230"/>
      <c r="V4" s="230"/>
      <c r="W4" s="230"/>
      <c r="X4" s="230"/>
      <c r="Y4" s="230"/>
      <c r="Z4" s="230"/>
    </row>
    <row r="5" spans="1:26" ht="15.75" customHeight="1">
      <c r="A5" s="427"/>
      <c r="B5" s="259">
        <v>50000</v>
      </c>
      <c r="C5" s="234">
        <v>250</v>
      </c>
      <c r="D5" s="234">
        <f t="shared" si="0"/>
        <v>15000000</v>
      </c>
      <c r="E5" s="234">
        <f t="shared" si="1"/>
        <v>-2500000</v>
      </c>
      <c r="F5" s="234">
        <f>C5 / C9 * 100</f>
        <v>13.095861707700369</v>
      </c>
      <c r="G5" s="234">
        <f>C5 / C50 * 100</f>
        <v>4.8837663606173081</v>
      </c>
      <c r="H5" s="249"/>
      <c r="I5" s="230"/>
      <c r="J5" s="230"/>
      <c r="K5" s="230"/>
      <c r="L5" s="230"/>
      <c r="M5" s="230"/>
      <c r="N5" s="230"/>
      <c r="O5" s="230"/>
      <c r="P5" s="230"/>
      <c r="Q5" s="230"/>
      <c r="R5" s="230"/>
      <c r="S5" s="230"/>
      <c r="T5" s="230"/>
      <c r="U5" s="230"/>
      <c r="V5" s="230"/>
      <c r="W5" s="230"/>
      <c r="X5" s="230"/>
      <c r="Y5" s="230"/>
      <c r="Z5" s="230"/>
    </row>
    <row r="6" spans="1:26" ht="15.75" customHeight="1">
      <c r="A6" s="427"/>
      <c r="B6" s="259">
        <v>100000</v>
      </c>
      <c r="C6" s="234">
        <v>89</v>
      </c>
      <c r="D6" s="234">
        <f t="shared" si="0"/>
        <v>5340000</v>
      </c>
      <c r="E6" s="234">
        <f t="shared" si="1"/>
        <v>3560000</v>
      </c>
      <c r="F6" s="234">
        <f>C6 / C9 * 100</f>
        <v>4.6621267679413307</v>
      </c>
      <c r="G6" s="234">
        <f>C6 / C50 * 100</f>
        <v>1.7386208243797618</v>
      </c>
      <c r="H6" s="249"/>
      <c r="I6" s="230"/>
      <c r="J6" s="230"/>
      <c r="K6" s="230"/>
      <c r="L6" s="230"/>
      <c r="M6" s="230"/>
      <c r="N6" s="230"/>
      <c r="O6" s="230"/>
      <c r="P6" s="230"/>
      <c r="Q6" s="230"/>
      <c r="R6" s="230"/>
      <c r="S6" s="230"/>
      <c r="T6" s="230"/>
      <c r="U6" s="230"/>
      <c r="V6" s="230"/>
      <c r="W6" s="230"/>
      <c r="X6" s="230"/>
      <c r="Y6" s="230"/>
      <c r="Z6" s="230"/>
    </row>
    <row r="7" spans="1:26" ht="15.75" customHeight="1">
      <c r="A7" s="427"/>
      <c r="B7" s="259">
        <v>500000</v>
      </c>
      <c r="C7" s="234">
        <v>29</v>
      </c>
      <c r="D7" s="234">
        <f t="shared" si="0"/>
        <v>1740000</v>
      </c>
      <c r="E7" s="234">
        <f t="shared" si="1"/>
        <v>12760000</v>
      </c>
      <c r="F7" s="234">
        <f>C7 / C9 * 100</f>
        <v>1.5191199580932426</v>
      </c>
      <c r="G7" s="234">
        <f>C7 / C50 * 100</f>
        <v>0.56651689783160775</v>
      </c>
      <c r="H7" s="249"/>
      <c r="I7" s="230"/>
      <c r="J7" s="230"/>
      <c r="K7" s="230"/>
      <c r="L7" s="230"/>
      <c r="M7" s="230"/>
      <c r="N7" s="230"/>
      <c r="O7" s="230"/>
      <c r="P7" s="230"/>
      <c r="Q7" s="230"/>
      <c r="R7" s="230"/>
      <c r="S7" s="230"/>
      <c r="T7" s="230"/>
      <c r="U7" s="230"/>
      <c r="V7" s="230"/>
      <c r="W7" s="230"/>
      <c r="X7" s="230"/>
      <c r="Y7" s="230"/>
      <c r="Z7" s="230"/>
    </row>
    <row r="8" spans="1:26" ht="15.75" customHeight="1">
      <c r="A8" s="427"/>
      <c r="B8" s="259">
        <v>1000000</v>
      </c>
      <c r="C8" s="234">
        <v>13</v>
      </c>
      <c r="D8" s="234">
        <f t="shared" si="0"/>
        <v>780000</v>
      </c>
      <c r="E8" s="234">
        <f t="shared" si="1"/>
        <v>12220000</v>
      </c>
      <c r="F8" s="234">
        <f>C8 / C9 * 100</f>
        <v>0.68098480880041912</v>
      </c>
      <c r="G8" s="234">
        <f>C8 / C50 * 100</f>
        <v>0.25395585075210003</v>
      </c>
      <c r="H8" s="249"/>
      <c r="I8" s="230"/>
      <c r="J8" s="230"/>
      <c r="K8" s="230"/>
      <c r="L8" s="230"/>
      <c r="M8" s="230"/>
      <c r="N8" s="230"/>
      <c r="O8" s="230"/>
      <c r="P8" s="230"/>
      <c r="Q8" s="230"/>
      <c r="R8" s="230"/>
      <c r="S8" s="230"/>
      <c r="T8" s="230"/>
      <c r="U8" s="230"/>
      <c r="V8" s="230"/>
      <c r="W8" s="230"/>
      <c r="X8" s="230"/>
      <c r="Y8" s="230"/>
      <c r="Z8" s="230"/>
    </row>
    <row r="9" spans="1:26" ht="15.75" customHeight="1" thickBot="1">
      <c r="A9" s="444"/>
      <c r="B9" s="258" t="s">
        <v>697</v>
      </c>
      <c r="C9" s="246">
        <f>SUM(C2:C8)</f>
        <v>1909</v>
      </c>
      <c r="D9" s="246">
        <f t="shared" si="0"/>
        <v>114540000</v>
      </c>
      <c r="E9" s="246">
        <f>SUM(E2:E8)</f>
        <v>-41305000</v>
      </c>
      <c r="F9" s="245"/>
      <c r="G9" s="246">
        <f>C9 / C50 * 100</f>
        <v>37.292439929673762</v>
      </c>
      <c r="H9" s="246">
        <f>((C2 * B2) + (C3 * B3) + (C4 * B4) + (C5 * B5) + (C6 * B6) + (C7 * B7) + (C8 * B8)) / C9 - 60000</f>
        <v>-21636.982713462545</v>
      </c>
      <c r="I9" s="230"/>
      <c r="J9" s="230"/>
      <c r="K9" s="230"/>
      <c r="L9" s="230"/>
      <c r="M9" s="230"/>
      <c r="N9" s="230"/>
      <c r="O9" s="230"/>
      <c r="P9" s="230"/>
      <c r="Q9" s="230"/>
      <c r="R9" s="230"/>
      <c r="S9" s="230"/>
      <c r="T9" s="230"/>
      <c r="U9" s="230"/>
      <c r="V9" s="230"/>
      <c r="W9" s="230"/>
      <c r="X9" s="230"/>
      <c r="Y9" s="230"/>
      <c r="Z9" s="230"/>
    </row>
    <row r="10" spans="1:26" ht="15.75" customHeight="1" thickTop="1">
      <c r="A10" s="446" t="s">
        <v>864</v>
      </c>
      <c r="B10" s="257">
        <v>0.2</v>
      </c>
      <c r="C10" s="256">
        <v>396</v>
      </c>
      <c r="D10" s="256">
        <f t="shared" si="0"/>
        <v>23760000</v>
      </c>
      <c r="E10" s="255"/>
      <c r="F10" s="256">
        <f>C10 / C13 * 100</f>
        <v>55.307262569832403</v>
      </c>
      <c r="G10" s="256">
        <f>C10 / C50 * 100</f>
        <v>7.7358859152178159</v>
      </c>
      <c r="H10" s="255"/>
      <c r="I10" s="230"/>
      <c r="J10" s="230"/>
      <c r="K10" s="230"/>
      <c r="L10" s="230"/>
      <c r="M10" s="230"/>
      <c r="N10" s="230"/>
      <c r="O10" s="230"/>
      <c r="P10" s="230"/>
      <c r="Q10" s="230"/>
      <c r="R10" s="230"/>
      <c r="S10" s="230"/>
      <c r="T10" s="230"/>
      <c r="U10" s="230"/>
      <c r="V10" s="230"/>
      <c r="W10" s="230"/>
      <c r="X10" s="230"/>
      <c r="Y10" s="230"/>
      <c r="Z10" s="230"/>
    </row>
    <row r="11" spans="1:26" ht="15.75" customHeight="1">
      <c r="A11" s="427"/>
      <c r="B11" s="254">
        <v>0.3</v>
      </c>
      <c r="C11" s="230">
        <v>212</v>
      </c>
      <c r="D11" s="234">
        <f t="shared" si="0"/>
        <v>12720000</v>
      </c>
      <c r="E11" s="249"/>
      <c r="F11" s="234">
        <f>C11 / C13 * 100</f>
        <v>29.608938547486037</v>
      </c>
      <c r="G11" s="234">
        <f>C11 / C50 * 100</f>
        <v>4.1414338738034777</v>
      </c>
      <c r="H11" s="249"/>
      <c r="I11" s="230"/>
      <c r="J11" s="230"/>
      <c r="K11" s="230"/>
      <c r="L11" s="230"/>
      <c r="M11" s="230"/>
      <c r="N11" s="230"/>
      <c r="O11" s="230"/>
      <c r="P11" s="230"/>
      <c r="Q11" s="230"/>
      <c r="R11" s="230"/>
      <c r="S11" s="230"/>
      <c r="T11" s="230"/>
      <c r="U11" s="230"/>
      <c r="V11" s="230"/>
      <c r="W11" s="230"/>
      <c r="X11" s="230"/>
      <c r="Y11" s="230"/>
      <c r="Z11" s="230"/>
    </row>
    <row r="12" spans="1:26" ht="15.75" customHeight="1">
      <c r="A12" s="427"/>
      <c r="B12" s="254">
        <v>0.5</v>
      </c>
      <c r="C12" s="234">
        <v>108</v>
      </c>
      <c r="D12" s="234">
        <f t="shared" si="0"/>
        <v>6480000</v>
      </c>
      <c r="E12" s="249"/>
      <c r="F12" s="234">
        <f>C12 / C13 * 100</f>
        <v>15.083798882681565</v>
      </c>
      <c r="G12" s="234">
        <f>C12 / C50 * 100</f>
        <v>2.109787067786677</v>
      </c>
      <c r="H12" s="249"/>
      <c r="I12" s="230"/>
      <c r="J12" s="230"/>
      <c r="K12" s="230"/>
      <c r="L12" s="230"/>
      <c r="M12" s="230"/>
      <c r="N12" s="230"/>
      <c r="O12" s="230"/>
      <c r="P12" s="230"/>
      <c r="Q12" s="230"/>
      <c r="R12" s="230"/>
      <c r="S12" s="230"/>
      <c r="T12" s="230"/>
      <c r="U12" s="230"/>
      <c r="V12" s="230"/>
      <c r="W12" s="230"/>
      <c r="X12" s="230"/>
      <c r="Y12" s="230"/>
      <c r="Z12" s="230"/>
    </row>
    <row r="13" spans="1:26" ht="15.75" customHeight="1" thickBot="1">
      <c r="A13" s="444"/>
      <c r="B13" s="244" t="s">
        <v>697</v>
      </c>
      <c r="C13" s="243">
        <f>SUM(C10:C12)</f>
        <v>716</v>
      </c>
      <c r="D13" s="243">
        <f t="shared" si="0"/>
        <v>42960000</v>
      </c>
      <c r="E13" s="242"/>
      <c r="F13" s="242"/>
      <c r="G13" s="243">
        <f>C13 / C50 * 100</f>
        <v>13.987106856807971</v>
      </c>
      <c r="H13" s="243">
        <f>((C10 * B10) + (C11 * B11) + (C12 * B12)) / C13</f>
        <v>0.27486033519553077</v>
      </c>
      <c r="I13" s="230"/>
      <c r="J13" s="230"/>
      <c r="K13" s="230"/>
      <c r="L13" s="230"/>
      <c r="M13" s="230"/>
      <c r="N13" s="230"/>
      <c r="O13" s="230"/>
      <c r="P13" s="230"/>
      <c r="Q13" s="230"/>
      <c r="R13" s="230"/>
      <c r="S13" s="230"/>
      <c r="T13" s="230"/>
      <c r="U13" s="230"/>
      <c r="V13" s="230"/>
      <c r="W13" s="230"/>
      <c r="X13" s="230"/>
      <c r="Y13" s="230"/>
      <c r="Z13" s="230"/>
    </row>
    <row r="14" spans="1:26" ht="15.75" customHeight="1" thickTop="1">
      <c r="A14" s="446" t="s">
        <v>863</v>
      </c>
      <c r="B14" s="254">
        <v>0.2</v>
      </c>
      <c r="C14" s="234">
        <v>190</v>
      </c>
      <c r="D14" s="234">
        <f t="shared" si="0"/>
        <v>11400000</v>
      </c>
      <c r="E14" s="249"/>
      <c r="F14" s="234">
        <f>C14 / C17 * 100</f>
        <v>58.103975535168196</v>
      </c>
      <c r="G14" s="234">
        <f>C14 / C50 * 100</f>
        <v>3.711662434069154</v>
      </c>
      <c r="H14" s="249"/>
      <c r="I14" s="230"/>
      <c r="J14" s="230"/>
      <c r="K14" s="230"/>
      <c r="L14" s="230"/>
      <c r="M14" s="230"/>
      <c r="N14" s="230"/>
      <c r="O14" s="230"/>
      <c r="P14" s="230"/>
      <c r="Q14" s="230"/>
      <c r="R14" s="230"/>
      <c r="S14" s="230"/>
      <c r="T14" s="230"/>
      <c r="U14" s="230"/>
      <c r="V14" s="230"/>
      <c r="W14" s="230"/>
      <c r="X14" s="230"/>
      <c r="Y14" s="230"/>
      <c r="Z14" s="230"/>
    </row>
    <row r="15" spans="1:26" ht="15.75" customHeight="1">
      <c r="A15" s="427"/>
      <c r="B15" s="254">
        <v>0.3</v>
      </c>
      <c r="C15" s="234">
        <v>81</v>
      </c>
      <c r="D15" s="234">
        <f t="shared" si="0"/>
        <v>4860000</v>
      </c>
      <c r="E15" s="249"/>
      <c r="F15" s="234">
        <f>C15 / C17 * 100</f>
        <v>24.770642201834864</v>
      </c>
      <c r="G15" s="234">
        <f>C15 / C50 * 100</f>
        <v>1.5823403008400079</v>
      </c>
      <c r="H15" s="249"/>
      <c r="I15" s="230"/>
      <c r="J15" s="230"/>
      <c r="K15" s="230"/>
      <c r="L15" s="230"/>
      <c r="M15" s="230"/>
      <c r="N15" s="230"/>
      <c r="O15" s="230"/>
      <c r="P15" s="230"/>
      <c r="Q15" s="230"/>
      <c r="R15" s="230"/>
      <c r="S15" s="230"/>
      <c r="T15" s="230"/>
      <c r="U15" s="230"/>
      <c r="V15" s="230"/>
      <c r="W15" s="230"/>
      <c r="X15" s="230"/>
      <c r="Y15" s="230"/>
      <c r="Z15" s="230"/>
    </row>
    <row r="16" spans="1:26" ht="15.75" customHeight="1">
      <c r="A16" s="427"/>
      <c r="B16" s="254">
        <v>0.5</v>
      </c>
      <c r="C16" s="234">
        <v>56</v>
      </c>
      <c r="D16" s="234">
        <f t="shared" si="0"/>
        <v>3360000</v>
      </c>
      <c r="E16" s="249"/>
      <c r="F16" s="234">
        <f>C16 / C17 * 100</f>
        <v>17.12538226299694</v>
      </c>
      <c r="G16" s="234">
        <f>C16 / C50 * 100</f>
        <v>1.0939636647782769</v>
      </c>
      <c r="H16" s="249"/>
      <c r="I16" s="230"/>
      <c r="J16" s="230"/>
      <c r="K16" s="230"/>
      <c r="L16" s="230"/>
      <c r="M16" s="230"/>
      <c r="N16" s="230"/>
      <c r="O16" s="230"/>
      <c r="P16" s="230"/>
      <c r="Q16" s="230"/>
      <c r="R16" s="230"/>
      <c r="S16" s="230"/>
      <c r="T16" s="230"/>
      <c r="U16" s="230"/>
      <c r="V16" s="230"/>
      <c r="W16" s="230"/>
      <c r="X16" s="230"/>
      <c r="Y16" s="230"/>
      <c r="Z16" s="230"/>
    </row>
    <row r="17" spans="1:26" ht="15.75" customHeight="1" thickBot="1">
      <c r="A17" s="444"/>
      <c r="B17" s="244" t="s">
        <v>697</v>
      </c>
      <c r="C17" s="243">
        <f>SUM(C14:C16)</f>
        <v>327</v>
      </c>
      <c r="D17" s="243">
        <f t="shared" si="0"/>
        <v>19620000</v>
      </c>
      <c r="E17" s="242"/>
      <c r="F17" s="242"/>
      <c r="G17" s="243">
        <f>C17 / C50 * 100</f>
        <v>6.3879663996874392</v>
      </c>
      <c r="H17" s="243">
        <f>((C14 * B14) + (C15 * B15) + (C16 * B16)) / C17</f>
        <v>0.27614678899082568</v>
      </c>
      <c r="I17" s="230"/>
      <c r="J17" s="230"/>
      <c r="K17" s="230"/>
      <c r="L17" s="230"/>
      <c r="M17" s="230"/>
      <c r="N17" s="230"/>
      <c r="O17" s="230"/>
      <c r="P17" s="230"/>
      <c r="Q17" s="230"/>
      <c r="R17" s="230"/>
      <c r="S17" s="230"/>
      <c r="T17" s="230"/>
      <c r="U17" s="230"/>
      <c r="V17" s="230"/>
      <c r="W17" s="230"/>
      <c r="X17" s="230"/>
      <c r="Y17" s="230"/>
      <c r="Z17" s="230"/>
    </row>
    <row r="18" spans="1:26" ht="15.75" customHeight="1" thickTop="1">
      <c r="A18" s="443" t="s">
        <v>862</v>
      </c>
      <c r="B18" s="253" t="s">
        <v>861</v>
      </c>
      <c r="C18" s="252">
        <v>88</v>
      </c>
      <c r="D18" s="234">
        <f t="shared" si="0"/>
        <v>5280000</v>
      </c>
      <c r="E18" s="251"/>
      <c r="F18" s="234">
        <f>C18 / C25 * 100</f>
        <v>14.473684210526317</v>
      </c>
      <c r="G18" s="252">
        <f>C18 / C50 * 100</f>
        <v>1.7190857589372925</v>
      </c>
      <c r="H18" s="251"/>
      <c r="I18" s="230"/>
      <c r="J18" s="230"/>
      <c r="K18" s="230"/>
      <c r="L18" s="230"/>
      <c r="M18" s="230"/>
      <c r="N18" s="230"/>
      <c r="O18" s="230"/>
      <c r="P18" s="230"/>
      <c r="Q18" s="230"/>
      <c r="R18" s="230"/>
      <c r="S18" s="230"/>
      <c r="T18" s="230"/>
      <c r="U18" s="230"/>
      <c r="V18" s="230"/>
      <c r="W18" s="230"/>
      <c r="X18" s="230"/>
      <c r="Y18" s="230"/>
      <c r="Z18" s="230"/>
    </row>
    <row r="19" spans="1:26" ht="15.75" customHeight="1">
      <c r="A19" s="427"/>
      <c r="B19" s="250" t="s">
        <v>860</v>
      </c>
      <c r="C19" s="234">
        <v>90</v>
      </c>
      <c r="D19" s="234">
        <f t="shared" si="0"/>
        <v>5400000</v>
      </c>
      <c r="E19" s="249"/>
      <c r="F19" s="234">
        <f>C19 / C25 * 100</f>
        <v>14.802631578947366</v>
      </c>
      <c r="G19" s="234">
        <f>C19 / C50 * 100</f>
        <v>1.7581558898222309</v>
      </c>
      <c r="H19" s="249"/>
      <c r="I19" s="230"/>
      <c r="J19" s="230"/>
      <c r="K19" s="230"/>
      <c r="L19" s="230"/>
      <c r="M19" s="230"/>
      <c r="N19" s="230"/>
      <c r="O19" s="230"/>
      <c r="P19" s="230"/>
      <c r="Q19" s="230"/>
      <c r="R19" s="230"/>
      <c r="S19" s="230"/>
      <c r="T19" s="230"/>
      <c r="U19" s="230"/>
      <c r="V19" s="230"/>
      <c r="W19" s="230"/>
      <c r="X19" s="230"/>
      <c r="Y19" s="230"/>
      <c r="Z19" s="230"/>
    </row>
    <row r="20" spans="1:26" ht="15.75" customHeight="1">
      <c r="A20" s="427"/>
      <c r="B20" s="250" t="s">
        <v>859</v>
      </c>
      <c r="C20" s="234">
        <v>81</v>
      </c>
      <c r="D20" s="234">
        <f t="shared" si="0"/>
        <v>4860000</v>
      </c>
      <c r="E20" s="249"/>
      <c r="F20" s="234">
        <f>C20 / C25 * 100</f>
        <v>13.322368421052634</v>
      </c>
      <c r="G20" s="234">
        <f>C20 / C50 * 100</f>
        <v>1.5823403008400079</v>
      </c>
      <c r="H20" s="249"/>
      <c r="I20" s="230"/>
      <c r="J20" s="230"/>
      <c r="K20" s="230"/>
      <c r="L20" s="230"/>
      <c r="M20" s="230"/>
      <c r="N20" s="230"/>
      <c r="O20" s="230"/>
      <c r="P20" s="230"/>
      <c r="Q20" s="230"/>
      <c r="R20" s="230"/>
      <c r="S20" s="230"/>
      <c r="T20" s="230"/>
      <c r="U20" s="230"/>
      <c r="V20" s="230"/>
      <c r="W20" s="230"/>
      <c r="X20" s="230"/>
      <c r="Y20" s="230"/>
      <c r="Z20" s="230"/>
    </row>
    <row r="21" spans="1:26" ht="15.75" customHeight="1">
      <c r="A21" s="427"/>
      <c r="B21" s="250" t="s">
        <v>858</v>
      </c>
      <c r="C21" s="234">
        <v>102</v>
      </c>
      <c r="D21" s="234">
        <f t="shared" si="0"/>
        <v>6120000</v>
      </c>
      <c r="E21" s="249"/>
      <c r="F21" s="234">
        <f>C21 / C25 * 100</f>
        <v>16.776315789473685</v>
      </c>
      <c r="G21" s="234">
        <f>C21 / C50 * 100</f>
        <v>1.9925766751318617</v>
      </c>
      <c r="H21" s="249"/>
      <c r="I21" s="230"/>
      <c r="J21" s="230"/>
      <c r="K21" s="230"/>
      <c r="L21" s="230"/>
      <c r="M21" s="230"/>
      <c r="N21" s="230"/>
      <c r="O21" s="230"/>
      <c r="P21" s="230"/>
      <c r="Q21" s="230"/>
      <c r="R21" s="230"/>
      <c r="S21" s="230"/>
      <c r="T21" s="230"/>
      <c r="U21" s="230"/>
      <c r="V21" s="230"/>
      <c r="W21" s="230"/>
      <c r="X21" s="230"/>
      <c r="Y21" s="230"/>
      <c r="Z21" s="230"/>
    </row>
    <row r="22" spans="1:26" ht="15.75" customHeight="1">
      <c r="A22" s="427"/>
      <c r="B22" s="250" t="s">
        <v>857</v>
      </c>
      <c r="C22" s="234">
        <v>87</v>
      </c>
      <c r="D22" s="234">
        <f t="shared" si="0"/>
        <v>5220000</v>
      </c>
      <c r="E22" s="249"/>
      <c r="F22" s="234">
        <f>C22 / C25 * 100</f>
        <v>14.309210526315788</v>
      </c>
      <c r="G22" s="234">
        <f>C22 / C50 * 100</f>
        <v>1.699550693494823</v>
      </c>
      <c r="H22" s="249"/>
      <c r="I22" s="230"/>
      <c r="J22" s="230"/>
      <c r="K22" s="230"/>
      <c r="L22" s="230"/>
      <c r="M22" s="230"/>
      <c r="N22" s="230"/>
      <c r="O22" s="230"/>
      <c r="P22" s="230"/>
      <c r="Q22" s="230"/>
      <c r="R22" s="230"/>
      <c r="S22" s="230"/>
      <c r="T22" s="230"/>
      <c r="U22" s="230"/>
      <c r="V22" s="230"/>
      <c r="W22" s="230"/>
      <c r="X22" s="230"/>
      <c r="Y22" s="230"/>
      <c r="Z22" s="230"/>
    </row>
    <row r="23" spans="1:26" ht="15.75" customHeight="1">
      <c r="A23" s="427"/>
      <c r="B23" s="250" t="s">
        <v>856</v>
      </c>
      <c r="C23" s="234">
        <v>72</v>
      </c>
      <c r="D23" s="234">
        <f t="shared" si="0"/>
        <v>4320000</v>
      </c>
      <c r="E23" s="249"/>
      <c r="F23" s="234">
        <f>C23 / C25 * 100</f>
        <v>11.842105263157894</v>
      </c>
      <c r="G23" s="234">
        <f>C23 / C50 * 100</f>
        <v>1.4065247118577846</v>
      </c>
      <c r="H23" s="249"/>
      <c r="I23" s="230"/>
      <c r="J23" s="230"/>
      <c r="K23" s="230"/>
      <c r="L23" s="230"/>
      <c r="M23" s="230"/>
      <c r="N23" s="230"/>
      <c r="O23" s="230"/>
      <c r="P23" s="230"/>
      <c r="Q23" s="230"/>
      <c r="R23" s="230"/>
      <c r="S23" s="230"/>
      <c r="T23" s="230"/>
      <c r="U23" s="230"/>
      <c r="V23" s="230"/>
      <c r="W23" s="230"/>
      <c r="X23" s="230"/>
      <c r="Y23" s="230"/>
      <c r="Z23" s="230"/>
    </row>
    <row r="24" spans="1:26" ht="12.75">
      <c r="A24" s="427"/>
      <c r="B24" s="250" t="s">
        <v>855</v>
      </c>
      <c r="C24" s="234">
        <v>88</v>
      </c>
      <c r="D24" s="234">
        <f t="shared" si="0"/>
        <v>5280000</v>
      </c>
      <c r="E24" s="249"/>
      <c r="F24" s="234">
        <f>C24 / C25 * 100</f>
        <v>14.473684210526317</v>
      </c>
      <c r="G24" s="234">
        <f>C24 / C50 * 100</f>
        <v>1.7190857589372925</v>
      </c>
      <c r="H24" s="249"/>
      <c r="I24" s="230"/>
      <c r="J24" s="230"/>
      <c r="K24" s="230"/>
      <c r="L24" s="230"/>
      <c r="M24" s="230"/>
      <c r="N24" s="230"/>
      <c r="O24" s="230"/>
      <c r="P24" s="230"/>
      <c r="Q24" s="230"/>
      <c r="R24" s="230"/>
      <c r="S24" s="230"/>
      <c r="T24" s="230"/>
      <c r="U24" s="230"/>
      <c r="V24" s="230"/>
      <c r="W24" s="230"/>
      <c r="X24" s="230"/>
      <c r="Y24" s="230"/>
      <c r="Z24" s="230"/>
    </row>
    <row r="25" spans="1:26" ht="13.5" thickBot="1">
      <c r="A25" s="444"/>
      <c r="B25" s="244" t="s">
        <v>697</v>
      </c>
      <c r="C25" s="243">
        <f>SUM(C18:C24)</f>
        <v>608</v>
      </c>
      <c r="D25" s="243">
        <f t="shared" si="0"/>
        <v>36480000</v>
      </c>
      <c r="E25" s="242"/>
      <c r="F25" s="242"/>
      <c r="G25" s="243">
        <f>C25 / C50 * 100</f>
        <v>11.877319789021293</v>
      </c>
      <c r="H25" s="242"/>
      <c r="I25" s="230"/>
      <c r="J25" s="230"/>
      <c r="K25" s="230"/>
      <c r="L25" s="230"/>
      <c r="M25" s="230"/>
      <c r="N25" s="230"/>
      <c r="O25" s="230"/>
      <c r="P25" s="230"/>
      <c r="Q25" s="230"/>
      <c r="R25" s="230"/>
      <c r="S25" s="230"/>
      <c r="T25" s="230"/>
      <c r="U25" s="230"/>
      <c r="V25" s="230"/>
      <c r="W25" s="230"/>
      <c r="X25" s="230"/>
      <c r="Y25" s="230"/>
      <c r="Z25" s="230"/>
    </row>
    <row r="26" spans="1:26" ht="13.5" thickTop="1">
      <c r="A26" s="443" t="s">
        <v>854</v>
      </c>
      <c r="B26" s="250" t="s">
        <v>853</v>
      </c>
      <c r="C26" s="252">
        <v>89</v>
      </c>
      <c r="D26" s="234">
        <f t="shared" si="0"/>
        <v>5340000</v>
      </c>
      <c r="E26" s="251"/>
      <c r="F26" s="234">
        <f>C26 / C34 * 100</f>
        <v>11.882510013351135</v>
      </c>
      <c r="G26" s="252">
        <f>C26 / C50 * 100</f>
        <v>1.7386208243797618</v>
      </c>
      <c r="H26" s="251"/>
      <c r="I26" s="230"/>
      <c r="J26" s="230"/>
      <c r="K26" s="230"/>
      <c r="L26" s="230"/>
      <c r="M26" s="230"/>
      <c r="N26" s="230"/>
      <c r="O26" s="230"/>
      <c r="P26" s="230"/>
      <c r="Q26" s="230"/>
      <c r="R26" s="230"/>
      <c r="S26" s="230"/>
      <c r="T26" s="230"/>
      <c r="U26" s="230"/>
      <c r="V26" s="230"/>
      <c r="W26" s="230"/>
      <c r="X26" s="230"/>
      <c r="Y26" s="230"/>
      <c r="Z26" s="230"/>
    </row>
    <row r="27" spans="1:26" ht="12.75">
      <c r="A27" s="427"/>
      <c r="B27" s="250" t="s">
        <v>852</v>
      </c>
      <c r="C27" s="234">
        <v>92</v>
      </c>
      <c r="D27" s="234">
        <f t="shared" si="0"/>
        <v>5520000</v>
      </c>
      <c r="E27" s="249"/>
      <c r="F27" s="234">
        <f>C27 / C34 * 100</f>
        <v>12.283044058744993</v>
      </c>
      <c r="G27" s="234">
        <f>C27 / C50 * 100</f>
        <v>1.7972260207071693</v>
      </c>
      <c r="H27" s="249"/>
      <c r="I27" s="230"/>
      <c r="J27" s="230"/>
      <c r="K27" s="230"/>
      <c r="L27" s="230"/>
      <c r="M27" s="230"/>
      <c r="N27" s="230"/>
      <c r="O27" s="230"/>
      <c r="P27" s="230"/>
      <c r="Q27" s="230"/>
      <c r="R27" s="230"/>
      <c r="S27" s="230"/>
      <c r="T27" s="230"/>
      <c r="U27" s="230"/>
      <c r="V27" s="230"/>
      <c r="W27" s="230"/>
      <c r="X27" s="230"/>
      <c r="Y27" s="230"/>
      <c r="Z27" s="230"/>
    </row>
    <row r="28" spans="1:26" ht="12.75">
      <c r="A28" s="427"/>
      <c r="B28" s="250" t="s">
        <v>851</v>
      </c>
      <c r="C28" s="234">
        <v>88</v>
      </c>
      <c r="D28" s="234">
        <f t="shared" si="0"/>
        <v>5280000</v>
      </c>
      <c r="E28" s="249"/>
      <c r="F28" s="234">
        <f>C28 / C34 * 100</f>
        <v>11.748998664886514</v>
      </c>
      <c r="G28" s="234">
        <f>C28 / C50 * 100</f>
        <v>1.7190857589372925</v>
      </c>
      <c r="H28" s="249"/>
      <c r="I28" s="230"/>
      <c r="J28" s="230"/>
      <c r="K28" s="230"/>
      <c r="L28" s="230"/>
      <c r="M28" s="230"/>
      <c r="N28" s="230"/>
      <c r="O28" s="230"/>
      <c r="P28" s="230"/>
      <c r="Q28" s="230"/>
      <c r="R28" s="230"/>
      <c r="S28" s="230"/>
      <c r="T28" s="230"/>
      <c r="U28" s="230"/>
      <c r="V28" s="230"/>
      <c r="W28" s="230"/>
      <c r="X28" s="230"/>
      <c r="Y28" s="230"/>
      <c r="Z28" s="230"/>
    </row>
    <row r="29" spans="1:26" ht="12.75">
      <c r="A29" s="427"/>
      <c r="B29" s="250" t="s">
        <v>850</v>
      </c>
      <c r="C29" s="234">
        <v>103</v>
      </c>
      <c r="D29" s="234">
        <f t="shared" si="0"/>
        <v>6180000</v>
      </c>
      <c r="E29" s="249"/>
      <c r="F29" s="234">
        <f>C29 / C34 * 100</f>
        <v>13.751668891855809</v>
      </c>
      <c r="G29" s="234">
        <f>C29 / C50 * 100</f>
        <v>2.0121117405743307</v>
      </c>
      <c r="H29" s="249"/>
      <c r="I29" s="230"/>
      <c r="J29" s="230"/>
      <c r="K29" s="230"/>
      <c r="L29" s="230"/>
      <c r="M29" s="230"/>
      <c r="N29" s="230"/>
      <c r="O29" s="230"/>
      <c r="P29" s="230"/>
      <c r="Q29" s="230"/>
      <c r="R29" s="230"/>
      <c r="S29" s="230"/>
      <c r="T29" s="230"/>
      <c r="U29" s="230"/>
      <c r="V29" s="230"/>
      <c r="W29" s="230"/>
      <c r="X29" s="230"/>
      <c r="Y29" s="230"/>
      <c r="Z29" s="230"/>
    </row>
    <row r="30" spans="1:26" ht="12.75">
      <c r="A30" s="427"/>
      <c r="B30" s="250" t="s">
        <v>322</v>
      </c>
      <c r="C30" s="234">
        <v>91</v>
      </c>
      <c r="D30" s="234">
        <f t="shared" si="0"/>
        <v>5460000</v>
      </c>
      <c r="E30" s="249"/>
      <c r="F30" s="234">
        <f>C30 / C34 * 100</f>
        <v>12.149532710280374</v>
      </c>
      <c r="G30" s="234">
        <f>C30 / C50 * 100</f>
        <v>1.7776909552647002</v>
      </c>
      <c r="H30" s="249"/>
      <c r="I30" s="230"/>
      <c r="J30" s="230"/>
      <c r="K30" s="230"/>
      <c r="L30" s="230"/>
      <c r="M30" s="230"/>
      <c r="N30" s="230"/>
      <c r="O30" s="230"/>
      <c r="P30" s="230"/>
      <c r="Q30" s="230"/>
      <c r="R30" s="230"/>
      <c r="S30" s="230"/>
      <c r="T30" s="230"/>
      <c r="U30" s="230"/>
      <c r="V30" s="230"/>
      <c r="W30" s="230"/>
      <c r="X30" s="230"/>
      <c r="Y30" s="230"/>
      <c r="Z30" s="230"/>
    </row>
    <row r="31" spans="1:26" ht="12.75">
      <c r="A31" s="427"/>
      <c r="B31" s="250" t="s">
        <v>849</v>
      </c>
      <c r="C31" s="234">
        <v>95</v>
      </c>
      <c r="D31" s="234">
        <f t="shared" si="0"/>
        <v>5700000</v>
      </c>
      <c r="E31" s="249"/>
      <c r="F31" s="234">
        <f>C31 / C34 * 100</f>
        <v>12.683578104138851</v>
      </c>
      <c r="G31" s="234">
        <f>C31 / C50 * 100</f>
        <v>1.855831217034577</v>
      </c>
      <c r="H31" s="249"/>
      <c r="I31" s="230"/>
      <c r="J31" s="230"/>
      <c r="K31" s="230"/>
      <c r="L31" s="230"/>
      <c r="M31" s="230"/>
      <c r="N31" s="230"/>
      <c r="O31" s="230"/>
      <c r="P31" s="230"/>
      <c r="Q31" s="230"/>
      <c r="R31" s="230"/>
      <c r="S31" s="230"/>
      <c r="T31" s="230"/>
      <c r="U31" s="230"/>
      <c r="V31" s="230"/>
      <c r="W31" s="230"/>
      <c r="X31" s="230"/>
      <c r="Y31" s="230"/>
      <c r="Z31" s="230"/>
    </row>
    <row r="32" spans="1:26" ht="12.75">
      <c r="A32" s="427"/>
      <c r="B32" s="250" t="s">
        <v>848</v>
      </c>
      <c r="C32" s="234">
        <v>95</v>
      </c>
      <c r="D32" s="234">
        <f t="shared" si="0"/>
        <v>5700000</v>
      </c>
      <c r="E32" s="249"/>
      <c r="F32" s="234">
        <f>C32 / C34 * 100</f>
        <v>12.683578104138851</v>
      </c>
      <c r="G32" s="234">
        <f>C32 / C50 * 100</f>
        <v>1.855831217034577</v>
      </c>
      <c r="H32" s="249"/>
      <c r="I32" s="230"/>
      <c r="J32" s="230"/>
      <c r="K32" s="230"/>
      <c r="L32" s="230"/>
      <c r="M32" s="230"/>
      <c r="N32" s="230"/>
      <c r="O32" s="230"/>
      <c r="P32" s="230"/>
      <c r="Q32" s="230"/>
      <c r="R32" s="230"/>
      <c r="S32" s="230"/>
      <c r="T32" s="230"/>
      <c r="U32" s="230"/>
      <c r="V32" s="230"/>
      <c r="W32" s="230"/>
      <c r="X32" s="230"/>
      <c r="Y32" s="230"/>
      <c r="Z32" s="230"/>
    </row>
    <row r="33" spans="1:26" ht="12.75">
      <c r="A33" s="427"/>
      <c r="B33" s="250" t="s">
        <v>847</v>
      </c>
      <c r="C33" s="234">
        <v>96</v>
      </c>
      <c r="D33" s="234">
        <f t="shared" si="0"/>
        <v>5760000</v>
      </c>
      <c r="E33" s="249"/>
      <c r="F33" s="234">
        <f>C33 / C34 * 100</f>
        <v>12.817089452603472</v>
      </c>
      <c r="G33" s="234">
        <f>C33 / C50 * 100</f>
        <v>1.8753662824770465</v>
      </c>
      <c r="H33" s="249"/>
      <c r="I33" s="230"/>
      <c r="J33" s="230"/>
      <c r="K33" s="230"/>
      <c r="L33" s="230"/>
      <c r="M33" s="230"/>
      <c r="N33" s="230"/>
      <c r="O33" s="230"/>
      <c r="P33" s="230"/>
      <c r="Q33" s="230"/>
      <c r="R33" s="230"/>
      <c r="S33" s="230"/>
      <c r="T33" s="230"/>
      <c r="U33" s="230"/>
      <c r="V33" s="230"/>
      <c r="W33" s="230"/>
      <c r="X33" s="230"/>
      <c r="Y33" s="230"/>
      <c r="Z33" s="230"/>
    </row>
    <row r="34" spans="1:26" ht="13.5" thickBot="1">
      <c r="A34" s="444"/>
      <c r="B34" s="244" t="s">
        <v>697</v>
      </c>
      <c r="C34" s="243">
        <f>SUM(C26:C33)</f>
        <v>749</v>
      </c>
      <c r="D34" s="243">
        <f t="shared" si="0"/>
        <v>44940000</v>
      </c>
      <c r="E34" s="242"/>
      <c r="F34" s="242"/>
      <c r="G34" s="243">
        <f>C34 / C50 * 100</f>
        <v>14.631764016409454</v>
      </c>
      <c r="H34" s="242"/>
      <c r="I34" s="230"/>
      <c r="J34" s="230"/>
      <c r="K34" s="230"/>
      <c r="L34" s="230"/>
      <c r="M34" s="230"/>
      <c r="N34" s="230"/>
      <c r="O34" s="230"/>
      <c r="P34" s="230"/>
      <c r="Q34" s="230"/>
      <c r="R34" s="230"/>
      <c r="S34" s="230"/>
      <c r="T34" s="230"/>
      <c r="U34" s="230"/>
      <c r="V34" s="230"/>
      <c r="W34" s="230"/>
      <c r="X34" s="230"/>
      <c r="Y34" s="230"/>
      <c r="Z34" s="230"/>
    </row>
    <row r="35" spans="1:26" ht="13.5" thickTop="1">
      <c r="A35" s="443" t="s">
        <v>846</v>
      </c>
      <c r="B35" s="253">
        <v>1</v>
      </c>
      <c r="C35" s="252">
        <v>372</v>
      </c>
      <c r="D35" s="234">
        <f t="shared" si="0"/>
        <v>22320000</v>
      </c>
      <c r="E35" s="251"/>
      <c r="F35" s="234">
        <f>C35 / C38 * 100</f>
        <v>54.94830132939439</v>
      </c>
      <c r="G35" s="252">
        <f>C35 / C50 * 100</f>
        <v>7.2670443445985544</v>
      </c>
      <c r="H35" s="251"/>
      <c r="I35" s="230"/>
      <c r="J35" s="230"/>
      <c r="K35" s="230"/>
      <c r="L35" s="230"/>
      <c r="M35" s="230"/>
      <c r="N35" s="230"/>
      <c r="O35" s="230"/>
      <c r="P35" s="230"/>
      <c r="Q35" s="230"/>
      <c r="R35" s="230"/>
      <c r="S35" s="230"/>
      <c r="T35" s="230"/>
      <c r="U35" s="230"/>
      <c r="V35" s="230"/>
      <c r="W35" s="230"/>
      <c r="X35" s="230"/>
      <c r="Y35" s="230"/>
      <c r="Z35" s="230"/>
    </row>
    <row r="36" spans="1:26" ht="12.75">
      <c r="A36" s="427"/>
      <c r="B36" s="250">
        <v>2</v>
      </c>
      <c r="C36" s="234">
        <v>225</v>
      </c>
      <c r="D36" s="234">
        <f t="shared" si="0"/>
        <v>13500000</v>
      </c>
      <c r="E36" s="249"/>
      <c r="F36" s="234">
        <f>C36 / C38 * 100</f>
        <v>33.23485967503693</v>
      </c>
      <c r="G36" s="234">
        <f>C36 / C50 * 100</f>
        <v>4.395389724555578</v>
      </c>
      <c r="H36" s="249"/>
      <c r="I36" s="230"/>
      <c r="J36" s="230"/>
      <c r="K36" s="230"/>
      <c r="L36" s="230"/>
      <c r="M36" s="230"/>
      <c r="N36" s="230"/>
      <c r="O36" s="230"/>
      <c r="P36" s="230"/>
      <c r="Q36" s="230"/>
      <c r="R36" s="230"/>
      <c r="S36" s="230"/>
      <c r="T36" s="230"/>
      <c r="U36" s="230"/>
      <c r="V36" s="230"/>
      <c r="W36" s="230"/>
      <c r="X36" s="230"/>
      <c r="Y36" s="230"/>
      <c r="Z36" s="230"/>
    </row>
    <row r="37" spans="1:26" ht="12.75">
      <c r="A37" s="427"/>
      <c r="B37" s="250">
        <v>3</v>
      </c>
      <c r="C37" s="234">
        <v>80</v>
      </c>
      <c r="D37" s="234">
        <f t="shared" si="0"/>
        <v>4800000</v>
      </c>
      <c r="E37" s="249"/>
      <c r="F37" s="234">
        <f>C37 / C38 * 100</f>
        <v>11.816838995568684</v>
      </c>
      <c r="G37" s="234">
        <f>C37 / C50 * 100</f>
        <v>1.5628052353975388</v>
      </c>
      <c r="H37" s="249"/>
      <c r="I37" s="230"/>
      <c r="J37" s="230"/>
      <c r="K37" s="230"/>
      <c r="L37" s="230"/>
      <c r="M37" s="230"/>
      <c r="N37" s="230"/>
      <c r="O37" s="230"/>
      <c r="P37" s="230"/>
      <c r="Q37" s="230"/>
      <c r="R37" s="230"/>
      <c r="S37" s="230"/>
      <c r="T37" s="230"/>
      <c r="U37" s="230"/>
      <c r="V37" s="230"/>
      <c r="W37" s="230"/>
      <c r="X37" s="230"/>
      <c r="Y37" s="230"/>
      <c r="Z37" s="230"/>
    </row>
    <row r="38" spans="1:26" ht="13.5" thickBot="1">
      <c r="A38" s="444"/>
      <c r="B38" s="244" t="s">
        <v>697</v>
      </c>
      <c r="C38" s="243">
        <f>SUM(C35:C37)</f>
        <v>677</v>
      </c>
      <c r="D38" s="243">
        <f t="shared" si="0"/>
        <v>40620000</v>
      </c>
      <c r="E38" s="242"/>
      <c r="F38" s="242"/>
      <c r="G38" s="243">
        <f>C38 / C50 * 100</f>
        <v>13.225239304551669</v>
      </c>
      <c r="H38" s="243">
        <f>((C35 * B35) + (C36 * B36) + (C37 * B37)) / C38</f>
        <v>1.568685376661743</v>
      </c>
      <c r="I38" s="230"/>
      <c r="J38" s="230"/>
      <c r="K38" s="230"/>
      <c r="L38" s="230"/>
      <c r="M38" s="230"/>
      <c r="N38" s="230"/>
      <c r="O38" s="230"/>
      <c r="P38" s="230"/>
      <c r="Q38" s="230"/>
      <c r="R38" s="230"/>
      <c r="S38" s="230"/>
      <c r="T38" s="230"/>
      <c r="U38" s="230"/>
      <c r="V38" s="230"/>
      <c r="W38" s="230"/>
      <c r="X38" s="230"/>
      <c r="Y38" s="230"/>
      <c r="Z38" s="230"/>
    </row>
    <row r="39" spans="1:26" ht="13.5" thickTop="1">
      <c r="A39" s="443" t="s">
        <v>845</v>
      </c>
      <c r="B39" s="253" t="s">
        <v>844</v>
      </c>
      <c r="C39" s="252">
        <v>49</v>
      </c>
      <c r="D39" s="234">
        <f t="shared" si="0"/>
        <v>2940000</v>
      </c>
      <c r="E39" s="251"/>
      <c r="F39" s="234">
        <f>C39 / C49 * 100</f>
        <v>36.84210526315789</v>
      </c>
      <c r="G39" s="252">
        <f>C39 / C50 * 100</f>
        <v>0.95721820668099245</v>
      </c>
      <c r="H39" s="251"/>
      <c r="I39" s="230"/>
      <c r="J39" s="230"/>
      <c r="K39" s="230"/>
      <c r="L39" s="230"/>
      <c r="M39" s="230"/>
      <c r="N39" s="230"/>
      <c r="O39" s="230"/>
      <c r="P39" s="230"/>
      <c r="Q39" s="230"/>
      <c r="R39" s="230"/>
      <c r="S39" s="230"/>
      <c r="T39" s="230"/>
      <c r="U39" s="230"/>
      <c r="V39" s="230"/>
      <c r="W39" s="230"/>
      <c r="X39" s="230"/>
      <c r="Y39" s="230"/>
      <c r="Z39" s="230"/>
    </row>
    <row r="40" spans="1:26" ht="12.75">
      <c r="A40" s="427"/>
      <c r="B40" s="250" t="s">
        <v>843</v>
      </c>
      <c r="C40" s="234">
        <v>26</v>
      </c>
      <c r="D40" s="234">
        <f t="shared" si="0"/>
        <v>1560000</v>
      </c>
      <c r="E40" s="249"/>
      <c r="F40" s="234">
        <f>C40 / C49 * 100</f>
        <v>19.548872180451127</v>
      </c>
      <c r="G40" s="234">
        <f>C40 / C50 * 100</f>
        <v>0.50791170150420006</v>
      </c>
      <c r="H40" s="249"/>
      <c r="I40" s="230"/>
      <c r="J40" s="230"/>
      <c r="K40" s="230"/>
      <c r="L40" s="230"/>
      <c r="M40" s="230"/>
      <c r="N40" s="230"/>
      <c r="O40" s="230"/>
      <c r="P40" s="230"/>
      <c r="Q40" s="230"/>
      <c r="R40" s="230"/>
      <c r="S40" s="230"/>
      <c r="T40" s="230"/>
      <c r="U40" s="230"/>
      <c r="V40" s="230"/>
      <c r="W40" s="230"/>
      <c r="X40" s="230"/>
      <c r="Y40" s="230"/>
      <c r="Z40" s="230"/>
    </row>
    <row r="41" spans="1:26" ht="12.75">
      <c r="A41" s="427"/>
      <c r="B41" s="250" t="s">
        <v>842</v>
      </c>
      <c r="C41" s="234"/>
      <c r="D41" s="234">
        <f t="shared" si="0"/>
        <v>0</v>
      </c>
      <c r="E41" s="249"/>
      <c r="F41" s="234">
        <f>C41 / C49 * 100</f>
        <v>0</v>
      </c>
      <c r="G41" s="234">
        <f>C41 / C50 * 100</f>
        <v>0</v>
      </c>
      <c r="H41" s="249"/>
      <c r="I41" s="230"/>
      <c r="J41" s="230"/>
      <c r="K41" s="230"/>
      <c r="L41" s="230"/>
      <c r="M41" s="230"/>
      <c r="N41" s="230"/>
      <c r="O41" s="230"/>
      <c r="P41" s="230"/>
      <c r="Q41" s="230"/>
      <c r="R41" s="230"/>
      <c r="S41" s="230"/>
      <c r="T41" s="230"/>
      <c r="U41" s="230"/>
      <c r="V41" s="230"/>
      <c r="W41" s="230"/>
      <c r="X41" s="230"/>
      <c r="Y41" s="230"/>
      <c r="Z41" s="230"/>
    </row>
    <row r="42" spans="1:26" ht="12.75">
      <c r="A42" s="427"/>
      <c r="B42" s="250" t="s">
        <v>841</v>
      </c>
      <c r="C42" s="234">
        <v>16</v>
      </c>
      <c r="D42" s="234">
        <f t="shared" si="0"/>
        <v>960000</v>
      </c>
      <c r="E42" s="249"/>
      <c r="F42" s="234">
        <f>C42 / C49 * 100</f>
        <v>12.030075187969924</v>
      </c>
      <c r="G42" s="234">
        <f>C42 / C50 * 100</f>
        <v>0.31256104707950771</v>
      </c>
      <c r="H42" s="249"/>
      <c r="I42" s="230"/>
      <c r="J42" s="230"/>
      <c r="K42" s="230"/>
      <c r="L42" s="230"/>
      <c r="M42" s="230"/>
      <c r="N42" s="230"/>
      <c r="O42" s="230"/>
      <c r="P42" s="230"/>
      <c r="Q42" s="230"/>
      <c r="R42" s="230"/>
      <c r="S42" s="230"/>
      <c r="T42" s="230"/>
      <c r="U42" s="230"/>
      <c r="V42" s="230"/>
      <c r="W42" s="230"/>
      <c r="X42" s="230"/>
      <c r="Y42" s="230"/>
      <c r="Z42" s="230"/>
    </row>
    <row r="43" spans="1:26" ht="12.75">
      <c r="A43" s="427"/>
      <c r="B43" s="250" t="s">
        <v>840</v>
      </c>
      <c r="C43" s="234"/>
      <c r="D43" s="234">
        <f t="shared" si="0"/>
        <v>0</v>
      </c>
      <c r="E43" s="249"/>
      <c r="F43" s="234">
        <f>C43 / C49 * 100</f>
        <v>0</v>
      </c>
      <c r="G43" s="234">
        <f>C43 / C50 * 100</f>
        <v>0</v>
      </c>
      <c r="H43" s="249"/>
      <c r="I43" s="230"/>
      <c r="J43" s="230"/>
      <c r="K43" s="230"/>
      <c r="L43" s="230"/>
      <c r="M43" s="230"/>
      <c r="N43" s="230"/>
      <c r="O43" s="230"/>
      <c r="P43" s="230"/>
      <c r="Q43" s="230"/>
      <c r="R43" s="230"/>
      <c r="S43" s="230"/>
      <c r="T43" s="230"/>
      <c r="U43" s="230"/>
      <c r="V43" s="230"/>
      <c r="W43" s="230"/>
      <c r="X43" s="230"/>
      <c r="Y43" s="230"/>
      <c r="Z43" s="230"/>
    </row>
    <row r="44" spans="1:26" ht="12.75">
      <c r="A44" s="427"/>
      <c r="B44" s="250" t="s">
        <v>839</v>
      </c>
      <c r="C44" s="234">
        <v>23</v>
      </c>
      <c r="D44" s="234">
        <f t="shared" si="0"/>
        <v>1380000</v>
      </c>
      <c r="E44" s="249"/>
      <c r="F44" s="234">
        <f>C44 / C49 * 100</f>
        <v>17.293233082706767</v>
      </c>
      <c r="G44" s="234">
        <f>C44 / C50 * 100</f>
        <v>0.44930650517679233</v>
      </c>
      <c r="H44" s="249"/>
      <c r="I44" s="230"/>
      <c r="J44" s="230"/>
      <c r="K44" s="230"/>
      <c r="L44" s="230"/>
      <c r="M44" s="230"/>
      <c r="N44" s="230"/>
      <c r="O44" s="230"/>
      <c r="P44" s="230"/>
      <c r="Q44" s="230"/>
      <c r="R44" s="230"/>
      <c r="S44" s="230"/>
      <c r="T44" s="230"/>
      <c r="U44" s="230"/>
      <c r="V44" s="230"/>
      <c r="W44" s="230"/>
      <c r="X44" s="230"/>
      <c r="Y44" s="230"/>
      <c r="Z44" s="230"/>
    </row>
    <row r="45" spans="1:26" ht="12.75">
      <c r="A45" s="427"/>
      <c r="B45" s="248" t="s">
        <v>838</v>
      </c>
      <c r="C45" s="246"/>
      <c r="D45" s="234">
        <f t="shared" si="0"/>
        <v>0</v>
      </c>
      <c r="E45" s="245"/>
      <c r="F45" s="246">
        <f>(C45/C49)*100</f>
        <v>0</v>
      </c>
      <c r="G45" s="234">
        <f>(C45/C50)*100</f>
        <v>0</v>
      </c>
      <c r="H45" s="245"/>
      <c r="I45" s="230"/>
      <c r="J45" s="230"/>
      <c r="K45" s="230"/>
      <c r="L45" s="230"/>
      <c r="M45" s="230"/>
      <c r="N45" s="230"/>
      <c r="O45" s="230"/>
      <c r="P45" s="230"/>
      <c r="Q45" s="230"/>
      <c r="R45" s="230"/>
      <c r="S45" s="230"/>
      <c r="T45" s="230"/>
      <c r="U45" s="230"/>
      <c r="V45" s="230"/>
      <c r="W45" s="230"/>
      <c r="X45" s="230"/>
      <c r="Y45" s="230"/>
      <c r="Z45" s="230"/>
    </row>
    <row r="46" spans="1:26" ht="12.75">
      <c r="A46" s="427"/>
      <c r="B46" s="248" t="s">
        <v>837</v>
      </c>
      <c r="C46" s="246">
        <v>11</v>
      </c>
      <c r="D46" s="234">
        <f t="shared" si="0"/>
        <v>660000</v>
      </c>
      <c r="E46" s="245"/>
      <c r="F46" s="246">
        <f>C46 / C49 * 100</f>
        <v>8.2706766917293226</v>
      </c>
      <c r="G46" s="234">
        <f>C46 / C50 * 100</f>
        <v>0.21488571986716157</v>
      </c>
      <c r="H46" s="245"/>
      <c r="I46" s="230"/>
      <c r="J46" s="230"/>
      <c r="K46" s="230"/>
      <c r="L46" s="230"/>
      <c r="M46" s="230"/>
      <c r="N46" s="230"/>
      <c r="O46" s="230"/>
      <c r="P46" s="230"/>
      <c r="Q46" s="230"/>
      <c r="R46" s="230"/>
      <c r="S46" s="230"/>
      <c r="T46" s="230"/>
      <c r="U46" s="230"/>
      <c r="V46" s="230"/>
      <c r="W46" s="230"/>
      <c r="X46" s="230"/>
      <c r="Y46" s="230"/>
      <c r="Z46" s="230"/>
    </row>
    <row r="47" spans="1:26" ht="12.75">
      <c r="A47" s="427"/>
      <c r="B47" s="248" t="s">
        <v>836</v>
      </c>
      <c r="C47" s="246">
        <v>8</v>
      </c>
      <c r="D47" s="234">
        <f t="shared" si="0"/>
        <v>480000</v>
      </c>
      <c r="E47" s="245"/>
      <c r="F47" s="246">
        <f>(C47/C49)*100</f>
        <v>6.0150375939849621</v>
      </c>
      <c r="G47" s="234">
        <f>C47 / C50 * 100</f>
        <v>0.15628052353975386</v>
      </c>
      <c r="H47" s="245"/>
      <c r="I47" s="230"/>
      <c r="J47" s="230"/>
      <c r="K47" s="230"/>
      <c r="L47" s="230"/>
      <c r="M47" s="230"/>
      <c r="N47" s="230"/>
      <c r="O47" s="230"/>
      <c r="P47" s="230"/>
      <c r="Q47" s="230"/>
      <c r="R47" s="230"/>
      <c r="S47" s="230"/>
      <c r="T47" s="230"/>
      <c r="U47" s="230"/>
      <c r="V47" s="230"/>
      <c r="W47" s="230"/>
      <c r="X47" s="230"/>
      <c r="Y47" s="230"/>
      <c r="Z47" s="230"/>
    </row>
    <row r="48" spans="1:26" ht="12.75">
      <c r="A48" s="427"/>
      <c r="B48" s="247" t="s">
        <v>835</v>
      </c>
      <c r="C48" s="246">
        <f>SUM(C44:C45)</f>
        <v>23</v>
      </c>
      <c r="D48" s="246">
        <f>SUM(D44:D45)</f>
        <v>1380000</v>
      </c>
      <c r="E48" s="245"/>
      <c r="F48" s="246">
        <f>SUM(F44:F45)</f>
        <v>17.293233082706767</v>
      </c>
      <c r="G48" s="246">
        <f>SUM(G44:G45)</f>
        <v>0.44930650517679233</v>
      </c>
      <c r="H48" s="245"/>
      <c r="I48" s="230"/>
      <c r="J48" s="230"/>
      <c r="K48" s="230"/>
      <c r="L48" s="230"/>
      <c r="M48" s="230"/>
      <c r="N48" s="230"/>
      <c r="O48" s="230"/>
      <c r="P48" s="230"/>
      <c r="Q48" s="230"/>
      <c r="R48" s="230"/>
      <c r="S48" s="230"/>
      <c r="T48" s="230"/>
      <c r="U48" s="230"/>
      <c r="V48" s="230"/>
      <c r="W48" s="230"/>
      <c r="X48" s="230"/>
      <c r="Y48" s="230"/>
      <c r="Z48" s="230"/>
    </row>
    <row r="49" spans="1:26" ht="13.5" thickBot="1">
      <c r="A49" s="444"/>
      <c r="B49" s="244" t="s">
        <v>697</v>
      </c>
      <c r="C49" s="243">
        <f>SUM(C39:C47)</f>
        <v>133</v>
      </c>
      <c r="D49" s="243">
        <f>C49 * 60000</f>
        <v>7980000</v>
      </c>
      <c r="E49" s="242"/>
      <c r="F49" s="242"/>
      <c r="G49" s="243">
        <f>C49 / C50 * 100</f>
        <v>2.598163703848408</v>
      </c>
      <c r="H49" s="242"/>
      <c r="I49" s="230"/>
      <c r="J49" s="230"/>
      <c r="K49" s="230"/>
      <c r="L49" s="230"/>
      <c r="M49" s="230"/>
      <c r="N49" s="230"/>
      <c r="O49" s="230"/>
      <c r="P49" s="230"/>
      <c r="Q49" s="230"/>
      <c r="R49" s="230"/>
      <c r="S49" s="230"/>
      <c r="T49" s="230"/>
      <c r="U49" s="230"/>
      <c r="V49" s="230"/>
      <c r="W49" s="230"/>
      <c r="X49" s="230"/>
      <c r="Y49" s="230"/>
      <c r="Z49" s="230"/>
    </row>
    <row r="50" spans="1:26" ht="14.25" thickTop="1" thickBot="1">
      <c r="A50" s="241" t="s">
        <v>697</v>
      </c>
      <c r="B50" s="240" t="s">
        <v>697</v>
      </c>
      <c r="C50" s="239">
        <f>C9 + C13 + C17 + C25 + C34 + C38 + C49</f>
        <v>5119</v>
      </c>
      <c r="D50" s="239">
        <f>C50 * 60000</f>
        <v>307140000</v>
      </c>
      <c r="E50" s="239">
        <f>-D50-E9</f>
        <v>-265835000</v>
      </c>
      <c r="F50" s="238"/>
      <c r="G50" s="239">
        <f>G9 + G13 + G17 + G25 + G34 + G38 + G49</f>
        <v>100</v>
      </c>
      <c r="H50" s="238"/>
      <c r="I50" s="230"/>
      <c r="J50" s="230"/>
      <c r="K50" s="230"/>
      <c r="L50" s="230"/>
      <c r="M50" s="230"/>
      <c r="N50" s="230"/>
      <c r="O50" s="230"/>
      <c r="P50" s="230"/>
      <c r="Q50" s="230"/>
      <c r="R50" s="230"/>
      <c r="S50" s="230"/>
      <c r="T50" s="230"/>
      <c r="U50" s="230"/>
      <c r="V50" s="230"/>
      <c r="W50" s="230"/>
      <c r="X50" s="230"/>
      <c r="Y50" s="230"/>
      <c r="Z50" s="230"/>
    </row>
    <row r="51" spans="1:26" ht="13.5" thickTop="1">
      <c r="A51" s="230"/>
      <c r="B51" s="230"/>
      <c r="C51" s="230"/>
      <c r="D51" s="230"/>
      <c r="E51" s="230"/>
      <c r="F51" s="230"/>
      <c r="G51" s="230"/>
      <c r="H51" s="230"/>
      <c r="I51" s="230"/>
      <c r="J51" s="230"/>
      <c r="K51" s="230"/>
      <c r="L51" s="230"/>
      <c r="M51" s="230"/>
      <c r="N51" s="230"/>
      <c r="O51" s="230"/>
      <c r="P51" s="230"/>
      <c r="Q51" s="230"/>
      <c r="R51" s="230"/>
      <c r="S51" s="230"/>
      <c r="T51" s="230"/>
      <c r="U51" s="230"/>
      <c r="V51" s="230"/>
      <c r="W51" s="230"/>
      <c r="X51" s="230"/>
      <c r="Y51" s="230"/>
      <c r="Z51" s="230"/>
    </row>
    <row r="52" spans="1:26" ht="12.75">
      <c r="A52" s="236" t="s">
        <v>834</v>
      </c>
      <c r="B52" s="236" t="s">
        <v>833</v>
      </c>
      <c r="C52" s="236" t="s">
        <v>832</v>
      </c>
      <c r="D52" s="236" t="s">
        <v>831</v>
      </c>
      <c r="E52" s="236" t="s">
        <v>830</v>
      </c>
      <c r="F52" s="236" t="s">
        <v>829</v>
      </c>
      <c r="G52" s="237" t="s">
        <v>828</v>
      </c>
      <c r="H52" s="236" t="s">
        <v>827</v>
      </c>
      <c r="I52" s="230"/>
      <c r="J52" s="230"/>
      <c r="K52" s="230"/>
      <c r="L52" s="230"/>
      <c r="M52" s="230"/>
      <c r="N52" s="230"/>
      <c r="O52" s="230"/>
      <c r="P52" s="230"/>
      <c r="Q52" s="230"/>
      <c r="R52" s="230"/>
      <c r="S52" s="230"/>
      <c r="T52" s="230"/>
      <c r="U52" s="230"/>
      <c r="V52" s="230"/>
      <c r="W52" s="230"/>
      <c r="X52" s="230"/>
      <c r="Y52" s="230"/>
      <c r="Z52" s="230"/>
    </row>
    <row r="53" spans="1:26" ht="14.25">
      <c r="A53" s="234" t="s">
        <v>944</v>
      </c>
      <c r="B53" s="234" t="s">
        <v>937</v>
      </c>
      <c r="C53" s="234" t="s">
        <v>941</v>
      </c>
      <c r="D53" s="230"/>
      <c r="E53" s="235"/>
      <c r="F53" s="234" t="s">
        <v>906</v>
      </c>
      <c r="G53" s="234" t="s">
        <v>943</v>
      </c>
      <c r="H53" s="234" t="s">
        <v>925</v>
      </c>
      <c r="I53" s="230"/>
      <c r="J53" s="230"/>
      <c r="K53" s="230"/>
      <c r="L53" s="230"/>
      <c r="M53" s="230"/>
      <c r="N53" s="230"/>
      <c r="O53" s="230"/>
      <c r="P53" s="230"/>
      <c r="Q53" s="230"/>
      <c r="R53" s="230"/>
      <c r="S53" s="230"/>
      <c r="T53" s="230"/>
      <c r="U53" s="230"/>
      <c r="V53" s="230"/>
      <c r="W53" s="230"/>
      <c r="X53" s="230"/>
      <c r="Y53" s="230"/>
      <c r="Z53" s="230"/>
    </row>
    <row r="54" spans="1:26" ht="12.75">
      <c r="A54" s="234" t="s">
        <v>938</v>
      </c>
      <c r="B54" s="234" t="s">
        <v>942</v>
      </c>
      <c r="C54" s="234" t="s">
        <v>941</v>
      </c>
      <c r="D54" s="230"/>
      <c r="E54" s="232"/>
      <c r="F54" s="234" t="s">
        <v>906</v>
      </c>
      <c r="G54" s="234" t="s">
        <v>919</v>
      </c>
      <c r="H54" s="234" t="s">
        <v>925</v>
      </c>
      <c r="I54" s="230"/>
      <c r="J54" s="230"/>
      <c r="K54" s="230"/>
      <c r="L54" s="230"/>
      <c r="M54" s="230"/>
      <c r="N54" s="230"/>
      <c r="O54" s="230"/>
      <c r="P54" s="230"/>
      <c r="Q54" s="230"/>
      <c r="R54" s="230"/>
      <c r="S54" s="230"/>
      <c r="T54" s="230"/>
      <c r="U54" s="230"/>
      <c r="V54" s="230"/>
      <c r="W54" s="230"/>
      <c r="X54" s="230"/>
      <c r="Y54" s="230"/>
      <c r="Z54" s="230"/>
    </row>
    <row r="55" spans="1:26" ht="12.75">
      <c r="A55" s="233" t="s">
        <v>940</v>
      </c>
      <c r="B55" s="234" t="s">
        <v>939</v>
      </c>
      <c r="C55" s="234" t="s">
        <v>881</v>
      </c>
      <c r="D55" s="230"/>
      <c r="E55" s="232"/>
      <c r="F55" s="234" t="s">
        <v>906</v>
      </c>
      <c r="G55" s="234" t="s">
        <v>919</v>
      </c>
      <c r="H55" s="234" t="s">
        <v>925</v>
      </c>
      <c r="I55" s="230"/>
      <c r="J55" s="230"/>
      <c r="K55" s="230"/>
      <c r="L55" s="230"/>
      <c r="M55" s="230"/>
      <c r="N55" s="230"/>
      <c r="O55" s="230"/>
      <c r="P55" s="230"/>
      <c r="Q55" s="230"/>
      <c r="R55" s="230"/>
      <c r="S55" s="230"/>
      <c r="T55" s="230"/>
      <c r="U55" s="230"/>
      <c r="V55" s="230"/>
      <c r="W55" s="230"/>
      <c r="X55" s="230"/>
      <c r="Y55" s="230"/>
      <c r="Z55" s="230"/>
    </row>
    <row r="56" spans="1:26" ht="12.75">
      <c r="A56" s="234" t="s">
        <v>938</v>
      </c>
      <c r="B56" s="234" t="s">
        <v>937</v>
      </c>
      <c r="C56" s="234" t="s">
        <v>936</v>
      </c>
      <c r="D56" s="230"/>
      <c r="E56" s="230"/>
      <c r="F56" s="234" t="s">
        <v>935</v>
      </c>
      <c r="G56" s="234" t="s">
        <v>919</v>
      </c>
      <c r="H56" s="234" t="s">
        <v>925</v>
      </c>
      <c r="I56" s="230"/>
      <c r="J56" s="230"/>
      <c r="K56" s="230"/>
      <c r="L56" s="230"/>
      <c r="M56" s="230"/>
      <c r="N56" s="230"/>
      <c r="O56" s="230"/>
      <c r="P56" s="230"/>
      <c r="Q56" s="230"/>
      <c r="R56" s="230"/>
      <c r="S56" s="230"/>
      <c r="T56" s="230"/>
      <c r="U56" s="230"/>
      <c r="V56" s="230"/>
      <c r="W56" s="230"/>
      <c r="X56" s="230"/>
      <c r="Y56" s="230"/>
      <c r="Z56" s="230"/>
    </row>
    <row r="57" spans="1:26" ht="12.75">
      <c r="A57" s="234" t="s">
        <v>934</v>
      </c>
      <c r="B57" s="234" t="s">
        <v>933</v>
      </c>
      <c r="C57" s="234" t="s">
        <v>932</v>
      </c>
      <c r="D57" s="230"/>
      <c r="E57" s="230"/>
      <c r="F57" s="234" t="s">
        <v>906</v>
      </c>
      <c r="G57" s="234" t="s">
        <v>919</v>
      </c>
      <c r="H57" s="234" t="s">
        <v>925</v>
      </c>
      <c r="I57" s="230"/>
      <c r="J57" s="230"/>
      <c r="K57" s="230"/>
      <c r="L57" s="230"/>
      <c r="M57" s="230"/>
      <c r="N57" s="230"/>
      <c r="O57" s="230"/>
      <c r="P57" s="230"/>
      <c r="Q57" s="230"/>
      <c r="R57" s="230"/>
      <c r="S57" s="230"/>
      <c r="T57" s="230"/>
      <c r="U57" s="230"/>
      <c r="V57" s="230"/>
      <c r="W57" s="230"/>
      <c r="X57" s="230"/>
      <c r="Y57" s="230"/>
      <c r="Z57" s="230"/>
    </row>
    <row r="58" spans="1:26" ht="25.5">
      <c r="A58" s="234" t="s">
        <v>931</v>
      </c>
      <c r="B58" s="234" t="s">
        <v>930</v>
      </c>
      <c r="C58" s="263" t="s">
        <v>929</v>
      </c>
      <c r="D58" s="230"/>
      <c r="E58" s="230"/>
      <c r="F58" s="234" t="s">
        <v>906</v>
      </c>
      <c r="G58" s="234" t="s">
        <v>919</v>
      </c>
      <c r="H58" s="262" t="s">
        <v>925</v>
      </c>
      <c r="I58" s="230"/>
      <c r="J58" s="230"/>
      <c r="K58" s="230"/>
      <c r="L58" s="230"/>
      <c r="M58" s="230"/>
      <c r="N58" s="230"/>
      <c r="O58" s="230"/>
      <c r="P58" s="230"/>
      <c r="Q58" s="230"/>
      <c r="R58" s="230"/>
      <c r="S58" s="230"/>
      <c r="T58" s="230"/>
      <c r="U58" s="230"/>
      <c r="V58" s="230"/>
      <c r="W58" s="230"/>
      <c r="X58" s="230"/>
      <c r="Y58" s="230"/>
      <c r="Z58" s="230"/>
    </row>
    <row r="59" spans="1:26" ht="12.75">
      <c r="A59" s="234" t="s">
        <v>928</v>
      </c>
      <c r="B59" s="234" t="s">
        <v>927</v>
      </c>
      <c r="C59" s="234" t="s">
        <v>879</v>
      </c>
      <c r="D59" s="230"/>
      <c r="E59" s="230"/>
      <c r="F59" s="234" t="s">
        <v>906</v>
      </c>
      <c r="G59" s="234" t="s">
        <v>919</v>
      </c>
      <c r="H59" s="262" t="s">
        <v>925</v>
      </c>
      <c r="I59" s="230"/>
      <c r="J59" s="230"/>
      <c r="K59" s="230"/>
      <c r="L59" s="230"/>
      <c r="M59" s="230"/>
      <c r="N59" s="230"/>
      <c r="O59" s="230"/>
      <c r="P59" s="230"/>
      <c r="Q59" s="230"/>
      <c r="R59" s="230"/>
      <c r="S59" s="230"/>
      <c r="T59" s="230"/>
      <c r="U59" s="230"/>
      <c r="V59" s="230"/>
      <c r="W59" s="230"/>
      <c r="X59" s="230"/>
      <c r="Y59" s="230"/>
      <c r="Z59" s="230"/>
    </row>
    <row r="60" spans="1:26" ht="12.75">
      <c r="A60" s="234" t="s">
        <v>926</v>
      </c>
      <c r="B60" s="234" t="s">
        <v>897</v>
      </c>
      <c r="C60" s="234" t="s">
        <v>878</v>
      </c>
      <c r="D60" s="230"/>
      <c r="E60" s="230"/>
      <c r="F60" s="234" t="s">
        <v>914</v>
      </c>
      <c r="G60" s="234" t="s">
        <v>919</v>
      </c>
      <c r="H60" s="262" t="s">
        <v>925</v>
      </c>
      <c r="I60" s="230"/>
      <c r="J60" s="230"/>
      <c r="K60" s="230"/>
      <c r="L60" s="230"/>
      <c r="M60" s="230"/>
      <c r="N60" s="230"/>
      <c r="O60" s="230"/>
      <c r="P60" s="230"/>
      <c r="Q60" s="230"/>
      <c r="R60" s="230"/>
      <c r="S60" s="230"/>
      <c r="T60" s="230"/>
      <c r="U60" s="230"/>
      <c r="V60" s="230"/>
      <c r="W60" s="230"/>
      <c r="X60" s="230"/>
      <c r="Y60" s="230"/>
      <c r="Z60" s="230"/>
    </row>
    <row r="61" spans="1:26" ht="12.75">
      <c r="A61" s="234" t="s">
        <v>924</v>
      </c>
      <c r="B61" s="234" t="s">
        <v>923</v>
      </c>
      <c r="C61" s="234" t="s">
        <v>873</v>
      </c>
      <c r="D61" s="230"/>
      <c r="E61" s="230"/>
      <c r="F61" s="234" t="s">
        <v>914</v>
      </c>
      <c r="G61" s="234" t="s">
        <v>919</v>
      </c>
      <c r="H61" s="230"/>
      <c r="I61" s="230"/>
      <c r="J61" s="230"/>
      <c r="K61" s="230"/>
      <c r="L61" s="230"/>
      <c r="M61" s="230"/>
      <c r="N61" s="230"/>
      <c r="O61" s="230"/>
      <c r="P61" s="230"/>
      <c r="Q61" s="230"/>
      <c r="R61" s="230"/>
      <c r="S61" s="230"/>
      <c r="T61" s="230"/>
      <c r="U61" s="230"/>
      <c r="V61" s="230"/>
      <c r="W61" s="230"/>
      <c r="X61" s="230"/>
      <c r="Y61" s="230"/>
      <c r="Z61" s="230"/>
    </row>
    <row r="62" spans="1:26" ht="12.75">
      <c r="A62" s="234" t="s">
        <v>922</v>
      </c>
      <c r="B62" s="234" t="s">
        <v>921</v>
      </c>
      <c r="C62" s="234" t="s">
        <v>873</v>
      </c>
      <c r="D62" s="230"/>
      <c r="E62" s="230"/>
      <c r="F62" s="234" t="s">
        <v>914</v>
      </c>
      <c r="G62" s="262" t="s">
        <v>919</v>
      </c>
      <c r="H62" s="230"/>
      <c r="I62" s="230"/>
      <c r="J62" s="230"/>
      <c r="K62" s="230"/>
      <c r="L62" s="230"/>
      <c r="M62" s="230"/>
      <c r="N62" s="230"/>
      <c r="O62" s="230"/>
      <c r="P62" s="230"/>
      <c r="Q62" s="230"/>
      <c r="R62" s="230"/>
      <c r="S62" s="230"/>
      <c r="T62" s="230"/>
      <c r="U62" s="230"/>
      <c r="V62" s="230"/>
      <c r="W62" s="230"/>
      <c r="X62" s="230"/>
      <c r="Y62" s="230"/>
      <c r="Z62" s="230"/>
    </row>
    <row r="63" spans="1:26" ht="12.75">
      <c r="A63" s="234" t="s">
        <v>893</v>
      </c>
      <c r="B63" s="234" t="s">
        <v>920</v>
      </c>
      <c r="C63" s="234" t="s">
        <v>872</v>
      </c>
      <c r="D63" s="230"/>
      <c r="E63" s="230"/>
      <c r="F63" s="234" t="s">
        <v>906</v>
      </c>
      <c r="G63" s="262" t="s">
        <v>919</v>
      </c>
      <c r="H63" s="230"/>
      <c r="I63" s="230"/>
      <c r="J63" s="230"/>
      <c r="K63" s="230"/>
      <c r="L63" s="230"/>
      <c r="M63" s="230"/>
      <c r="N63" s="230"/>
      <c r="O63" s="230"/>
      <c r="P63" s="230"/>
      <c r="Q63" s="230"/>
      <c r="R63" s="230"/>
      <c r="S63" s="230"/>
      <c r="T63" s="230"/>
      <c r="U63" s="230"/>
      <c r="V63" s="230"/>
      <c r="W63" s="230"/>
      <c r="X63" s="230"/>
      <c r="Y63" s="230"/>
      <c r="Z63" s="230"/>
    </row>
    <row r="64" spans="1:26" ht="12.75">
      <c r="A64" s="234" t="s">
        <v>918</v>
      </c>
      <c r="B64" s="234" t="s">
        <v>917</v>
      </c>
      <c r="C64" s="234" t="s">
        <v>875</v>
      </c>
      <c r="D64" s="230"/>
      <c r="E64" s="230"/>
      <c r="F64" s="234" t="s">
        <v>906</v>
      </c>
      <c r="G64" s="230"/>
      <c r="H64" s="230"/>
      <c r="I64" s="230"/>
      <c r="J64" s="230"/>
      <c r="K64" s="230"/>
      <c r="L64" s="230"/>
      <c r="M64" s="230"/>
      <c r="N64" s="230"/>
      <c r="O64" s="230"/>
      <c r="P64" s="230"/>
      <c r="Q64" s="230"/>
      <c r="R64" s="230"/>
      <c r="S64" s="230"/>
      <c r="T64" s="230"/>
      <c r="U64" s="230"/>
      <c r="V64" s="230"/>
      <c r="W64" s="230"/>
      <c r="X64" s="230"/>
      <c r="Y64" s="230"/>
      <c r="Z64" s="230"/>
    </row>
    <row r="65" spans="1:26" ht="12.75">
      <c r="A65" s="234" t="s">
        <v>916</v>
      </c>
      <c r="B65" s="234" t="s">
        <v>915</v>
      </c>
      <c r="C65" s="234" t="s">
        <v>875</v>
      </c>
      <c r="D65" s="230"/>
      <c r="E65" s="230"/>
      <c r="F65" s="262" t="s">
        <v>914</v>
      </c>
      <c r="G65" s="230"/>
      <c r="H65" s="230"/>
      <c r="I65" s="230"/>
      <c r="J65" s="230"/>
      <c r="K65" s="230"/>
      <c r="L65" s="230"/>
      <c r="M65" s="230"/>
      <c r="N65" s="230"/>
      <c r="O65" s="230"/>
      <c r="P65" s="230"/>
      <c r="Q65" s="230"/>
      <c r="R65" s="230"/>
      <c r="S65" s="230"/>
      <c r="T65" s="230"/>
      <c r="U65" s="230"/>
      <c r="V65" s="230"/>
      <c r="W65" s="230"/>
      <c r="X65" s="230"/>
      <c r="Y65" s="230"/>
      <c r="Z65" s="230"/>
    </row>
    <row r="66" spans="1:26" ht="12.75">
      <c r="A66" s="234" t="s">
        <v>913</v>
      </c>
      <c r="B66" s="234" t="s">
        <v>912</v>
      </c>
      <c r="C66" s="234" t="s">
        <v>881</v>
      </c>
      <c r="D66" s="230"/>
      <c r="E66" s="230"/>
      <c r="F66" s="262" t="s">
        <v>911</v>
      </c>
      <c r="G66" s="230"/>
      <c r="H66" s="230"/>
      <c r="I66" s="230"/>
      <c r="J66" s="230"/>
      <c r="K66" s="230"/>
      <c r="L66" s="230"/>
      <c r="M66" s="230"/>
      <c r="N66" s="230"/>
      <c r="O66" s="230"/>
      <c r="P66" s="230"/>
      <c r="Q66" s="230"/>
      <c r="R66" s="230"/>
      <c r="S66" s="230"/>
      <c r="T66" s="230"/>
      <c r="U66" s="230"/>
      <c r="V66" s="230"/>
      <c r="W66" s="230"/>
      <c r="X66" s="230"/>
      <c r="Y66" s="230"/>
      <c r="Z66" s="230"/>
    </row>
    <row r="67" spans="1:26" ht="12.75">
      <c r="A67" s="234" t="s">
        <v>910</v>
      </c>
      <c r="B67" s="234" t="s">
        <v>909</v>
      </c>
      <c r="C67" s="234" t="s">
        <v>881</v>
      </c>
      <c r="D67" s="230"/>
      <c r="E67" s="230"/>
      <c r="F67" s="262" t="s">
        <v>906</v>
      </c>
      <c r="G67" s="230"/>
      <c r="H67" s="230"/>
      <c r="I67" s="230"/>
      <c r="J67" s="230"/>
      <c r="K67" s="230"/>
      <c r="L67" s="230"/>
      <c r="M67" s="230"/>
      <c r="N67" s="230"/>
      <c r="O67" s="230"/>
      <c r="P67" s="230"/>
      <c r="Q67" s="230"/>
      <c r="R67" s="230"/>
      <c r="S67" s="230"/>
      <c r="T67" s="230"/>
      <c r="U67" s="230"/>
      <c r="V67" s="230"/>
      <c r="W67" s="230"/>
      <c r="X67" s="230"/>
      <c r="Y67" s="230"/>
      <c r="Z67" s="230"/>
    </row>
    <row r="68" spans="1:26" ht="12.75">
      <c r="A68" s="234" t="s">
        <v>908</v>
      </c>
      <c r="B68" s="234" t="s">
        <v>907</v>
      </c>
      <c r="C68" s="234" t="s">
        <v>877</v>
      </c>
      <c r="D68" s="230"/>
      <c r="E68" s="230"/>
      <c r="F68" s="262" t="s">
        <v>906</v>
      </c>
      <c r="G68" s="230"/>
      <c r="H68" s="230"/>
      <c r="I68" s="230"/>
      <c r="J68" s="230"/>
      <c r="K68" s="230"/>
      <c r="L68" s="230"/>
      <c r="M68" s="230"/>
      <c r="N68" s="230"/>
      <c r="O68" s="230"/>
      <c r="P68" s="230"/>
      <c r="Q68" s="230"/>
      <c r="R68" s="230"/>
      <c r="S68" s="230"/>
      <c r="T68" s="230"/>
      <c r="U68" s="230"/>
      <c r="V68" s="230"/>
      <c r="W68" s="230"/>
      <c r="X68" s="230"/>
      <c r="Y68" s="230"/>
      <c r="Z68" s="230"/>
    </row>
    <row r="69" spans="1:26" ht="12.75">
      <c r="A69" s="262" t="s">
        <v>905</v>
      </c>
      <c r="B69" s="234" t="s">
        <v>904</v>
      </c>
      <c r="C69" s="234" t="s">
        <v>877</v>
      </c>
      <c r="D69" s="230"/>
      <c r="E69" s="230"/>
      <c r="F69" s="230"/>
      <c r="G69" s="230"/>
      <c r="H69" s="230"/>
      <c r="I69" s="230"/>
      <c r="J69" s="230"/>
      <c r="K69" s="230"/>
      <c r="L69" s="230"/>
      <c r="M69" s="230"/>
      <c r="N69" s="230"/>
      <c r="O69" s="230"/>
      <c r="P69" s="230"/>
      <c r="Q69" s="230"/>
      <c r="R69" s="230"/>
      <c r="S69" s="230"/>
      <c r="T69" s="230"/>
      <c r="U69" s="230"/>
      <c r="V69" s="230"/>
      <c r="W69" s="230"/>
      <c r="X69" s="230"/>
      <c r="Y69" s="230"/>
      <c r="Z69" s="230"/>
    </row>
    <row r="70" spans="1:26" ht="12.75">
      <c r="A70" s="262" t="s">
        <v>903</v>
      </c>
      <c r="B70" s="234" t="s">
        <v>902</v>
      </c>
      <c r="C70" s="234" t="s">
        <v>874</v>
      </c>
      <c r="D70" s="230"/>
      <c r="E70" s="230"/>
      <c r="F70" s="230"/>
      <c r="G70" s="230"/>
      <c r="H70" s="230"/>
      <c r="I70" s="230"/>
      <c r="J70" s="230"/>
      <c r="K70" s="230"/>
      <c r="L70" s="230"/>
      <c r="M70" s="230"/>
      <c r="N70" s="230"/>
      <c r="O70" s="230"/>
      <c r="P70" s="230"/>
      <c r="Q70" s="230"/>
      <c r="R70" s="230"/>
      <c r="S70" s="230"/>
      <c r="T70" s="230"/>
      <c r="U70" s="230"/>
      <c r="V70" s="230"/>
      <c r="W70" s="230"/>
      <c r="X70" s="230"/>
      <c r="Y70" s="230"/>
      <c r="Z70" s="230"/>
    </row>
    <row r="71" spans="1:26" ht="12.75">
      <c r="A71" s="262" t="s">
        <v>901</v>
      </c>
      <c r="B71" s="262" t="s">
        <v>900</v>
      </c>
      <c r="C71" s="234" t="s">
        <v>899</v>
      </c>
      <c r="D71" s="230"/>
      <c r="E71" s="230"/>
      <c r="F71" s="230"/>
      <c r="G71" s="230"/>
      <c r="H71" s="230"/>
      <c r="I71" s="230"/>
      <c r="J71" s="230"/>
      <c r="K71" s="230"/>
      <c r="L71" s="230"/>
      <c r="M71" s="230"/>
      <c r="N71" s="230"/>
      <c r="O71" s="230"/>
      <c r="P71" s="230"/>
      <c r="Q71" s="230"/>
      <c r="R71" s="230"/>
      <c r="S71" s="230"/>
      <c r="T71" s="230"/>
      <c r="U71" s="230"/>
      <c r="V71" s="230"/>
      <c r="W71" s="230"/>
      <c r="X71" s="230"/>
      <c r="Y71" s="230"/>
      <c r="Z71" s="230"/>
    </row>
    <row r="72" spans="1:26" ht="12.75">
      <c r="A72" s="262" t="s">
        <v>898</v>
      </c>
      <c r="B72" s="262" t="s">
        <v>897</v>
      </c>
      <c r="C72" s="234" t="s">
        <v>873</v>
      </c>
      <c r="D72" s="230"/>
      <c r="E72" s="230"/>
      <c r="F72" s="230"/>
      <c r="G72" s="230"/>
      <c r="H72" s="230"/>
      <c r="I72" s="230"/>
      <c r="J72" s="230"/>
      <c r="K72" s="230"/>
      <c r="L72" s="230"/>
      <c r="M72" s="230"/>
      <c r="N72" s="230"/>
      <c r="O72" s="230"/>
      <c r="P72" s="230"/>
      <c r="Q72" s="230"/>
      <c r="R72" s="230"/>
      <c r="S72" s="230"/>
      <c r="T72" s="230"/>
      <c r="U72" s="230"/>
      <c r="V72" s="230"/>
      <c r="W72" s="230"/>
      <c r="X72" s="230"/>
      <c r="Y72" s="230"/>
      <c r="Z72" s="230"/>
    </row>
    <row r="73" spans="1:26" ht="12.75">
      <c r="A73" s="262" t="s">
        <v>896</v>
      </c>
      <c r="B73" s="262" t="s">
        <v>895</v>
      </c>
      <c r="C73" s="234" t="s">
        <v>894</v>
      </c>
      <c r="D73" s="230"/>
      <c r="E73" s="230"/>
      <c r="F73" s="230"/>
      <c r="G73" s="230"/>
      <c r="H73" s="230"/>
      <c r="I73" s="230"/>
      <c r="J73" s="230"/>
      <c r="K73" s="230"/>
      <c r="L73" s="230"/>
      <c r="M73" s="230"/>
      <c r="N73" s="230"/>
      <c r="O73" s="230"/>
      <c r="P73" s="230"/>
      <c r="Q73" s="230"/>
      <c r="R73" s="230"/>
      <c r="S73" s="230"/>
      <c r="T73" s="230"/>
      <c r="U73" s="230"/>
      <c r="V73" s="230"/>
      <c r="W73" s="230"/>
      <c r="X73" s="230"/>
      <c r="Y73" s="230"/>
      <c r="Z73" s="230"/>
    </row>
    <row r="74" spans="1:26" ht="12.75">
      <c r="A74" s="262" t="s">
        <v>893</v>
      </c>
      <c r="B74" s="262" t="s">
        <v>892</v>
      </c>
      <c r="C74" s="234" t="s">
        <v>873</v>
      </c>
      <c r="D74" s="230"/>
      <c r="E74" s="230"/>
      <c r="F74" s="230"/>
      <c r="G74" s="230"/>
      <c r="H74" s="230"/>
      <c r="I74" s="230"/>
      <c r="J74" s="230"/>
      <c r="K74" s="230"/>
      <c r="L74" s="230"/>
      <c r="M74" s="230"/>
      <c r="N74" s="230"/>
      <c r="O74" s="230"/>
      <c r="P74" s="230"/>
      <c r="Q74" s="230"/>
      <c r="R74" s="230"/>
      <c r="S74" s="230"/>
      <c r="T74" s="230"/>
      <c r="U74" s="230"/>
      <c r="V74" s="230"/>
      <c r="W74" s="230"/>
      <c r="X74" s="230"/>
      <c r="Y74" s="230"/>
      <c r="Z74" s="230"/>
    </row>
    <row r="75" spans="1:26" ht="12.75">
      <c r="A75" s="262" t="s">
        <v>891</v>
      </c>
      <c r="B75" s="262" t="s">
        <v>890</v>
      </c>
      <c r="C75" s="234" t="s">
        <v>875</v>
      </c>
      <c r="D75" s="230"/>
      <c r="E75" s="230"/>
      <c r="F75" s="230"/>
      <c r="G75" s="230"/>
      <c r="H75" s="230"/>
      <c r="I75" s="230"/>
      <c r="J75" s="230"/>
      <c r="K75" s="230"/>
      <c r="L75" s="230"/>
      <c r="M75" s="230"/>
      <c r="N75" s="230"/>
      <c r="O75" s="230"/>
      <c r="P75" s="230"/>
      <c r="Q75" s="230"/>
      <c r="R75" s="230"/>
      <c r="S75" s="230"/>
      <c r="T75" s="230"/>
      <c r="U75" s="230"/>
      <c r="V75" s="230"/>
      <c r="W75" s="230"/>
      <c r="X75" s="230"/>
      <c r="Y75" s="230"/>
      <c r="Z75" s="230"/>
    </row>
    <row r="76" spans="1:26" ht="12.75">
      <c r="A76" s="230"/>
      <c r="B76" s="262" t="s">
        <v>889</v>
      </c>
      <c r="C76" s="234" t="s">
        <v>877</v>
      </c>
      <c r="D76" s="230"/>
      <c r="E76" s="230"/>
      <c r="F76" s="230"/>
      <c r="G76" s="230"/>
      <c r="H76" s="230"/>
      <c r="I76" s="230"/>
      <c r="J76" s="230"/>
      <c r="K76" s="230"/>
      <c r="L76" s="230"/>
      <c r="M76" s="230"/>
      <c r="N76" s="230"/>
      <c r="O76" s="230"/>
      <c r="P76" s="230"/>
      <c r="Q76" s="230"/>
      <c r="R76" s="230"/>
      <c r="S76" s="230"/>
      <c r="T76" s="230"/>
      <c r="U76" s="230"/>
      <c r="V76" s="230"/>
      <c r="W76" s="230"/>
      <c r="X76" s="230"/>
      <c r="Y76" s="230"/>
      <c r="Z76" s="230"/>
    </row>
    <row r="77" spans="1:26" ht="12.75">
      <c r="A77" s="230"/>
      <c r="B77" s="262" t="s">
        <v>888</v>
      </c>
      <c r="C77" s="263" t="s">
        <v>878</v>
      </c>
      <c r="D77" s="230"/>
      <c r="E77" s="230"/>
      <c r="F77" s="230"/>
      <c r="G77" s="230"/>
      <c r="H77" s="230"/>
      <c r="I77" s="230"/>
      <c r="J77" s="230"/>
      <c r="K77" s="230"/>
      <c r="L77" s="230"/>
      <c r="M77" s="230"/>
      <c r="N77" s="230"/>
      <c r="O77" s="230"/>
      <c r="P77" s="230"/>
      <c r="Q77" s="230"/>
      <c r="R77" s="230"/>
      <c r="S77" s="230"/>
      <c r="T77" s="230"/>
      <c r="U77" s="230"/>
      <c r="V77" s="230"/>
      <c r="W77" s="230"/>
      <c r="X77" s="230"/>
      <c r="Y77" s="230"/>
      <c r="Z77" s="230"/>
    </row>
    <row r="78" spans="1:26" ht="12.75">
      <c r="A78" s="230"/>
      <c r="B78" s="262" t="s">
        <v>887</v>
      </c>
      <c r="C78" s="234" t="s">
        <v>881</v>
      </c>
      <c r="D78" s="230"/>
      <c r="E78" s="230"/>
      <c r="F78" s="230"/>
      <c r="G78" s="230"/>
      <c r="H78" s="230"/>
      <c r="I78" s="230"/>
      <c r="J78" s="230"/>
      <c r="K78" s="230"/>
      <c r="L78" s="230"/>
      <c r="M78" s="230"/>
      <c r="N78" s="230"/>
      <c r="O78" s="230"/>
      <c r="P78" s="230"/>
      <c r="Q78" s="230"/>
      <c r="R78" s="230"/>
      <c r="S78" s="230"/>
      <c r="T78" s="230"/>
      <c r="U78" s="230"/>
      <c r="V78" s="230"/>
      <c r="W78" s="230"/>
      <c r="X78" s="230"/>
      <c r="Y78" s="230"/>
      <c r="Z78" s="230"/>
    </row>
    <row r="79" spans="1:26" ht="12.75">
      <c r="A79" s="230"/>
      <c r="B79" s="230"/>
      <c r="C79" s="234" t="s">
        <v>886</v>
      </c>
      <c r="D79" s="230"/>
      <c r="E79" s="230"/>
      <c r="F79" s="230"/>
      <c r="G79" s="230"/>
      <c r="H79" s="230"/>
      <c r="I79" s="230"/>
      <c r="J79" s="230"/>
      <c r="K79" s="230"/>
      <c r="L79" s="230"/>
      <c r="M79" s="230"/>
      <c r="N79" s="230"/>
      <c r="O79" s="230"/>
      <c r="P79" s="230"/>
      <c r="Q79" s="230"/>
      <c r="R79" s="230"/>
      <c r="S79" s="230"/>
      <c r="T79" s="230"/>
      <c r="U79" s="230"/>
      <c r="V79" s="230"/>
      <c r="W79" s="230"/>
      <c r="X79" s="230"/>
      <c r="Y79" s="230"/>
      <c r="Z79" s="230"/>
    </row>
    <row r="80" spans="1:26" ht="12.75">
      <c r="A80" s="230"/>
      <c r="B80" s="230"/>
      <c r="C80" s="234" t="s">
        <v>885</v>
      </c>
      <c r="D80" s="230"/>
      <c r="E80" s="230"/>
      <c r="F80" s="230"/>
      <c r="G80" s="230"/>
      <c r="H80" s="230"/>
      <c r="I80" s="230"/>
      <c r="J80" s="230"/>
      <c r="K80" s="230"/>
      <c r="L80" s="230"/>
      <c r="M80" s="230"/>
      <c r="N80" s="230"/>
      <c r="O80" s="230"/>
      <c r="P80" s="230"/>
      <c r="Q80" s="230"/>
      <c r="R80" s="230"/>
      <c r="S80" s="230"/>
      <c r="T80" s="230"/>
      <c r="U80" s="230"/>
      <c r="V80" s="230"/>
      <c r="W80" s="230"/>
      <c r="X80" s="230"/>
      <c r="Y80" s="230"/>
      <c r="Z80" s="230"/>
    </row>
    <row r="81" spans="1:26" ht="12.75">
      <c r="A81" s="230"/>
      <c r="B81" s="230"/>
      <c r="C81" s="234" t="s">
        <v>877</v>
      </c>
      <c r="D81" s="230"/>
      <c r="E81" s="230"/>
      <c r="F81" s="230"/>
      <c r="G81" s="230"/>
      <c r="H81" s="230"/>
      <c r="I81" s="230"/>
      <c r="J81" s="230"/>
      <c r="K81" s="230"/>
      <c r="L81" s="230"/>
      <c r="M81" s="230"/>
      <c r="N81" s="230"/>
      <c r="O81" s="230"/>
      <c r="P81" s="230"/>
      <c r="Q81" s="230"/>
      <c r="R81" s="230"/>
      <c r="S81" s="230"/>
      <c r="T81" s="230"/>
      <c r="U81" s="230"/>
      <c r="V81" s="230"/>
      <c r="W81" s="230"/>
      <c r="X81" s="230"/>
      <c r="Y81" s="230"/>
      <c r="Z81" s="230"/>
    </row>
    <row r="82" spans="1:26" ht="12.75">
      <c r="A82" s="230"/>
      <c r="B82" s="230"/>
      <c r="C82" s="234" t="s">
        <v>875</v>
      </c>
      <c r="D82" s="230"/>
      <c r="E82" s="230"/>
      <c r="F82" s="230"/>
      <c r="G82" s="230"/>
      <c r="H82" s="230"/>
      <c r="I82" s="230"/>
      <c r="J82" s="230"/>
      <c r="K82" s="230"/>
      <c r="L82" s="230"/>
      <c r="M82" s="230"/>
      <c r="N82" s="230"/>
      <c r="O82" s="230"/>
      <c r="P82" s="230"/>
      <c r="Q82" s="230"/>
      <c r="R82" s="230"/>
      <c r="S82" s="230"/>
      <c r="T82" s="230"/>
      <c r="U82" s="230"/>
      <c r="V82" s="230"/>
      <c r="W82" s="230"/>
      <c r="X82" s="230"/>
      <c r="Y82" s="230"/>
      <c r="Z82" s="230"/>
    </row>
    <row r="83" spans="1:26" ht="12.75">
      <c r="A83" s="230"/>
      <c r="B83" s="230"/>
      <c r="C83" s="263" t="s">
        <v>872</v>
      </c>
      <c r="D83" s="230"/>
      <c r="E83" s="230"/>
      <c r="F83" s="230"/>
      <c r="G83" s="230"/>
      <c r="H83" s="230"/>
      <c r="I83" s="230"/>
      <c r="J83" s="230"/>
      <c r="K83" s="230"/>
      <c r="L83" s="230"/>
      <c r="M83" s="230"/>
      <c r="N83" s="230"/>
      <c r="O83" s="230"/>
      <c r="P83" s="230"/>
      <c r="Q83" s="230"/>
      <c r="R83" s="230"/>
      <c r="S83" s="230"/>
      <c r="T83" s="230"/>
      <c r="U83" s="230"/>
      <c r="V83" s="230"/>
      <c r="W83" s="230"/>
      <c r="X83" s="230"/>
      <c r="Y83" s="230"/>
      <c r="Z83" s="230"/>
    </row>
    <row r="84" spans="1:26" ht="12.75">
      <c r="A84" s="230"/>
      <c r="B84" s="230"/>
      <c r="C84" s="234" t="s">
        <v>884</v>
      </c>
      <c r="D84" s="230"/>
      <c r="E84" s="230"/>
      <c r="F84" s="230"/>
      <c r="G84" s="230"/>
      <c r="H84" s="230"/>
      <c r="I84" s="230"/>
      <c r="J84" s="230"/>
      <c r="K84" s="230"/>
      <c r="L84" s="230"/>
      <c r="M84" s="230"/>
      <c r="N84" s="230"/>
      <c r="O84" s="230"/>
      <c r="P84" s="230"/>
      <c r="Q84" s="230"/>
      <c r="R84" s="230"/>
      <c r="S84" s="230"/>
      <c r="T84" s="230"/>
      <c r="U84" s="230"/>
      <c r="V84" s="230"/>
      <c r="W84" s="230"/>
      <c r="X84" s="230"/>
      <c r="Y84" s="230"/>
      <c r="Z84" s="230"/>
    </row>
    <row r="85" spans="1:26" ht="12.75">
      <c r="A85" s="230"/>
      <c r="B85" s="230"/>
      <c r="C85" s="234" t="s">
        <v>883</v>
      </c>
      <c r="D85" s="230"/>
      <c r="E85" s="230"/>
      <c r="F85" s="230"/>
      <c r="G85" s="230"/>
      <c r="H85" s="230"/>
      <c r="I85" s="230"/>
      <c r="J85" s="230"/>
      <c r="K85" s="230"/>
      <c r="L85" s="230"/>
      <c r="M85" s="230"/>
      <c r="N85" s="230"/>
      <c r="O85" s="230"/>
      <c r="P85" s="230"/>
      <c r="Q85" s="230"/>
      <c r="R85" s="230"/>
      <c r="S85" s="230"/>
      <c r="T85" s="230"/>
      <c r="U85" s="230"/>
      <c r="V85" s="230"/>
      <c r="W85" s="230"/>
      <c r="X85" s="230"/>
      <c r="Y85" s="230"/>
      <c r="Z85" s="230"/>
    </row>
    <row r="86" spans="1:26" ht="12.75">
      <c r="A86" s="230"/>
      <c r="B86" s="230"/>
      <c r="C86" s="234" t="s">
        <v>882</v>
      </c>
      <c r="D86" s="230"/>
      <c r="E86" s="230"/>
      <c r="F86" s="230"/>
      <c r="G86" s="230"/>
      <c r="H86" s="230"/>
      <c r="I86" s="230"/>
      <c r="J86" s="230"/>
      <c r="K86" s="230"/>
      <c r="L86" s="230"/>
      <c r="M86" s="230"/>
      <c r="N86" s="230"/>
      <c r="O86" s="230"/>
      <c r="P86" s="230"/>
      <c r="Q86" s="230"/>
      <c r="R86" s="230"/>
      <c r="S86" s="230"/>
      <c r="T86" s="230"/>
      <c r="U86" s="230"/>
      <c r="V86" s="230"/>
      <c r="W86" s="230"/>
      <c r="X86" s="230"/>
      <c r="Y86" s="230"/>
      <c r="Z86" s="230"/>
    </row>
    <row r="87" spans="1:26" ht="12.75">
      <c r="A87" s="230"/>
      <c r="B87" s="230"/>
      <c r="C87" s="234" t="s">
        <v>881</v>
      </c>
      <c r="D87" s="230"/>
      <c r="E87" s="230"/>
      <c r="F87" s="230"/>
      <c r="G87" s="230"/>
      <c r="H87" s="230"/>
      <c r="I87" s="230"/>
      <c r="J87" s="230"/>
      <c r="K87" s="230"/>
      <c r="L87" s="230"/>
      <c r="M87" s="230"/>
      <c r="N87" s="230"/>
      <c r="O87" s="230"/>
      <c r="P87" s="230"/>
      <c r="Q87" s="230"/>
      <c r="R87" s="230"/>
      <c r="S87" s="230"/>
      <c r="T87" s="230"/>
      <c r="U87" s="230"/>
      <c r="V87" s="230"/>
      <c r="W87" s="230"/>
      <c r="X87" s="230"/>
      <c r="Y87" s="230"/>
      <c r="Z87" s="230"/>
    </row>
    <row r="88" spans="1:26" ht="12.75">
      <c r="A88" s="230"/>
      <c r="B88" s="230"/>
      <c r="C88" s="234" t="s">
        <v>873</v>
      </c>
      <c r="D88" s="230"/>
      <c r="E88" s="230"/>
      <c r="F88" s="230"/>
      <c r="G88" s="230"/>
      <c r="H88" s="230"/>
      <c r="I88" s="230"/>
      <c r="J88" s="230"/>
      <c r="K88" s="230"/>
      <c r="L88" s="230"/>
      <c r="M88" s="230"/>
      <c r="N88" s="230"/>
      <c r="O88" s="230"/>
      <c r="P88" s="230"/>
      <c r="Q88" s="230"/>
      <c r="R88" s="230"/>
      <c r="S88" s="230"/>
      <c r="T88" s="230"/>
      <c r="U88" s="230"/>
      <c r="V88" s="230"/>
      <c r="W88" s="230"/>
      <c r="X88" s="230"/>
      <c r="Y88" s="230"/>
      <c r="Z88" s="230"/>
    </row>
    <row r="89" spans="1:26" ht="12.75">
      <c r="A89" s="230"/>
      <c r="B89" s="230"/>
      <c r="C89" s="262" t="s">
        <v>877</v>
      </c>
      <c r="D89" s="230"/>
      <c r="E89" s="230"/>
      <c r="F89" s="230"/>
      <c r="G89" s="230"/>
      <c r="H89" s="230"/>
      <c r="I89" s="230"/>
      <c r="J89" s="230"/>
      <c r="K89" s="230"/>
      <c r="L89" s="230"/>
      <c r="M89" s="230"/>
      <c r="N89" s="230"/>
      <c r="O89" s="230"/>
      <c r="P89" s="230"/>
      <c r="Q89" s="230"/>
      <c r="R89" s="230"/>
      <c r="S89" s="230"/>
      <c r="T89" s="230"/>
      <c r="U89" s="230"/>
      <c r="V89" s="230"/>
      <c r="W89" s="230"/>
      <c r="X89" s="230"/>
      <c r="Y89" s="230"/>
      <c r="Z89" s="230"/>
    </row>
    <row r="90" spans="1:26" ht="12.75">
      <c r="A90" s="230"/>
      <c r="B90" s="230"/>
      <c r="C90" s="262" t="s">
        <v>880</v>
      </c>
      <c r="D90" s="230"/>
      <c r="E90" s="230"/>
      <c r="F90" s="230"/>
      <c r="G90" s="230"/>
      <c r="H90" s="230"/>
      <c r="I90" s="230"/>
      <c r="J90" s="230"/>
      <c r="K90" s="230"/>
      <c r="L90" s="230"/>
      <c r="M90" s="230"/>
      <c r="N90" s="230"/>
      <c r="O90" s="230"/>
      <c r="P90" s="230"/>
      <c r="Q90" s="230"/>
      <c r="R90" s="230"/>
      <c r="S90" s="230"/>
      <c r="T90" s="230"/>
      <c r="U90" s="230"/>
      <c r="V90" s="230"/>
      <c r="W90" s="230"/>
      <c r="X90" s="230"/>
      <c r="Y90" s="230"/>
      <c r="Z90" s="230"/>
    </row>
    <row r="91" spans="1:26" ht="12.75">
      <c r="A91" s="230"/>
      <c r="B91" s="230"/>
      <c r="C91" s="262" t="s">
        <v>878</v>
      </c>
      <c r="D91" s="230"/>
      <c r="E91" s="230"/>
      <c r="F91" s="230"/>
      <c r="G91" s="230"/>
      <c r="H91" s="230"/>
      <c r="I91" s="230"/>
      <c r="J91" s="230"/>
      <c r="K91" s="230"/>
      <c r="L91" s="230"/>
      <c r="M91" s="230"/>
      <c r="N91" s="230"/>
      <c r="O91" s="230"/>
      <c r="P91" s="230"/>
      <c r="Q91" s="230"/>
      <c r="R91" s="230"/>
      <c r="S91" s="230"/>
      <c r="T91" s="230"/>
      <c r="U91" s="230"/>
      <c r="V91" s="230"/>
      <c r="W91" s="230"/>
      <c r="X91" s="230"/>
      <c r="Y91" s="230"/>
      <c r="Z91" s="230"/>
    </row>
    <row r="92" spans="1:26" ht="12.75">
      <c r="A92" s="230"/>
      <c r="B92" s="230"/>
      <c r="C92" s="262" t="s">
        <v>873</v>
      </c>
      <c r="D92" s="230"/>
      <c r="E92" s="230"/>
      <c r="F92" s="230"/>
      <c r="G92" s="230"/>
      <c r="H92" s="230"/>
      <c r="I92" s="230"/>
      <c r="J92" s="230"/>
      <c r="K92" s="230"/>
      <c r="L92" s="230"/>
      <c r="M92" s="230"/>
      <c r="N92" s="230"/>
      <c r="O92" s="230"/>
      <c r="P92" s="230"/>
      <c r="Q92" s="230"/>
      <c r="R92" s="230"/>
      <c r="S92" s="230"/>
      <c r="T92" s="230"/>
      <c r="U92" s="230"/>
      <c r="V92" s="230"/>
      <c r="W92" s="230"/>
      <c r="X92" s="230"/>
      <c r="Y92" s="230"/>
      <c r="Z92" s="230"/>
    </row>
    <row r="93" spans="1:26" ht="12.75">
      <c r="A93" s="230"/>
      <c r="B93" s="230"/>
      <c r="C93" s="262" t="s">
        <v>879</v>
      </c>
      <c r="D93" s="230"/>
      <c r="E93" s="230"/>
      <c r="F93" s="230"/>
      <c r="G93" s="230"/>
      <c r="H93" s="230"/>
      <c r="I93" s="230"/>
      <c r="J93" s="230"/>
      <c r="K93" s="230"/>
      <c r="L93" s="230"/>
      <c r="M93" s="230"/>
      <c r="N93" s="230"/>
      <c r="O93" s="230"/>
      <c r="P93" s="230"/>
      <c r="Q93" s="230"/>
      <c r="R93" s="230"/>
      <c r="S93" s="230"/>
      <c r="T93" s="230"/>
      <c r="U93" s="230"/>
      <c r="V93" s="230"/>
      <c r="W93" s="230"/>
      <c r="X93" s="230"/>
      <c r="Y93" s="230"/>
      <c r="Z93" s="230"/>
    </row>
    <row r="94" spans="1:26" ht="12.75">
      <c r="A94" s="230"/>
      <c r="B94" s="230"/>
      <c r="C94" s="262" t="s">
        <v>872</v>
      </c>
      <c r="D94" s="230"/>
      <c r="E94" s="230"/>
      <c r="F94" s="230"/>
      <c r="G94" s="230"/>
      <c r="H94" s="230"/>
      <c r="I94" s="230"/>
      <c r="J94" s="230"/>
      <c r="K94" s="230"/>
      <c r="L94" s="230"/>
      <c r="M94" s="230"/>
      <c r="N94" s="230"/>
      <c r="O94" s="230"/>
      <c r="P94" s="230"/>
      <c r="Q94" s="230"/>
      <c r="R94" s="230"/>
      <c r="S94" s="230"/>
      <c r="T94" s="230"/>
      <c r="U94" s="230"/>
      <c r="V94" s="230"/>
      <c r="W94" s="230"/>
      <c r="X94" s="230"/>
      <c r="Y94" s="230"/>
      <c r="Z94" s="230"/>
    </row>
    <row r="95" spans="1:26" ht="12.75">
      <c r="A95" s="230"/>
      <c r="B95" s="230"/>
      <c r="C95" s="262" t="s">
        <v>878</v>
      </c>
      <c r="D95" s="230"/>
      <c r="E95" s="230"/>
      <c r="F95" s="230"/>
      <c r="G95" s="230"/>
      <c r="H95" s="230"/>
      <c r="I95" s="230"/>
      <c r="J95" s="230"/>
      <c r="K95" s="230"/>
      <c r="L95" s="230"/>
      <c r="M95" s="230"/>
      <c r="N95" s="230"/>
      <c r="O95" s="230"/>
      <c r="P95" s="230"/>
      <c r="Q95" s="230"/>
      <c r="R95" s="230"/>
      <c r="S95" s="230"/>
      <c r="T95" s="230"/>
      <c r="U95" s="230"/>
      <c r="V95" s="230"/>
      <c r="W95" s="230"/>
      <c r="X95" s="230"/>
      <c r="Y95" s="230"/>
      <c r="Z95" s="230"/>
    </row>
    <row r="96" spans="1:26" ht="12.75">
      <c r="A96" s="230"/>
      <c r="B96" s="230"/>
      <c r="C96" s="262" t="s">
        <v>877</v>
      </c>
      <c r="D96" s="230"/>
      <c r="E96" s="230"/>
      <c r="F96" s="230"/>
      <c r="G96" s="230"/>
      <c r="H96" s="230"/>
      <c r="I96" s="230"/>
      <c r="J96" s="230"/>
      <c r="K96" s="230"/>
      <c r="L96" s="230"/>
      <c r="M96" s="230"/>
      <c r="N96" s="230"/>
      <c r="O96" s="230"/>
      <c r="P96" s="230"/>
      <c r="Q96" s="230"/>
      <c r="R96" s="230"/>
      <c r="S96" s="230"/>
      <c r="T96" s="230"/>
      <c r="U96" s="230"/>
      <c r="V96" s="230"/>
      <c r="W96" s="230"/>
      <c r="X96" s="230"/>
      <c r="Y96" s="230"/>
      <c r="Z96" s="230"/>
    </row>
    <row r="97" spans="1:26" ht="12.75">
      <c r="A97" s="230"/>
      <c r="B97" s="230"/>
      <c r="C97" s="262" t="s">
        <v>876</v>
      </c>
      <c r="D97" s="230"/>
      <c r="E97" s="230"/>
      <c r="F97" s="230"/>
      <c r="G97" s="230"/>
      <c r="H97" s="230"/>
      <c r="I97" s="230"/>
      <c r="J97" s="230"/>
      <c r="K97" s="230"/>
      <c r="L97" s="230"/>
      <c r="M97" s="230"/>
      <c r="N97" s="230"/>
      <c r="O97" s="230"/>
      <c r="P97" s="230"/>
      <c r="Q97" s="230"/>
      <c r="R97" s="230"/>
      <c r="S97" s="230"/>
      <c r="T97" s="230"/>
      <c r="U97" s="230"/>
      <c r="V97" s="230"/>
      <c r="W97" s="230"/>
      <c r="X97" s="230"/>
      <c r="Y97" s="230"/>
      <c r="Z97" s="230"/>
    </row>
    <row r="98" spans="1:26" ht="12.75">
      <c r="A98" s="230"/>
      <c r="B98" s="230"/>
      <c r="C98" s="262" t="s">
        <v>875</v>
      </c>
      <c r="D98" s="230"/>
      <c r="E98" s="230"/>
      <c r="F98" s="230"/>
      <c r="G98" s="230"/>
      <c r="H98" s="230"/>
      <c r="I98" s="230"/>
      <c r="J98" s="230"/>
      <c r="K98" s="230"/>
      <c r="L98" s="230"/>
      <c r="M98" s="230"/>
      <c r="N98" s="230"/>
      <c r="O98" s="230"/>
      <c r="P98" s="230"/>
      <c r="Q98" s="230"/>
      <c r="R98" s="230"/>
      <c r="S98" s="230"/>
      <c r="T98" s="230"/>
      <c r="U98" s="230"/>
      <c r="V98" s="230"/>
      <c r="W98" s="230"/>
      <c r="X98" s="230"/>
      <c r="Y98" s="230"/>
      <c r="Z98" s="230"/>
    </row>
    <row r="99" spans="1:26" ht="12.75">
      <c r="A99" s="230"/>
      <c r="B99" s="230"/>
      <c r="C99" s="262" t="s">
        <v>874</v>
      </c>
      <c r="D99" s="230"/>
      <c r="E99" s="230"/>
      <c r="F99" s="230"/>
      <c r="G99" s="230"/>
      <c r="H99" s="230"/>
      <c r="I99" s="230"/>
      <c r="J99" s="230"/>
      <c r="K99" s="230"/>
      <c r="L99" s="230"/>
      <c r="M99" s="230"/>
      <c r="N99" s="230"/>
      <c r="O99" s="230"/>
      <c r="P99" s="230"/>
      <c r="Q99" s="230"/>
      <c r="R99" s="230"/>
      <c r="S99" s="230"/>
      <c r="T99" s="230"/>
      <c r="U99" s="230"/>
      <c r="V99" s="230"/>
      <c r="W99" s="230"/>
      <c r="X99" s="230"/>
      <c r="Y99" s="230"/>
      <c r="Z99" s="230"/>
    </row>
    <row r="100" spans="1:26" ht="12.75">
      <c r="A100" s="230"/>
      <c r="B100" s="230"/>
      <c r="C100" s="262" t="s">
        <v>873</v>
      </c>
      <c r="D100" s="230"/>
      <c r="E100" s="230"/>
      <c r="F100" s="230"/>
      <c r="G100" s="230"/>
      <c r="H100" s="230"/>
      <c r="I100" s="230"/>
      <c r="J100" s="230"/>
      <c r="K100" s="230"/>
      <c r="L100" s="230"/>
      <c r="M100" s="230"/>
      <c r="N100" s="230"/>
      <c r="O100" s="230"/>
      <c r="P100" s="230"/>
      <c r="Q100" s="230"/>
      <c r="R100" s="230"/>
      <c r="S100" s="230"/>
      <c r="T100" s="230"/>
      <c r="U100" s="230"/>
      <c r="V100" s="230"/>
      <c r="W100" s="230"/>
      <c r="X100" s="230"/>
      <c r="Y100" s="230"/>
      <c r="Z100" s="230"/>
    </row>
    <row r="101" spans="1:26" ht="12.75">
      <c r="A101" s="230"/>
      <c r="B101" s="230"/>
      <c r="C101" s="262" t="s">
        <v>872</v>
      </c>
      <c r="D101" s="230"/>
      <c r="E101" s="230"/>
      <c r="F101" s="230"/>
      <c r="G101" s="230"/>
      <c r="H101" s="230"/>
      <c r="I101" s="230"/>
      <c r="J101" s="230"/>
      <c r="K101" s="230"/>
      <c r="L101" s="230"/>
      <c r="M101" s="230"/>
      <c r="N101" s="230"/>
      <c r="O101" s="230"/>
      <c r="P101" s="230"/>
      <c r="Q101" s="230"/>
      <c r="R101" s="230"/>
      <c r="S101" s="230"/>
      <c r="T101" s="230"/>
      <c r="U101" s="230"/>
      <c r="V101" s="230"/>
      <c r="W101" s="230"/>
      <c r="X101" s="230"/>
      <c r="Y101" s="230"/>
      <c r="Z101" s="230"/>
    </row>
    <row r="102" spans="1:26" ht="12.75">
      <c r="A102" s="230"/>
      <c r="B102" s="230"/>
      <c r="C102" s="230"/>
      <c r="D102" s="230"/>
      <c r="E102" s="230"/>
      <c r="F102" s="230"/>
      <c r="G102" s="230"/>
      <c r="H102" s="230"/>
      <c r="I102" s="230"/>
      <c r="J102" s="230"/>
      <c r="K102" s="230"/>
      <c r="L102" s="230"/>
      <c r="M102" s="230"/>
      <c r="N102" s="230"/>
      <c r="O102" s="230"/>
      <c r="P102" s="230"/>
      <c r="Q102" s="230"/>
      <c r="R102" s="230"/>
      <c r="S102" s="230"/>
      <c r="T102" s="230"/>
      <c r="U102" s="230"/>
      <c r="V102" s="230"/>
      <c r="W102" s="230"/>
      <c r="X102" s="230"/>
      <c r="Y102" s="230"/>
      <c r="Z102" s="230"/>
    </row>
    <row r="103" spans="1:26" ht="12.75">
      <c r="A103" s="230"/>
      <c r="B103" s="230"/>
      <c r="C103" s="230"/>
      <c r="D103" s="230"/>
      <c r="E103" s="230"/>
      <c r="F103" s="230"/>
      <c r="G103" s="230"/>
      <c r="H103" s="230"/>
      <c r="I103" s="230"/>
      <c r="J103" s="230"/>
      <c r="K103" s="230"/>
      <c r="L103" s="230"/>
      <c r="M103" s="230"/>
      <c r="N103" s="230"/>
      <c r="O103" s="230"/>
      <c r="P103" s="230"/>
      <c r="Q103" s="230"/>
      <c r="R103" s="230"/>
      <c r="S103" s="230"/>
      <c r="T103" s="230"/>
      <c r="U103" s="230"/>
      <c r="V103" s="230"/>
      <c r="W103" s="230"/>
      <c r="X103" s="230"/>
      <c r="Y103" s="230"/>
      <c r="Z103" s="230"/>
    </row>
    <row r="104" spans="1:26" ht="12.75">
      <c r="A104" s="230"/>
      <c r="B104" s="230"/>
      <c r="C104" s="230"/>
      <c r="D104" s="230"/>
      <c r="E104" s="230"/>
      <c r="F104" s="230"/>
      <c r="G104" s="230"/>
      <c r="H104" s="230"/>
      <c r="I104" s="230"/>
      <c r="J104" s="230"/>
      <c r="K104" s="230"/>
      <c r="L104" s="230"/>
      <c r="M104" s="230"/>
      <c r="N104" s="230"/>
      <c r="O104" s="230"/>
      <c r="P104" s="230"/>
      <c r="Q104" s="230"/>
      <c r="R104" s="230"/>
      <c r="S104" s="230"/>
      <c r="T104" s="230"/>
      <c r="U104" s="230"/>
      <c r="V104" s="230"/>
      <c r="W104" s="230"/>
      <c r="X104" s="230"/>
      <c r="Y104" s="230"/>
      <c r="Z104" s="230"/>
    </row>
    <row r="105" spans="1:26" ht="12.75">
      <c r="A105" s="230"/>
      <c r="B105" s="230"/>
      <c r="C105" s="230"/>
      <c r="D105" s="230"/>
      <c r="E105" s="230"/>
      <c r="F105" s="230"/>
      <c r="G105" s="230"/>
      <c r="H105" s="230"/>
      <c r="I105" s="230"/>
      <c r="J105" s="230"/>
      <c r="K105" s="230"/>
      <c r="L105" s="230"/>
      <c r="M105" s="230"/>
      <c r="N105" s="230"/>
      <c r="O105" s="230"/>
      <c r="P105" s="230"/>
      <c r="Q105" s="230"/>
      <c r="R105" s="230"/>
      <c r="S105" s="230"/>
      <c r="T105" s="230"/>
      <c r="U105" s="230"/>
      <c r="V105" s="230"/>
      <c r="W105" s="230"/>
      <c r="X105" s="230"/>
      <c r="Y105" s="230"/>
      <c r="Z105" s="230"/>
    </row>
    <row r="106" spans="1:26" ht="12.75">
      <c r="A106" s="230"/>
      <c r="B106" s="230"/>
      <c r="C106" s="230"/>
      <c r="D106" s="230"/>
      <c r="E106" s="230"/>
      <c r="F106" s="230"/>
      <c r="G106" s="230"/>
      <c r="H106" s="230"/>
      <c r="I106" s="230"/>
      <c r="J106" s="230"/>
      <c r="K106" s="230"/>
      <c r="L106" s="230"/>
      <c r="M106" s="230"/>
      <c r="N106" s="230"/>
      <c r="O106" s="230"/>
      <c r="P106" s="230"/>
      <c r="Q106" s="230"/>
      <c r="R106" s="230"/>
      <c r="S106" s="230"/>
      <c r="T106" s="230"/>
      <c r="U106" s="230"/>
      <c r="V106" s="230"/>
      <c r="W106" s="230"/>
      <c r="X106" s="230"/>
      <c r="Y106" s="230"/>
      <c r="Z106" s="230"/>
    </row>
    <row r="107" spans="1:26" ht="12.75">
      <c r="A107" s="230"/>
      <c r="B107" s="230"/>
      <c r="C107" s="230"/>
      <c r="D107" s="230"/>
      <c r="E107" s="230"/>
      <c r="F107" s="230"/>
      <c r="G107" s="230"/>
      <c r="H107" s="230"/>
      <c r="I107" s="230"/>
      <c r="J107" s="230"/>
      <c r="K107" s="230"/>
      <c r="L107" s="230"/>
      <c r="M107" s="230"/>
      <c r="N107" s="230"/>
      <c r="O107" s="230"/>
      <c r="P107" s="230"/>
      <c r="Q107" s="230"/>
      <c r="R107" s="230"/>
      <c r="S107" s="230"/>
      <c r="T107" s="230"/>
      <c r="U107" s="230"/>
      <c r="V107" s="230"/>
      <c r="W107" s="230"/>
      <c r="X107" s="230"/>
      <c r="Y107" s="230"/>
      <c r="Z107" s="230"/>
    </row>
    <row r="108" spans="1:26" ht="12.75">
      <c r="A108" s="230"/>
      <c r="B108" s="230"/>
      <c r="C108" s="230"/>
      <c r="D108" s="230"/>
      <c r="E108" s="230"/>
      <c r="F108" s="230"/>
      <c r="G108" s="230"/>
      <c r="H108" s="230"/>
      <c r="I108" s="230"/>
      <c r="J108" s="230"/>
      <c r="K108" s="230"/>
      <c r="L108" s="230"/>
      <c r="M108" s="230"/>
      <c r="N108" s="230"/>
      <c r="O108" s="230"/>
      <c r="P108" s="230"/>
      <c r="Q108" s="230"/>
      <c r="R108" s="230"/>
      <c r="S108" s="230"/>
      <c r="T108" s="230"/>
      <c r="U108" s="230"/>
      <c r="V108" s="230"/>
      <c r="W108" s="230"/>
      <c r="X108" s="230"/>
      <c r="Y108" s="230"/>
      <c r="Z108" s="230"/>
    </row>
    <row r="109" spans="1:26" ht="12.75">
      <c r="A109" s="230"/>
      <c r="B109" s="230"/>
      <c r="C109" s="230"/>
      <c r="D109" s="230"/>
      <c r="E109" s="230"/>
      <c r="F109" s="230"/>
      <c r="G109" s="230"/>
      <c r="H109" s="230"/>
      <c r="I109" s="230"/>
      <c r="J109" s="230"/>
      <c r="K109" s="230"/>
      <c r="L109" s="230"/>
      <c r="M109" s="230"/>
      <c r="N109" s="230"/>
      <c r="O109" s="230"/>
      <c r="P109" s="230"/>
      <c r="Q109" s="230"/>
      <c r="R109" s="230"/>
      <c r="S109" s="230"/>
      <c r="T109" s="230"/>
      <c r="U109" s="230"/>
      <c r="V109" s="230"/>
      <c r="W109" s="230"/>
      <c r="X109" s="230"/>
      <c r="Y109" s="230"/>
      <c r="Z109" s="230"/>
    </row>
    <row r="110" spans="1:26" ht="12.75">
      <c r="A110" s="230"/>
      <c r="B110" s="230"/>
      <c r="C110" s="230"/>
      <c r="D110" s="230"/>
      <c r="E110" s="230"/>
      <c r="F110" s="230"/>
      <c r="G110" s="230"/>
      <c r="H110" s="230"/>
      <c r="I110" s="230"/>
      <c r="J110" s="230"/>
      <c r="K110" s="230"/>
      <c r="L110" s="230"/>
      <c r="M110" s="230"/>
      <c r="N110" s="230"/>
      <c r="O110" s="230"/>
      <c r="P110" s="230"/>
      <c r="Q110" s="230"/>
      <c r="R110" s="230"/>
      <c r="S110" s="230"/>
      <c r="T110" s="230"/>
      <c r="U110" s="230"/>
      <c r="V110" s="230"/>
      <c r="W110" s="230"/>
      <c r="X110" s="230"/>
      <c r="Y110" s="230"/>
      <c r="Z110" s="230"/>
    </row>
    <row r="111" spans="1:26" ht="12.75">
      <c r="A111" s="230"/>
      <c r="B111" s="230"/>
      <c r="C111" s="230"/>
      <c r="D111" s="230"/>
      <c r="E111" s="230"/>
      <c r="F111" s="230"/>
      <c r="G111" s="230"/>
      <c r="H111" s="230"/>
      <c r="I111" s="230"/>
      <c r="J111" s="230"/>
      <c r="K111" s="230"/>
      <c r="L111" s="230"/>
      <c r="M111" s="230"/>
      <c r="N111" s="230"/>
      <c r="O111" s="230"/>
      <c r="P111" s="230"/>
      <c r="Q111" s="230"/>
      <c r="R111" s="230"/>
      <c r="S111" s="230"/>
      <c r="T111" s="230"/>
      <c r="U111" s="230"/>
      <c r="V111" s="230"/>
      <c r="W111" s="230"/>
      <c r="X111" s="230"/>
      <c r="Y111" s="230"/>
      <c r="Z111" s="230"/>
    </row>
    <row r="112" spans="1:26" ht="12.75">
      <c r="A112" s="230"/>
      <c r="B112" s="230"/>
      <c r="C112" s="230"/>
      <c r="D112" s="230"/>
      <c r="E112" s="230"/>
      <c r="F112" s="230"/>
      <c r="G112" s="230"/>
      <c r="H112" s="230"/>
      <c r="I112" s="230"/>
      <c r="J112" s="230"/>
      <c r="K112" s="230"/>
      <c r="L112" s="230"/>
      <c r="M112" s="230"/>
      <c r="N112" s="230"/>
      <c r="O112" s="230"/>
      <c r="P112" s="230"/>
      <c r="Q112" s="230"/>
      <c r="R112" s="230"/>
      <c r="S112" s="230"/>
      <c r="T112" s="230"/>
      <c r="U112" s="230"/>
      <c r="V112" s="230"/>
      <c r="W112" s="230"/>
      <c r="X112" s="230"/>
      <c r="Y112" s="230"/>
      <c r="Z112" s="230"/>
    </row>
    <row r="113" spans="1:26" ht="12.75">
      <c r="A113" s="230"/>
      <c r="B113" s="230"/>
      <c r="C113" s="230"/>
      <c r="D113" s="230"/>
      <c r="E113" s="230"/>
      <c r="F113" s="230"/>
      <c r="G113" s="230"/>
      <c r="H113" s="230"/>
      <c r="I113" s="230"/>
      <c r="J113" s="230"/>
      <c r="K113" s="230"/>
      <c r="L113" s="230"/>
      <c r="M113" s="230"/>
      <c r="N113" s="230"/>
      <c r="O113" s="230"/>
      <c r="P113" s="230"/>
      <c r="Q113" s="230"/>
      <c r="R113" s="230"/>
      <c r="S113" s="230"/>
      <c r="T113" s="230"/>
      <c r="U113" s="230"/>
      <c r="V113" s="230"/>
      <c r="W113" s="230"/>
      <c r="X113" s="230"/>
      <c r="Y113" s="230"/>
      <c r="Z113" s="230"/>
    </row>
    <row r="114" spans="1:26" ht="12.75">
      <c r="A114" s="230"/>
      <c r="B114" s="230"/>
      <c r="C114" s="230"/>
      <c r="D114" s="230"/>
      <c r="E114" s="230"/>
      <c r="F114" s="230"/>
      <c r="G114" s="230"/>
      <c r="H114" s="230"/>
      <c r="I114" s="230"/>
      <c r="J114" s="230"/>
      <c r="K114" s="230"/>
      <c r="L114" s="230"/>
      <c r="M114" s="230"/>
      <c r="N114" s="230"/>
      <c r="O114" s="230"/>
      <c r="P114" s="230"/>
      <c r="Q114" s="230"/>
      <c r="R114" s="230"/>
      <c r="S114" s="230"/>
      <c r="T114" s="230"/>
      <c r="U114" s="230"/>
      <c r="V114" s="230"/>
      <c r="W114" s="230"/>
      <c r="X114" s="230"/>
      <c r="Y114" s="230"/>
      <c r="Z114" s="230"/>
    </row>
    <row r="115" spans="1:26" ht="12.75">
      <c r="A115" s="230"/>
      <c r="B115" s="230"/>
      <c r="C115" s="230"/>
      <c r="D115" s="230"/>
      <c r="E115" s="230"/>
      <c r="F115" s="230"/>
      <c r="G115" s="230"/>
      <c r="H115" s="230"/>
      <c r="I115" s="230"/>
      <c r="J115" s="230"/>
      <c r="K115" s="230"/>
      <c r="L115" s="230"/>
      <c r="M115" s="230"/>
      <c r="N115" s="230"/>
      <c r="O115" s="230"/>
      <c r="P115" s="230"/>
      <c r="Q115" s="230"/>
      <c r="R115" s="230"/>
      <c r="S115" s="230"/>
      <c r="T115" s="230"/>
      <c r="U115" s="230"/>
      <c r="V115" s="230"/>
      <c r="W115" s="230"/>
      <c r="X115" s="230"/>
      <c r="Y115" s="230"/>
      <c r="Z115" s="230"/>
    </row>
    <row r="116" spans="1:26" ht="12.75">
      <c r="A116" s="230"/>
      <c r="B116" s="230"/>
      <c r="C116" s="230"/>
      <c r="D116" s="230"/>
      <c r="E116" s="230"/>
      <c r="F116" s="230"/>
      <c r="G116" s="230"/>
      <c r="H116" s="230"/>
      <c r="I116" s="230"/>
      <c r="J116" s="230"/>
      <c r="K116" s="230"/>
      <c r="L116" s="230"/>
      <c r="M116" s="230"/>
      <c r="N116" s="230"/>
      <c r="O116" s="230"/>
      <c r="P116" s="230"/>
      <c r="Q116" s="230"/>
      <c r="R116" s="230"/>
      <c r="S116" s="230"/>
      <c r="T116" s="230"/>
      <c r="U116" s="230"/>
      <c r="V116" s="230"/>
      <c r="W116" s="230"/>
      <c r="X116" s="230"/>
      <c r="Y116" s="230"/>
      <c r="Z116" s="230"/>
    </row>
    <row r="117" spans="1:26" ht="12.75">
      <c r="A117" s="230"/>
      <c r="B117" s="230"/>
      <c r="C117" s="230"/>
      <c r="D117" s="230"/>
      <c r="E117" s="230"/>
      <c r="F117" s="230"/>
      <c r="G117" s="230"/>
      <c r="H117" s="230"/>
      <c r="I117" s="230"/>
      <c r="J117" s="230"/>
      <c r="K117" s="230"/>
      <c r="L117" s="230"/>
      <c r="M117" s="230"/>
      <c r="N117" s="230"/>
      <c r="O117" s="230"/>
      <c r="P117" s="230"/>
      <c r="Q117" s="230"/>
      <c r="R117" s="230"/>
      <c r="S117" s="230"/>
      <c r="T117" s="230"/>
      <c r="U117" s="230"/>
      <c r="V117" s="230"/>
      <c r="W117" s="230"/>
      <c r="X117" s="230"/>
      <c r="Y117" s="230"/>
      <c r="Z117" s="230"/>
    </row>
    <row r="118" spans="1:26" ht="12.75">
      <c r="A118" s="230"/>
      <c r="B118" s="230"/>
      <c r="C118" s="230"/>
      <c r="D118" s="230"/>
      <c r="E118" s="230"/>
      <c r="F118" s="230"/>
      <c r="G118" s="230"/>
      <c r="H118" s="230"/>
      <c r="I118" s="230"/>
      <c r="J118" s="230"/>
      <c r="K118" s="230"/>
      <c r="L118" s="230"/>
      <c r="M118" s="230"/>
      <c r="N118" s="230"/>
      <c r="O118" s="230"/>
      <c r="P118" s="230"/>
      <c r="Q118" s="230"/>
      <c r="R118" s="230"/>
      <c r="S118" s="230"/>
      <c r="T118" s="230"/>
      <c r="U118" s="230"/>
      <c r="V118" s="230"/>
      <c r="W118" s="230"/>
      <c r="X118" s="230"/>
      <c r="Y118" s="230"/>
      <c r="Z118" s="230"/>
    </row>
    <row r="119" spans="1:26" ht="12.75">
      <c r="A119" s="230"/>
      <c r="B119" s="230"/>
      <c r="C119" s="230"/>
      <c r="D119" s="230"/>
      <c r="E119" s="230"/>
      <c r="F119" s="230"/>
      <c r="G119" s="230"/>
      <c r="H119" s="230"/>
      <c r="I119" s="230"/>
      <c r="J119" s="230"/>
      <c r="K119" s="230"/>
      <c r="L119" s="230"/>
      <c r="M119" s="230"/>
      <c r="N119" s="230"/>
      <c r="O119" s="230"/>
      <c r="P119" s="230"/>
      <c r="Q119" s="230"/>
      <c r="R119" s="230"/>
      <c r="S119" s="230"/>
      <c r="T119" s="230"/>
      <c r="U119" s="230"/>
      <c r="V119" s="230"/>
      <c r="W119" s="230"/>
      <c r="X119" s="230"/>
      <c r="Y119" s="230"/>
      <c r="Z119" s="230"/>
    </row>
    <row r="120" spans="1:26" ht="12.75">
      <c r="A120" s="230"/>
      <c r="B120" s="230"/>
      <c r="C120" s="230"/>
      <c r="D120" s="230"/>
      <c r="E120" s="230"/>
      <c r="F120" s="230"/>
      <c r="G120" s="230"/>
      <c r="H120" s="230"/>
      <c r="I120" s="230"/>
      <c r="J120" s="230"/>
      <c r="K120" s="230"/>
      <c r="L120" s="230"/>
      <c r="M120" s="230"/>
      <c r="N120" s="230"/>
      <c r="O120" s="230"/>
      <c r="P120" s="230"/>
      <c r="Q120" s="230"/>
      <c r="R120" s="230"/>
      <c r="S120" s="230"/>
      <c r="T120" s="230"/>
      <c r="U120" s="230"/>
      <c r="V120" s="230"/>
      <c r="W120" s="230"/>
      <c r="X120" s="230"/>
      <c r="Y120" s="230"/>
      <c r="Z120" s="230"/>
    </row>
    <row r="121" spans="1:26" ht="12.75">
      <c r="A121" s="230"/>
      <c r="B121" s="230"/>
      <c r="C121" s="230"/>
      <c r="D121" s="230"/>
      <c r="E121" s="230"/>
      <c r="F121" s="230"/>
      <c r="G121" s="230"/>
      <c r="H121" s="230"/>
      <c r="I121" s="230"/>
      <c r="J121" s="230"/>
      <c r="K121" s="230"/>
      <c r="L121" s="230"/>
      <c r="M121" s="230"/>
      <c r="N121" s="230"/>
      <c r="O121" s="230"/>
      <c r="P121" s="230"/>
      <c r="Q121" s="230"/>
      <c r="R121" s="230"/>
      <c r="S121" s="230"/>
      <c r="T121" s="230"/>
      <c r="U121" s="230"/>
      <c r="V121" s="230"/>
      <c r="W121" s="230"/>
      <c r="X121" s="230"/>
      <c r="Y121" s="230"/>
      <c r="Z121" s="230"/>
    </row>
    <row r="122" spans="1:26" ht="12.75">
      <c r="A122" s="230"/>
      <c r="B122" s="230"/>
      <c r="C122" s="230"/>
      <c r="D122" s="230"/>
      <c r="E122" s="230"/>
      <c r="F122" s="230"/>
      <c r="G122" s="230"/>
      <c r="H122" s="230"/>
      <c r="I122" s="230"/>
      <c r="J122" s="230"/>
      <c r="K122" s="230"/>
      <c r="L122" s="230"/>
      <c r="M122" s="230"/>
      <c r="N122" s="230"/>
      <c r="O122" s="230"/>
      <c r="P122" s="230"/>
      <c r="Q122" s="230"/>
      <c r="R122" s="230"/>
      <c r="S122" s="230"/>
      <c r="T122" s="230"/>
      <c r="U122" s="230"/>
      <c r="V122" s="230"/>
      <c r="W122" s="230"/>
      <c r="X122" s="230"/>
      <c r="Y122" s="230"/>
      <c r="Z122" s="230"/>
    </row>
    <row r="123" spans="1:26" ht="12.75">
      <c r="A123" s="230"/>
      <c r="B123" s="230"/>
      <c r="C123" s="230"/>
      <c r="D123" s="230"/>
      <c r="E123" s="230"/>
      <c r="F123" s="230"/>
      <c r="G123" s="230"/>
      <c r="H123" s="230"/>
      <c r="I123" s="230"/>
      <c r="J123" s="230"/>
      <c r="K123" s="230"/>
      <c r="L123" s="230"/>
      <c r="M123" s="230"/>
      <c r="N123" s="230"/>
      <c r="O123" s="230"/>
      <c r="P123" s="230"/>
      <c r="Q123" s="230"/>
      <c r="R123" s="230"/>
      <c r="S123" s="230"/>
      <c r="T123" s="230"/>
      <c r="U123" s="230"/>
      <c r="V123" s="230"/>
      <c r="W123" s="230"/>
      <c r="X123" s="230"/>
      <c r="Y123" s="230"/>
      <c r="Z123" s="230"/>
    </row>
    <row r="124" spans="1:26" ht="12.75">
      <c r="A124" s="230"/>
      <c r="B124" s="230"/>
      <c r="C124" s="230"/>
      <c r="D124" s="230"/>
      <c r="E124" s="230"/>
      <c r="F124" s="230"/>
      <c r="G124" s="230"/>
      <c r="H124" s="230"/>
      <c r="I124" s="230"/>
      <c r="J124" s="230"/>
      <c r="K124" s="230"/>
      <c r="L124" s="230"/>
      <c r="M124" s="230"/>
      <c r="N124" s="230"/>
      <c r="O124" s="230"/>
      <c r="P124" s="230"/>
      <c r="Q124" s="230"/>
      <c r="R124" s="230"/>
      <c r="S124" s="230"/>
      <c r="T124" s="230"/>
      <c r="U124" s="230"/>
      <c r="V124" s="230"/>
      <c r="W124" s="230"/>
      <c r="X124" s="230"/>
      <c r="Y124" s="230"/>
      <c r="Z124" s="230"/>
    </row>
    <row r="125" spans="1:26" ht="12.75">
      <c r="A125" s="230"/>
      <c r="B125" s="230"/>
      <c r="C125" s="230"/>
      <c r="D125" s="230"/>
      <c r="E125" s="230"/>
      <c r="F125" s="230"/>
      <c r="G125" s="230"/>
      <c r="H125" s="230"/>
      <c r="I125" s="230"/>
      <c r="J125" s="230"/>
      <c r="K125" s="230"/>
      <c r="L125" s="230"/>
      <c r="M125" s="230"/>
      <c r="N125" s="230"/>
      <c r="O125" s="230"/>
      <c r="P125" s="230"/>
      <c r="Q125" s="230"/>
      <c r="R125" s="230"/>
      <c r="S125" s="230"/>
      <c r="T125" s="230"/>
      <c r="U125" s="230"/>
      <c r="V125" s="230"/>
      <c r="W125" s="230"/>
      <c r="X125" s="230"/>
      <c r="Y125" s="230"/>
      <c r="Z125" s="230"/>
    </row>
    <row r="126" spans="1:26" ht="12.75">
      <c r="A126" s="230"/>
      <c r="B126" s="230"/>
      <c r="C126" s="230"/>
      <c r="D126" s="230"/>
      <c r="E126" s="230"/>
      <c r="F126" s="230"/>
      <c r="G126" s="230"/>
      <c r="H126" s="230"/>
      <c r="I126" s="230"/>
      <c r="J126" s="230"/>
      <c r="K126" s="230"/>
      <c r="L126" s="230"/>
      <c r="M126" s="230"/>
      <c r="N126" s="230"/>
      <c r="O126" s="230"/>
      <c r="P126" s="230"/>
      <c r="Q126" s="230"/>
      <c r="R126" s="230"/>
      <c r="S126" s="230"/>
      <c r="T126" s="230"/>
      <c r="U126" s="230"/>
      <c r="V126" s="230"/>
      <c r="W126" s="230"/>
      <c r="X126" s="230"/>
      <c r="Y126" s="230"/>
      <c r="Z126" s="230"/>
    </row>
    <row r="127" spans="1:26" ht="12.75">
      <c r="A127" s="230"/>
      <c r="B127" s="230"/>
      <c r="C127" s="230"/>
      <c r="D127" s="230"/>
      <c r="E127" s="230"/>
      <c r="F127" s="230"/>
      <c r="G127" s="230"/>
      <c r="H127" s="230"/>
      <c r="I127" s="230"/>
      <c r="J127" s="230"/>
      <c r="K127" s="230"/>
      <c r="L127" s="230"/>
      <c r="M127" s="230"/>
      <c r="N127" s="230"/>
      <c r="O127" s="230"/>
      <c r="P127" s="230"/>
      <c r="Q127" s="230"/>
      <c r="R127" s="230"/>
      <c r="S127" s="230"/>
      <c r="T127" s="230"/>
      <c r="U127" s="230"/>
      <c r="V127" s="230"/>
      <c r="W127" s="230"/>
      <c r="X127" s="230"/>
      <c r="Y127" s="230"/>
      <c r="Z127" s="230"/>
    </row>
    <row r="128" spans="1:26" ht="12.75">
      <c r="A128" s="230"/>
      <c r="B128" s="230"/>
      <c r="C128" s="230"/>
      <c r="D128" s="230"/>
      <c r="E128" s="230"/>
      <c r="F128" s="230"/>
      <c r="G128" s="230"/>
      <c r="H128" s="230"/>
      <c r="I128" s="230"/>
      <c r="J128" s="230"/>
      <c r="K128" s="230"/>
      <c r="L128" s="230"/>
      <c r="M128" s="230"/>
      <c r="N128" s="230"/>
      <c r="O128" s="230"/>
      <c r="P128" s="230"/>
      <c r="Q128" s="230"/>
      <c r="R128" s="230"/>
      <c r="S128" s="230"/>
      <c r="T128" s="230"/>
      <c r="U128" s="230"/>
      <c r="V128" s="230"/>
      <c r="W128" s="230"/>
      <c r="X128" s="230"/>
      <c r="Y128" s="230"/>
      <c r="Z128" s="230"/>
    </row>
    <row r="129" spans="1:26" ht="12.75">
      <c r="A129" s="230"/>
      <c r="B129" s="230"/>
      <c r="C129" s="230"/>
      <c r="D129" s="230"/>
      <c r="E129" s="230"/>
      <c r="F129" s="230"/>
      <c r="G129" s="230"/>
      <c r="H129" s="230"/>
      <c r="I129" s="230"/>
      <c r="J129" s="230"/>
      <c r="K129" s="230"/>
      <c r="L129" s="230"/>
      <c r="M129" s="230"/>
      <c r="N129" s="230"/>
      <c r="O129" s="230"/>
      <c r="P129" s="230"/>
      <c r="Q129" s="230"/>
      <c r="R129" s="230"/>
      <c r="S129" s="230"/>
      <c r="T129" s="230"/>
      <c r="U129" s="230"/>
      <c r="V129" s="230"/>
      <c r="W129" s="230"/>
      <c r="X129" s="230"/>
      <c r="Y129" s="230"/>
      <c r="Z129" s="230"/>
    </row>
    <row r="130" spans="1:26" ht="12.75">
      <c r="A130" s="230"/>
      <c r="B130" s="230"/>
      <c r="C130" s="230"/>
      <c r="D130" s="230"/>
      <c r="E130" s="230"/>
      <c r="F130" s="230"/>
      <c r="G130" s="230"/>
      <c r="H130" s="230"/>
      <c r="I130" s="230"/>
      <c r="J130" s="230"/>
      <c r="K130" s="230"/>
      <c r="L130" s="230"/>
      <c r="M130" s="230"/>
      <c r="N130" s="230"/>
      <c r="O130" s="230"/>
      <c r="P130" s="230"/>
      <c r="Q130" s="230"/>
      <c r="R130" s="230"/>
      <c r="S130" s="230"/>
      <c r="T130" s="230"/>
      <c r="U130" s="230"/>
      <c r="V130" s="230"/>
      <c r="W130" s="230"/>
      <c r="X130" s="230"/>
      <c r="Y130" s="230"/>
      <c r="Z130" s="230"/>
    </row>
    <row r="131" spans="1:26" ht="12.75">
      <c r="A131" s="230"/>
      <c r="B131" s="230"/>
      <c r="C131" s="230"/>
      <c r="D131" s="230"/>
      <c r="E131" s="230"/>
      <c r="F131" s="230"/>
      <c r="G131" s="230"/>
      <c r="H131" s="230"/>
      <c r="I131" s="230"/>
      <c r="J131" s="230"/>
      <c r="K131" s="230"/>
      <c r="L131" s="230"/>
      <c r="M131" s="230"/>
      <c r="N131" s="230"/>
      <c r="O131" s="230"/>
      <c r="P131" s="230"/>
      <c r="Q131" s="230"/>
      <c r="R131" s="230"/>
      <c r="S131" s="230"/>
      <c r="T131" s="230"/>
      <c r="U131" s="230"/>
      <c r="V131" s="230"/>
      <c r="W131" s="230"/>
      <c r="X131" s="230"/>
      <c r="Y131" s="230"/>
      <c r="Z131" s="230"/>
    </row>
    <row r="132" spans="1:26" ht="12.75">
      <c r="A132" s="230"/>
      <c r="B132" s="230"/>
      <c r="C132" s="230"/>
      <c r="D132" s="230"/>
      <c r="E132" s="230"/>
      <c r="F132" s="230"/>
      <c r="G132" s="230"/>
      <c r="H132" s="230"/>
      <c r="I132" s="230"/>
      <c r="J132" s="230"/>
      <c r="K132" s="230"/>
      <c r="L132" s="230"/>
      <c r="M132" s="230"/>
      <c r="N132" s="230"/>
      <c r="O132" s="230"/>
      <c r="P132" s="230"/>
      <c r="Q132" s="230"/>
      <c r="R132" s="230"/>
      <c r="S132" s="230"/>
      <c r="T132" s="230"/>
      <c r="U132" s="230"/>
      <c r="V132" s="230"/>
      <c r="W132" s="230"/>
      <c r="X132" s="230"/>
      <c r="Y132" s="230"/>
      <c r="Z132" s="230"/>
    </row>
    <row r="133" spans="1:26" ht="12.75">
      <c r="A133" s="230"/>
      <c r="B133" s="230"/>
      <c r="C133" s="230"/>
      <c r="D133" s="230"/>
      <c r="E133" s="230"/>
      <c r="F133" s="230"/>
      <c r="G133" s="230"/>
      <c r="H133" s="230"/>
      <c r="I133" s="230"/>
      <c r="J133" s="230"/>
      <c r="K133" s="230"/>
      <c r="L133" s="230"/>
      <c r="M133" s="230"/>
      <c r="N133" s="230"/>
      <c r="O133" s="230"/>
      <c r="P133" s="230"/>
      <c r="Q133" s="230"/>
      <c r="R133" s="230"/>
      <c r="S133" s="230"/>
      <c r="T133" s="230"/>
      <c r="U133" s="230"/>
      <c r="V133" s="230"/>
      <c r="W133" s="230"/>
      <c r="X133" s="230"/>
      <c r="Y133" s="230"/>
      <c r="Z133" s="230"/>
    </row>
    <row r="134" spans="1:26" ht="12.75">
      <c r="A134" s="230"/>
      <c r="B134" s="230"/>
      <c r="C134" s="230"/>
      <c r="D134" s="230"/>
      <c r="E134" s="230"/>
      <c r="F134" s="230"/>
      <c r="G134" s="230"/>
      <c r="H134" s="230"/>
      <c r="I134" s="230"/>
      <c r="J134" s="230"/>
      <c r="K134" s="230"/>
      <c r="L134" s="230"/>
      <c r="M134" s="230"/>
      <c r="N134" s="230"/>
      <c r="O134" s="230"/>
      <c r="P134" s="230"/>
      <c r="Q134" s="230"/>
      <c r="R134" s="230"/>
      <c r="S134" s="230"/>
      <c r="T134" s="230"/>
      <c r="U134" s="230"/>
      <c r="V134" s="230"/>
      <c r="W134" s="230"/>
      <c r="X134" s="230"/>
      <c r="Y134" s="230"/>
      <c r="Z134" s="230"/>
    </row>
    <row r="135" spans="1:26" ht="12.75">
      <c r="A135" s="230"/>
      <c r="B135" s="230"/>
      <c r="C135" s="230"/>
      <c r="D135" s="230"/>
      <c r="E135" s="230"/>
      <c r="F135" s="230"/>
      <c r="G135" s="230"/>
      <c r="H135" s="230"/>
      <c r="I135" s="230"/>
      <c r="J135" s="230"/>
      <c r="K135" s="230"/>
      <c r="L135" s="230"/>
      <c r="M135" s="230"/>
      <c r="N135" s="230"/>
      <c r="O135" s="230"/>
      <c r="P135" s="230"/>
      <c r="Q135" s="230"/>
      <c r="R135" s="230"/>
      <c r="S135" s="230"/>
      <c r="T135" s="230"/>
      <c r="U135" s="230"/>
      <c r="V135" s="230"/>
      <c r="W135" s="230"/>
      <c r="X135" s="230"/>
      <c r="Y135" s="230"/>
      <c r="Z135" s="230"/>
    </row>
    <row r="136" spans="1:26" ht="12.75">
      <c r="A136" s="230"/>
      <c r="B136" s="230"/>
      <c r="C136" s="230"/>
      <c r="D136" s="230"/>
      <c r="E136" s="230"/>
      <c r="F136" s="230"/>
      <c r="G136" s="230"/>
      <c r="H136" s="230"/>
      <c r="I136" s="230"/>
      <c r="J136" s="230"/>
      <c r="K136" s="230"/>
      <c r="L136" s="230"/>
      <c r="M136" s="230"/>
      <c r="N136" s="230"/>
      <c r="O136" s="230"/>
      <c r="P136" s="230"/>
      <c r="Q136" s="230"/>
      <c r="R136" s="230"/>
      <c r="S136" s="230"/>
      <c r="T136" s="230"/>
      <c r="U136" s="230"/>
      <c r="V136" s="230"/>
      <c r="W136" s="230"/>
      <c r="X136" s="230"/>
      <c r="Y136" s="230"/>
      <c r="Z136" s="230"/>
    </row>
    <row r="137" spans="1:26" ht="12.75">
      <c r="A137" s="230"/>
      <c r="B137" s="230"/>
      <c r="C137" s="230"/>
      <c r="D137" s="230"/>
      <c r="E137" s="230"/>
      <c r="F137" s="230"/>
      <c r="G137" s="230"/>
      <c r="H137" s="230"/>
      <c r="I137" s="230"/>
      <c r="J137" s="230"/>
      <c r="K137" s="230"/>
      <c r="L137" s="230"/>
      <c r="M137" s="230"/>
      <c r="N137" s="230"/>
      <c r="O137" s="230"/>
      <c r="P137" s="230"/>
      <c r="Q137" s="230"/>
      <c r="R137" s="230"/>
      <c r="S137" s="230"/>
      <c r="T137" s="230"/>
      <c r="U137" s="230"/>
      <c r="V137" s="230"/>
      <c r="W137" s="230"/>
      <c r="X137" s="230"/>
      <c r="Y137" s="230"/>
      <c r="Z137" s="230"/>
    </row>
    <row r="138" spans="1:26" ht="12.75">
      <c r="A138" s="230"/>
      <c r="B138" s="230"/>
      <c r="C138" s="230"/>
      <c r="D138" s="230"/>
      <c r="E138" s="230"/>
      <c r="F138" s="230"/>
      <c r="G138" s="230"/>
      <c r="H138" s="230"/>
      <c r="I138" s="230"/>
      <c r="J138" s="230"/>
      <c r="K138" s="230"/>
      <c r="L138" s="230"/>
      <c r="M138" s="230"/>
      <c r="N138" s="230"/>
      <c r="O138" s="230"/>
      <c r="P138" s="230"/>
      <c r="Q138" s="230"/>
      <c r="R138" s="230"/>
      <c r="S138" s="230"/>
      <c r="T138" s="230"/>
      <c r="U138" s="230"/>
      <c r="V138" s="230"/>
      <c r="W138" s="230"/>
      <c r="X138" s="230"/>
      <c r="Y138" s="230"/>
      <c r="Z138" s="230"/>
    </row>
    <row r="139" spans="1:26" ht="12.75">
      <c r="A139" s="230"/>
      <c r="B139" s="230"/>
      <c r="C139" s="230"/>
      <c r="D139" s="230"/>
      <c r="E139" s="230"/>
      <c r="F139" s="230"/>
      <c r="G139" s="230"/>
      <c r="H139" s="230"/>
      <c r="I139" s="230"/>
      <c r="J139" s="230"/>
      <c r="K139" s="230"/>
      <c r="L139" s="230"/>
      <c r="M139" s="230"/>
      <c r="N139" s="230"/>
      <c r="O139" s="230"/>
      <c r="P139" s="230"/>
      <c r="Q139" s="230"/>
      <c r="R139" s="230"/>
      <c r="S139" s="230"/>
      <c r="T139" s="230"/>
      <c r="U139" s="230"/>
      <c r="V139" s="230"/>
      <c r="W139" s="230"/>
      <c r="X139" s="230"/>
      <c r="Y139" s="230"/>
      <c r="Z139" s="230"/>
    </row>
    <row r="140" spans="1:26" ht="12.75">
      <c r="A140" s="230"/>
      <c r="B140" s="230"/>
      <c r="C140" s="230"/>
      <c r="D140" s="230"/>
      <c r="E140" s="230"/>
      <c r="F140" s="230"/>
      <c r="G140" s="230"/>
      <c r="H140" s="230"/>
      <c r="I140" s="230"/>
      <c r="J140" s="230"/>
      <c r="K140" s="230"/>
      <c r="L140" s="230"/>
      <c r="M140" s="230"/>
      <c r="N140" s="230"/>
      <c r="O140" s="230"/>
      <c r="P140" s="230"/>
      <c r="Q140" s="230"/>
      <c r="R140" s="230"/>
      <c r="S140" s="230"/>
      <c r="T140" s="230"/>
      <c r="U140" s="230"/>
      <c r="V140" s="230"/>
      <c r="W140" s="230"/>
      <c r="X140" s="230"/>
      <c r="Y140" s="230"/>
      <c r="Z140" s="230"/>
    </row>
    <row r="141" spans="1:26" ht="12.75">
      <c r="A141" s="230"/>
      <c r="B141" s="230"/>
      <c r="C141" s="230"/>
      <c r="D141" s="230"/>
      <c r="E141" s="230"/>
      <c r="F141" s="230"/>
      <c r="G141" s="230"/>
      <c r="H141" s="230"/>
      <c r="I141" s="230"/>
      <c r="J141" s="230"/>
      <c r="K141" s="230"/>
      <c r="L141" s="230"/>
      <c r="M141" s="230"/>
      <c r="N141" s="230"/>
      <c r="O141" s="230"/>
      <c r="P141" s="230"/>
      <c r="Q141" s="230"/>
      <c r="R141" s="230"/>
      <c r="S141" s="230"/>
      <c r="T141" s="230"/>
      <c r="U141" s="230"/>
      <c r="V141" s="230"/>
      <c r="W141" s="230"/>
      <c r="X141" s="230"/>
      <c r="Y141" s="230"/>
      <c r="Z141" s="230"/>
    </row>
    <row r="142" spans="1:26" ht="12.75">
      <c r="A142" s="230"/>
      <c r="B142" s="230"/>
      <c r="C142" s="230"/>
      <c r="D142" s="230"/>
      <c r="E142" s="230"/>
      <c r="F142" s="230"/>
      <c r="G142" s="230"/>
      <c r="H142" s="230"/>
      <c r="I142" s="230"/>
      <c r="J142" s="230"/>
      <c r="K142" s="230"/>
      <c r="L142" s="230"/>
      <c r="M142" s="230"/>
      <c r="N142" s="230"/>
      <c r="O142" s="230"/>
      <c r="P142" s="230"/>
      <c r="Q142" s="230"/>
      <c r="R142" s="230"/>
      <c r="S142" s="230"/>
      <c r="T142" s="230"/>
      <c r="U142" s="230"/>
      <c r="V142" s="230"/>
      <c r="W142" s="230"/>
      <c r="X142" s="230"/>
      <c r="Y142" s="230"/>
      <c r="Z142" s="230"/>
    </row>
    <row r="143" spans="1:26" ht="12.75">
      <c r="A143" s="230"/>
      <c r="B143" s="230"/>
      <c r="C143" s="230"/>
      <c r="D143" s="230"/>
      <c r="E143" s="230"/>
      <c r="F143" s="230"/>
      <c r="G143" s="230"/>
      <c r="H143" s="230"/>
      <c r="I143" s="230"/>
      <c r="J143" s="230"/>
      <c r="K143" s="230"/>
      <c r="L143" s="230"/>
      <c r="M143" s="230"/>
      <c r="N143" s="230"/>
      <c r="O143" s="230"/>
      <c r="P143" s="230"/>
      <c r="Q143" s="230"/>
      <c r="R143" s="230"/>
      <c r="S143" s="230"/>
      <c r="T143" s="230"/>
      <c r="U143" s="230"/>
      <c r="V143" s="230"/>
      <c r="W143" s="230"/>
      <c r="X143" s="230"/>
      <c r="Y143" s="230"/>
      <c r="Z143" s="230"/>
    </row>
    <row r="144" spans="1:26" ht="12.75">
      <c r="A144" s="230"/>
      <c r="B144" s="230"/>
      <c r="C144" s="230"/>
      <c r="D144" s="230"/>
      <c r="E144" s="230"/>
      <c r="F144" s="230"/>
      <c r="G144" s="230"/>
      <c r="H144" s="230"/>
      <c r="I144" s="230"/>
      <c r="J144" s="230"/>
      <c r="K144" s="230"/>
      <c r="L144" s="230"/>
      <c r="M144" s="230"/>
      <c r="N144" s="230"/>
      <c r="O144" s="230"/>
      <c r="P144" s="230"/>
      <c r="Q144" s="230"/>
      <c r="R144" s="230"/>
      <c r="S144" s="230"/>
      <c r="T144" s="230"/>
      <c r="U144" s="230"/>
      <c r="V144" s="230"/>
      <c r="W144" s="230"/>
      <c r="X144" s="230"/>
      <c r="Y144" s="230"/>
      <c r="Z144" s="230"/>
    </row>
    <row r="145" spans="1:26" ht="12.75">
      <c r="A145" s="230"/>
      <c r="B145" s="230"/>
      <c r="C145" s="230"/>
      <c r="D145" s="230"/>
      <c r="E145" s="230"/>
      <c r="F145" s="230"/>
      <c r="G145" s="230"/>
      <c r="H145" s="230"/>
      <c r="I145" s="230"/>
      <c r="J145" s="230"/>
      <c r="K145" s="230"/>
      <c r="L145" s="230"/>
      <c r="M145" s="230"/>
      <c r="N145" s="230"/>
      <c r="O145" s="230"/>
      <c r="P145" s="230"/>
      <c r="Q145" s="230"/>
      <c r="R145" s="230"/>
      <c r="S145" s="230"/>
      <c r="T145" s="230"/>
      <c r="U145" s="230"/>
      <c r="V145" s="230"/>
      <c r="W145" s="230"/>
      <c r="X145" s="230"/>
      <c r="Y145" s="230"/>
      <c r="Z145" s="230"/>
    </row>
    <row r="146" spans="1:26" ht="12.75">
      <c r="A146" s="230"/>
      <c r="B146" s="230"/>
      <c r="C146" s="230"/>
      <c r="D146" s="230"/>
      <c r="E146" s="230"/>
      <c r="F146" s="230"/>
      <c r="G146" s="230"/>
      <c r="H146" s="230"/>
      <c r="I146" s="230"/>
      <c r="J146" s="230"/>
      <c r="K146" s="230"/>
      <c r="L146" s="230"/>
      <c r="M146" s="230"/>
      <c r="N146" s="230"/>
      <c r="O146" s="230"/>
      <c r="P146" s="230"/>
      <c r="Q146" s="230"/>
      <c r="R146" s="230"/>
      <c r="S146" s="230"/>
      <c r="T146" s="230"/>
      <c r="U146" s="230"/>
      <c r="V146" s="230"/>
      <c r="W146" s="230"/>
      <c r="X146" s="230"/>
      <c r="Y146" s="230"/>
      <c r="Z146" s="230"/>
    </row>
    <row r="147" spans="1:26" ht="12.75">
      <c r="A147" s="230"/>
      <c r="B147" s="230"/>
      <c r="C147" s="230"/>
      <c r="D147" s="230"/>
      <c r="E147" s="230"/>
      <c r="F147" s="230"/>
      <c r="G147" s="230"/>
      <c r="H147" s="230"/>
      <c r="I147" s="230"/>
      <c r="J147" s="230"/>
      <c r="K147" s="230"/>
      <c r="L147" s="230"/>
      <c r="M147" s="230"/>
      <c r="N147" s="230"/>
      <c r="O147" s="230"/>
      <c r="P147" s="230"/>
      <c r="Q147" s="230"/>
      <c r="R147" s="230"/>
      <c r="S147" s="230"/>
      <c r="T147" s="230"/>
      <c r="U147" s="230"/>
      <c r="V147" s="230"/>
      <c r="W147" s="230"/>
      <c r="X147" s="230"/>
      <c r="Y147" s="230"/>
      <c r="Z147" s="230"/>
    </row>
    <row r="148" spans="1:26" ht="12.75">
      <c r="A148" s="230"/>
      <c r="B148" s="230"/>
      <c r="C148" s="230"/>
      <c r="D148" s="230"/>
      <c r="E148" s="230"/>
      <c r="F148" s="230"/>
      <c r="G148" s="230"/>
      <c r="H148" s="230"/>
      <c r="I148" s="230"/>
      <c r="J148" s="230"/>
      <c r="K148" s="230"/>
      <c r="L148" s="230"/>
      <c r="M148" s="230"/>
      <c r="N148" s="230"/>
      <c r="O148" s="230"/>
      <c r="P148" s="230"/>
      <c r="Q148" s="230"/>
      <c r="R148" s="230"/>
      <c r="S148" s="230"/>
      <c r="T148" s="230"/>
      <c r="U148" s="230"/>
      <c r="V148" s="230"/>
      <c r="W148" s="230"/>
      <c r="X148" s="230"/>
      <c r="Y148" s="230"/>
      <c r="Z148" s="230"/>
    </row>
    <row r="149" spans="1:26" ht="12.75">
      <c r="A149" s="230"/>
      <c r="B149" s="230"/>
      <c r="C149" s="230"/>
      <c r="D149" s="230"/>
      <c r="E149" s="230"/>
      <c r="F149" s="230"/>
      <c r="G149" s="230"/>
      <c r="H149" s="230"/>
      <c r="I149" s="230"/>
      <c r="J149" s="230"/>
      <c r="K149" s="230"/>
      <c r="L149" s="230"/>
      <c r="M149" s="230"/>
      <c r="N149" s="230"/>
      <c r="O149" s="230"/>
      <c r="P149" s="230"/>
      <c r="Q149" s="230"/>
      <c r="R149" s="230"/>
      <c r="S149" s="230"/>
      <c r="T149" s="230"/>
      <c r="U149" s="230"/>
      <c r="V149" s="230"/>
      <c r="W149" s="230"/>
      <c r="X149" s="230"/>
      <c r="Y149" s="230"/>
      <c r="Z149" s="230"/>
    </row>
    <row r="150" spans="1:26" ht="12.75">
      <c r="A150" s="230"/>
      <c r="B150" s="230"/>
      <c r="C150" s="230"/>
      <c r="D150" s="230"/>
      <c r="E150" s="230"/>
      <c r="F150" s="230"/>
      <c r="G150" s="230"/>
      <c r="H150" s="230"/>
      <c r="I150" s="230"/>
      <c r="J150" s="230"/>
      <c r="K150" s="230"/>
      <c r="L150" s="230"/>
      <c r="M150" s="230"/>
      <c r="N150" s="230"/>
      <c r="O150" s="230"/>
      <c r="P150" s="230"/>
      <c r="Q150" s="230"/>
      <c r="R150" s="230"/>
      <c r="S150" s="230"/>
      <c r="T150" s="230"/>
      <c r="U150" s="230"/>
      <c r="V150" s="230"/>
      <c r="W150" s="230"/>
      <c r="X150" s="230"/>
      <c r="Y150" s="230"/>
      <c r="Z150" s="230"/>
    </row>
    <row r="151" spans="1:26" ht="12.75">
      <c r="A151" s="230"/>
      <c r="B151" s="230"/>
      <c r="C151" s="230"/>
      <c r="D151" s="230"/>
      <c r="E151" s="230"/>
      <c r="F151" s="230"/>
      <c r="G151" s="230"/>
      <c r="H151" s="230"/>
      <c r="I151" s="230"/>
      <c r="J151" s="230"/>
      <c r="K151" s="230"/>
      <c r="L151" s="230"/>
      <c r="M151" s="230"/>
      <c r="N151" s="230"/>
      <c r="O151" s="230"/>
      <c r="P151" s="230"/>
      <c r="Q151" s="230"/>
      <c r="R151" s="230"/>
      <c r="S151" s="230"/>
      <c r="T151" s="230"/>
      <c r="U151" s="230"/>
      <c r="V151" s="230"/>
      <c r="W151" s="230"/>
      <c r="X151" s="230"/>
      <c r="Y151" s="230"/>
      <c r="Z151" s="230"/>
    </row>
    <row r="152" spans="1:26" ht="12.75">
      <c r="A152" s="230"/>
      <c r="B152" s="230"/>
      <c r="C152" s="230"/>
      <c r="D152" s="230"/>
      <c r="E152" s="230"/>
      <c r="F152" s="230"/>
      <c r="G152" s="230"/>
      <c r="H152" s="230"/>
      <c r="I152" s="230"/>
      <c r="J152" s="230"/>
      <c r="K152" s="230"/>
      <c r="L152" s="230"/>
      <c r="M152" s="230"/>
      <c r="N152" s="230"/>
      <c r="O152" s="230"/>
      <c r="P152" s="230"/>
      <c r="Q152" s="230"/>
      <c r="R152" s="230"/>
      <c r="S152" s="230"/>
      <c r="T152" s="230"/>
      <c r="U152" s="230"/>
      <c r="V152" s="230"/>
      <c r="W152" s="230"/>
      <c r="X152" s="230"/>
      <c r="Y152" s="230"/>
      <c r="Z152" s="230"/>
    </row>
    <row r="153" spans="1:26" ht="12.75">
      <c r="A153" s="230"/>
      <c r="B153" s="230"/>
      <c r="C153" s="230"/>
      <c r="D153" s="230"/>
      <c r="E153" s="230"/>
      <c r="F153" s="230"/>
      <c r="G153" s="230"/>
      <c r="H153" s="230"/>
      <c r="I153" s="230"/>
      <c r="J153" s="230"/>
      <c r="K153" s="230"/>
      <c r="L153" s="230"/>
      <c r="M153" s="230"/>
      <c r="N153" s="230"/>
      <c r="O153" s="230"/>
      <c r="P153" s="230"/>
      <c r="Q153" s="230"/>
      <c r="R153" s="230"/>
      <c r="S153" s="230"/>
      <c r="T153" s="230"/>
      <c r="U153" s="230"/>
      <c r="V153" s="230"/>
      <c r="W153" s="230"/>
      <c r="X153" s="230"/>
      <c r="Y153" s="230"/>
      <c r="Z153" s="230"/>
    </row>
    <row r="154" spans="1:26" ht="12.75">
      <c r="A154" s="230"/>
      <c r="B154" s="230"/>
      <c r="C154" s="230"/>
      <c r="D154" s="230"/>
      <c r="E154" s="230"/>
      <c r="F154" s="230"/>
      <c r="G154" s="230"/>
      <c r="H154" s="230"/>
      <c r="I154" s="230"/>
      <c r="J154" s="230"/>
      <c r="K154" s="230"/>
      <c r="L154" s="230"/>
      <c r="M154" s="230"/>
      <c r="N154" s="230"/>
      <c r="O154" s="230"/>
      <c r="P154" s="230"/>
      <c r="Q154" s="230"/>
      <c r="R154" s="230"/>
      <c r="S154" s="230"/>
      <c r="T154" s="230"/>
      <c r="U154" s="230"/>
      <c r="V154" s="230"/>
      <c r="W154" s="230"/>
      <c r="X154" s="230"/>
      <c r="Y154" s="230"/>
      <c r="Z154" s="230"/>
    </row>
    <row r="155" spans="1:26" ht="12.75">
      <c r="A155" s="230"/>
      <c r="B155" s="230"/>
      <c r="C155" s="230"/>
      <c r="D155" s="230"/>
      <c r="E155" s="230"/>
      <c r="F155" s="230"/>
      <c r="G155" s="230"/>
      <c r="H155" s="230"/>
      <c r="I155" s="230"/>
      <c r="J155" s="230"/>
      <c r="K155" s="230"/>
      <c r="L155" s="230"/>
      <c r="M155" s="230"/>
      <c r="N155" s="230"/>
      <c r="O155" s="230"/>
      <c r="P155" s="230"/>
      <c r="Q155" s="230"/>
      <c r="R155" s="230"/>
      <c r="S155" s="230"/>
      <c r="T155" s="230"/>
      <c r="U155" s="230"/>
      <c r="V155" s="230"/>
      <c r="W155" s="230"/>
      <c r="X155" s="230"/>
      <c r="Y155" s="230"/>
      <c r="Z155" s="230"/>
    </row>
    <row r="156" spans="1:26" ht="12.75">
      <c r="A156" s="230"/>
      <c r="B156" s="230"/>
      <c r="C156" s="230"/>
      <c r="D156" s="230"/>
      <c r="E156" s="230"/>
      <c r="F156" s="230"/>
      <c r="G156" s="230"/>
      <c r="H156" s="230"/>
      <c r="I156" s="230"/>
      <c r="J156" s="230"/>
      <c r="K156" s="230"/>
      <c r="L156" s="230"/>
      <c r="M156" s="230"/>
      <c r="N156" s="230"/>
      <c r="O156" s="230"/>
      <c r="P156" s="230"/>
      <c r="Q156" s="230"/>
      <c r="R156" s="230"/>
      <c r="S156" s="230"/>
      <c r="T156" s="230"/>
      <c r="U156" s="230"/>
      <c r="V156" s="230"/>
      <c r="W156" s="230"/>
      <c r="X156" s="230"/>
      <c r="Y156" s="230"/>
      <c r="Z156" s="230"/>
    </row>
    <row r="157" spans="1:26" ht="12.75">
      <c r="A157" s="230"/>
      <c r="B157" s="230"/>
      <c r="C157" s="230"/>
      <c r="D157" s="230"/>
      <c r="E157" s="230"/>
      <c r="F157" s="230"/>
      <c r="G157" s="230"/>
      <c r="H157" s="230"/>
      <c r="I157" s="230"/>
      <c r="J157" s="230"/>
      <c r="K157" s="230"/>
      <c r="L157" s="230"/>
      <c r="M157" s="230"/>
      <c r="N157" s="230"/>
      <c r="O157" s="230"/>
      <c r="P157" s="230"/>
      <c r="Q157" s="230"/>
      <c r="R157" s="230"/>
      <c r="S157" s="230"/>
      <c r="T157" s="230"/>
      <c r="U157" s="230"/>
      <c r="V157" s="230"/>
      <c r="W157" s="230"/>
      <c r="X157" s="230"/>
      <c r="Y157" s="230"/>
      <c r="Z157" s="230"/>
    </row>
    <row r="158" spans="1:26" ht="12.75">
      <c r="A158" s="230"/>
      <c r="B158" s="230"/>
      <c r="C158" s="230"/>
      <c r="D158" s="230"/>
      <c r="E158" s="230"/>
      <c r="F158" s="230"/>
      <c r="G158" s="230"/>
      <c r="H158" s="230"/>
      <c r="I158" s="230"/>
      <c r="J158" s="230"/>
      <c r="K158" s="230"/>
      <c r="L158" s="230"/>
      <c r="M158" s="230"/>
      <c r="N158" s="230"/>
      <c r="O158" s="230"/>
      <c r="P158" s="230"/>
      <c r="Q158" s="230"/>
      <c r="R158" s="230"/>
      <c r="S158" s="230"/>
      <c r="T158" s="230"/>
      <c r="U158" s="230"/>
      <c r="V158" s="230"/>
      <c r="W158" s="230"/>
      <c r="X158" s="230"/>
      <c r="Y158" s="230"/>
      <c r="Z158" s="230"/>
    </row>
    <row r="159" spans="1:26" ht="12.75">
      <c r="A159" s="230"/>
      <c r="B159" s="230"/>
      <c r="C159" s="230"/>
      <c r="D159" s="230"/>
      <c r="E159" s="230"/>
      <c r="F159" s="230"/>
      <c r="G159" s="230"/>
      <c r="H159" s="230"/>
      <c r="I159" s="230"/>
      <c r="J159" s="230"/>
      <c r="K159" s="230"/>
      <c r="L159" s="230"/>
      <c r="M159" s="230"/>
      <c r="N159" s="230"/>
      <c r="O159" s="230"/>
      <c r="P159" s="230"/>
      <c r="Q159" s="230"/>
      <c r="R159" s="230"/>
      <c r="S159" s="230"/>
      <c r="T159" s="230"/>
      <c r="U159" s="230"/>
      <c r="V159" s="230"/>
      <c r="W159" s="230"/>
      <c r="X159" s="230"/>
      <c r="Y159" s="230"/>
      <c r="Z159" s="230"/>
    </row>
    <row r="160" spans="1:26" ht="12.75">
      <c r="A160" s="230"/>
      <c r="B160" s="230"/>
      <c r="C160" s="230"/>
      <c r="D160" s="230"/>
      <c r="E160" s="230"/>
      <c r="F160" s="230"/>
      <c r="G160" s="230"/>
      <c r="H160" s="230"/>
      <c r="I160" s="230"/>
      <c r="J160" s="230"/>
      <c r="K160" s="230"/>
      <c r="L160" s="230"/>
      <c r="M160" s="230"/>
      <c r="N160" s="230"/>
      <c r="O160" s="230"/>
      <c r="P160" s="230"/>
      <c r="Q160" s="230"/>
      <c r="R160" s="230"/>
      <c r="S160" s="230"/>
      <c r="T160" s="230"/>
      <c r="U160" s="230"/>
      <c r="V160" s="230"/>
      <c r="W160" s="230"/>
      <c r="X160" s="230"/>
      <c r="Y160" s="230"/>
      <c r="Z160" s="230"/>
    </row>
    <row r="161" spans="1:26" ht="12.75">
      <c r="A161" s="230"/>
      <c r="B161" s="230"/>
      <c r="C161" s="230"/>
      <c r="D161" s="230"/>
      <c r="E161" s="230"/>
      <c r="F161" s="230"/>
      <c r="G161" s="230"/>
      <c r="H161" s="230"/>
      <c r="I161" s="230"/>
      <c r="J161" s="230"/>
      <c r="K161" s="230"/>
      <c r="L161" s="230"/>
      <c r="M161" s="230"/>
      <c r="N161" s="230"/>
      <c r="O161" s="230"/>
      <c r="P161" s="230"/>
      <c r="Q161" s="230"/>
      <c r="R161" s="230"/>
      <c r="S161" s="230"/>
      <c r="T161" s="230"/>
      <c r="U161" s="230"/>
      <c r="V161" s="230"/>
      <c r="W161" s="230"/>
      <c r="X161" s="230"/>
      <c r="Y161" s="230"/>
      <c r="Z161" s="230"/>
    </row>
    <row r="162" spans="1:26" ht="12.75">
      <c r="A162" s="230"/>
      <c r="B162" s="230"/>
      <c r="C162" s="230"/>
      <c r="D162" s="230"/>
      <c r="E162" s="230"/>
      <c r="F162" s="230"/>
      <c r="G162" s="230"/>
      <c r="H162" s="230"/>
      <c r="I162" s="230"/>
      <c r="J162" s="230"/>
      <c r="K162" s="230"/>
      <c r="L162" s="230"/>
      <c r="M162" s="230"/>
      <c r="N162" s="230"/>
      <c r="O162" s="230"/>
      <c r="P162" s="230"/>
      <c r="Q162" s="230"/>
      <c r="R162" s="230"/>
      <c r="S162" s="230"/>
      <c r="T162" s="230"/>
      <c r="U162" s="230"/>
      <c r="V162" s="230"/>
      <c r="W162" s="230"/>
      <c r="X162" s="230"/>
      <c r="Y162" s="230"/>
      <c r="Z162" s="230"/>
    </row>
    <row r="163" spans="1:26" ht="12.75">
      <c r="A163" s="230"/>
      <c r="B163" s="230"/>
      <c r="C163" s="230"/>
      <c r="D163" s="230"/>
      <c r="E163" s="230"/>
      <c r="F163" s="230"/>
      <c r="G163" s="230"/>
      <c r="H163" s="230"/>
      <c r="I163" s="230"/>
      <c r="J163" s="230"/>
      <c r="K163" s="230"/>
      <c r="L163" s="230"/>
      <c r="M163" s="230"/>
      <c r="N163" s="230"/>
      <c r="O163" s="230"/>
      <c r="P163" s="230"/>
      <c r="Q163" s="230"/>
      <c r="R163" s="230"/>
      <c r="S163" s="230"/>
      <c r="T163" s="230"/>
      <c r="U163" s="230"/>
      <c r="V163" s="230"/>
      <c r="W163" s="230"/>
      <c r="X163" s="230"/>
      <c r="Y163" s="230"/>
      <c r="Z163" s="230"/>
    </row>
    <row r="164" spans="1:26" ht="12.75">
      <c r="A164" s="230"/>
      <c r="B164" s="230"/>
      <c r="C164" s="230"/>
      <c r="D164" s="230"/>
      <c r="E164" s="230"/>
      <c r="F164" s="230"/>
      <c r="G164" s="230"/>
      <c r="H164" s="230"/>
      <c r="I164" s="230"/>
      <c r="J164" s="230"/>
      <c r="K164" s="230"/>
      <c r="L164" s="230"/>
      <c r="M164" s="230"/>
      <c r="N164" s="230"/>
      <c r="O164" s="230"/>
      <c r="P164" s="230"/>
      <c r="Q164" s="230"/>
      <c r="R164" s="230"/>
      <c r="S164" s="230"/>
      <c r="T164" s="230"/>
      <c r="U164" s="230"/>
      <c r="V164" s="230"/>
      <c r="W164" s="230"/>
      <c r="X164" s="230"/>
      <c r="Y164" s="230"/>
      <c r="Z164" s="230"/>
    </row>
    <row r="165" spans="1:26" ht="12.75">
      <c r="A165" s="230"/>
      <c r="B165" s="230"/>
      <c r="C165" s="230"/>
      <c r="D165" s="230"/>
      <c r="E165" s="230"/>
      <c r="F165" s="230"/>
      <c r="G165" s="230"/>
      <c r="H165" s="230"/>
      <c r="I165" s="230"/>
      <c r="J165" s="230"/>
      <c r="K165" s="230"/>
      <c r="L165" s="230"/>
      <c r="M165" s="230"/>
      <c r="N165" s="230"/>
      <c r="O165" s="230"/>
      <c r="P165" s="230"/>
      <c r="Q165" s="230"/>
      <c r="R165" s="230"/>
      <c r="S165" s="230"/>
      <c r="T165" s="230"/>
      <c r="U165" s="230"/>
      <c r="V165" s="230"/>
      <c r="W165" s="230"/>
      <c r="X165" s="230"/>
      <c r="Y165" s="230"/>
      <c r="Z165" s="230"/>
    </row>
    <row r="166" spans="1:26" ht="12.75">
      <c r="A166" s="230"/>
      <c r="B166" s="230"/>
      <c r="C166" s="230"/>
      <c r="D166" s="230"/>
      <c r="E166" s="230"/>
      <c r="F166" s="230"/>
      <c r="G166" s="230"/>
      <c r="H166" s="230"/>
      <c r="I166" s="230"/>
      <c r="J166" s="230"/>
      <c r="K166" s="230"/>
      <c r="L166" s="230"/>
      <c r="M166" s="230"/>
      <c r="N166" s="230"/>
      <c r="O166" s="230"/>
      <c r="P166" s="230"/>
      <c r="Q166" s="230"/>
      <c r="R166" s="230"/>
      <c r="S166" s="230"/>
      <c r="T166" s="230"/>
      <c r="U166" s="230"/>
      <c r="V166" s="230"/>
      <c r="W166" s="230"/>
      <c r="X166" s="230"/>
      <c r="Y166" s="230"/>
      <c r="Z166" s="230"/>
    </row>
    <row r="167" spans="1:26" ht="12.75">
      <c r="A167" s="230"/>
      <c r="B167" s="230"/>
      <c r="C167" s="230"/>
      <c r="D167" s="230"/>
      <c r="E167" s="230"/>
      <c r="F167" s="230"/>
      <c r="G167" s="230"/>
      <c r="H167" s="230"/>
      <c r="I167" s="230"/>
      <c r="J167" s="230"/>
      <c r="K167" s="230"/>
      <c r="L167" s="230"/>
      <c r="M167" s="230"/>
      <c r="N167" s="230"/>
      <c r="O167" s="230"/>
      <c r="P167" s="230"/>
      <c r="Q167" s="230"/>
      <c r="R167" s="230"/>
      <c r="S167" s="230"/>
      <c r="T167" s="230"/>
      <c r="U167" s="230"/>
      <c r="V167" s="230"/>
      <c r="W167" s="230"/>
      <c r="X167" s="230"/>
      <c r="Y167" s="230"/>
      <c r="Z167" s="230"/>
    </row>
    <row r="168" spans="1:26" ht="12.75">
      <c r="A168" s="230"/>
      <c r="B168" s="230"/>
      <c r="C168" s="230"/>
      <c r="D168" s="230"/>
      <c r="E168" s="230"/>
      <c r="F168" s="230"/>
      <c r="G168" s="230"/>
      <c r="H168" s="230"/>
      <c r="I168" s="230"/>
      <c r="J168" s="230"/>
      <c r="K168" s="230"/>
      <c r="L168" s="230"/>
      <c r="M168" s="230"/>
      <c r="N168" s="230"/>
      <c r="O168" s="230"/>
      <c r="P168" s="230"/>
      <c r="Q168" s="230"/>
      <c r="R168" s="230"/>
      <c r="S168" s="230"/>
      <c r="T168" s="230"/>
      <c r="U168" s="230"/>
      <c r="V168" s="230"/>
      <c r="W168" s="230"/>
      <c r="X168" s="230"/>
      <c r="Y168" s="230"/>
      <c r="Z168" s="230"/>
    </row>
    <row r="169" spans="1:26" ht="12.75">
      <c r="A169" s="230"/>
      <c r="B169" s="230"/>
      <c r="C169" s="230"/>
      <c r="D169" s="230"/>
      <c r="E169" s="230"/>
      <c r="F169" s="230"/>
      <c r="G169" s="230"/>
      <c r="H169" s="230"/>
      <c r="I169" s="230"/>
      <c r="J169" s="230"/>
      <c r="K169" s="230"/>
      <c r="L169" s="230"/>
      <c r="M169" s="230"/>
      <c r="N169" s="230"/>
      <c r="O169" s="230"/>
      <c r="P169" s="230"/>
      <c r="Q169" s="230"/>
      <c r="R169" s="230"/>
      <c r="S169" s="230"/>
      <c r="T169" s="230"/>
      <c r="U169" s="230"/>
      <c r="V169" s="230"/>
      <c r="W169" s="230"/>
      <c r="X169" s="230"/>
      <c r="Y169" s="230"/>
      <c r="Z169" s="230"/>
    </row>
    <row r="170" spans="1:26" ht="12.75">
      <c r="A170" s="230"/>
      <c r="B170" s="230"/>
      <c r="C170" s="230"/>
      <c r="D170" s="230"/>
      <c r="E170" s="230"/>
      <c r="F170" s="230"/>
      <c r="G170" s="230"/>
      <c r="H170" s="230"/>
      <c r="I170" s="230"/>
      <c r="J170" s="230"/>
      <c r="K170" s="230"/>
      <c r="L170" s="230"/>
      <c r="M170" s="230"/>
      <c r="N170" s="230"/>
      <c r="O170" s="230"/>
      <c r="P170" s="230"/>
      <c r="Q170" s="230"/>
      <c r="R170" s="230"/>
      <c r="S170" s="230"/>
      <c r="T170" s="230"/>
      <c r="U170" s="230"/>
      <c r="V170" s="230"/>
      <c r="W170" s="230"/>
      <c r="X170" s="230"/>
      <c r="Y170" s="230"/>
      <c r="Z170" s="230"/>
    </row>
    <row r="171" spans="1:26" ht="12.75">
      <c r="A171" s="230"/>
      <c r="B171" s="230"/>
      <c r="C171" s="230"/>
      <c r="D171" s="230"/>
      <c r="E171" s="230"/>
      <c r="F171" s="230"/>
      <c r="G171" s="230"/>
      <c r="H171" s="230"/>
      <c r="I171" s="230"/>
      <c r="J171" s="230"/>
      <c r="K171" s="230"/>
      <c r="L171" s="230"/>
      <c r="M171" s="230"/>
      <c r="N171" s="230"/>
      <c r="O171" s="230"/>
      <c r="P171" s="230"/>
      <c r="Q171" s="230"/>
      <c r="R171" s="230"/>
      <c r="S171" s="230"/>
      <c r="T171" s="230"/>
      <c r="U171" s="230"/>
      <c r="V171" s="230"/>
      <c r="W171" s="230"/>
      <c r="X171" s="230"/>
      <c r="Y171" s="230"/>
      <c r="Z171" s="230"/>
    </row>
    <row r="172" spans="1:26" ht="12.75">
      <c r="A172" s="230"/>
      <c r="B172" s="230"/>
      <c r="C172" s="230"/>
      <c r="D172" s="230"/>
      <c r="E172" s="230"/>
      <c r="F172" s="230"/>
      <c r="G172" s="230"/>
      <c r="H172" s="230"/>
      <c r="I172" s="230"/>
      <c r="J172" s="230"/>
      <c r="K172" s="230"/>
      <c r="L172" s="230"/>
      <c r="M172" s="230"/>
      <c r="N172" s="230"/>
      <c r="O172" s="230"/>
      <c r="P172" s="230"/>
      <c r="Q172" s="230"/>
      <c r="R172" s="230"/>
      <c r="S172" s="230"/>
      <c r="T172" s="230"/>
      <c r="U172" s="230"/>
      <c r="V172" s="230"/>
      <c r="W172" s="230"/>
      <c r="X172" s="230"/>
      <c r="Y172" s="230"/>
      <c r="Z172" s="230"/>
    </row>
    <row r="173" spans="1:26" ht="12.75">
      <c r="A173" s="230"/>
      <c r="B173" s="230"/>
      <c r="C173" s="230"/>
      <c r="D173" s="230"/>
      <c r="E173" s="230"/>
      <c r="F173" s="230"/>
      <c r="G173" s="230"/>
      <c r="H173" s="230"/>
      <c r="I173" s="230"/>
      <c r="J173" s="230"/>
      <c r="K173" s="230"/>
      <c r="L173" s="230"/>
      <c r="M173" s="230"/>
      <c r="N173" s="230"/>
      <c r="O173" s="230"/>
      <c r="P173" s="230"/>
      <c r="Q173" s="230"/>
      <c r="R173" s="230"/>
      <c r="S173" s="230"/>
      <c r="T173" s="230"/>
      <c r="U173" s="230"/>
      <c r="V173" s="230"/>
      <c r="W173" s="230"/>
      <c r="X173" s="230"/>
      <c r="Y173" s="230"/>
      <c r="Z173" s="230"/>
    </row>
    <row r="174" spans="1:26" ht="12.75">
      <c r="A174" s="230"/>
      <c r="B174" s="230"/>
      <c r="C174" s="230"/>
      <c r="D174" s="230"/>
      <c r="E174" s="230"/>
      <c r="F174" s="230"/>
      <c r="G174" s="230"/>
      <c r="H174" s="230"/>
      <c r="I174" s="230"/>
      <c r="J174" s="230"/>
      <c r="K174" s="230"/>
      <c r="L174" s="230"/>
      <c r="M174" s="230"/>
      <c r="N174" s="230"/>
      <c r="O174" s="230"/>
      <c r="P174" s="230"/>
      <c r="Q174" s="230"/>
      <c r="R174" s="230"/>
      <c r="S174" s="230"/>
      <c r="T174" s="230"/>
      <c r="U174" s="230"/>
      <c r="V174" s="230"/>
      <c r="W174" s="230"/>
      <c r="X174" s="230"/>
      <c r="Y174" s="230"/>
      <c r="Z174" s="230"/>
    </row>
    <row r="175" spans="1:26" ht="12.75">
      <c r="A175" s="230"/>
      <c r="B175" s="230"/>
      <c r="C175" s="230"/>
      <c r="D175" s="230"/>
      <c r="E175" s="230"/>
      <c r="F175" s="230"/>
      <c r="G175" s="230"/>
      <c r="H175" s="230"/>
      <c r="I175" s="230"/>
      <c r="J175" s="230"/>
      <c r="K175" s="230"/>
      <c r="L175" s="230"/>
      <c r="M175" s="230"/>
      <c r="N175" s="230"/>
      <c r="O175" s="230"/>
      <c r="P175" s="230"/>
      <c r="Q175" s="230"/>
      <c r="R175" s="230"/>
      <c r="S175" s="230"/>
      <c r="T175" s="230"/>
      <c r="U175" s="230"/>
      <c r="V175" s="230"/>
      <c r="W175" s="230"/>
      <c r="X175" s="230"/>
      <c r="Y175" s="230"/>
      <c r="Z175" s="230"/>
    </row>
    <row r="176" spans="1:26" ht="12.75">
      <c r="A176" s="230"/>
      <c r="B176" s="230"/>
      <c r="C176" s="230"/>
      <c r="D176" s="230"/>
      <c r="E176" s="230"/>
      <c r="F176" s="230"/>
      <c r="G176" s="230"/>
      <c r="H176" s="230"/>
      <c r="I176" s="230"/>
      <c r="J176" s="230"/>
      <c r="K176" s="230"/>
      <c r="L176" s="230"/>
      <c r="M176" s="230"/>
      <c r="N176" s="230"/>
      <c r="O176" s="230"/>
      <c r="P176" s="230"/>
      <c r="Q176" s="230"/>
      <c r="R176" s="230"/>
      <c r="S176" s="230"/>
      <c r="T176" s="230"/>
      <c r="U176" s="230"/>
      <c r="V176" s="230"/>
      <c r="W176" s="230"/>
      <c r="X176" s="230"/>
      <c r="Y176" s="230"/>
      <c r="Z176" s="230"/>
    </row>
    <row r="177" spans="1:26" ht="12.75">
      <c r="A177" s="230"/>
      <c r="B177" s="230"/>
      <c r="C177" s="230"/>
      <c r="D177" s="230"/>
      <c r="E177" s="230"/>
      <c r="F177" s="230"/>
      <c r="G177" s="230"/>
      <c r="H177" s="230"/>
      <c r="I177" s="230"/>
      <c r="J177" s="230"/>
      <c r="K177" s="230"/>
      <c r="L177" s="230"/>
      <c r="M177" s="230"/>
      <c r="N177" s="230"/>
      <c r="O177" s="230"/>
      <c r="P177" s="230"/>
      <c r="Q177" s="230"/>
      <c r="R177" s="230"/>
      <c r="S177" s="230"/>
      <c r="T177" s="230"/>
      <c r="U177" s="230"/>
      <c r="V177" s="230"/>
      <c r="W177" s="230"/>
      <c r="X177" s="230"/>
      <c r="Y177" s="230"/>
      <c r="Z177" s="230"/>
    </row>
    <row r="178" spans="1:26" ht="12.75">
      <c r="A178" s="230"/>
      <c r="B178" s="230"/>
      <c r="C178" s="230"/>
      <c r="D178" s="230"/>
      <c r="E178" s="230"/>
      <c r="F178" s="230"/>
      <c r="G178" s="230"/>
      <c r="H178" s="230"/>
      <c r="I178" s="230"/>
      <c r="J178" s="230"/>
      <c r="K178" s="230"/>
      <c r="L178" s="230"/>
      <c r="M178" s="230"/>
      <c r="N178" s="230"/>
      <c r="O178" s="230"/>
      <c r="P178" s="230"/>
      <c r="Q178" s="230"/>
      <c r="R178" s="230"/>
      <c r="S178" s="230"/>
      <c r="T178" s="230"/>
      <c r="U178" s="230"/>
      <c r="V178" s="230"/>
      <c r="W178" s="230"/>
      <c r="X178" s="230"/>
      <c r="Y178" s="230"/>
      <c r="Z178" s="230"/>
    </row>
    <row r="179" spans="1:26" ht="12.75">
      <c r="A179" s="230"/>
      <c r="B179" s="230"/>
      <c r="C179" s="230"/>
      <c r="D179" s="230"/>
      <c r="E179" s="230"/>
      <c r="F179" s="230"/>
      <c r="G179" s="230"/>
      <c r="H179" s="230"/>
      <c r="I179" s="230"/>
      <c r="J179" s="230"/>
      <c r="K179" s="230"/>
      <c r="L179" s="230"/>
      <c r="M179" s="230"/>
      <c r="N179" s="230"/>
      <c r="O179" s="230"/>
      <c r="P179" s="230"/>
      <c r="Q179" s="230"/>
      <c r="R179" s="230"/>
      <c r="S179" s="230"/>
      <c r="T179" s="230"/>
      <c r="U179" s="230"/>
      <c r="V179" s="230"/>
      <c r="W179" s="230"/>
      <c r="X179" s="230"/>
      <c r="Y179" s="230"/>
      <c r="Z179" s="230"/>
    </row>
    <row r="180" spans="1:26" ht="12.75">
      <c r="A180" s="230"/>
      <c r="B180" s="230"/>
      <c r="C180" s="230"/>
      <c r="D180" s="230"/>
      <c r="E180" s="230"/>
      <c r="F180" s="230"/>
      <c r="G180" s="230"/>
      <c r="H180" s="230"/>
      <c r="I180" s="230"/>
      <c r="J180" s="230"/>
      <c r="K180" s="230"/>
      <c r="L180" s="230"/>
      <c r="M180" s="230"/>
      <c r="N180" s="230"/>
      <c r="O180" s="230"/>
      <c r="P180" s="230"/>
      <c r="Q180" s="230"/>
      <c r="R180" s="230"/>
      <c r="S180" s="230"/>
      <c r="T180" s="230"/>
      <c r="U180" s="230"/>
      <c r="V180" s="230"/>
      <c r="W180" s="230"/>
      <c r="X180" s="230"/>
      <c r="Y180" s="230"/>
      <c r="Z180" s="230"/>
    </row>
    <row r="181" spans="1:26" ht="12.75">
      <c r="A181" s="230"/>
      <c r="B181" s="230"/>
      <c r="C181" s="230"/>
      <c r="D181" s="230"/>
      <c r="E181" s="230"/>
      <c r="F181" s="230"/>
      <c r="G181" s="230"/>
      <c r="H181" s="230"/>
      <c r="I181" s="230"/>
      <c r="J181" s="230"/>
      <c r="K181" s="230"/>
      <c r="L181" s="230"/>
      <c r="M181" s="230"/>
      <c r="N181" s="230"/>
      <c r="O181" s="230"/>
      <c r="P181" s="230"/>
      <c r="Q181" s="230"/>
      <c r="R181" s="230"/>
      <c r="S181" s="230"/>
      <c r="T181" s="230"/>
      <c r="U181" s="230"/>
      <c r="V181" s="230"/>
      <c r="W181" s="230"/>
      <c r="X181" s="230"/>
      <c r="Y181" s="230"/>
      <c r="Z181" s="230"/>
    </row>
    <row r="182" spans="1:26" ht="12.75">
      <c r="A182" s="230"/>
      <c r="B182" s="230"/>
      <c r="C182" s="230"/>
      <c r="D182" s="230"/>
      <c r="E182" s="230"/>
      <c r="F182" s="230"/>
      <c r="G182" s="230"/>
      <c r="H182" s="230"/>
      <c r="I182" s="230"/>
      <c r="J182" s="230"/>
      <c r="K182" s="230"/>
      <c r="L182" s="230"/>
      <c r="M182" s="230"/>
      <c r="N182" s="230"/>
      <c r="O182" s="230"/>
      <c r="P182" s="230"/>
      <c r="Q182" s="230"/>
      <c r="R182" s="230"/>
      <c r="S182" s="230"/>
      <c r="T182" s="230"/>
      <c r="U182" s="230"/>
      <c r="V182" s="230"/>
      <c r="W182" s="230"/>
      <c r="X182" s="230"/>
      <c r="Y182" s="230"/>
      <c r="Z182" s="230"/>
    </row>
    <row r="183" spans="1:26" ht="12.75">
      <c r="A183" s="230"/>
      <c r="B183" s="230"/>
      <c r="C183" s="230"/>
      <c r="D183" s="230"/>
      <c r="E183" s="230"/>
      <c r="F183" s="230"/>
      <c r="G183" s="230"/>
      <c r="H183" s="230"/>
      <c r="I183" s="230"/>
      <c r="J183" s="230"/>
      <c r="K183" s="230"/>
      <c r="L183" s="230"/>
      <c r="M183" s="230"/>
      <c r="N183" s="230"/>
      <c r="O183" s="230"/>
      <c r="P183" s="230"/>
      <c r="Q183" s="230"/>
      <c r="R183" s="230"/>
      <c r="S183" s="230"/>
      <c r="T183" s="230"/>
      <c r="U183" s="230"/>
      <c r="V183" s="230"/>
      <c r="W183" s="230"/>
      <c r="X183" s="230"/>
      <c r="Y183" s="230"/>
      <c r="Z183" s="230"/>
    </row>
    <row r="184" spans="1:26" ht="12.75">
      <c r="A184" s="230"/>
      <c r="B184" s="230"/>
      <c r="C184" s="230"/>
      <c r="D184" s="230"/>
      <c r="E184" s="230"/>
      <c r="F184" s="230"/>
      <c r="G184" s="230"/>
      <c r="H184" s="230"/>
      <c r="I184" s="230"/>
      <c r="J184" s="230"/>
      <c r="K184" s="230"/>
      <c r="L184" s="230"/>
      <c r="M184" s="230"/>
      <c r="N184" s="230"/>
      <c r="O184" s="230"/>
      <c r="P184" s="230"/>
      <c r="Q184" s="230"/>
      <c r="R184" s="230"/>
      <c r="S184" s="230"/>
      <c r="T184" s="230"/>
      <c r="U184" s="230"/>
      <c r="V184" s="230"/>
      <c r="W184" s="230"/>
      <c r="X184" s="230"/>
      <c r="Y184" s="230"/>
      <c r="Z184" s="230"/>
    </row>
    <row r="185" spans="1:26" ht="12.75">
      <c r="A185" s="230"/>
      <c r="B185" s="230"/>
      <c r="C185" s="230"/>
      <c r="D185" s="230"/>
      <c r="E185" s="230"/>
      <c r="F185" s="230"/>
      <c r="G185" s="230"/>
      <c r="H185" s="230"/>
      <c r="I185" s="230"/>
      <c r="J185" s="230"/>
      <c r="K185" s="230"/>
      <c r="L185" s="230"/>
      <c r="M185" s="230"/>
      <c r="N185" s="230"/>
      <c r="O185" s="230"/>
      <c r="P185" s="230"/>
      <c r="Q185" s="230"/>
      <c r="R185" s="230"/>
      <c r="S185" s="230"/>
      <c r="T185" s="230"/>
      <c r="U185" s="230"/>
      <c r="V185" s="230"/>
      <c r="W185" s="230"/>
      <c r="X185" s="230"/>
      <c r="Y185" s="230"/>
      <c r="Z185" s="230"/>
    </row>
    <row r="186" spans="1:26" ht="12.75">
      <c r="A186" s="230"/>
      <c r="B186" s="230"/>
      <c r="C186" s="230"/>
      <c r="D186" s="230"/>
      <c r="E186" s="230"/>
      <c r="F186" s="230"/>
      <c r="G186" s="230"/>
      <c r="H186" s="230"/>
      <c r="I186" s="230"/>
      <c r="J186" s="230"/>
      <c r="K186" s="230"/>
      <c r="L186" s="230"/>
      <c r="M186" s="230"/>
      <c r="N186" s="230"/>
      <c r="O186" s="230"/>
      <c r="P186" s="230"/>
      <c r="Q186" s="230"/>
      <c r="R186" s="230"/>
      <c r="S186" s="230"/>
      <c r="T186" s="230"/>
      <c r="U186" s="230"/>
      <c r="V186" s="230"/>
      <c r="W186" s="230"/>
      <c r="X186" s="230"/>
      <c r="Y186" s="230"/>
      <c r="Z186" s="230"/>
    </row>
    <row r="187" spans="1:26" ht="12.75">
      <c r="A187" s="230"/>
      <c r="B187" s="230"/>
      <c r="C187" s="230"/>
      <c r="D187" s="230"/>
      <c r="E187" s="230"/>
      <c r="F187" s="230"/>
      <c r="G187" s="230"/>
      <c r="H187" s="230"/>
      <c r="I187" s="230"/>
      <c r="J187" s="230"/>
      <c r="K187" s="230"/>
      <c r="L187" s="230"/>
      <c r="M187" s="230"/>
      <c r="N187" s="230"/>
      <c r="O187" s="230"/>
      <c r="P187" s="230"/>
      <c r="Q187" s="230"/>
      <c r="R187" s="230"/>
      <c r="S187" s="230"/>
      <c r="T187" s="230"/>
      <c r="U187" s="230"/>
      <c r="V187" s="230"/>
      <c r="W187" s="230"/>
      <c r="X187" s="230"/>
      <c r="Y187" s="230"/>
      <c r="Z187" s="230"/>
    </row>
    <row r="188" spans="1:26" ht="12.75">
      <c r="A188" s="230"/>
      <c r="B188" s="230"/>
      <c r="C188" s="230"/>
      <c r="D188" s="230"/>
      <c r="E188" s="230"/>
      <c r="F188" s="230"/>
      <c r="G188" s="230"/>
      <c r="H188" s="230"/>
      <c r="I188" s="230"/>
      <c r="J188" s="230"/>
      <c r="K188" s="230"/>
      <c r="L188" s="230"/>
      <c r="M188" s="230"/>
      <c r="N188" s="230"/>
      <c r="O188" s="230"/>
      <c r="P188" s="230"/>
      <c r="Q188" s="230"/>
      <c r="R188" s="230"/>
      <c r="S188" s="230"/>
      <c r="T188" s="230"/>
      <c r="U188" s="230"/>
      <c r="V188" s="230"/>
      <c r="W188" s="230"/>
      <c r="X188" s="230"/>
      <c r="Y188" s="230"/>
      <c r="Z188" s="230"/>
    </row>
    <row r="189" spans="1:26" ht="12.75">
      <c r="A189" s="230"/>
      <c r="B189" s="230"/>
      <c r="C189" s="230"/>
      <c r="D189" s="230"/>
      <c r="E189" s="230"/>
      <c r="F189" s="230"/>
      <c r="G189" s="230"/>
      <c r="H189" s="230"/>
      <c r="I189" s="230"/>
      <c r="J189" s="230"/>
      <c r="K189" s="230"/>
      <c r="L189" s="230"/>
      <c r="M189" s="230"/>
      <c r="N189" s="230"/>
      <c r="O189" s="230"/>
      <c r="P189" s="230"/>
      <c r="Q189" s="230"/>
      <c r="R189" s="230"/>
      <c r="S189" s="230"/>
      <c r="T189" s="230"/>
      <c r="U189" s="230"/>
      <c r="V189" s="230"/>
      <c r="W189" s="230"/>
      <c r="X189" s="230"/>
      <c r="Y189" s="230"/>
      <c r="Z189" s="230"/>
    </row>
    <row r="190" spans="1:26" ht="12.75">
      <c r="A190" s="230"/>
      <c r="B190" s="230"/>
      <c r="C190" s="230"/>
      <c r="D190" s="230"/>
      <c r="E190" s="230"/>
      <c r="F190" s="230"/>
      <c r="G190" s="230"/>
      <c r="H190" s="230"/>
      <c r="I190" s="230"/>
      <c r="J190" s="230"/>
      <c r="K190" s="230"/>
      <c r="L190" s="230"/>
      <c r="M190" s="230"/>
      <c r="N190" s="230"/>
      <c r="O190" s="230"/>
      <c r="P190" s="230"/>
      <c r="Q190" s="230"/>
      <c r="R190" s="230"/>
      <c r="S190" s="230"/>
      <c r="T190" s="230"/>
      <c r="U190" s="230"/>
      <c r="V190" s="230"/>
      <c r="W190" s="230"/>
      <c r="X190" s="230"/>
      <c r="Y190" s="230"/>
      <c r="Z190" s="230"/>
    </row>
    <row r="191" spans="1:26" ht="12.75">
      <c r="A191" s="230"/>
      <c r="B191" s="230"/>
      <c r="C191" s="230"/>
      <c r="D191" s="230"/>
      <c r="E191" s="230"/>
      <c r="F191" s="230"/>
      <c r="G191" s="230"/>
      <c r="H191" s="230"/>
      <c r="I191" s="230"/>
      <c r="J191" s="230"/>
      <c r="K191" s="230"/>
      <c r="L191" s="230"/>
      <c r="M191" s="230"/>
      <c r="N191" s="230"/>
      <c r="O191" s="230"/>
      <c r="P191" s="230"/>
      <c r="Q191" s="230"/>
      <c r="R191" s="230"/>
      <c r="S191" s="230"/>
      <c r="T191" s="230"/>
      <c r="U191" s="230"/>
      <c r="V191" s="230"/>
      <c r="W191" s="230"/>
      <c r="X191" s="230"/>
      <c r="Y191" s="230"/>
      <c r="Z191" s="230"/>
    </row>
    <row r="192" spans="1:26" ht="12.75">
      <c r="A192" s="230"/>
      <c r="B192" s="230"/>
      <c r="C192" s="230"/>
      <c r="D192" s="230"/>
      <c r="E192" s="230"/>
      <c r="F192" s="230"/>
      <c r="G192" s="230"/>
      <c r="H192" s="230"/>
      <c r="I192" s="230"/>
      <c r="J192" s="230"/>
      <c r="K192" s="230"/>
      <c r="L192" s="230"/>
      <c r="M192" s="230"/>
      <c r="N192" s="230"/>
      <c r="O192" s="230"/>
      <c r="P192" s="230"/>
      <c r="Q192" s="230"/>
      <c r="R192" s="230"/>
      <c r="S192" s="230"/>
      <c r="T192" s="230"/>
      <c r="U192" s="230"/>
      <c r="V192" s="230"/>
      <c r="W192" s="230"/>
      <c r="X192" s="230"/>
      <c r="Y192" s="230"/>
      <c r="Z192" s="230"/>
    </row>
    <row r="193" spans="1:26" ht="12.75">
      <c r="A193" s="230"/>
      <c r="B193" s="230"/>
      <c r="C193" s="230"/>
      <c r="D193" s="230"/>
      <c r="E193" s="230"/>
      <c r="F193" s="230"/>
      <c r="G193" s="230"/>
      <c r="H193" s="230"/>
      <c r="I193" s="230"/>
      <c r="J193" s="230"/>
      <c r="K193" s="230"/>
      <c r="L193" s="230"/>
      <c r="M193" s="230"/>
      <c r="N193" s="230"/>
      <c r="O193" s="230"/>
      <c r="P193" s="230"/>
      <c r="Q193" s="230"/>
      <c r="R193" s="230"/>
      <c r="S193" s="230"/>
      <c r="T193" s="230"/>
      <c r="U193" s="230"/>
      <c r="V193" s="230"/>
      <c r="W193" s="230"/>
      <c r="X193" s="230"/>
      <c r="Y193" s="230"/>
      <c r="Z193" s="230"/>
    </row>
    <row r="194" spans="1:26" ht="12.75">
      <c r="A194" s="230"/>
      <c r="B194" s="230"/>
      <c r="C194" s="230"/>
      <c r="D194" s="230"/>
      <c r="E194" s="230"/>
      <c r="F194" s="230"/>
      <c r="G194" s="230"/>
      <c r="H194" s="230"/>
      <c r="I194" s="230"/>
      <c r="J194" s="230"/>
      <c r="K194" s="230"/>
      <c r="L194" s="230"/>
      <c r="M194" s="230"/>
      <c r="N194" s="230"/>
      <c r="O194" s="230"/>
      <c r="P194" s="230"/>
      <c r="Q194" s="230"/>
      <c r="R194" s="230"/>
      <c r="S194" s="230"/>
      <c r="T194" s="230"/>
      <c r="U194" s="230"/>
      <c r="V194" s="230"/>
      <c r="W194" s="230"/>
      <c r="X194" s="230"/>
      <c r="Y194" s="230"/>
      <c r="Z194" s="230"/>
    </row>
    <row r="195" spans="1:26" ht="12.75">
      <c r="A195" s="230"/>
      <c r="B195" s="230"/>
      <c r="C195" s="230"/>
      <c r="D195" s="230"/>
      <c r="E195" s="230"/>
      <c r="F195" s="230"/>
      <c r="G195" s="230"/>
      <c r="H195" s="230"/>
      <c r="I195" s="230"/>
      <c r="J195" s="230"/>
      <c r="K195" s="230"/>
      <c r="L195" s="230"/>
      <c r="M195" s="230"/>
      <c r="N195" s="230"/>
      <c r="O195" s="230"/>
      <c r="P195" s="230"/>
      <c r="Q195" s="230"/>
      <c r="R195" s="230"/>
      <c r="S195" s="230"/>
      <c r="T195" s="230"/>
      <c r="U195" s="230"/>
      <c r="V195" s="230"/>
      <c r="W195" s="230"/>
      <c r="X195" s="230"/>
      <c r="Y195" s="230"/>
      <c r="Z195" s="230"/>
    </row>
    <row r="196" spans="1:26" ht="12.75">
      <c r="A196" s="230"/>
      <c r="B196" s="230"/>
      <c r="C196" s="230"/>
      <c r="D196" s="230"/>
      <c r="E196" s="230"/>
      <c r="F196" s="230"/>
      <c r="G196" s="230"/>
      <c r="H196" s="230"/>
      <c r="I196" s="230"/>
      <c r="J196" s="230"/>
      <c r="K196" s="230"/>
      <c r="L196" s="230"/>
      <c r="M196" s="230"/>
      <c r="N196" s="230"/>
      <c r="O196" s="230"/>
      <c r="P196" s="230"/>
      <c r="Q196" s="230"/>
      <c r="R196" s="230"/>
      <c r="S196" s="230"/>
      <c r="T196" s="230"/>
      <c r="U196" s="230"/>
      <c r="V196" s="230"/>
      <c r="W196" s="230"/>
      <c r="X196" s="230"/>
      <c r="Y196" s="230"/>
      <c r="Z196" s="230"/>
    </row>
    <row r="197" spans="1:26" ht="12.75">
      <c r="A197" s="230"/>
      <c r="B197" s="230"/>
      <c r="C197" s="230"/>
      <c r="D197" s="230"/>
      <c r="E197" s="230"/>
      <c r="F197" s="230"/>
      <c r="G197" s="230"/>
      <c r="H197" s="230"/>
      <c r="I197" s="230"/>
      <c r="J197" s="230"/>
      <c r="K197" s="230"/>
      <c r="L197" s="230"/>
      <c r="M197" s="230"/>
      <c r="N197" s="230"/>
      <c r="O197" s="230"/>
      <c r="P197" s="230"/>
      <c r="Q197" s="230"/>
      <c r="R197" s="230"/>
      <c r="S197" s="230"/>
      <c r="T197" s="230"/>
      <c r="U197" s="230"/>
      <c r="V197" s="230"/>
      <c r="W197" s="230"/>
      <c r="X197" s="230"/>
      <c r="Y197" s="230"/>
      <c r="Z197" s="230"/>
    </row>
    <row r="198" spans="1:26" ht="12.75">
      <c r="A198" s="230"/>
      <c r="B198" s="230"/>
      <c r="C198" s="230"/>
      <c r="D198" s="230"/>
      <c r="E198" s="230"/>
      <c r="F198" s="230"/>
      <c r="G198" s="230"/>
      <c r="H198" s="230"/>
      <c r="I198" s="230"/>
      <c r="J198" s="230"/>
      <c r="K198" s="230"/>
      <c r="L198" s="230"/>
      <c r="M198" s="230"/>
      <c r="N198" s="230"/>
      <c r="O198" s="230"/>
      <c r="P198" s="230"/>
      <c r="Q198" s="230"/>
      <c r="R198" s="230"/>
      <c r="S198" s="230"/>
      <c r="T198" s="230"/>
      <c r="U198" s="230"/>
      <c r="V198" s="230"/>
      <c r="W198" s="230"/>
      <c r="X198" s="230"/>
      <c r="Y198" s="230"/>
      <c r="Z198" s="230"/>
    </row>
    <row r="199" spans="1:26" ht="12.75">
      <c r="A199" s="230"/>
      <c r="B199" s="230"/>
      <c r="C199" s="230"/>
      <c r="D199" s="230"/>
      <c r="E199" s="230"/>
      <c r="F199" s="230"/>
      <c r="G199" s="230"/>
      <c r="H199" s="230"/>
      <c r="I199" s="230"/>
      <c r="J199" s="230"/>
      <c r="K199" s="230"/>
      <c r="L199" s="230"/>
      <c r="M199" s="230"/>
      <c r="N199" s="230"/>
      <c r="O199" s="230"/>
      <c r="P199" s="230"/>
      <c r="Q199" s="230"/>
      <c r="R199" s="230"/>
      <c r="S199" s="230"/>
      <c r="T199" s="230"/>
      <c r="U199" s="230"/>
      <c r="V199" s="230"/>
      <c r="W199" s="230"/>
      <c r="X199" s="230"/>
      <c r="Y199" s="230"/>
      <c r="Z199" s="230"/>
    </row>
    <row r="200" spans="1:26" ht="12.75">
      <c r="A200" s="230"/>
      <c r="B200" s="230"/>
      <c r="C200" s="230"/>
      <c r="D200" s="230"/>
      <c r="E200" s="230"/>
      <c r="F200" s="230"/>
      <c r="G200" s="230"/>
      <c r="H200" s="230"/>
      <c r="I200" s="230"/>
      <c r="J200" s="230"/>
      <c r="K200" s="230"/>
      <c r="L200" s="230"/>
      <c r="M200" s="230"/>
      <c r="N200" s="230"/>
      <c r="O200" s="230"/>
      <c r="P200" s="230"/>
      <c r="Q200" s="230"/>
      <c r="R200" s="230"/>
      <c r="S200" s="230"/>
      <c r="T200" s="230"/>
      <c r="U200" s="230"/>
      <c r="V200" s="230"/>
      <c r="W200" s="230"/>
      <c r="X200" s="230"/>
      <c r="Y200" s="230"/>
      <c r="Z200" s="230"/>
    </row>
    <row r="201" spans="1:26" ht="12.75">
      <c r="A201" s="230"/>
      <c r="B201" s="230"/>
      <c r="C201" s="230"/>
      <c r="D201" s="230"/>
      <c r="E201" s="230"/>
      <c r="F201" s="230"/>
      <c r="G201" s="230"/>
      <c r="H201" s="230"/>
      <c r="I201" s="230"/>
      <c r="J201" s="230"/>
      <c r="K201" s="230"/>
      <c r="L201" s="230"/>
      <c r="M201" s="230"/>
      <c r="N201" s="230"/>
      <c r="O201" s="230"/>
      <c r="P201" s="230"/>
      <c r="Q201" s="230"/>
      <c r="R201" s="230"/>
      <c r="S201" s="230"/>
      <c r="T201" s="230"/>
      <c r="U201" s="230"/>
      <c r="V201" s="230"/>
      <c r="W201" s="230"/>
      <c r="X201" s="230"/>
      <c r="Y201" s="230"/>
      <c r="Z201" s="230"/>
    </row>
    <row r="202" spans="1:26" ht="12.75">
      <c r="A202" s="230"/>
      <c r="B202" s="230"/>
      <c r="C202" s="230"/>
      <c r="D202" s="230"/>
      <c r="E202" s="230"/>
      <c r="F202" s="230"/>
      <c r="G202" s="230"/>
      <c r="H202" s="230"/>
      <c r="I202" s="230"/>
      <c r="J202" s="230"/>
      <c r="K202" s="230"/>
      <c r="L202" s="230"/>
      <c r="M202" s="230"/>
      <c r="N202" s="230"/>
      <c r="O202" s="230"/>
      <c r="P202" s="230"/>
      <c r="Q202" s="230"/>
      <c r="R202" s="230"/>
      <c r="S202" s="230"/>
      <c r="T202" s="230"/>
      <c r="U202" s="230"/>
      <c r="V202" s="230"/>
      <c r="W202" s="230"/>
      <c r="X202" s="230"/>
      <c r="Y202" s="230"/>
      <c r="Z202" s="230"/>
    </row>
    <row r="203" spans="1:26" ht="12.75">
      <c r="A203" s="230"/>
      <c r="B203" s="230"/>
      <c r="C203" s="230"/>
      <c r="D203" s="230"/>
      <c r="E203" s="230"/>
      <c r="F203" s="230"/>
      <c r="G203" s="230"/>
      <c r="H203" s="230"/>
      <c r="I203" s="230"/>
      <c r="J203" s="230"/>
      <c r="K203" s="230"/>
      <c r="L203" s="230"/>
      <c r="M203" s="230"/>
      <c r="N203" s="230"/>
      <c r="O203" s="230"/>
      <c r="P203" s="230"/>
      <c r="Q203" s="230"/>
      <c r="R203" s="230"/>
      <c r="S203" s="230"/>
      <c r="T203" s="230"/>
      <c r="U203" s="230"/>
      <c r="V203" s="230"/>
      <c r="W203" s="230"/>
      <c r="X203" s="230"/>
      <c r="Y203" s="230"/>
      <c r="Z203" s="230"/>
    </row>
    <row r="204" spans="1:26" ht="12.75">
      <c r="A204" s="230"/>
      <c r="B204" s="230"/>
      <c r="C204" s="230"/>
      <c r="D204" s="230"/>
      <c r="E204" s="230"/>
      <c r="F204" s="230"/>
      <c r="G204" s="230"/>
      <c r="H204" s="230"/>
      <c r="I204" s="230"/>
      <c r="J204" s="230"/>
      <c r="K204" s="230"/>
      <c r="L204" s="230"/>
      <c r="M204" s="230"/>
      <c r="N204" s="230"/>
      <c r="O204" s="230"/>
      <c r="P204" s="230"/>
      <c r="Q204" s="230"/>
      <c r="R204" s="230"/>
      <c r="S204" s="230"/>
      <c r="T204" s="230"/>
      <c r="U204" s="230"/>
      <c r="V204" s="230"/>
      <c r="W204" s="230"/>
      <c r="X204" s="230"/>
      <c r="Y204" s="230"/>
      <c r="Z204" s="230"/>
    </row>
    <row r="205" spans="1:26" ht="12.75">
      <c r="A205" s="230"/>
      <c r="B205" s="230"/>
      <c r="C205" s="230"/>
      <c r="D205" s="230"/>
      <c r="E205" s="230"/>
      <c r="F205" s="230"/>
      <c r="G205" s="230"/>
      <c r="H205" s="230"/>
      <c r="I205" s="230"/>
      <c r="J205" s="230"/>
      <c r="K205" s="230"/>
      <c r="L205" s="230"/>
      <c r="M205" s="230"/>
      <c r="N205" s="230"/>
      <c r="O205" s="230"/>
      <c r="P205" s="230"/>
      <c r="Q205" s="230"/>
      <c r="R205" s="230"/>
      <c r="S205" s="230"/>
      <c r="T205" s="230"/>
      <c r="U205" s="230"/>
      <c r="V205" s="230"/>
      <c r="W205" s="230"/>
      <c r="X205" s="230"/>
      <c r="Y205" s="230"/>
      <c r="Z205" s="230"/>
    </row>
    <row r="206" spans="1:26" ht="12.75">
      <c r="A206" s="230"/>
      <c r="B206" s="230"/>
      <c r="C206" s="230"/>
      <c r="D206" s="230"/>
      <c r="E206" s="230"/>
      <c r="F206" s="230"/>
      <c r="G206" s="230"/>
      <c r="H206" s="230"/>
      <c r="I206" s="230"/>
      <c r="J206" s="230"/>
      <c r="K206" s="230"/>
      <c r="L206" s="230"/>
      <c r="M206" s="230"/>
      <c r="N206" s="230"/>
      <c r="O206" s="230"/>
      <c r="P206" s="230"/>
      <c r="Q206" s="230"/>
      <c r="R206" s="230"/>
      <c r="S206" s="230"/>
      <c r="T206" s="230"/>
      <c r="U206" s="230"/>
      <c r="V206" s="230"/>
      <c r="W206" s="230"/>
      <c r="X206" s="230"/>
      <c r="Y206" s="230"/>
      <c r="Z206" s="230"/>
    </row>
    <row r="207" spans="1:26" ht="12.75">
      <c r="A207" s="230"/>
      <c r="B207" s="230"/>
      <c r="C207" s="230"/>
      <c r="D207" s="230"/>
      <c r="E207" s="230"/>
      <c r="F207" s="230"/>
      <c r="G207" s="230"/>
      <c r="H207" s="230"/>
      <c r="I207" s="230"/>
      <c r="J207" s="230"/>
      <c r="K207" s="230"/>
      <c r="L207" s="230"/>
      <c r="M207" s="230"/>
      <c r="N207" s="230"/>
      <c r="O207" s="230"/>
      <c r="P207" s="230"/>
      <c r="Q207" s="230"/>
      <c r="R207" s="230"/>
      <c r="S207" s="230"/>
      <c r="T207" s="230"/>
      <c r="U207" s="230"/>
      <c r="V207" s="230"/>
      <c r="W207" s="230"/>
      <c r="X207" s="230"/>
      <c r="Y207" s="230"/>
      <c r="Z207" s="230"/>
    </row>
    <row r="208" spans="1:26" ht="12.75">
      <c r="A208" s="230"/>
      <c r="B208" s="230"/>
      <c r="C208" s="230"/>
      <c r="D208" s="230"/>
      <c r="E208" s="230"/>
      <c r="F208" s="230"/>
      <c r="G208" s="230"/>
      <c r="H208" s="230"/>
      <c r="I208" s="230"/>
      <c r="J208" s="230"/>
      <c r="K208" s="230"/>
      <c r="L208" s="230"/>
      <c r="M208" s="230"/>
      <c r="N208" s="230"/>
      <c r="O208" s="230"/>
      <c r="P208" s="230"/>
      <c r="Q208" s="230"/>
      <c r="R208" s="230"/>
      <c r="S208" s="230"/>
      <c r="T208" s="230"/>
      <c r="U208" s="230"/>
      <c r="V208" s="230"/>
      <c r="W208" s="230"/>
      <c r="X208" s="230"/>
      <c r="Y208" s="230"/>
      <c r="Z208" s="230"/>
    </row>
    <row r="209" spans="1:26" ht="12.75">
      <c r="A209" s="230"/>
      <c r="B209" s="230"/>
      <c r="C209" s="230"/>
      <c r="D209" s="230"/>
      <c r="E209" s="230"/>
      <c r="F209" s="230"/>
      <c r="G209" s="230"/>
      <c r="H209" s="230"/>
      <c r="I209" s="230"/>
      <c r="J209" s="230"/>
      <c r="K209" s="230"/>
      <c r="L209" s="230"/>
      <c r="M209" s="230"/>
      <c r="N209" s="230"/>
      <c r="O209" s="230"/>
      <c r="P209" s="230"/>
      <c r="Q209" s="230"/>
      <c r="R209" s="230"/>
      <c r="S209" s="230"/>
      <c r="T209" s="230"/>
      <c r="U209" s="230"/>
      <c r="V209" s="230"/>
      <c r="W209" s="230"/>
      <c r="X209" s="230"/>
      <c r="Y209" s="230"/>
      <c r="Z209" s="230"/>
    </row>
    <row r="210" spans="1:26" ht="12.75">
      <c r="A210" s="230"/>
      <c r="B210" s="230"/>
      <c r="C210" s="230"/>
      <c r="D210" s="230"/>
      <c r="E210" s="230"/>
      <c r="F210" s="230"/>
      <c r="G210" s="230"/>
      <c r="H210" s="230"/>
      <c r="I210" s="230"/>
      <c r="J210" s="230"/>
      <c r="K210" s="230"/>
      <c r="L210" s="230"/>
      <c r="M210" s="230"/>
      <c r="N210" s="230"/>
      <c r="O210" s="230"/>
      <c r="P210" s="230"/>
      <c r="Q210" s="230"/>
      <c r="R210" s="230"/>
      <c r="S210" s="230"/>
      <c r="T210" s="230"/>
      <c r="U210" s="230"/>
      <c r="V210" s="230"/>
      <c r="W210" s="230"/>
      <c r="X210" s="230"/>
      <c r="Y210" s="230"/>
      <c r="Z210" s="230"/>
    </row>
    <row r="211" spans="1:26" ht="12.75">
      <c r="A211" s="230"/>
      <c r="B211" s="230"/>
      <c r="C211" s="230"/>
      <c r="D211" s="230"/>
      <c r="E211" s="230"/>
      <c r="F211" s="230"/>
      <c r="G211" s="230"/>
      <c r="H211" s="230"/>
      <c r="I211" s="230"/>
      <c r="J211" s="230"/>
      <c r="K211" s="230"/>
      <c r="L211" s="230"/>
      <c r="M211" s="230"/>
      <c r="N211" s="230"/>
      <c r="O211" s="230"/>
      <c r="P211" s="230"/>
      <c r="Q211" s="230"/>
      <c r="R211" s="230"/>
      <c r="S211" s="230"/>
      <c r="T211" s="230"/>
      <c r="U211" s="230"/>
      <c r="V211" s="230"/>
      <c r="W211" s="230"/>
      <c r="X211" s="230"/>
      <c r="Y211" s="230"/>
      <c r="Z211" s="230"/>
    </row>
    <row r="212" spans="1:26" ht="12.75">
      <c r="A212" s="230"/>
      <c r="B212" s="230"/>
      <c r="C212" s="230"/>
      <c r="D212" s="230"/>
      <c r="E212" s="230"/>
      <c r="F212" s="230"/>
      <c r="G212" s="230"/>
      <c r="H212" s="230"/>
      <c r="I212" s="230"/>
      <c r="J212" s="230"/>
      <c r="K212" s="230"/>
      <c r="L212" s="230"/>
      <c r="M212" s="230"/>
      <c r="N212" s="230"/>
      <c r="O212" s="230"/>
      <c r="P212" s="230"/>
      <c r="Q212" s="230"/>
      <c r="R212" s="230"/>
      <c r="S212" s="230"/>
      <c r="T212" s="230"/>
      <c r="U212" s="230"/>
      <c r="V212" s="230"/>
      <c r="W212" s="230"/>
      <c r="X212" s="230"/>
      <c r="Y212" s="230"/>
      <c r="Z212" s="230"/>
    </row>
    <row r="213" spans="1:26" ht="12.75">
      <c r="A213" s="230"/>
      <c r="B213" s="230"/>
      <c r="C213" s="230"/>
      <c r="D213" s="230"/>
      <c r="E213" s="230"/>
      <c r="F213" s="230"/>
      <c r="G213" s="230"/>
      <c r="H213" s="230"/>
      <c r="I213" s="230"/>
      <c r="J213" s="230"/>
      <c r="K213" s="230"/>
      <c r="L213" s="230"/>
      <c r="M213" s="230"/>
      <c r="N213" s="230"/>
      <c r="O213" s="230"/>
      <c r="P213" s="230"/>
      <c r="Q213" s="230"/>
      <c r="R213" s="230"/>
      <c r="S213" s="230"/>
      <c r="T213" s="230"/>
      <c r="U213" s="230"/>
      <c r="V213" s="230"/>
      <c r="W213" s="230"/>
      <c r="X213" s="230"/>
      <c r="Y213" s="230"/>
      <c r="Z213" s="230"/>
    </row>
    <row r="214" spans="1:26" ht="12.75">
      <c r="A214" s="230"/>
      <c r="B214" s="230"/>
      <c r="C214" s="230"/>
      <c r="D214" s="230"/>
      <c r="E214" s="230"/>
      <c r="F214" s="230"/>
      <c r="G214" s="230"/>
      <c r="H214" s="230"/>
      <c r="I214" s="230"/>
      <c r="J214" s="230"/>
      <c r="K214" s="230"/>
      <c r="L214" s="230"/>
      <c r="M214" s="230"/>
      <c r="N214" s="230"/>
      <c r="O214" s="230"/>
      <c r="P214" s="230"/>
      <c r="Q214" s="230"/>
      <c r="R214" s="230"/>
      <c r="S214" s="230"/>
      <c r="T214" s="230"/>
      <c r="U214" s="230"/>
      <c r="V214" s="230"/>
      <c r="W214" s="230"/>
      <c r="X214" s="230"/>
      <c r="Y214" s="230"/>
      <c r="Z214" s="230"/>
    </row>
    <row r="215" spans="1:26" ht="12.75">
      <c r="A215" s="230"/>
      <c r="B215" s="230"/>
      <c r="C215" s="230"/>
      <c r="D215" s="230"/>
      <c r="E215" s="230"/>
      <c r="F215" s="230"/>
      <c r="G215" s="230"/>
      <c r="H215" s="230"/>
      <c r="I215" s="230"/>
      <c r="J215" s="230"/>
      <c r="K215" s="230"/>
      <c r="L215" s="230"/>
      <c r="M215" s="230"/>
      <c r="N215" s="230"/>
      <c r="O215" s="230"/>
      <c r="P215" s="230"/>
      <c r="Q215" s="230"/>
      <c r="R215" s="230"/>
      <c r="S215" s="230"/>
      <c r="T215" s="230"/>
      <c r="U215" s="230"/>
      <c r="V215" s="230"/>
      <c r="W215" s="230"/>
      <c r="X215" s="230"/>
      <c r="Y215" s="230"/>
      <c r="Z215" s="230"/>
    </row>
    <row r="216" spans="1:26" ht="12.75">
      <c r="A216" s="230"/>
      <c r="B216" s="230"/>
      <c r="C216" s="230"/>
      <c r="D216" s="230"/>
      <c r="E216" s="230"/>
      <c r="F216" s="230"/>
      <c r="G216" s="230"/>
      <c r="H216" s="230"/>
      <c r="I216" s="230"/>
      <c r="J216" s="230"/>
      <c r="K216" s="230"/>
      <c r="L216" s="230"/>
      <c r="M216" s="230"/>
      <c r="N216" s="230"/>
      <c r="O216" s="230"/>
      <c r="P216" s="230"/>
      <c r="Q216" s="230"/>
      <c r="R216" s="230"/>
      <c r="S216" s="230"/>
      <c r="T216" s="230"/>
      <c r="U216" s="230"/>
      <c r="V216" s="230"/>
      <c r="W216" s="230"/>
      <c r="X216" s="230"/>
      <c r="Y216" s="230"/>
      <c r="Z216" s="230"/>
    </row>
    <row r="217" spans="1:26" ht="12.75">
      <c r="A217" s="230"/>
      <c r="B217" s="230"/>
      <c r="C217" s="230"/>
      <c r="D217" s="230"/>
      <c r="E217" s="230"/>
      <c r="F217" s="230"/>
      <c r="G217" s="230"/>
      <c r="H217" s="230"/>
      <c r="I217" s="230"/>
      <c r="J217" s="230"/>
      <c r="K217" s="230"/>
      <c r="L217" s="230"/>
      <c r="M217" s="230"/>
      <c r="N217" s="230"/>
      <c r="O217" s="230"/>
      <c r="P217" s="230"/>
      <c r="Q217" s="230"/>
      <c r="R217" s="230"/>
      <c r="S217" s="230"/>
      <c r="T217" s="230"/>
      <c r="U217" s="230"/>
      <c r="V217" s="230"/>
      <c r="W217" s="230"/>
      <c r="X217" s="230"/>
      <c r="Y217" s="230"/>
      <c r="Z217" s="230"/>
    </row>
    <row r="218" spans="1:26" ht="12.75">
      <c r="A218" s="230"/>
      <c r="B218" s="230"/>
      <c r="C218" s="230"/>
      <c r="D218" s="230"/>
      <c r="E218" s="230"/>
      <c r="F218" s="230"/>
      <c r="G218" s="230"/>
      <c r="H218" s="230"/>
      <c r="I218" s="230"/>
      <c r="J218" s="230"/>
      <c r="K218" s="230"/>
      <c r="L218" s="230"/>
      <c r="M218" s="230"/>
      <c r="N218" s="230"/>
      <c r="O218" s="230"/>
      <c r="P218" s="230"/>
      <c r="Q218" s="230"/>
      <c r="R218" s="230"/>
      <c r="S218" s="230"/>
      <c r="T218" s="230"/>
      <c r="U218" s="230"/>
      <c r="V218" s="230"/>
      <c r="W218" s="230"/>
      <c r="X218" s="230"/>
      <c r="Y218" s="230"/>
      <c r="Z218" s="230"/>
    </row>
    <row r="219" spans="1:26" ht="12.75">
      <c r="A219" s="230"/>
      <c r="B219" s="230"/>
      <c r="C219" s="230"/>
      <c r="D219" s="230"/>
      <c r="E219" s="230"/>
      <c r="F219" s="230"/>
      <c r="G219" s="230"/>
      <c r="H219" s="230"/>
      <c r="I219" s="230"/>
      <c r="J219" s="230"/>
      <c r="K219" s="230"/>
      <c r="L219" s="230"/>
      <c r="M219" s="230"/>
      <c r="N219" s="230"/>
      <c r="O219" s="230"/>
      <c r="P219" s="230"/>
      <c r="Q219" s="230"/>
      <c r="R219" s="230"/>
      <c r="S219" s="230"/>
      <c r="T219" s="230"/>
      <c r="U219" s="230"/>
      <c r="V219" s="230"/>
      <c r="W219" s="230"/>
      <c r="X219" s="230"/>
      <c r="Y219" s="230"/>
      <c r="Z219" s="230"/>
    </row>
    <row r="220" spans="1:26" ht="12.75">
      <c r="A220" s="230"/>
      <c r="B220" s="230"/>
      <c r="C220" s="230"/>
      <c r="D220" s="230"/>
      <c r="E220" s="230"/>
      <c r="F220" s="230"/>
      <c r="G220" s="230"/>
      <c r="H220" s="230"/>
      <c r="I220" s="230"/>
      <c r="J220" s="230"/>
      <c r="K220" s="230"/>
      <c r="L220" s="230"/>
      <c r="M220" s="230"/>
      <c r="N220" s="230"/>
      <c r="O220" s="230"/>
      <c r="P220" s="230"/>
      <c r="Q220" s="230"/>
      <c r="R220" s="230"/>
      <c r="S220" s="230"/>
      <c r="T220" s="230"/>
      <c r="U220" s="230"/>
      <c r="V220" s="230"/>
      <c r="W220" s="230"/>
      <c r="X220" s="230"/>
      <c r="Y220" s="230"/>
      <c r="Z220" s="230"/>
    </row>
    <row r="221" spans="1:26" ht="12.75">
      <c r="A221" s="230"/>
      <c r="B221" s="230"/>
      <c r="C221" s="230"/>
      <c r="D221" s="230"/>
      <c r="E221" s="230"/>
      <c r="F221" s="230"/>
      <c r="G221" s="230"/>
      <c r="H221" s="230"/>
      <c r="I221" s="230"/>
      <c r="J221" s="230"/>
      <c r="K221" s="230"/>
      <c r="L221" s="230"/>
      <c r="M221" s="230"/>
      <c r="N221" s="230"/>
      <c r="O221" s="230"/>
      <c r="P221" s="230"/>
      <c r="Q221" s="230"/>
      <c r="R221" s="230"/>
      <c r="S221" s="230"/>
      <c r="T221" s="230"/>
      <c r="U221" s="230"/>
      <c r="V221" s="230"/>
      <c r="W221" s="230"/>
      <c r="X221" s="230"/>
      <c r="Y221" s="230"/>
      <c r="Z221" s="230"/>
    </row>
    <row r="222" spans="1:26" ht="12.75">
      <c r="A222" s="230"/>
      <c r="B222" s="230"/>
      <c r="C222" s="230"/>
      <c r="D222" s="230"/>
      <c r="E222" s="230"/>
      <c r="F222" s="230"/>
      <c r="G222" s="230"/>
      <c r="H222" s="230"/>
      <c r="I222" s="230"/>
      <c r="J222" s="230"/>
      <c r="K222" s="230"/>
      <c r="L222" s="230"/>
      <c r="M222" s="230"/>
      <c r="N222" s="230"/>
      <c r="O222" s="230"/>
      <c r="P222" s="230"/>
      <c r="Q222" s="230"/>
      <c r="R222" s="230"/>
      <c r="S222" s="230"/>
      <c r="T222" s="230"/>
      <c r="U222" s="230"/>
      <c r="V222" s="230"/>
      <c r="W222" s="230"/>
      <c r="X222" s="230"/>
      <c r="Y222" s="230"/>
      <c r="Z222" s="230"/>
    </row>
    <row r="223" spans="1:26" ht="12.75">
      <c r="A223" s="230"/>
      <c r="B223" s="230"/>
      <c r="C223" s="230"/>
      <c r="D223" s="230"/>
      <c r="E223" s="230"/>
      <c r="F223" s="230"/>
      <c r="G223" s="230"/>
      <c r="H223" s="230"/>
      <c r="I223" s="230"/>
      <c r="J223" s="230"/>
      <c r="K223" s="230"/>
      <c r="L223" s="230"/>
      <c r="M223" s="230"/>
      <c r="N223" s="230"/>
      <c r="O223" s="230"/>
      <c r="P223" s="230"/>
      <c r="Q223" s="230"/>
      <c r="R223" s="230"/>
      <c r="S223" s="230"/>
      <c r="T223" s="230"/>
      <c r="U223" s="230"/>
      <c r="V223" s="230"/>
      <c r="W223" s="230"/>
      <c r="X223" s="230"/>
      <c r="Y223" s="230"/>
      <c r="Z223" s="230"/>
    </row>
    <row r="224" spans="1:26" ht="12.75">
      <c r="A224" s="230"/>
      <c r="B224" s="230"/>
      <c r="C224" s="230"/>
      <c r="D224" s="230"/>
      <c r="E224" s="230"/>
      <c r="F224" s="230"/>
      <c r="G224" s="230"/>
      <c r="H224" s="230"/>
      <c r="I224" s="230"/>
      <c r="J224" s="230"/>
      <c r="K224" s="230"/>
      <c r="L224" s="230"/>
      <c r="M224" s="230"/>
      <c r="N224" s="230"/>
      <c r="O224" s="230"/>
      <c r="P224" s="230"/>
      <c r="Q224" s="230"/>
      <c r="R224" s="230"/>
      <c r="S224" s="230"/>
      <c r="T224" s="230"/>
      <c r="U224" s="230"/>
      <c r="V224" s="230"/>
      <c r="W224" s="230"/>
      <c r="X224" s="230"/>
      <c r="Y224" s="230"/>
      <c r="Z224" s="230"/>
    </row>
    <row r="225" spans="1:26" ht="12.75">
      <c r="A225" s="230"/>
      <c r="B225" s="230"/>
      <c r="C225" s="230"/>
      <c r="D225" s="230"/>
      <c r="E225" s="230"/>
      <c r="F225" s="230"/>
      <c r="G225" s="230"/>
      <c r="H225" s="230"/>
      <c r="I225" s="230"/>
      <c r="J225" s="230"/>
      <c r="K225" s="230"/>
      <c r="L225" s="230"/>
      <c r="M225" s="230"/>
      <c r="N225" s="230"/>
      <c r="O225" s="230"/>
      <c r="P225" s="230"/>
      <c r="Q225" s="230"/>
      <c r="R225" s="230"/>
      <c r="S225" s="230"/>
      <c r="T225" s="230"/>
      <c r="U225" s="230"/>
      <c r="V225" s="230"/>
      <c r="W225" s="230"/>
      <c r="X225" s="230"/>
      <c r="Y225" s="230"/>
      <c r="Z225" s="230"/>
    </row>
    <row r="226" spans="1:26" ht="12.75">
      <c r="A226" s="230"/>
      <c r="B226" s="230"/>
      <c r="C226" s="230"/>
      <c r="D226" s="230"/>
      <c r="E226" s="230"/>
      <c r="F226" s="230"/>
      <c r="G226" s="230"/>
      <c r="H226" s="230"/>
      <c r="I226" s="230"/>
      <c r="J226" s="230"/>
      <c r="K226" s="230"/>
      <c r="L226" s="230"/>
      <c r="M226" s="230"/>
      <c r="N226" s="230"/>
      <c r="O226" s="230"/>
      <c r="P226" s="230"/>
      <c r="Q226" s="230"/>
      <c r="R226" s="230"/>
      <c r="S226" s="230"/>
      <c r="T226" s="230"/>
      <c r="U226" s="230"/>
      <c r="V226" s="230"/>
      <c r="W226" s="230"/>
      <c r="X226" s="230"/>
      <c r="Y226" s="230"/>
      <c r="Z226" s="230"/>
    </row>
    <row r="227" spans="1:26" ht="12.75">
      <c r="A227" s="230"/>
      <c r="B227" s="230"/>
      <c r="C227" s="230"/>
      <c r="D227" s="230"/>
      <c r="E227" s="230"/>
      <c r="F227" s="230"/>
      <c r="G227" s="230"/>
      <c r="H227" s="230"/>
      <c r="I227" s="230"/>
      <c r="J227" s="230"/>
      <c r="K227" s="230"/>
      <c r="L227" s="230"/>
      <c r="M227" s="230"/>
      <c r="N227" s="230"/>
      <c r="O227" s="230"/>
      <c r="P227" s="230"/>
      <c r="Q227" s="230"/>
      <c r="R227" s="230"/>
      <c r="S227" s="230"/>
      <c r="T227" s="230"/>
      <c r="U227" s="230"/>
      <c r="V227" s="230"/>
      <c r="W227" s="230"/>
      <c r="X227" s="230"/>
      <c r="Y227" s="230"/>
      <c r="Z227" s="230"/>
    </row>
    <row r="228" spans="1:26" ht="12.75">
      <c r="A228" s="230"/>
      <c r="B228" s="230"/>
      <c r="C228" s="230"/>
      <c r="D228" s="230"/>
      <c r="E228" s="230"/>
      <c r="F228" s="230"/>
      <c r="G228" s="230"/>
      <c r="H228" s="230"/>
      <c r="I228" s="230"/>
      <c r="J228" s="230"/>
      <c r="K228" s="230"/>
      <c r="L228" s="230"/>
      <c r="M228" s="230"/>
      <c r="N228" s="230"/>
      <c r="O228" s="230"/>
      <c r="P228" s="230"/>
      <c r="Q228" s="230"/>
      <c r="R228" s="230"/>
      <c r="S228" s="230"/>
      <c r="T228" s="230"/>
      <c r="U228" s="230"/>
      <c r="V228" s="230"/>
      <c r="W228" s="230"/>
      <c r="X228" s="230"/>
      <c r="Y228" s="230"/>
      <c r="Z228" s="230"/>
    </row>
    <row r="229" spans="1:26" ht="12.75">
      <c r="A229" s="230"/>
      <c r="B229" s="230"/>
      <c r="C229" s="230"/>
      <c r="D229" s="230"/>
      <c r="E229" s="230"/>
      <c r="F229" s="230"/>
      <c r="G229" s="230"/>
      <c r="H229" s="230"/>
      <c r="I229" s="230"/>
      <c r="J229" s="230"/>
      <c r="K229" s="230"/>
      <c r="L229" s="230"/>
      <c r="M229" s="230"/>
      <c r="N229" s="230"/>
      <c r="O229" s="230"/>
      <c r="P229" s="230"/>
      <c r="Q229" s="230"/>
      <c r="R229" s="230"/>
      <c r="S229" s="230"/>
      <c r="T229" s="230"/>
      <c r="U229" s="230"/>
      <c r="V229" s="230"/>
      <c r="W229" s="230"/>
      <c r="X229" s="230"/>
      <c r="Y229" s="230"/>
      <c r="Z229" s="230"/>
    </row>
    <row r="230" spans="1:26" ht="12.75">
      <c r="A230" s="230"/>
      <c r="B230" s="230"/>
      <c r="C230" s="230"/>
      <c r="D230" s="230"/>
      <c r="E230" s="230"/>
      <c r="F230" s="230"/>
      <c r="G230" s="230"/>
      <c r="H230" s="230"/>
      <c r="I230" s="230"/>
      <c r="J230" s="230"/>
      <c r="K230" s="230"/>
      <c r="L230" s="230"/>
      <c r="M230" s="230"/>
      <c r="N230" s="230"/>
      <c r="O230" s="230"/>
      <c r="P230" s="230"/>
      <c r="Q230" s="230"/>
      <c r="R230" s="230"/>
      <c r="S230" s="230"/>
      <c r="T230" s="230"/>
      <c r="U230" s="230"/>
      <c r="V230" s="230"/>
      <c r="W230" s="230"/>
      <c r="X230" s="230"/>
      <c r="Y230" s="230"/>
      <c r="Z230" s="230"/>
    </row>
    <row r="231" spans="1:26" ht="12.75">
      <c r="A231" s="230"/>
      <c r="B231" s="230"/>
      <c r="C231" s="230"/>
      <c r="D231" s="230"/>
      <c r="E231" s="230"/>
      <c r="F231" s="230"/>
      <c r="G231" s="230"/>
      <c r="H231" s="230"/>
      <c r="I231" s="230"/>
      <c r="J231" s="230"/>
      <c r="K231" s="230"/>
      <c r="L231" s="230"/>
      <c r="M231" s="230"/>
      <c r="N231" s="230"/>
      <c r="O231" s="230"/>
      <c r="P231" s="230"/>
      <c r="Q231" s="230"/>
      <c r="R231" s="230"/>
      <c r="S231" s="230"/>
      <c r="T231" s="230"/>
      <c r="U231" s="230"/>
      <c r="V231" s="230"/>
      <c r="W231" s="230"/>
      <c r="X231" s="230"/>
      <c r="Y231" s="230"/>
      <c r="Z231" s="230"/>
    </row>
    <row r="232" spans="1:26" ht="12.75">
      <c r="A232" s="230"/>
      <c r="B232" s="230"/>
      <c r="C232" s="230"/>
      <c r="D232" s="230"/>
      <c r="E232" s="230"/>
      <c r="F232" s="230"/>
      <c r="G232" s="230"/>
      <c r="H232" s="230"/>
      <c r="I232" s="230"/>
      <c r="J232" s="230"/>
      <c r="K232" s="230"/>
      <c r="L232" s="230"/>
      <c r="M232" s="230"/>
      <c r="N232" s="230"/>
      <c r="O232" s="230"/>
      <c r="P232" s="230"/>
      <c r="Q232" s="230"/>
      <c r="R232" s="230"/>
      <c r="S232" s="230"/>
      <c r="T232" s="230"/>
      <c r="U232" s="230"/>
      <c r="V232" s="230"/>
      <c r="W232" s="230"/>
      <c r="X232" s="230"/>
      <c r="Y232" s="230"/>
      <c r="Z232" s="230"/>
    </row>
    <row r="233" spans="1:26" ht="12.75">
      <c r="A233" s="230"/>
      <c r="B233" s="230"/>
      <c r="C233" s="230"/>
      <c r="D233" s="230"/>
      <c r="E233" s="230"/>
      <c r="F233" s="230"/>
      <c r="G233" s="230"/>
      <c r="H233" s="230"/>
      <c r="I233" s="230"/>
      <c r="J233" s="230"/>
      <c r="K233" s="230"/>
      <c r="L233" s="230"/>
      <c r="M233" s="230"/>
      <c r="N233" s="230"/>
      <c r="O233" s="230"/>
      <c r="P233" s="230"/>
      <c r="Q233" s="230"/>
      <c r="R233" s="230"/>
      <c r="S233" s="230"/>
      <c r="T233" s="230"/>
      <c r="U233" s="230"/>
      <c r="V233" s="230"/>
      <c r="W233" s="230"/>
      <c r="X233" s="230"/>
      <c r="Y233" s="230"/>
      <c r="Z233" s="230"/>
    </row>
    <row r="234" spans="1:26" ht="12.75">
      <c r="A234" s="230"/>
      <c r="B234" s="230"/>
      <c r="C234" s="230"/>
      <c r="D234" s="230"/>
      <c r="E234" s="230"/>
      <c r="F234" s="230"/>
      <c r="G234" s="230"/>
      <c r="H234" s="230"/>
      <c r="I234" s="230"/>
      <c r="J234" s="230"/>
      <c r="K234" s="230"/>
      <c r="L234" s="230"/>
      <c r="M234" s="230"/>
      <c r="N234" s="230"/>
      <c r="O234" s="230"/>
      <c r="P234" s="230"/>
      <c r="Q234" s="230"/>
      <c r="R234" s="230"/>
      <c r="S234" s="230"/>
      <c r="T234" s="230"/>
      <c r="U234" s="230"/>
      <c r="V234" s="230"/>
      <c r="W234" s="230"/>
      <c r="X234" s="230"/>
      <c r="Y234" s="230"/>
      <c r="Z234" s="230"/>
    </row>
    <row r="235" spans="1:26" ht="12.75">
      <c r="A235" s="230"/>
      <c r="B235" s="230"/>
      <c r="C235" s="230"/>
      <c r="D235" s="230"/>
      <c r="E235" s="230"/>
      <c r="F235" s="230"/>
      <c r="G235" s="230"/>
      <c r="H235" s="230"/>
      <c r="I235" s="230"/>
      <c r="J235" s="230"/>
      <c r="K235" s="230"/>
      <c r="L235" s="230"/>
      <c r="M235" s="230"/>
      <c r="N235" s="230"/>
      <c r="O235" s="230"/>
      <c r="P235" s="230"/>
      <c r="Q235" s="230"/>
      <c r="R235" s="230"/>
      <c r="S235" s="230"/>
      <c r="T235" s="230"/>
      <c r="U235" s="230"/>
      <c r="V235" s="230"/>
      <c r="W235" s="230"/>
      <c r="X235" s="230"/>
      <c r="Y235" s="230"/>
      <c r="Z235" s="230"/>
    </row>
    <row r="236" spans="1:26" ht="12.75">
      <c r="A236" s="230"/>
      <c r="B236" s="230"/>
      <c r="C236" s="230"/>
      <c r="D236" s="230"/>
      <c r="E236" s="230"/>
      <c r="F236" s="230"/>
      <c r="G236" s="230"/>
      <c r="H236" s="230"/>
      <c r="I236" s="230"/>
      <c r="J236" s="230"/>
      <c r="K236" s="230"/>
      <c r="L236" s="230"/>
      <c r="M236" s="230"/>
      <c r="N236" s="230"/>
      <c r="O236" s="230"/>
      <c r="P236" s="230"/>
      <c r="Q236" s="230"/>
      <c r="R236" s="230"/>
      <c r="S236" s="230"/>
      <c r="T236" s="230"/>
      <c r="U236" s="230"/>
      <c r="V236" s="230"/>
      <c r="W236" s="230"/>
      <c r="X236" s="230"/>
      <c r="Y236" s="230"/>
      <c r="Z236" s="230"/>
    </row>
    <row r="237" spans="1:26" ht="12.75">
      <c r="A237" s="230"/>
      <c r="B237" s="230"/>
      <c r="C237" s="230"/>
      <c r="D237" s="230"/>
      <c r="E237" s="230"/>
      <c r="F237" s="230"/>
      <c r="G237" s="230"/>
      <c r="H237" s="230"/>
      <c r="I237" s="230"/>
      <c r="J237" s="230"/>
      <c r="K237" s="230"/>
      <c r="L237" s="230"/>
      <c r="M237" s="230"/>
      <c r="N237" s="230"/>
      <c r="O237" s="230"/>
      <c r="P237" s="230"/>
      <c r="Q237" s="230"/>
      <c r="R237" s="230"/>
      <c r="S237" s="230"/>
      <c r="T237" s="230"/>
      <c r="U237" s="230"/>
      <c r="V237" s="230"/>
      <c r="W237" s="230"/>
      <c r="X237" s="230"/>
      <c r="Y237" s="230"/>
      <c r="Z237" s="230"/>
    </row>
    <row r="238" spans="1:26" ht="12.75">
      <c r="A238" s="230"/>
      <c r="B238" s="230"/>
      <c r="C238" s="230"/>
      <c r="D238" s="230"/>
      <c r="E238" s="230"/>
      <c r="F238" s="230"/>
      <c r="G238" s="230"/>
      <c r="H238" s="230"/>
      <c r="I238" s="230"/>
      <c r="J238" s="230"/>
      <c r="K238" s="230"/>
      <c r="L238" s="230"/>
      <c r="M238" s="230"/>
      <c r="N238" s="230"/>
      <c r="O238" s="230"/>
      <c r="P238" s="230"/>
      <c r="Q238" s="230"/>
      <c r="R238" s="230"/>
      <c r="S238" s="230"/>
      <c r="T238" s="230"/>
      <c r="U238" s="230"/>
      <c r="V238" s="230"/>
      <c r="W238" s="230"/>
      <c r="X238" s="230"/>
      <c r="Y238" s="230"/>
      <c r="Z238" s="230"/>
    </row>
    <row r="239" spans="1:26" ht="12.75">
      <c r="A239" s="230"/>
      <c r="B239" s="230"/>
      <c r="C239" s="230"/>
      <c r="D239" s="230"/>
      <c r="E239" s="230"/>
      <c r="F239" s="230"/>
      <c r="G239" s="230"/>
      <c r="H239" s="230"/>
      <c r="I239" s="230"/>
      <c r="J239" s="230"/>
      <c r="K239" s="230"/>
      <c r="L239" s="230"/>
      <c r="M239" s="230"/>
      <c r="N239" s="230"/>
      <c r="O239" s="230"/>
      <c r="P239" s="230"/>
      <c r="Q239" s="230"/>
      <c r="R239" s="230"/>
      <c r="S239" s="230"/>
      <c r="T239" s="230"/>
      <c r="U239" s="230"/>
      <c r="V239" s="230"/>
      <c r="W239" s="230"/>
      <c r="X239" s="230"/>
      <c r="Y239" s="230"/>
      <c r="Z239" s="230"/>
    </row>
    <row r="240" spans="1:26" ht="12.75">
      <c r="A240" s="230"/>
      <c r="B240" s="230"/>
      <c r="C240" s="230"/>
      <c r="D240" s="230"/>
      <c r="E240" s="230"/>
      <c r="F240" s="230"/>
      <c r="G240" s="230"/>
      <c r="H240" s="230"/>
      <c r="I240" s="230"/>
      <c r="J240" s="230"/>
      <c r="K240" s="230"/>
      <c r="L240" s="230"/>
      <c r="M240" s="230"/>
      <c r="N240" s="230"/>
      <c r="O240" s="230"/>
      <c r="P240" s="230"/>
      <c r="Q240" s="230"/>
      <c r="R240" s="230"/>
      <c r="S240" s="230"/>
      <c r="T240" s="230"/>
      <c r="U240" s="230"/>
      <c r="V240" s="230"/>
      <c r="W240" s="230"/>
      <c r="X240" s="230"/>
      <c r="Y240" s="230"/>
      <c r="Z240" s="230"/>
    </row>
    <row r="241" spans="1:26" ht="12.75">
      <c r="A241" s="230"/>
      <c r="B241" s="230"/>
      <c r="C241" s="230"/>
      <c r="D241" s="230"/>
      <c r="E241" s="230"/>
      <c r="F241" s="230"/>
      <c r="G241" s="230"/>
      <c r="H241" s="230"/>
      <c r="I241" s="230"/>
      <c r="J241" s="230"/>
      <c r="K241" s="230"/>
      <c r="L241" s="230"/>
      <c r="M241" s="230"/>
      <c r="N241" s="230"/>
      <c r="O241" s="230"/>
      <c r="P241" s="230"/>
      <c r="Q241" s="230"/>
      <c r="R241" s="230"/>
      <c r="S241" s="230"/>
      <c r="T241" s="230"/>
      <c r="U241" s="230"/>
      <c r="V241" s="230"/>
      <c r="W241" s="230"/>
      <c r="X241" s="230"/>
      <c r="Y241" s="230"/>
      <c r="Z241" s="230"/>
    </row>
    <row r="242" spans="1:26" ht="12.75">
      <c r="A242" s="230"/>
      <c r="B242" s="230"/>
      <c r="C242" s="230"/>
      <c r="D242" s="230"/>
      <c r="E242" s="230"/>
      <c r="F242" s="230"/>
      <c r="G242" s="230"/>
      <c r="H242" s="230"/>
      <c r="I242" s="230"/>
      <c r="J242" s="230"/>
      <c r="K242" s="230"/>
      <c r="L242" s="230"/>
      <c r="M242" s="230"/>
      <c r="N242" s="230"/>
      <c r="O242" s="230"/>
      <c r="P242" s="230"/>
      <c r="Q242" s="230"/>
      <c r="R242" s="230"/>
      <c r="S242" s="230"/>
      <c r="T242" s="230"/>
      <c r="U242" s="230"/>
      <c r="V242" s="230"/>
      <c r="W242" s="230"/>
      <c r="X242" s="230"/>
      <c r="Y242" s="230"/>
      <c r="Z242" s="230"/>
    </row>
    <row r="243" spans="1:26" ht="12.75">
      <c r="A243" s="230"/>
      <c r="B243" s="230"/>
      <c r="C243" s="230"/>
      <c r="D243" s="230"/>
      <c r="E243" s="230"/>
      <c r="F243" s="230"/>
      <c r="G243" s="230"/>
      <c r="H243" s="230"/>
      <c r="I243" s="230"/>
      <c r="J243" s="230"/>
      <c r="K243" s="230"/>
      <c r="L243" s="230"/>
      <c r="M243" s="230"/>
      <c r="N243" s="230"/>
      <c r="O243" s="230"/>
      <c r="P243" s="230"/>
      <c r="Q243" s="230"/>
      <c r="R243" s="230"/>
      <c r="S243" s="230"/>
      <c r="T243" s="230"/>
      <c r="U243" s="230"/>
      <c r="V243" s="230"/>
      <c r="W243" s="230"/>
      <c r="X243" s="230"/>
      <c r="Y243" s="230"/>
      <c r="Z243" s="230"/>
    </row>
    <row r="244" spans="1:26" ht="12.75">
      <c r="A244" s="230"/>
      <c r="B244" s="230"/>
      <c r="C244" s="230"/>
      <c r="D244" s="230"/>
      <c r="E244" s="230"/>
      <c r="F244" s="230"/>
      <c r="G244" s="230"/>
      <c r="H244" s="230"/>
      <c r="I244" s="230"/>
      <c r="J244" s="230"/>
      <c r="K244" s="230"/>
      <c r="L244" s="230"/>
      <c r="M244" s="230"/>
      <c r="N244" s="230"/>
      <c r="O244" s="230"/>
      <c r="P244" s="230"/>
      <c r="Q244" s="230"/>
      <c r="R244" s="230"/>
      <c r="S244" s="230"/>
      <c r="T244" s="230"/>
      <c r="U244" s="230"/>
      <c r="V244" s="230"/>
      <c r="W244" s="230"/>
      <c r="X244" s="230"/>
      <c r="Y244" s="230"/>
      <c r="Z244" s="230"/>
    </row>
    <row r="245" spans="1:26" ht="12.75">
      <c r="A245" s="230"/>
      <c r="B245" s="230"/>
      <c r="C245" s="230"/>
      <c r="D245" s="230"/>
      <c r="E245" s="230"/>
      <c r="F245" s="230"/>
      <c r="G245" s="230"/>
      <c r="H245" s="230"/>
      <c r="I245" s="230"/>
      <c r="J245" s="230"/>
      <c r="K245" s="230"/>
      <c r="L245" s="230"/>
      <c r="M245" s="230"/>
      <c r="N245" s="230"/>
      <c r="O245" s="230"/>
      <c r="P245" s="230"/>
      <c r="Q245" s="230"/>
      <c r="R245" s="230"/>
      <c r="S245" s="230"/>
      <c r="T245" s="230"/>
      <c r="U245" s="230"/>
      <c r="V245" s="230"/>
      <c r="W245" s="230"/>
      <c r="X245" s="230"/>
      <c r="Y245" s="230"/>
      <c r="Z245" s="230"/>
    </row>
    <row r="246" spans="1:26" ht="12.75">
      <c r="A246" s="230"/>
      <c r="B246" s="230"/>
      <c r="C246" s="230"/>
      <c r="D246" s="230"/>
      <c r="E246" s="230"/>
      <c r="F246" s="230"/>
      <c r="G246" s="230"/>
      <c r="H246" s="230"/>
      <c r="I246" s="230"/>
      <c r="J246" s="230"/>
      <c r="K246" s="230"/>
      <c r="L246" s="230"/>
      <c r="M246" s="230"/>
      <c r="N246" s="230"/>
      <c r="O246" s="230"/>
      <c r="P246" s="230"/>
      <c r="Q246" s="230"/>
      <c r="R246" s="230"/>
      <c r="S246" s="230"/>
      <c r="T246" s="230"/>
      <c r="U246" s="230"/>
      <c r="V246" s="230"/>
      <c r="W246" s="230"/>
      <c r="X246" s="230"/>
      <c r="Y246" s="230"/>
      <c r="Z246" s="230"/>
    </row>
    <row r="247" spans="1:26" ht="12.75">
      <c r="A247" s="230"/>
      <c r="B247" s="230"/>
      <c r="C247" s="230"/>
      <c r="D247" s="230"/>
      <c r="E247" s="230"/>
      <c r="F247" s="230"/>
      <c r="G247" s="230"/>
      <c r="H247" s="230"/>
      <c r="I247" s="230"/>
      <c r="J247" s="230"/>
      <c r="K247" s="230"/>
      <c r="L247" s="230"/>
      <c r="M247" s="230"/>
      <c r="N247" s="230"/>
      <c r="O247" s="230"/>
      <c r="P247" s="230"/>
      <c r="Q247" s="230"/>
      <c r="R247" s="230"/>
      <c r="S247" s="230"/>
      <c r="T247" s="230"/>
      <c r="U247" s="230"/>
      <c r="V247" s="230"/>
      <c r="W247" s="230"/>
      <c r="X247" s="230"/>
      <c r="Y247" s="230"/>
      <c r="Z247" s="230"/>
    </row>
    <row r="248" spans="1:26" ht="12.75">
      <c r="A248" s="230"/>
      <c r="B248" s="230"/>
      <c r="C248" s="230"/>
      <c r="D248" s="230"/>
      <c r="E248" s="230"/>
      <c r="F248" s="230"/>
      <c r="G248" s="230"/>
      <c r="H248" s="230"/>
      <c r="I248" s="230"/>
      <c r="J248" s="230"/>
      <c r="K248" s="230"/>
      <c r="L248" s="230"/>
      <c r="M248" s="230"/>
      <c r="N248" s="230"/>
      <c r="O248" s="230"/>
      <c r="P248" s="230"/>
      <c r="Q248" s="230"/>
      <c r="R248" s="230"/>
      <c r="S248" s="230"/>
      <c r="T248" s="230"/>
      <c r="U248" s="230"/>
      <c r="V248" s="230"/>
      <c r="W248" s="230"/>
      <c r="X248" s="230"/>
      <c r="Y248" s="230"/>
      <c r="Z248" s="230"/>
    </row>
    <row r="249" spans="1:26" ht="12.75">
      <c r="A249" s="230"/>
      <c r="B249" s="230"/>
      <c r="C249" s="230"/>
      <c r="D249" s="230"/>
      <c r="E249" s="230"/>
      <c r="F249" s="230"/>
      <c r="G249" s="230"/>
      <c r="H249" s="230"/>
      <c r="I249" s="230"/>
      <c r="J249" s="230"/>
      <c r="K249" s="230"/>
      <c r="L249" s="230"/>
      <c r="M249" s="230"/>
      <c r="N249" s="230"/>
      <c r="O249" s="230"/>
      <c r="P249" s="230"/>
      <c r="Q249" s="230"/>
      <c r="R249" s="230"/>
      <c r="S249" s="230"/>
      <c r="T249" s="230"/>
      <c r="U249" s="230"/>
      <c r="V249" s="230"/>
      <c r="W249" s="230"/>
      <c r="X249" s="230"/>
      <c r="Y249" s="230"/>
      <c r="Z249" s="230"/>
    </row>
    <row r="250" spans="1:26" ht="12.75">
      <c r="A250" s="230"/>
      <c r="B250" s="230"/>
      <c r="C250" s="230"/>
      <c r="D250" s="230"/>
      <c r="E250" s="230"/>
      <c r="F250" s="230"/>
      <c r="G250" s="230"/>
      <c r="H250" s="230"/>
      <c r="I250" s="230"/>
      <c r="J250" s="230"/>
      <c r="K250" s="230"/>
      <c r="L250" s="230"/>
      <c r="M250" s="230"/>
      <c r="N250" s="230"/>
      <c r="O250" s="230"/>
      <c r="P250" s="230"/>
      <c r="Q250" s="230"/>
      <c r="R250" s="230"/>
      <c r="S250" s="230"/>
      <c r="T250" s="230"/>
      <c r="U250" s="230"/>
      <c r="V250" s="230"/>
      <c r="W250" s="230"/>
      <c r="X250" s="230"/>
      <c r="Y250" s="230"/>
      <c r="Z250" s="230"/>
    </row>
    <row r="251" spans="1:26" ht="12.75">
      <c r="A251" s="230"/>
      <c r="B251" s="230"/>
      <c r="C251" s="230"/>
      <c r="D251" s="230"/>
      <c r="E251" s="230"/>
      <c r="F251" s="230"/>
      <c r="G251" s="230"/>
      <c r="H251" s="230"/>
      <c r="I251" s="230"/>
      <c r="J251" s="230"/>
      <c r="K251" s="230"/>
      <c r="L251" s="230"/>
      <c r="M251" s="230"/>
      <c r="N251" s="230"/>
      <c r="O251" s="230"/>
      <c r="P251" s="230"/>
      <c r="Q251" s="230"/>
      <c r="R251" s="230"/>
      <c r="S251" s="230"/>
      <c r="T251" s="230"/>
      <c r="U251" s="230"/>
      <c r="V251" s="230"/>
      <c r="W251" s="230"/>
      <c r="X251" s="230"/>
      <c r="Y251" s="230"/>
      <c r="Z251" s="230"/>
    </row>
    <row r="252" spans="1:26" ht="12.75">
      <c r="A252" s="230"/>
      <c r="B252" s="230"/>
      <c r="C252" s="230"/>
      <c r="D252" s="230"/>
      <c r="E252" s="230"/>
      <c r="F252" s="230"/>
      <c r="G252" s="230"/>
      <c r="H252" s="230"/>
      <c r="I252" s="230"/>
      <c r="J252" s="230"/>
      <c r="K252" s="230"/>
      <c r="L252" s="230"/>
      <c r="M252" s="230"/>
      <c r="N252" s="230"/>
      <c r="O252" s="230"/>
      <c r="P252" s="230"/>
      <c r="Q252" s="230"/>
      <c r="R252" s="230"/>
      <c r="S252" s="230"/>
      <c r="T252" s="230"/>
      <c r="U252" s="230"/>
      <c r="V252" s="230"/>
      <c r="W252" s="230"/>
      <c r="X252" s="230"/>
      <c r="Y252" s="230"/>
      <c r="Z252" s="230"/>
    </row>
    <row r="253" spans="1:26" ht="12.75">
      <c r="A253" s="230"/>
      <c r="B253" s="230"/>
      <c r="C253" s="230"/>
      <c r="D253" s="230"/>
      <c r="E253" s="230"/>
      <c r="F253" s="230"/>
      <c r="G253" s="230"/>
      <c r="H253" s="230"/>
      <c r="I253" s="230"/>
      <c r="J253" s="230"/>
      <c r="K253" s="230"/>
      <c r="L253" s="230"/>
      <c r="M253" s="230"/>
      <c r="N253" s="230"/>
      <c r="O253" s="230"/>
      <c r="P253" s="230"/>
      <c r="Q253" s="230"/>
      <c r="R253" s="230"/>
      <c r="S253" s="230"/>
      <c r="T253" s="230"/>
      <c r="U253" s="230"/>
      <c r="V253" s="230"/>
      <c r="W253" s="230"/>
      <c r="X253" s="230"/>
      <c r="Y253" s="230"/>
      <c r="Z253" s="230"/>
    </row>
    <row r="254" spans="1:26" ht="12.75">
      <c r="A254" s="230"/>
      <c r="B254" s="230"/>
      <c r="C254" s="230"/>
      <c r="D254" s="230"/>
      <c r="E254" s="230"/>
      <c r="F254" s="230"/>
      <c r="G254" s="230"/>
      <c r="H254" s="230"/>
      <c r="I254" s="230"/>
      <c r="J254" s="230"/>
      <c r="K254" s="230"/>
      <c r="L254" s="230"/>
      <c r="M254" s="230"/>
      <c r="N254" s="230"/>
      <c r="O254" s="230"/>
      <c r="P254" s="230"/>
      <c r="Q254" s="230"/>
      <c r="R254" s="230"/>
      <c r="S254" s="230"/>
      <c r="T254" s="230"/>
      <c r="U254" s="230"/>
      <c r="V254" s="230"/>
      <c r="W254" s="230"/>
      <c r="X254" s="230"/>
      <c r="Y254" s="230"/>
      <c r="Z254" s="230"/>
    </row>
    <row r="255" spans="1:26" ht="12.75">
      <c r="A255" s="230"/>
      <c r="B255" s="230"/>
      <c r="C255" s="230"/>
      <c r="D255" s="230"/>
      <c r="E255" s="230"/>
      <c r="F255" s="230"/>
      <c r="G255" s="230"/>
      <c r="H255" s="230"/>
      <c r="I255" s="230"/>
      <c r="J255" s="230"/>
      <c r="K255" s="230"/>
      <c r="L255" s="230"/>
      <c r="M255" s="230"/>
      <c r="N255" s="230"/>
      <c r="O255" s="230"/>
      <c r="P255" s="230"/>
      <c r="Q255" s="230"/>
      <c r="R255" s="230"/>
      <c r="S255" s="230"/>
      <c r="T255" s="230"/>
      <c r="U255" s="230"/>
      <c r="V255" s="230"/>
      <c r="W255" s="230"/>
      <c r="X255" s="230"/>
      <c r="Y255" s="230"/>
      <c r="Z255" s="230"/>
    </row>
    <row r="256" spans="1:26" ht="12.75">
      <c r="A256" s="230"/>
      <c r="B256" s="230"/>
      <c r="C256" s="230"/>
      <c r="D256" s="230"/>
      <c r="E256" s="230"/>
      <c r="F256" s="230"/>
      <c r="G256" s="230"/>
      <c r="H256" s="230"/>
      <c r="I256" s="230"/>
      <c r="J256" s="230"/>
      <c r="K256" s="230"/>
      <c r="L256" s="230"/>
      <c r="M256" s="230"/>
      <c r="N256" s="230"/>
      <c r="O256" s="230"/>
      <c r="P256" s="230"/>
      <c r="Q256" s="230"/>
      <c r="R256" s="230"/>
      <c r="S256" s="230"/>
      <c r="T256" s="230"/>
      <c r="U256" s="230"/>
      <c r="V256" s="230"/>
      <c r="W256" s="230"/>
      <c r="X256" s="230"/>
      <c r="Y256" s="230"/>
      <c r="Z256" s="230"/>
    </row>
    <row r="257" spans="1:26" ht="12.75">
      <c r="A257" s="230"/>
      <c r="B257" s="230"/>
      <c r="C257" s="230"/>
      <c r="D257" s="230"/>
      <c r="E257" s="230"/>
      <c r="F257" s="230"/>
      <c r="G257" s="230"/>
      <c r="H257" s="230"/>
      <c r="I257" s="230"/>
      <c r="J257" s="230"/>
      <c r="K257" s="230"/>
      <c r="L257" s="230"/>
      <c r="M257" s="230"/>
      <c r="N257" s="230"/>
      <c r="O257" s="230"/>
      <c r="P257" s="230"/>
      <c r="Q257" s="230"/>
      <c r="R257" s="230"/>
      <c r="S257" s="230"/>
      <c r="T257" s="230"/>
      <c r="U257" s="230"/>
      <c r="V257" s="230"/>
      <c r="W257" s="230"/>
      <c r="X257" s="230"/>
      <c r="Y257" s="230"/>
      <c r="Z257" s="230"/>
    </row>
    <row r="258" spans="1:26" ht="12.75">
      <c r="A258" s="230"/>
      <c r="B258" s="230"/>
      <c r="C258" s="230"/>
      <c r="D258" s="230"/>
      <c r="E258" s="230"/>
      <c r="F258" s="230"/>
      <c r="G258" s="230"/>
      <c r="H258" s="230"/>
      <c r="I258" s="230"/>
      <c r="J258" s="230"/>
      <c r="K258" s="230"/>
      <c r="L258" s="230"/>
      <c r="M258" s="230"/>
      <c r="N258" s="230"/>
      <c r="O258" s="230"/>
      <c r="P258" s="230"/>
      <c r="Q258" s="230"/>
      <c r="R258" s="230"/>
      <c r="S258" s="230"/>
      <c r="T258" s="230"/>
      <c r="U258" s="230"/>
      <c r="V258" s="230"/>
      <c r="W258" s="230"/>
      <c r="X258" s="230"/>
      <c r="Y258" s="230"/>
      <c r="Z258" s="230"/>
    </row>
    <row r="259" spans="1:26" ht="12.75">
      <c r="A259" s="230"/>
      <c r="B259" s="230"/>
      <c r="C259" s="230"/>
      <c r="D259" s="230"/>
      <c r="E259" s="230"/>
      <c r="F259" s="230"/>
      <c r="G259" s="230"/>
      <c r="H259" s="230"/>
      <c r="I259" s="230"/>
      <c r="J259" s="230"/>
      <c r="K259" s="230"/>
      <c r="L259" s="230"/>
      <c r="M259" s="230"/>
      <c r="N259" s="230"/>
      <c r="O259" s="230"/>
      <c r="P259" s="230"/>
      <c r="Q259" s="230"/>
      <c r="R259" s="230"/>
      <c r="S259" s="230"/>
      <c r="T259" s="230"/>
      <c r="U259" s="230"/>
      <c r="V259" s="230"/>
      <c r="W259" s="230"/>
      <c r="X259" s="230"/>
      <c r="Y259" s="230"/>
      <c r="Z259" s="230"/>
    </row>
    <row r="260" spans="1:26" ht="12.75">
      <c r="A260" s="230"/>
      <c r="B260" s="230"/>
      <c r="C260" s="230"/>
      <c r="D260" s="230"/>
      <c r="E260" s="230"/>
      <c r="F260" s="230"/>
      <c r="G260" s="230"/>
      <c r="H260" s="230"/>
      <c r="I260" s="230"/>
      <c r="J260" s="230"/>
      <c r="K260" s="230"/>
      <c r="L260" s="230"/>
      <c r="M260" s="230"/>
      <c r="N260" s="230"/>
      <c r="O260" s="230"/>
      <c r="P260" s="230"/>
      <c r="Q260" s="230"/>
      <c r="R260" s="230"/>
      <c r="S260" s="230"/>
      <c r="T260" s="230"/>
      <c r="U260" s="230"/>
      <c r="V260" s="230"/>
      <c r="W260" s="230"/>
      <c r="X260" s="230"/>
      <c r="Y260" s="230"/>
      <c r="Z260" s="230"/>
    </row>
    <row r="261" spans="1:26" ht="12.75">
      <c r="A261" s="230"/>
      <c r="B261" s="230"/>
      <c r="C261" s="230"/>
      <c r="D261" s="230"/>
      <c r="E261" s="230"/>
      <c r="F261" s="230"/>
      <c r="G261" s="230"/>
      <c r="H261" s="230"/>
      <c r="I261" s="230"/>
      <c r="J261" s="230"/>
      <c r="K261" s="230"/>
      <c r="L261" s="230"/>
      <c r="M261" s="230"/>
      <c r="N261" s="230"/>
      <c r="O261" s="230"/>
      <c r="P261" s="230"/>
      <c r="Q261" s="230"/>
      <c r="R261" s="230"/>
      <c r="S261" s="230"/>
      <c r="T261" s="230"/>
      <c r="U261" s="230"/>
      <c r="V261" s="230"/>
      <c r="W261" s="230"/>
      <c r="X261" s="230"/>
      <c r="Y261" s="230"/>
      <c r="Z261" s="230"/>
    </row>
    <row r="262" spans="1:26" ht="12.75">
      <c r="A262" s="230"/>
      <c r="B262" s="230"/>
      <c r="C262" s="230"/>
      <c r="D262" s="230"/>
      <c r="E262" s="230"/>
      <c r="F262" s="230"/>
      <c r="G262" s="230"/>
      <c r="H262" s="230"/>
      <c r="I262" s="230"/>
      <c r="J262" s="230"/>
      <c r="K262" s="230"/>
      <c r="L262" s="230"/>
      <c r="M262" s="230"/>
      <c r="N262" s="230"/>
      <c r="O262" s="230"/>
      <c r="P262" s="230"/>
      <c r="Q262" s="230"/>
      <c r="R262" s="230"/>
      <c r="S262" s="230"/>
      <c r="T262" s="230"/>
      <c r="U262" s="230"/>
      <c r="V262" s="230"/>
      <c r="W262" s="230"/>
      <c r="X262" s="230"/>
      <c r="Y262" s="230"/>
      <c r="Z262" s="230"/>
    </row>
    <row r="263" spans="1:26" ht="12.75">
      <c r="A263" s="230"/>
      <c r="B263" s="230"/>
      <c r="C263" s="230"/>
      <c r="D263" s="230"/>
      <c r="E263" s="230"/>
      <c r="F263" s="230"/>
      <c r="G263" s="230"/>
      <c r="H263" s="230"/>
      <c r="I263" s="230"/>
      <c r="J263" s="230"/>
      <c r="K263" s="230"/>
      <c r="L263" s="230"/>
      <c r="M263" s="230"/>
      <c r="N263" s="230"/>
      <c r="O263" s="230"/>
      <c r="P263" s="230"/>
      <c r="Q263" s="230"/>
      <c r="R263" s="230"/>
      <c r="S263" s="230"/>
      <c r="T263" s="230"/>
      <c r="U263" s="230"/>
      <c r="V263" s="230"/>
      <c r="W263" s="230"/>
      <c r="X263" s="230"/>
      <c r="Y263" s="230"/>
      <c r="Z263" s="230"/>
    </row>
    <row r="264" spans="1:26" ht="12.75">
      <c r="A264" s="230"/>
      <c r="B264" s="230"/>
      <c r="C264" s="230"/>
      <c r="D264" s="230"/>
      <c r="E264" s="230"/>
      <c r="F264" s="230"/>
      <c r="G264" s="230"/>
      <c r="H264" s="230"/>
      <c r="I264" s="230"/>
      <c r="J264" s="230"/>
      <c r="K264" s="230"/>
      <c r="L264" s="230"/>
      <c r="M264" s="230"/>
      <c r="N264" s="230"/>
      <c r="O264" s="230"/>
      <c r="P264" s="230"/>
      <c r="Q264" s="230"/>
      <c r="R264" s="230"/>
      <c r="S264" s="230"/>
      <c r="T264" s="230"/>
      <c r="U264" s="230"/>
      <c r="V264" s="230"/>
      <c r="W264" s="230"/>
      <c r="X264" s="230"/>
      <c r="Y264" s="230"/>
      <c r="Z264" s="230"/>
    </row>
    <row r="265" spans="1:26" ht="12.75">
      <c r="A265" s="230"/>
      <c r="B265" s="230"/>
      <c r="C265" s="230"/>
      <c r="D265" s="230"/>
      <c r="E265" s="230"/>
      <c r="F265" s="230"/>
      <c r="G265" s="230"/>
      <c r="H265" s="230"/>
      <c r="I265" s="230"/>
      <c r="J265" s="230"/>
      <c r="K265" s="230"/>
      <c r="L265" s="230"/>
      <c r="M265" s="230"/>
      <c r="N265" s="230"/>
      <c r="O265" s="230"/>
      <c r="P265" s="230"/>
      <c r="Q265" s="230"/>
      <c r="R265" s="230"/>
      <c r="S265" s="230"/>
      <c r="T265" s="230"/>
      <c r="U265" s="230"/>
      <c r="V265" s="230"/>
      <c r="W265" s="230"/>
      <c r="X265" s="230"/>
      <c r="Y265" s="230"/>
      <c r="Z265" s="230"/>
    </row>
    <row r="266" spans="1:26" ht="12.75">
      <c r="A266" s="230"/>
      <c r="B266" s="230"/>
      <c r="C266" s="230"/>
      <c r="D266" s="230"/>
      <c r="E266" s="230"/>
      <c r="F266" s="230"/>
      <c r="G266" s="230"/>
      <c r="H266" s="230"/>
      <c r="I266" s="230"/>
      <c r="J266" s="230"/>
      <c r="K266" s="230"/>
      <c r="L266" s="230"/>
      <c r="M266" s="230"/>
      <c r="N266" s="230"/>
      <c r="O266" s="230"/>
      <c r="P266" s="230"/>
      <c r="Q266" s="230"/>
      <c r="R266" s="230"/>
      <c r="S266" s="230"/>
      <c r="T266" s="230"/>
      <c r="U266" s="230"/>
      <c r="V266" s="230"/>
      <c r="W266" s="230"/>
      <c r="X266" s="230"/>
      <c r="Y266" s="230"/>
      <c r="Z266" s="230"/>
    </row>
    <row r="267" spans="1:26" ht="12.75">
      <c r="A267" s="230"/>
      <c r="B267" s="230"/>
      <c r="C267" s="230"/>
      <c r="D267" s="230"/>
      <c r="E267" s="230"/>
      <c r="F267" s="230"/>
      <c r="G267" s="230"/>
      <c r="H267" s="230"/>
      <c r="I267" s="230"/>
      <c r="J267" s="230"/>
      <c r="K267" s="230"/>
      <c r="L267" s="230"/>
      <c r="M267" s="230"/>
      <c r="N267" s="230"/>
      <c r="O267" s="230"/>
      <c r="P267" s="230"/>
      <c r="Q267" s="230"/>
      <c r="R267" s="230"/>
      <c r="S267" s="230"/>
      <c r="T267" s="230"/>
      <c r="U267" s="230"/>
      <c r="V267" s="230"/>
      <c r="W267" s="230"/>
      <c r="X267" s="230"/>
      <c r="Y267" s="230"/>
      <c r="Z267" s="230"/>
    </row>
    <row r="268" spans="1:26" ht="12.75">
      <c r="A268" s="230"/>
      <c r="B268" s="230"/>
      <c r="C268" s="230"/>
      <c r="D268" s="230"/>
      <c r="E268" s="230"/>
      <c r="F268" s="230"/>
      <c r="G268" s="230"/>
      <c r="H268" s="230"/>
      <c r="I268" s="230"/>
      <c r="J268" s="230"/>
      <c r="K268" s="230"/>
      <c r="L268" s="230"/>
      <c r="M268" s="230"/>
      <c r="N268" s="230"/>
      <c r="O268" s="230"/>
      <c r="P268" s="230"/>
      <c r="Q268" s="230"/>
      <c r="R268" s="230"/>
      <c r="S268" s="230"/>
      <c r="T268" s="230"/>
      <c r="U268" s="230"/>
      <c r="V268" s="230"/>
      <c r="W268" s="230"/>
      <c r="X268" s="230"/>
      <c r="Y268" s="230"/>
      <c r="Z268" s="230"/>
    </row>
    <row r="269" spans="1:26" ht="12.75">
      <c r="A269" s="230"/>
      <c r="B269" s="230"/>
      <c r="C269" s="230"/>
      <c r="D269" s="230"/>
      <c r="E269" s="230"/>
      <c r="F269" s="230"/>
      <c r="G269" s="230"/>
      <c r="H269" s="230"/>
      <c r="I269" s="230"/>
      <c r="J269" s="230"/>
      <c r="K269" s="230"/>
      <c r="L269" s="230"/>
      <c r="M269" s="230"/>
      <c r="N269" s="230"/>
      <c r="O269" s="230"/>
      <c r="P269" s="230"/>
      <c r="Q269" s="230"/>
      <c r="R269" s="230"/>
      <c r="S269" s="230"/>
      <c r="T269" s="230"/>
      <c r="U269" s="230"/>
      <c r="V269" s="230"/>
      <c r="W269" s="230"/>
      <c r="X269" s="230"/>
      <c r="Y269" s="230"/>
      <c r="Z269" s="230"/>
    </row>
    <row r="270" spans="1:26" ht="12.75">
      <c r="A270" s="230"/>
      <c r="B270" s="230"/>
      <c r="C270" s="230"/>
      <c r="D270" s="230"/>
      <c r="E270" s="230"/>
      <c r="F270" s="230"/>
      <c r="G270" s="230"/>
      <c r="H270" s="230"/>
      <c r="I270" s="230"/>
      <c r="J270" s="230"/>
      <c r="K270" s="230"/>
      <c r="L270" s="230"/>
      <c r="M270" s="230"/>
      <c r="N270" s="230"/>
      <c r="O270" s="230"/>
      <c r="P270" s="230"/>
      <c r="Q270" s="230"/>
      <c r="R270" s="230"/>
      <c r="S270" s="230"/>
      <c r="T270" s="230"/>
      <c r="U270" s="230"/>
      <c r="V270" s="230"/>
      <c r="W270" s="230"/>
      <c r="X270" s="230"/>
      <c r="Y270" s="230"/>
      <c r="Z270" s="230"/>
    </row>
    <row r="271" spans="1:26" ht="12.75">
      <c r="A271" s="230"/>
      <c r="B271" s="230"/>
      <c r="C271" s="230"/>
      <c r="D271" s="230"/>
      <c r="E271" s="230"/>
      <c r="F271" s="230"/>
      <c r="G271" s="230"/>
      <c r="H271" s="230"/>
      <c r="I271" s="230"/>
      <c r="J271" s="230"/>
      <c r="K271" s="230"/>
      <c r="L271" s="230"/>
      <c r="M271" s="230"/>
      <c r="N271" s="230"/>
      <c r="O271" s="230"/>
      <c r="P271" s="230"/>
      <c r="Q271" s="230"/>
      <c r="R271" s="230"/>
      <c r="S271" s="230"/>
      <c r="T271" s="230"/>
      <c r="U271" s="230"/>
      <c r="V271" s="230"/>
      <c r="W271" s="230"/>
      <c r="X271" s="230"/>
      <c r="Y271" s="230"/>
      <c r="Z271" s="230"/>
    </row>
    <row r="272" spans="1:26" ht="12.75">
      <c r="A272" s="230"/>
      <c r="B272" s="230"/>
      <c r="C272" s="230"/>
      <c r="D272" s="230"/>
      <c r="E272" s="230"/>
      <c r="F272" s="230"/>
      <c r="G272" s="230"/>
      <c r="H272" s="230"/>
      <c r="I272" s="230"/>
      <c r="J272" s="230"/>
      <c r="K272" s="230"/>
      <c r="L272" s="230"/>
      <c r="M272" s="230"/>
      <c r="N272" s="230"/>
      <c r="O272" s="230"/>
      <c r="P272" s="230"/>
      <c r="Q272" s="230"/>
      <c r="R272" s="230"/>
      <c r="S272" s="230"/>
      <c r="T272" s="230"/>
      <c r="U272" s="230"/>
      <c r="V272" s="230"/>
      <c r="W272" s="230"/>
      <c r="X272" s="230"/>
      <c r="Y272" s="230"/>
      <c r="Z272" s="230"/>
    </row>
    <row r="273" spans="1:26" ht="12.75">
      <c r="A273" s="230"/>
      <c r="B273" s="230"/>
      <c r="C273" s="230"/>
      <c r="D273" s="230"/>
      <c r="E273" s="230"/>
      <c r="F273" s="230"/>
      <c r="G273" s="230"/>
      <c r="H273" s="230"/>
      <c r="I273" s="230"/>
      <c r="J273" s="230"/>
      <c r="K273" s="230"/>
      <c r="L273" s="230"/>
      <c r="M273" s="230"/>
      <c r="N273" s="230"/>
      <c r="O273" s="230"/>
      <c r="P273" s="230"/>
      <c r="Q273" s="230"/>
      <c r="R273" s="230"/>
      <c r="S273" s="230"/>
      <c r="T273" s="230"/>
      <c r="U273" s="230"/>
      <c r="V273" s="230"/>
      <c r="W273" s="230"/>
      <c r="X273" s="230"/>
      <c r="Y273" s="230"/>
      <c r="Z273" s="230"/>
    </row>
    <row r="274" spans="1:26" ht="12.75">
      <c r="A274" s="230"/>
      <c r="B274" s="230"/>
      <c r="C274" s="230"/>
      <c r="D274" s="230"/>
      <c r="E274" s="230"/>
      <c r="F274" s="230"/>
      <c r="G274" s="230"/>
      <c r="H274" s="230"/>
      <c r="I274" s="230"/>
      <c r="J274" s="230"/>
      <c r="K274" s="230"/>
      <c r="L274" s="230"/>
      <c r="M274" s="230"/>
      <c r="N274" s="230"/>
      <c r="O274" s="230"/>
      <c r="P274" s="230"/>
      <c r="Q274" s="230"/>
      <c r="R274" s="230"/>
      <c r="S274" s="230"/>
      <c r="T274" s="230"/>
      <c r="U274" s="230"/>
      <c r="V274" s="230"/>
      <c r="W274" s="230"/>
      <c r="X274" s="230"/>
      <c r="Y274" s="230"/>
      <c r="Z274" s="230"/>
    </row>
    <row r="275" spans="1:26" ht="12.75">
      <c r="A275" s="230"/>
      <c r="B275" s="230"/>
      <c r="C275" s="230"/>
      <c r="D275" s="230"/>
      <c r="E275" s="230"/>
      <c r="F275" s="230"/>
      <c r="G275" s="230"/>
      <c r="H275" s="230"/>
      <c r="I275" s="230"/>
      <c r="J275" s="230"/>
      <c r="K275" s="230"/>
      <c r="L275" s="230"/>
      <c r="M275" s="230"/>
      <c r="N275" s="230"/>
      <c r="O275" s="230"/>
      <c r="P275" s="230"/>
      <c r="Q275" s="230"/>
      <c r="R275" s="230"/>
      <c r="S275" s="230"/>
      <c r="T275" s="230"/>
      <c r="U275" s="230"/>
      <c r="V275" s="230"/>
      <c r="W275" s="230"/>
      <c r="X275" s="230"/>
      <c r="Y275" s="230"/>
      <c r="Z275" s="230"/>
    </row>
    <row r="276" spans="1:26" ht="12.75">
      <c r="A276" s="230"/>
      <c r="B276" s="230"/>
      <c r="C276" s="230"/>
      <c r="D276" s="230"/>
      <c r="E276" s="230"/>
      <c r="F276" s="230"/>
      <c r="G276" s="230"/>
      <c r="H276" s="230"/>
      <c r="I276" s="230"/>
      <c r="J276" s="230"/>
      <c r="K276" s="230"/>
      <c r="L276" s="230"/>
      <c r="M276" s="230"/>
      <c r="N276" s="230"/>
      <c r="O276" s="230"/>
      <c r="P276" s="230"/>
      <c r="Q276" s="230"/>
      <c r="R276" s="230"/>
      <c r="S276" s="230"/>
      <c r="T276" s="230"/>
      <c r="U276" s="230"/>
      <c r="V276" s="230"/>
      <c r="W276" s="230"/>
      <c r="X276" s="230"/>
      <c r="Y276" s="230"/>
      <c r="Z276" s="230"/>
    </row>
    <row r="277" spans="1:26" ht="12.75">
      <c r="A277" s="230"/>
      <c r="B277" s="230"/>
      <c r="C277" s="230"/>
      <c r="D277" s="230"/>
      <c r="E277" s="230"/>
      <c r="F277" s="230"/>
      <c r="G277" s="230"/>
      <c r="H277" s="230"/>
      <c r="I277" s="230"/>
      <c r="J277" s="230"/>
      <c r="K277" s="230"/>
      <c r="L277" s="230"/>
      <c r="M277" s="230"/>
      <c r="N277" s="230"/>
      <c r="O277" s="230"/>
      <c r="P277" s="230"/>
      <c r="Q277" s="230"/>
      <c r="R277" s="230"/>
      <c r="S277" s="230"/>
      <c r="T277" s="230"/>
      <c r="U277" s="230"/>
      <c r="V277" s="230"/>
      <c r="W277" s="230"/>
      <c r="X277" s="230"/>
      <c r="Y277" s="230"/>
      <c r="Z277" s="230"/>
    </row>
    <row r="278" spans="1:26" ht="12.75">
      <c r="A278" s="230"/>
      <c r="B278" s="230"/>
      <c r="C278" s="230"/>
      <c r="D278" s="230"/>
      <c r="E278" s="230"/>
      <c r="F278" s="230"/>
      <c r="G278" s="230"/>
      <c r="H278" s="230"/>
      <c r="I278" s="230"/>
      <c r="J278" s="230"/>
      <c r="K278" s="230"/>
      <c r="L278" s="230"/>
      <c r="M278" s="230"/>
      <c r="N278" s="230"/>
      <c r="O278" s="230"/>
      <c r="P278" s="230"/>
      <c r="Q278" s="230"/>
      <c r="R278" s="230"/>
      <c r="S278" s="230"/>
      <c r="T278" s="230"/>
      <c r="U278" s="230"/>
      <c r="V278" s="230"/>
      <c r="W278" s="230"/>
      <c r="X278" s="230"/>
      <c r="Y278" s="230"/>
      <c r="Z278" s="230"/>
    </row>
    <row r="279" spans="1:26" ht="12.75">
      <c r="A279" s="230"/>
      <c r="B279" s="230"/>
      <c r="C279" s="230"/>
      <c r="D279" s="230"/>
      <c r="E279" s="230"/>
      <c r="F279" s="230"/>
      <c r="G279" s="230"/>
      <c r="H279" s="230"/>
      <c r="I279" s="230"/>
      <c r="J279" s="230"/>
      <c r="K279" s="230"/>
      <c r="L279" s="230"/>
      <c r="M279" s="230"/>
      <c r="N279" s="230"/>
      <c r="O279" s="230"/>
      <c r="P279" s="230"/>
      <c r="Q279" s="230"/>
      <c r="R279" s="230"/>
      <c r="S279" s="230"/>
      <c r="T279" s="230"/>
      <c r="U279" s="230"/>
      <c r="V279" s="230"/>
      <c r="W279" s="230"/>
      <c r="X279" s="230"/>
      <c r="Y279" s="230"/>
      <c r="Z279" s="230"/>
    </row>
    <row r="280" spans="1:26" ht="12.75">
      <c r="A280" s="230"/>
      <c r="B280" s="230"/>
      <c r="C280" s="230"/>
      <c r="D280" s="230"/>
      <c r="E280" s="230"/>
      <c r="F280" s="230"/>
      <c r="G280" s="230"/>
      <c r="H280" s="230"/>
      <c r="I280" s="230"/>
      <c r="J280" s="230"/>
      <c r="K280" s="230"/>
      <c r="L280" s="230"/>
      <c r="M280" s="230"/>
      <c r="N280" s="230"/>
      <c r="O280" s="230"/>
      <c r="P280" s="230"/>
      <c r="Q280" s="230"/>
      <c r="R280" s="230"/>
      <c r="S280" s="230"/>
      <c r="T280" s="230"/>
      <c r="U280" s="230"/>
      <c r="V280" s="230"/>
      <c r="W280" s="230"/>
      <c r="X280" s="230"/>
      <c r="Y280" s="230"/>
      <c r="Z280" s="230"/>
    </row>
    <row r="281" spans="1:26" ht="12.75">
      <c r="A281" s="230"/>
      <c r="B281" s="230"/>
      <c r="C281" s="230"/>
      <c r="D281" s="230"/>
      <c r="E281" s="230"/>
      <c r="F281" s="230"/>
      <c r="G281" s="230"/>
      <c r="H281" s="230"/>
      <c r="I281" s="230"/>
      <c r="J281" s="230"/>
      <c r="K281" s="230"/>
      <c r="L281" s="230"/>
      <c r="M281" s="230"/>
      <c r="N281" s="230"/>
      <c r="O281" s="230"/>
      <c r="P281" s="230"/>
      <c r="Q281" s="230"/>
      <c r="R281" s="230"/>
      <c r="S281" s="230"/>
      <c r="T281" s="230"/>
      <c r="U281" s="230"/>
      <c r="V281" s="230"/>
      <c r="W281" s="230"/>
      <c r="X281" s="230"/>
      <c r="Y281" s="230"/>
      <c r="Z281" s="230"/>
    </row>
    <row r="282" spans="1:26" ht="12.75">
      <c r="A282" s="230"/>
      <c r="B282" s="230"/>
      <c r="C282" s="230"/>
      <c r="D282" s="230"/>
      <c r="E282" s="230"/>
      <c r="F282" s="230"/>
      <c r="G282" s="230"/>
      <c r="H282" s="230"/>
      <c r="I282" s="230"/>
      <c r="J282" s="230"/>
      <c r="K282" s="230"/>
      <c r="L282" s="230"/>
      <c r="M282" s="230"/>
      <c r="N282" s="230"/>
      <c r="O282" s="230"/>
      <c r="P282" s="230"/>
      <c r="Q282" s="230"/>
      <c r="R282" s="230"/>
      <c r="S282" s="230"/>
      <c r="T282" s="230"/>
      <c r="U282" s="230"/>
      <c r="V282" s="230"/>
      <c r="W282" s="230"/>
      <c r="X282" s="230"/>
      <c r="Y282" s="230"/>
      <c r="Z282" s="230"/>
    </row>
    <row r="283" spans="1:26" ht="12.75">
      <c r="A283" s="230"/>
      <c r="B283" s="230"/>
      <c r="C283" s="230"/>
      <c r="D283" s="230"/>
      <c r="E283" s="230"/>
      <c r="F283" s="230"/>
      <c r="G283" s="230"/>
      <c r="H283" s="230"/>
      <c r="I283" s="230"/>
      <c r="J283" s="230"/>
      <c r="K283" s="230"/>
      <c r="L283" s="230"/>
      <c r="M283" s="230"/>
      <c r="N283" s="230"/>
      <c r="O283" s="230"/>
      <c r="P283" s="230"/>
      <c r="Q283" s="230"/>
      <c r="R283" s="230"/>
      <c r="S283" s="230"/>
      <c r="T283" s="230"/>
      <c r="U283" s="230"/>
      <c r="V283" s="230"/>
      <c r="W283" s="230"/>
      <c r="X283" s="230"/>
      <c r="Y283" s="230"/>
      <c r="Z283" s="230"/>
    </row>
    <row r="284" spans="1:26" ht="12.75">
      <c r="A284" s="230"/>
      <c r="B284" s="230"/>
      <c r="C284" s="230"/>
      <c r="D284" s="230"/>
      <c r="E284" s="230"/>
      <c r="F284" s="230"/>
      <c r="G284" s="230"/>
      <c r="H284" s="230"/>
      <c r="I284" s="230"/>
      <c r="J284" s="230"/>
      <c r="K284" s="230"/>
      <c r="L284" s="230"/>
      <c r="M284" s="230"/>
      <c r="N284" s="230"/>
      <c r="O284" s="230"/>
      <c r="P284" s="230"/>
      <c r="Q284" s="230"/>
      <c r="R284" s="230"/>
      <c r="S284" s="230"/>
      <c r="T284" s="230"/>
      <c r="U284" s="230"/>
      <c r="V284" s="230"/>
      <c r="W284" s="230"/>
      <c r="X284" s="230"/>
      <c r="Y284" s="230"/>
      <c r="Z284" s="230"/>
    </row>
    <row r="285" spans="1:26" ht="12.75">
      <c r="A285" s="230"/>
      <c r="B285" s="230"/>
      <c r="C285" s="230"/>
      <c r="D285" s="230"/>
      <c r="E285" s="230"/>
      <c r="F285" s="230"/>
      <c r="G285" s="230"/>
      <c r="H285" s="230"/>
      <c r="I285" s="230"/>
      <c r="J285" s="230"/>
      <c r="K285" s="230"/>
      <c r="L285" s="230"/>
      <c r="M285" s="230"/>
      <c r="N285" s="230"/>
      <c r="O285" s="230"/>
      <c r="P285" s="230"/>
      <c r="Q285" s="230"/>
      <c r="R285" s="230"/>
      <c r="S285" s="230"/>
      <c r="T285" s="230"/>
      <c r="U285" s="230"/>
      <c r="V285" s="230"/>
      <c r="W285" s="230"/>
      <c r="X285" s="230"/>
      <c r="Y285" s="230"/>
      <c r="Z285" s="230"/>
    </row>
    <row r="286" spans="1:26" ht="12.75">
      <c r="A286" s="230"/>
      <c r="B286" s="230"/>
      <c r="C286" s="230"/>
      <c r="D286" s="230"/>
      <c r="E286" s="230"/>
      <c r="F286" s="230"/>
      <c r="G286" s="230"/>
      <c r="H286" s="230"/>
      <c r="I286" s="230"/>
      <c r="J286" s="230"/>
      <c r="K286" s="230"/>
      <c r="L286" s="230"/>
      <c r="M286" s="230"/>
      <c r="N286" s="230"/>
      <c r="O286" s="230"/>
      <c r="P286" s="230"/>
      <c r="Q286" s="230"/>
      <c r="R286" s="230"/>
      <c r="S286" s="230"/>
      <c r="T286" s="230"/>
      <c r="U286" s="230"/>
      <c r="V286" s="230"/>
      <c r="W286" s="230"/>
      <c r="X286" s="230"/>
      <c r="Y286" s="230"/>
      <c r="Z286" s="230"/>
    </row>
    <row r="287" spans="1:26" ht="12.75">
      <c r="A287" s="230"/>
      <c r="B287" s="230"/>
      <c r="C287" s="230"/>
      <c r="D287" s="230"/>
      <c r="E287" s="230"/>
      <c r="F287" s="230"/>
      <c r="G287" s="230"/>
      <c r="H287" s="230"/>
      <c r="I287" s="230"/>
      <c r="J287" s="230"/>
      <c r="K287" s="230"/>
      <c r="L287" s="230"/>
      <c r="M287" s="230"/>
      <c r="N287" s="230"/>
      <c r="O287" s="230"/>
      <c r="P287" s="230"/>
      <c r="Q287" s="230"/>
      <c r="R287" s="230"/>
      <c r="S287" s="230"/>
      <c r="T287" s="230"/>
      <c r="U287" s="230"/>
      <c r="V287" s="230"/>
      <c r="W287" s="230"/>
      <c r="X287" s="230"/>
      <c r="Y287" s="230"/>
      <c r="Z287" s="230"/>
    </row>
    <row r="288" spans="1:26" ht="12.75">
      <c r="A288" s="230"/>
      <c r="B288" s="230"/>
      <c r="C288" s="230"/>
      <c r="D288" s="230"/>
      <c r="E288" s="230"/>
      <c r="F288" s="230"/>
      <c r="G288" s="230"/>
      <c r="H288" s="230"/>
      <c r="I288" s="230"/>
      <c r="J288" s="230"/>
      <c r="K288" s="230"/>
      <c r="L288" s="230"/>
      <c r="M288" s="230"/>
      <c r="N288" s="230"/>
      <c r="O288" s="230"/>
      <c r="P288" s="230"/>
      <c r="Q288" s="230"/>
      <c r="R288" s="230"/>
      <c r="S288" s="230"/>
      <c r="T288" s="230"/>
      <c r="U288" s="230"/>
      <c r="V288" s="230"/>
      <c r="W288" s="230"/>
      <c r="X288" s="230"/>
      <c r="Y288" s="230"/>
      <c r="Z288" s="230"/>
    </row>
    <row r="289" spans="1:26" ht="12.75">
      <c r="A289" s="230"/>
      <c r="B289" s="230"/>
      <c r="C289" s="230"/>
      <c r="D289" s="230"/>
      <c r="E289" s="230"/>
      <c r="F289" s="230"/>
      <c r="G289" s="230"/>
      <c r="H289" s="230"/>
      <c r="I289" s="230"/>
      <c r="J289" s="230"/>
      <c r="K289" s="230"/>
      <c r="L289" s="230"/>
      <c r="M289" s="230"/>
      <c r="N289" s="230"/>
      <c r="O289" s="230"/>
      <c r="P289" s="230"/>
      <c r="Q289" s="230"/>
      <c r="R289" s="230"/>
      <c r="S289" s="230"/>
      <c r="T289" s="230"/>
      <c r="U289" s="230"/>
      <c r="V289" s="230"/>
      <c r="W289" s="230"/>
      <c r="X289" s="230"/>
      <c r="Y289" s="230"/>
      <c r="Z289" s="230"/>
    </row>
    <row r="290" spans="1:26" ht="12.75">
      <c r="A290" s="230"/>
      <c r="B290" s="230"/>
      <c r="C290" s="230"/>
      <c r="D290" s="230"/>
      <c r="E290" s="230"/>
      <c r="F290" s="230"/>
      <c r="G290" s="230"/>
      <c r="H290" s="230"/>
      <c r="I290" s="230"/>
      <c r="J290" s="230"/>
      <c r="K290" s="230"/>
      <c r="L290" s="230"/>
      <c r="M290" s="230"/>
      <c r="N290" s="230"/>
      <c r="O290" s="230"/>
      <c r="P290" s="230"/>
      <c r="Q290" s="230"/>
      <c r="R290" s="230"/>
      <c r="S290" s="230"/>
      <c r="T290" s="230"/>
      <c r="U290" s="230"/>
      <c r="V290" s="230"/>
      <c r="W290" s="230"/>
      <c r="X290" s="230"/>
      <c r="Y290" s="230"/>
      <c r="Z290" s="230"/>
    </row>
    <row r="291" spans="1:26" ht="12.75">
      <c r="A291" s="230"/>
      <c r="B291" s="230"/>
      <c r="C291" s="230"/>
      <c r="D291" s="230"/>
      <c r="E291" s="230"/>
      <c r="F291" s="230"/>
      <c r="G291" s="230"/>
      <c r="H291" s="230"/>
      <c r="I291" s="230"/>
      <c r="J291" s="230"/>
      <c r="K291" s="230"/>
      <c r="L291" s="230"/>
      <c r="M291" s="230"/>
      <c r="N291" s="230"/>
      <c r="O291" s="230"/>
      <c r="P291" s="230"/>
      <c r="Q291" s="230"/>
      <c r="R291" s="230"/>
      <c r="S291" s="230"/>
      <c r="T291" s="230"/>
      <c r="U291" s="230"/>
      <c r="V291" s="230"/>
      <c r="W291" s="230"/>
      <c r="X291" s="230"/>
      <c r="Y291" s="230"/>
      <c r="Z291" s="230"/>
    </row>
    <row r="292" spans="1:26" ht="12.75">
      <c r="A292" s="230"/>
      <c r="B292" s="230"/>
      <c r="C292" s="230"/>
      <c r="D292" s="230"/>
      <c r="E292" s="230"/>
      <c r="F292" s="230"/>
      <c r="G292" s="230"/>
      <c r="H292" s="230"/>
      <c r="I292" s="230"/>
      <c r="J292" s="230"/>
      <c r="K292" s="230"/>
      <c r="L292" s="230"/>
      <c r="M292" s="230"/>
      <c r="N292" s="230"/>
      <c r="O292" s="230"/>
      <c r="P292" s="230"/>
      <c r="Q292" s="230"/>
      <c r="R292" s="230"/>
      <c r="S292" s="230"/>
      <c r="T292" s="230"/>
      <c r="U292" s="230"/>
      <c r="V292" s="230"/>
      <c r="W292" s="230"/>
      <c r="X292" s="230"/>
      <c r="Y292" s="230"/>
      <c r="Z292" s="230"/>
    </row>
    <row r="293" spans="1:26" ht="12.75">
      <c r="A293" s="230"/>
      <c r="B293" s="230"/>
      <c r="C293" s="230"/>
      <c r="D293" s="230"/>
      <c r="E293" s="230"/>
      <c r="F293" s="230"/>
      <c r="G293" s="230"/>
      <c r="H293" s="230"/>
      <c r="I293" s="230"/>
      <c r="J293" s="230"/>
      <c r="K293" s="230"/>
      <c r="L293" s="230"/>
      <c r="M293" s="230"/>
      <c r="N293" s="230"/>
      <c r="O293" s="230"/>
      <c r="P293" s="230"/>
      <c r="Q293" s="230"/>
      <c r="R293" s="230"/>
      <c r="S293" s="230"/>
      <c r="T293" s="230"/>
      <c r="U293" s="230"/>
      <c r="V293" s="230"/>
      <c r="W293" s="230"/>
      <c r="X293" s="230"/>
      <c r="Y293" s="230"/>
      <c r="Z293" s="230"/>
    </row>
    <row r="294" spans="1:26" ht="12.75">
      <c r="A294" s="230"/>
      <c r="B294" s="230"/>
      <c r="C294" s="230"/>
      <c r="D294" s="230"/>
      <c r="E294" s="230"/>
      <c r="F294" s="230"/>
      <c r="G294" s="230"/>
      <c r="H294" s="230"/>
      <c r="I294" s="230"/>
      <c r="J294" s="230"/>
      <c r="K294" s="230"/>
      <c r="L294" s="230"/>
      <c r="M294" s="230"/>
      <c r="N294" s="230"/>
      <c r="O294" s="230"/>
      <c r="P294" s="230"/>
      <c r="Q294" s="230"/>
      <c r="R294" s="230"/>
      <c r="S294" s="230"/>
      <c r="T294" s="230"/>
      <c r="U294" s="230"/>
      <c r="V294" s="230"/>
      <c r="W294" s="230"/>
      <c r="X294" s="230"/>
      <c r="Y294" s="230"/>
      <c r="Z294" s="230"/>
    </row>
    <row r="295" spans="1:26" ht="12.75">
      <c r="A295" s="230"/>
      <c r="B295" s="230"/>
      <c r="C295" s="230"/>
      <c r="D295" s="230"/>
      <c r="E295" s="230"/>
      <c r="F295" s="230"/>
      <c r="G295" s="230"/>
      <c r="H295" s="230"/>
      <c r="I295" s="230"/>
      <c r="J295" s="230"/>
      <c r="K295" s="230"/>
      <c r="L295" s="230"/>
      <c r="M295" s="230"/>
      <c r="N295" s="230"/>
      <c r="O295" s="230"/>
      <c r="P295" s="230"/>
      <c r="Q295" s="230"/>
      <c r="R295" s="230"/>
      <c r="S295" s="230"/>
      <c r="T295" s="230"/>
      <c r="U295" s="230"/>
      <c r="V295" s="230"/>
      <c r="W295" s="230"/>
      <c r="X295" s="230"/>
      <c r="Y295" s="230"/>
      <c r="Z295" s="230"/>
    </row>
    <row r="296" spans="1:26" ht="12.75">
      <c r="A296" s="230"/>
      <c r="B296" s="230"/>
      <c r="C296" s="230"/>
      <c r="D296" s="230"/>
      <c r="E296" s="230"/>
      <c r="F296" s="230"/>
      <c r="G296" s="230"/>
      <c r="H296" s="230"/>
      <c r="I296" s="230"/>
      <c r="J296" s="230"/>
      <c r="K296" s="230"/>
      <c r="L296" s="230"/>
      <c r="M296" s="230"/>
      <c r="N296" s="230"/>
      <c r="O296" s="230"/>
      <c r="P296" s="230"/>
      <c r="Q296" s="230"/>
      <c r="R296" s="230"/>
      <c r="S296" s="230"/>
      <c r="T296" s="230"/>
      <c r="U296" s="230"/>
      <c r="V296" s="230"/>
      <c r="W296" s="230"/>
      <c r="X296" s="230"/>
      <c r="Y296" s="230"/>
      <c r="Z296" s="230"/>
    </row>
    <row r="297" spans="1:26" ht="12.75">
      <c r="A297" s="230"/>
      <c r="B297" s="230"/>
      <c r="C297" s="230"/>
      <c r="D297" s="230"/>
      <c r="E297" s="230"/>
      <c r="F297" s="230"/>
      <c r="G297" s="230"/>
      <c r="H297" s="230"/>
      <c r="I297" s="230"/>
      <c r="J297" s="230"/>
      <c r="K297" s="230"/>
      <c r="L297" s="230"/>
      <c r="M297" s="230"/>
      <c r="N297" s="230"/>
      <c r="O297" s="230"/>
      <c r="P297" s="230"/>
      <c r="Q297" s="230"/>
      <c r="R297" s="230"/>
      <c r="S297" s="230"/>
      <c r="T297" s="230"/>
      <c r="U297" s="230"/>
      <c r="V297" s="230"/>
      <c r="W297" s="230"/>
      <c r="X297" s="230"/>
      <c r="Y297" s="230"/>
      <c r="Z297" s="230"/>
    </row>
    <row r="298" spans="1:26" ht="12.75">
      <c r="A298" s="230"/>
      <c r="B298" s="230"/>
      <c r="C298" s="230"/>
      <c r="D298" s="230"/>
      <c r="E298" s="230"/>
      <c r="F298" s="230"/>
      <c r="G298" s="230"/>
      <c r="H298" s="230"/>
      <c r="I298" s="230"/>
      <c r="J298" s="230"/>
      <c r="K298" s="230"/>
      <c r="L298" s="230"/>
      <c r="M298" s="230"/>
      <c r="N298" s="230"/>
      <c r="O298" s="230"/>
      <c r="P298" s="230"/>
      <c r="Q298" s="230"/>
      <c r="R298" s="230"/>
      <c r="S298" s="230"/>
      <c r="T298" s="230"/>
      <c r="U298" s="230"/>
      <c r="V298" s="230"/>
      <c r="W298" s="230"/>
      <c r="X298" s="230"/>
      <c r="Y298" s="230"/>
      <c r="Z298" s="230"/>
    </row>
    <row r="299" spans="1:26" ht="12.75">
      <c r="A299" s="230"/>
      <c r="B299" s="230"/>
      <c r="C299" s="230"/>
      <c r="D299" s="230"/>
      <c r="E299" s="230"/>
      <c r="F299" s="230"/>
      <c r="G299" s="230"/>
      <c r="H299" s="230"/>
      <c r="I299" s="230"/>
      <c r="J299" s="230"/>
      <c r="K299" s="230"/>
      <c r="L299" s="230"/>
      <c r="M299" s="230"/>
      <c r="N299" s="230"/>
      <c r="O299" s="230"/>
      <c r="P299" s="230"/>
      <c r="Q299" s="230"/>
      <c r="R299" s="230"/>
      <c r="S299" s="230"/>
      <c r="T299" s="230"/>
      <c r="U299" s="230"/>
      <c r="V299" s="230"/>
      <c r="W299" s="230"/>
      <c r="X299" s="230"/>
      <c r="Y299" s="230"/>
      <c r="Z299" s="230"/>
    </row>
    <row r="300" spans="1:26" ht="12.75">
      <c r="A300" s="230"/>
      <c r="B300" s="230"/>
      <c r="C300" s="230"/>
      <c r="D300" s="230"/>
      <c r="E300" s="230"/>
      <c r="F300" s="230"/>
      <c r="G300" s="230"/>
      <c r="H300" s="230"/>
      <c r="I300" s="230"/>
      <c r="J300" s="230"/>
      <c r="K300" s="230"/>
      <c r="L300" s="230"/>
      <c r="M300" s="230"/>
      <c r="N300" s="230"/>
      <c r="O300" s="230"/>
      <c r="P300" s="230"/>
      <c r="Q300" s="230"/>
      <c r="R300" s="230"/>
      <c r="S300" s="230"/>
      <c r="T300" s="230"/>
      <c r="U300" s="230"/>
      <c r="V300" s="230"/>
      <c r="W300" s="230"/>
      <c r="X300" s="230"/>
      <c r="Y300" s="230"/>
      <c r="Z300" s="230"/>
    </row>
    <row r="301" spans="1:26" ht="12.75">
      <c r="A301" s="230"/>
      <c r="B301" s="230"/>
      <c r="C301" s="230"/>
      <c r="D301" s="230"/>
      <c r="E301" s="230"/>
      <c r="F301" s="230"/>
      <c r="G301" s="230"/>
      <c r="H301" s="230"/>
      <c r="I301" s="230"/>
      <c r="J301" s="230"/>
      <c r="K301" s="230"/>
      <c r="L301" s="230"/>
      <c r="M301" s="230"/>
      <c r="N301" s="230"/>
      <c r="O301" s="230"/>
      <c r="P301" s="230"/>
      <c r="Q301" s="230"/>
      <c r="R301" s="230"/>
      <c r="S301" s="230"/>
      <c r="T301" s="230"/>
      <c r="U301" s="230"/>
      <c r="V301" s="230"/>
      <c r="W301" s="230"/>
      <c r="X301" s="230"/>
      <c r="Y301" s="230"/>
      <c r="Z301" s="230"/>
    </row>
    <row r="302" spans="1:26" ht="12.75">
      <c r="A302" s="230"/>
      <c r="B302" s="230"/>
      <c r="C302" s="230"/>
      <c r="D302" s="230"/>
      <c r="E302" s="230"/>
      <c r="F302" s="230"/>
      <c r="G302" s="230"/>
      <c r="H302" s="230"/>
      <c r="I302" s="230"/>
      <c r="J302" s="230"/>
      <c r="K302" s="230"/>
      <c r="L302" s="230"/>
      <c r="M302" s="230"/>
      <c r="N302" s="230"/>
      <c r="O302" s="230"/>
      <c r="P302" s="230"/>
      <c r="Q302" s="230"/>
      <c r="R302" s="230"/>
      <c r="S302" s="230"/>
      <c r="T302" s="230"/>
      <c r="U302" s="230"/>
      <c r="V302" s="230"/>
      <c r="W302" s="230"/>
      <c r="X302" s="230"/>
      <c r="Y302" s="230"/>
      <c r="Z302" s="230"/>
    </row>
    <row r="303" spans="1:26" ht="12.75">
      <c r="A303" s="230"/>
      <c r="B303" s="230"/>
      <c r="C303" s="230"/>
      <c r="D303" s="230"/>
      <c r="E303" s="230"/>
      <c r="F303" s="230"/>
      <c r="G303" s="230"/>
      <c r="H303" s="230"/>
      <c r="I303" s="230"/>
      <c r="J303" s="230"/>
      <c r="K303" s="230"/>
      <c r="L303" s="230"/>
      <c r="M303" s="230"/>
      <c r="N303" s="230"/>
      <c r="O303" s="230"/>
      <c r="P303" s="230"/>
      <c r="Q303" s="230"/>
      <c r="R303" s="230"/>
      <c r="S303" s="230"/>
      <c r="T303" s="230"/>
      <c r="U303" s="230"/>
      <c r="V303" s="230"/>
      <c r="W303" s="230"/>
      <c r="X303" s="230"/>
      <c r="Y303" s="230"/>
      <c r="Z303" s="230"/>
    </row>
    <row r="304" spans="1:26" ht="12.75">
      <c r="A304" s="230"/>
      <c r="B304" s="230"/>
      <c r="C304" s="230"/>
      <c r="D304" s="230"/>
      <c r="E304" s="230"/>
      <c r="F304" s="230"/>
      <c r="G304" s="230"/>
      <c r="H304" s="230"/>
      <c r="I304" s="230"/>
      <c r="J304" s="230"/>
      <c r="K304" s="230"/>
      <c r="L304" s="230"/>
      <c r="M304" s="230"/>
      <c r="N304" s="230"/>
      <c r="O304" s="230"/>
      <c r="P304" s="230"/>
      <c r="Q304" s="230"/>
      <c r="R304" s="230"/>
      <c r="S304" s="230"/>
      <c r="T304" s="230"/>
      <c r="U304" s="230"/>
      <c r="V304" s="230"/>
      <c r="W304" s="230"/>
      <c r="X304" s="230"/>
      <c r="Y304" s="230"/>
      <c r="Z304" s="230"/>
    </row>
    <row r="305" spans="1:26" ht="12.75">
      <c r="A305" s="230"/>
      <c r="B305" s="230"/>
      <c r="C305" s="230"/>
      <c r="D305" s="230"/>
      <c r="E305" s="230"/>
      <c r="F305" s="230"/>
      <c r="G305" s="230"/>
      <c r="H305" s="230"/>
      <c r="I305" s="230"/>
      <c r="J305" s="230"/>
      <c r="K305" s="230"/>
      <c r="L305" s="230"/>
      <c r="M305" s="230"/>
      <c r="N305" s="230"/>
      <c r="O305" s="230"/>
      <c r="P305" s="230"/>
      <c r="Q305" s="230"/>
      <c r="R305" s="230"/>
      <c r="S305" s="230"/>
      <c r="T305" s="230"/>
      <c r="U305" s="230"/>
      <c r="V305" s="230"/>
      <c r="W305" s="230"/>
      <c r="X305" s="230"/>
      <c r="Y305" s="230"/>
      <c r="Z305" s="230"/>
    </row>
    <row r="306" spans="1:26" ht="12.75">
      <c r="A306" s="230"/>
      <c r="B306" s="230"/>
      <c r="C306" s="230"/>
      <c r="D306" s="230"/>
      <c r="E306" s="230"/>
      <c r="F306" s="230"/>
      <c r="G306" s="230"/>
      <c r="H306" s="230"/>
      <c r="I306" s="230"/>
      <c r="J306" s="230"/>
      <c r="K306" s="230"/>
      <c r="L306" s="230"/>
      <c r="M306" s="230"/>
      <c r="N306" s="230"/>
      <c r="O306" s="230"/>
      <c r="P306" s="230"/>
      <c r="Q306" s="230"/>
      <c r="R306" s="230"/>
      <c r="S306" s="230"/>
      <c r="T306" s="230"/>
      <c r="U306" s="230"/>
      <c r="V306" s="230"/>
      <c r="W306" s="230"/>
      <c r="X306" s="230"/>
      <c r="Y306" s="230"/>
      <c r="Z306" s="230"/>
    </row>
    <row r="307" spans="1:26" ht="12.75">
      <c r="A307" s="230"/>
      <c r="B307" s="230"/>
      <c r="C307" s="230"/>
      <c r="D307" s="230"/>
      <c r="E307" s="230"/>
      <c r="F307" s="230"/>
      <c r="G307" s="230"/>
      <c r="H307" s="230"/>
      <c r="I307" s="230"/>
      <c r="J307" s="230"/>
      <c r="K307" s="230"/>
      <c r="L307" s="230"/>
      <c r="M307" s="230"/>
      <c r="N307" s="230"/>
      <c r="O307" s="230"/>
      <c r="P307" s="230"/>
      <c r="Q307" s="230"/>
      <c r="R307" s="230"/>
      <c r="S307" s="230"/>
      <c r="T307" s="230"/>
      <c r="U307" s="230"/>
      <c r="V307" s="230"/>
      <c r="W307" s="230"/>
      <c r="X307" s="230"/>
      <c r="Y307" s="230"/>
      <c r="Z307" s="230"/>
    </row>
    <row r="308" spans="1:26" ht="12.75">
      <c r="A308" s="230"/>
      <c r="B308" s="230"/>
      <c r="C308" s="230"/>
      <c r="D308" s="230"/>
      <c r="E308" s="230"/>
      <c r="F308" s="230"/>
      <c r="G308" s="230"/>
      <c r="H308" s="230"/>
      <c r="I308" s="230"/>
      <c r="J308" s="230"/>
      <c r="K308" s="230"/>
      <c r="L308" s="230"/>
      <c r="M308" s="230"/>
      <c r="N308" s="230"/>
      <c r="O308" s="230"/>
      <c r="P308" s="230"/>
      <c r="Q308" s="230"/>
      <c r="R308" s="230"/>
      <c r="S308" s="230"/>
      <c r="T308" s="230"/>
      <c r="U308" s="230"/>
      <c r="V308" s="230"/>
      <c r="W308" s="230"/>
      <c r="X308" s="230"/>
      <c r="Y308" s="230"/>
      <c r="Z308" s="230"/>
    </row>
    <row r="309" spans="1:26" ht="12.75">
      <c r="A309" s="230"/>
      <c r="B309" s="230"/>
      <c r="C309" s="230"/>
      <c r="D309" s="230"/>
      <c r="E309" s="230"/>
      <c r="F309" s="230"/>
      <c r="G309" s="230"/>
      <c r="H309" s="230"/>
      <c r="I309" s="230"/>
      <c r="J309" s="230"/>
      <c r="K309" s="230"/>
      <c r="L309" s="230"/>
      <c r="M309" s="230"/>
      <c r="N309" s="230"/>
      <c r="O309" s="230"/>
      <c r="P309" s="230"/>
      <c r="Q309" s="230"/>
      <c r="R309" s="230"/>
      <c r="S309" s="230"/>
      <c r="T309" s="230"/>
      <c r="U309" s="230"/>
      <c r="V309" s="230"/>
      <c r="W309" s="230"/>
      <c r="X309" s="230"/>
      <c r="Y309" s="230"/>
      <c r="Z309" s="230"/>
    </row>
    <row r="310" spans="1:26" ht="12.75">
      <c r="A310" s="230"/>
      <c r="B310" s="230"/>
      <c r="C310" s="230"/>
      <c r="D310" s="230"/>
      <c r="E310" s="230"/>
      <c r="F310" s="230"/>
      <c r="G310" s="230"/>
      <c r="H310" s="230"/>
      <c r="I310" s="230"/>
      <c r="J310" s="230"/>
      <c r="K310" s="230"/>
      <c r="L310" s="230"/>
      <c r="M310" s="230"/>
      <c r="N310" s="230"/>
      <c r="O310" s="230"/>
      <c r="P310" s="230"/>
      <c r="Q310" s="230"/>
      <c r="R310" s="230"/>
      <c r="S310" s="230"/>
      <c r="T310" s="230"/>
      <c r="U310" s="230"/>
      <c r="V310" s="230"/>
      <c r="W310" s="230"/>
      <c r="X310" s="230"/>
      <c r="Y310" s="230"/>
      <c r="Z310" s="230"/>
    </row>
    <row r="311" spans="1:26" ht="12.75">
      <c r="A311" s="230"/>
      <c r="B311" s="230"/>
      <c r="C311" s="230"/>
      <c r="D311" s="230"/>
      <c r="E311" s="230"/>
      <c r="F311" s="230"/>
      <c r="G311" s="230"/>
      <c r="H311" s="230"/>
      <c r="I311" s="230"/>
      <c r="J311" s="230"/>
      <c r="K311" s="230"/>
      <c r="L311" s="230"/>
      <c r="M311" s="230"/>
      <c r="N311" s="230"/>
      <c r="O311" s="230"/>
      <c r="P311" s="230"/>
      <c r="Q311" s="230"/>
      <c r="R311" s="230"/>
      <c r="S311" s="230"/>
      <c r="T311" s="230"/>
      <c r="U311" s="230"/>
      <c r="V311" s="230"/>
      <c r="W311" s="230"/>
      <c r="X311" s="230"/>
      <c r="Y311" s="230"/>
      <c r="Z311" s="230"/>
    </row>
    <row r="312" spans="1:26" ht="12.75">
      <c r="A312" s="230"/>
      <c r="B312" s="230"/>
      <c r="C312" s="230"/>
      <c r="D312" s="230"/>
      <c r="E312" s="230"/>
      <c r="F312" s="230"/>
      <c r="G312" s="230"/>
      <c r="H312" s="230"/>
      <c r="I312" s="230"/>
      <c r="J312" s="230"/>
      <c r="K312" s="230"/>
      <c r="L312" s="230"/>
      <c r="M312" s="230"/>
      <c r="N312" s="230"/>
      <c r="O312" s="230"/>
      <c r="P312" s="230"/>
      <c r="Q312" s="230"/>
      <c r="R312" s="230"/>
      <c r="S312" s="230"/>
      <c r="T312" s="230"/>
      <c r="U312" s="230"/>
      <c r="V312" s="230"/>
      <c r="W312" s="230"/>
      <c r="X312" s="230"/>
      <c r="Y312" s="230"/>
      <c r="Z312" s="230"/>
    </row>
    <row r="313" spans="1:26" ht="12.75">
      <c r="A313" s="230"/>
      <c r="B313" s="230"/>
      <c r="C313" s="230"/>
      <c r="D313" s="230"/>
      <c r="E313" s="230"/>
      <c r="F313" s="230"/>
      <c r="G313" s="230"/>
      <c r="H313" s="230"/>
      <c r="I313" s="230"/>
      <c r="J313" s="230"/>
      <c r="K313" s="230"/>
      <c r="L313" s="230"/>
      <c r="M313" s="230"/>
      <c r="N313" s="230"/>
      <c r="O313" s="230"/>
      <c r="P313" s="230"/>
      <c r="Q313" s="230"/>
      <c r="R313" s="230"/>
      <c r="S313" s="230"/>
      <c r="T313" s="230"/>
      <c r="U313" s="230"/>
      <c r="V313" s="230"/>
      <c r="W313" s="230"/>
      <c r="X313" s="230"/>
      <c r="Y313" s="230"/>
      <c r="Z313" s="230"/>
    </row>
    <row r="314" spans="1:26" ht="12.75">
      <c r="A314" s="230"/>
      <c r="B314" s="230"/>
      <c r="C314" s="230"/>
      <c r="D314" s="230"/>
      <c r="E314" s="230"/>
      <c r="F314" s="230"/>
      <c r="G314" s="230"/>
      <c r="H314" s="230"/>
      <c r="I314" s="230"/>
      <c r="J314" s="230"/>
      <c r="K314" s="230"/>
      <c r="L314" s="230"/>
      <c r="M314" s="230"/>
      <c r="N314" s="230"/>
      <c r="O314" s="230"/>
      <c r="P314" s="230"/>
      <c r="Q314" s="230"/>
      <c r="R314" s="230"/>
      <c r="S314" s="230"/>
      <c r="T314" s="230"/>
      <c r="U314" s="230"/>
      <c r="V314" s="230"/>
      <c r="W314" s="230"/>
      <c r="X314" s="230"/>
      <c r="Y314" s="230"/>
      <c r="Z314" s="230"/>
    </row>
    <row r="315" spans="1:26" ht="12.75">
      <c r="A315" s="230"/>
      <c r="B315" s="230"/>
      <c r="C315" s="230"/>
      <c r="D315" s="230"/>
      <c r="E315" s="230"/>
      <c r="F315" s="230"/>
      <c r="G315" s="230"/>
      <c r="H315" s="230"/>
      <c r="I315" s="230"/>
      <c r="J315" s="230"/>
      <c r="K315" s="230"/>
      <c r="L315" s="230"/>
      <c r="M315" s="230"/>
      <c r="N315" s="230"/>
      <c r="O315" s="230"/>
      <c r="P315" s="230"/>
      <c r="Q315" s="230"/>
      <c r="R315" s="230"/>
      <c r="S315" s="230"/>
      <c r="T315" s="230"/>
      <c r="U315" s="230"/>
      <c r="V315" s="230"/>
      <c r="W315" s="230"/>
      <c r="X315" s="230"/>
      <c r="Y315" s="230"/>
      <c r="Z315" s="230"/>
    </row>
    <row r="316" spans="1:26" ht="12.75">
      <c r="A316" s="230"/>
      <c r="B316" s="230"/>
      <c r="C316" s="230"/>
      <c r="D316" s="230"/>
      <c r="E316" s="230"/>
      <c r="F316" s="230"/>
      <c r="G316" s="230"/>
      <c r="H316" s="230"/>
      <c r="I316" s="230"/>
      <c r="J316" s="230"/>
      <c r="K316" s="230"/>
      <c r="L316" s="230"/>
      <c r="M316" s="230"/>
      <c r="N316" s="230"/>
      <c r="O316" s="230"/>
      <c r="P316" s="230"/>
      <c r="Q316" s="230"/>
      <c r="R316" s="230"/>
      <c r="S316" s="230"/>
      <c r="T316" s="230"/>
      <c r="U316" s="230"/>
      <c r="V316" s="230"/>
      <c r="W316" s="230"/>
      <c r="X316" s="230"/>
      <c r="Y316" s="230"/>
      <c r="Z316" s="230"/>
    </row>
    <row r="317" spans="1:26" ht="12.75">
      <c r="A317" s="230"/>
      <c r="B317" s="230"/>
      <c r="C317" s="230"/>
      <c r="D317" s="230"/>
      <c r="E317" s="230"/>
      <c r="F317" s="230"/>
      <c r="G317" s="230"/>
      <c r="H317" s="230"/>
      <c r="I317" s="230"/>
      <c r="J317" s="230"/>
      <c r="K317" s="230"/>
      <c r="L317" s="230"/>
      <c r="M317" s="230"/>
      <c r="N317" s="230"/>
      <c r="O317" s="230"/>
      <c r="P317" s="230"/>
      <c r="Q317" s="230"/>
      <c r="R317" s="230"/>
      <c r="S317" s="230"/>
      <c r="T317" s="230"/>
      <c r="U317" s="230"/>
      <c r="V317" s="230"/>
      <c r="W317" s="230"/>
      <c r="X317" s="230"/>
      <c r="Y317" s="230"/>
      <c r="Z317" s="230"/>
    </row>
    <row r="318" spans="1:26" ht="12.75">
      <c r="A318" s="230"/>
      <c r="B318" s="230"/>
      <c r="C318" s="230"/>
      <c r="D318" s="230"/>
      <c r="E318" s="230"/>
      <c r="F318" s="230"/>
      <c r="G318" s="230"/>
      <c r="H318" s="230"/>
      <c r="I318" s="230"/>
      <c r="J318" s="230"/>
      <c r="K318" s="230"/>
      <c r="L318" s="230"/>
      <c r="M318" s="230"/>
      <c r="N318" s="230"/>
      <c r="O318" s="230"/>
      <c r="P318" s="230"/>
      <c r="Q318" s="230"/>
      <c r="R318" s="230"/>
      <c r="S318" s="230"/>
      <c r="T318" s="230"/>
      <c r="U318" s="230"/>
      <c r="V318" s="230"/>
      <c r="W318" s="230"/>
      <c r="X318" s="230"/>
      <c r="Y318" s="230"/>
      <c r="Z318" s="230"/>
    </row>
    <row r="319" spans="1:26" ht="12.75">
      <c r="A319" s="230"/>
      <c r="B319" s="230"/>
      <c r="C319" s="230"/>
      <c r="D319" s="230"/>
      <c r="E319" s="230"/>
      <c r="F319" s="230"/>
      <c r="G319" s="230"/>
      <c r="H319" s="230"/>
      <c r="I319" s="230"/>
      <c r="J319" s="230"/>
      <c r="K319" s="230"/>
      <c r="L319" s="230"/>
      <c r="M319" s="230"/>
      <c r="N319" s="230"/>
      <c r="O319" s="230"/>
      <c r="P319" s="230"/>
      <c r="Q319" s="230"/>
      <c r="R319" s="230"/>
      <c r="S319" s="230"/>
      <c r="T319" s="230"/>
      <c r="U319" s="230"/>
      <c r="V319" s="230"/>
      <c r="W319" s="230"/>
      <c r="X319" s="230"/>
      <c r="Y319" s="230"/>
      <c r="Z319" s="230"/>
    </row>
    <row r="320" spans="1:26" ht="12.75">
      <c r="A320" s="230"/>
      <c r="B320" s="230"/>
      <c r="C320" s="230"/>
      <c r="D320" s="230"/>
      <c r="E320" s="230"/>
      <c r="F320" s="230"/>
      <c r="G320" s="230"/>
      <c r="H320" s="230"/>
      <c r="I320" s="230"/>
      <c r="J320" s="230"/>
      <c r="K320" s="230"/>
      <c r="L320" s="230"/>
      <c r="M320" s="230"/>
      <c r="N320" s="230"/>
      <c r="O320" s="230"/>
      <c r="P320" s="230"/>
      <c r="Q320" s="230"/>
      <c r="R320" s="230"/>
      <c r="S320" s="230"/>
      <c r="T320" s="230"/>
      <c r="U320" s="230"/>
      <c r="V320" s="230"/>
      <c r="W320" s="230"/>
      <c r="X320" s="230"/>
      <c r="Y320" s="230"/>
      <c r="Z320" s="230"/>
    </row>
    <row r="321" spans="1:26" ht="12.75">
      <c r="A321" s="230"/>
      <c r="B321" s="230"/>
      <c r="C321" s="230"/>
      <c r="D321" s="230"/>
      <c r="E321" s="230"/>
      <c r="F321" s="230"/>
      <c r="G321" s="230"/>
      <c r="H321" s="230"/>
      <c r="I321" s="230"/>
      <c r="J321" s="230"/>
      <c r="K321" s="230"/>
      <c r="L321" s="230"/>
      <c r="M321" s="230"/>
      <c r="N321" s="230"/>
      <c r="O321" s="230"/>
      <c r="P321" s="230"/>
      <c r="Q321" s="230"/>
      <c r="R321" s="230"/>
      <c r="S321" s="230"/>
      <c r="T321" s="230"/>
      <c r="U321" s="230"/>
      <c r="V321" s="230"/>
      <c r="W321" s="230"/>
      <c r="X321" s="230"/>
      <c r="Y321" s="230"/>
      <c r="Z321" s="230"/>
    </row>
    <row r="322" spans="1:26" ht="12.75">
      <c r="A322" s="230"/>
      <c r="B322" s="230"/>
      <c r="C322" s="230"/>
      <c r="D322" s="230"/>
      <c r="E322" s="230"/>
      <c r="F322" s="230"/>
      <c r="G322" s="230"/>
      <c r="H322" s="230"/>
      <c r="I322" s="230"/>
      <c r="J322" s="230"/>
      <c r="K322" s="230"/>
      <c r="L322" s="230"/>
      <c r="M322" s="230"/>
      <c r="N322" s="230"/>
      <c r="O322" s="230"/>
      <c r="P322" s="230"/>
      <c r="Q322" s="230"/>
      <c r="R322" s="230"/>
      <c r="S322" s="230"/>
      <c r="T322" s="230"/>
      <c r="U322" s="230"/>
      <c r="V322" s="230"/>
      <c r="W322" s="230"/>
      <c r="X322" s="230"/>
      <c r="Y322" s="230"/>
      <c r="Z322" s="230"/>
    </row>
    <row r="323" spans="1:26" ht="12.75">
      <c r="A323" s="230"/>
      <c r="B323" s="230"/>
      <c r="C323" s="230"/>
      <c r="D323" s="230"/>
      <c r="E323" s="230"/>
      <c r="F323" s="230"/>
      <c r="G323" s="230"/>
      <c r="H323" s="230"/>
      <c r="I323" s="230"/>
      <c r="J323" s="230"/>
      <c r="K323" s="230"/>
      <c r="L323" s="230"/>
      <c r="M323" s="230"/>
      <c r="N323" s="230"/>
      <c r="O323" s="230"/>
      <c r="P323" s="230"/>
      <c r="Q323" s="230"/>
      <c r="R323" s="230"/>
      <c r="S323" s="230"/>
      <c r="T323" s="230"/>
      <c r="U323" s="230"/>
      <c r="V323" s="230"/>
      <c r="W323" s="230"/>
      <c r="X323" s="230"/>
      <c r="Y323" s="230"/>
      <c r="Z323" s="230"/>
    </row>
    <row r="324" spans="1:26" ht="12.75">
      <c r="A324" s="230"/>
      <c r="B324" s="230"/>
      <c r="C324" s="230"/>
      <c r="D324" s="230"/>
      <c r="E324" s="230"/>
      <c r="F324" s="230"/>
      <c r="G324" s="230"/>
      <c r="H324" s="230"/>
      <c r="I324" s="230"/>
      <c r="J324" s="230"/>
      <c r="K324" s="230"/>
      <c r="L324" s="230"/>
      <c r="M324" s="230"/>
      <c r="N324" s="230"/>
      <c r="O324" s="230"/>
      <c r="P324" s="230"/>
      <c r="Q324" s="230"/>
      <c r="R324" s="230"/>
      <c r="S324" s="230"/>
      <c r="T324" s="230"/>
      <c r="U324" s="230"/>
      <c r="V324" s="230"/>
      <c r="W324" s="230"/>
      <c r="X324" s="230"/>
      <c r="Y324" s="230"/>
      <c r="Z324" s="230"/>
    </row>
    <row r="325" spans="1:26" ht="12.75">
      <c r="A325" s="230"/>
      <c r="B325" s="230"/>
      <c r="C325" s="230"/>
      <c r="D325" s="230"/>
      <c r="E325" s="230"/>
      <c r="F325" s="230"/>
      <c r="G325" s="230"/>
      <c r="H325" s="230"/>
      <c r="I325" s="230"/>
      <c r="J325" s="230"/>
      <c r="K325" s="230"/>
      <c r="L325" s="230"/>
      <c r="M325" s="230"/>
      <c r="N325" s="230"/>
      <c r="O325" s="230"/>
      <c r="P325" s="230"/>
      <c r="Q325" s="230"/>
      <c r="R325" s="230"/>
      <c r="S325" s="230"/>
      <c r="T325" s="230"/>
      <c r="U325" s="230"/>
      <c r="V325" s="230"/>
      <c r="W325" s="230"/>
      <c r="X325" s="230"/>
      <c r="Y325" s="230"/>
      <c r="Z325" s="230"/>
    </row>
    <row r="326" spans="1:26" ht="12.75">
      <c r="A326" s="230"/>
      <c r="B326" s="230"/>
      <c r="C326" s="230"/>
      <c r="D326" s="230"/>
      <c r="E326" s="230"/>
      <c r="F326" s="230"/>
      <c r="G326" s="230"/>
      <c r="H326" s="230"/>
      <c r="I326" s="230"/>
      <c r="J326" s="230"/>
      <c r="K326" s="230"/>
      <c r="L326" s="230"/>
      <c r="M326" s="230"/>
      <c r="N326" s="230"/>
      <c r="O326" s="230"/>
      <c r="P326" s="230"/>
      <c r="Q326" s="230"/>
      <c r="R326" s="230"/>
      <c r="S326" s="230"/>
      <c r="T326" s="230"/>
      <c r="U326" s="230"/>
      <c r="V326" s="230"/>
      <c r="W326" s="230"/>
      <c r="X326" s="230"/>
      <c r="Y326" s="230"/>
      <c r="Z326" s="230"/>
    </row>
    <row r="327" spans="1:26" ht="12.75">
      <c r="A327" s="230"/>
      <c r="B327" s="230"/>
      <c r="C327" s="230"/>
      <c r="D327" s="230"/>
      <c r="E327" s="230"/>
      <c r="F327" s="230"/>
      <c r="G327" s="230"/>
      <c r="H327" s="230"/>
      <c r="I327" s="230"/>
      <c r="J327" s="230"/>
      <c r="K327" s="230"/>
      <c r="L327" s="230"/>
      <c r="M327" s="230"/>
      <c r="N327" s="230"/>
      <c r="O327" s="230"/>
      <c r="P327" s="230"/>
      <c r="Q327" s="230"/>
      <c r="R327" s="230"/>
      <c r="S327" s="230"/>
      <c r="T327" s="230"/>
      <c r="U327" s="230"/>
      <c r="V327" s="230"/>
      <c r="W327" s="230"/>
      <c r="X327" s="230"/>
      <c r="Y327" s="230"/>
      <c r="Z327" s="230"/>
    </row>
    <row r="328" spans="1:26" ht="12.75">
      <c r="A328" s="230"/>
      <c r="B328" s="230"/>
      <c r="C328" s="230"/>
      <c r="D328" s="230"/>
      <c r="E328" s="230"/>
      <c r="F328" s="230"/>
      <c r="G328" s="230"/>
      <c r="H328" s="230"/>
      <c r="I328" s="230"/>
      <c r="J328" s="230"/>
      <c r="K328" s="230"/>
      <c r="L328" s="230"/>
      <c r="M328" s="230"/>
      <c r="N328" s="230"/>
      <c r="O328" s="230"/>
      <c r="P328" s="230"/>
      <c r="Q328" s="230"/>
      <c r="R328" s="230"/>
      <c r="S328" s="230"/>
      <c r="T328" s="230"/>
      <c r="U328" s="230"/>
      <c r="V328" s="230"/>
      <c r="W328" s="230"/>
      <c r="X328" s="230"/>
      <c r="Y328" s="230"/>
      <c r="Z328" s="230"/>
    </row>
    <row r="329" spans="1:26" ht="12.75">
      <c r="A329" s="230"/>
      <c r="B329" s="230"/>
      <c r="C329" s="230"/>
      <c r="D329" s="230"/>
      <c r="E329" s="230"/>
      <c r="F329" s="230"/>
      <c r="G329" s="230"/>
      <c r="H329" s="230"/>
      <c r="I329" s="230"/>
      <c r="J329" s="230"/>
      <c r="K329" s="230"/>
      <c r="L329" s="230"/>
      <c r="M329" s="230"/>
      <c r="N329" s="230"/>
      <c r="O329" s="230"/>
      <c r="P329" s="230"/>
      <c r="Q329" s="230"/>
      <c r="R329" s="230"/>
      <c r="S329" s="230"/>
      <c r="T329" s="230"/>
      <c r="U329" s="230"/>
      <c r="V329" s="230"/>
      <c r="W329" s="230"/>
      <c r="X329" s="230"/>
      <c r="Y329" s="230"/>
      <c r="Z329" s="230"/>
    </row>
    <row r="330" spans="1:26" ht="12.75">
      <c r="A330" s="230"/>
      <c r="B330" s="230"/>
      <c r="C330" s="230"/>
      <c r="D330" s="230"/>
      <c r="E330" s="230"/>
      <c r="F330" s="230"/>
      <c r="G330" s="230"/>
      <c r="H330" s="230"/>
      <c r="I330" s="230"/>
      <c r="J330" s="230"/>
      <c r="K330" s="230"/>
      <c r="L330" s="230"/>
      <c r="M330" s="230"/>
      <c r="N330" s="230"/>
      <c r="O330" s="230"/>
      <c r="P330" s="230"/>
      <c r="Q330" s="230"/>
      <c r="R330" s="230"/>
      <c r="S330" s="230"/>
      <c r="T330" s="230"/>
      <c r="U330" s="230"/>
      <c r="V330" s="230"/>
      <c r="W330" s="230"/>
      <c r="X330" s="230"/>
      <c r="Y330" s="230"/>
      <c r="Z330" s="230"/>
    </row>
    <row r="331" spans="1:26" ht="12.75">
      <c r="A331" s="230"/>
      <c r="B331" s="230"/>
      <c r="C331" s="230"/>
      <c r="D331" s="230"/>
      <c r="E331" s="230"/>
      <c r="F331" s="230"/>
      <c r="G331" s="230"/>
      <c r="H331" s="230"/>
      <c r="I331" s="230"/>
      <c r="J331" s="230"/>
      <c r="K331" s="230"/>
      <c r="L331" s="230"/>
      <c r="M331" s="230"/>
      <c r="N331" s="230"/>
      <c r="O331" s="230"/>
      <c r="P331" s="230"/>
      <c r="Q331" s="230"/>
      <c r="R331" s="230"/>
      <c r="S331" s="230"/>
      <c r="T331" s="230"/>
      <c r="U331" s="230"/>
      <c r="V331" s="230"/>
      <c r="W331" s="230"/>
      <c r="X331" s="230"/>
      <c r="Y331" s="230"/>
      <c r="Z331" s="230"/>
    </row>
    <row r="332" spans="1:26" ht="12.75">
      <c r="A332" s="230"/>
      <c r="B332" s="230"/>
      <c r="C332" s="230"/>
      <c r="D332" s="230"/>
      <c r="E332" s="230"/>
      <c r="F332" s="230"/>
      <c r="G332" s="230"/>
      <c r="H332" s="230"/>
      <c r="I332" s="230"/>
      <c r="J332" s="230"/>
      <c r="K332" s="230"/>
      <c r="L332" s="230"/>
      <c r="M332" s="230"/>
      <c r="N332" s="230"/>
      <c r="O332" s="230"/>
      <c r="P332" s="230"/>
      <c r="Q332" s="230"/>
      <c r="R332" s="230"/>
      <c r="S332" s="230"/>
      <c r="T332" s="230"/>
      <c r="U332" s="230"/>
      <c r="V332" s="230"/>
      <c r="W332" s="230"/>
      <c r="X332" s="230"/>
      <c r="Y332" s="230"/>
      <c r="Z332" s="230"/>
    </row>
    <row r="333" spans="1:26" ht="12.75">
      <c r="A333" s="230"/>
      <c r="B333" s="230"/>
      <c r="C333" s="230"/>
      <c r="D333" s="230"/>
      <c r="E333" s="230"/>
      <c r="F333" s="230"/>
      <c r="G333" s="230"/>
      <c r="H333" s="230"/>
      <c r="I333" s="230"/>
      <c r="J333" s="230"/>
      <c r="K333" s="230"/>
      <c r="L333" s="230"/>
      <c r="M333" s="230"/>
      <c r="N333" s="230"/>
      <c r="O333" s="230"/>
      <c r="P333" s="230"/>
      <c r="Q333" s="230"/>
      <c r="R333" s="230"/>
      <c r="S333" s="230"/>
      <c r="T333" s="230"/>
      <c r="U333" s="230"/>
      <c r="V333" s="230"/>
      <c r="W333" s="230"/>
      <c r="X333" s="230"/>
      <c r="Y333" s="230"/>
      <c r="Z333" s="230"/>
    </row>
    <row r="334" spans="1:26" ht="12.75">
      <c r="A334" s="230"/>
      <c r="B334" s="230"/>
      <c r="C334" s="230"/>
      <c r="D334" s="230"/>
      <c r="E334" s="230"/>
      <c r="F334" s="230"/>
      <c r="G334" s="230"/>
      <c r="H334" s="230"/>
      <c r="I334" s="230"/>
      <c r="J334" s="230"/>
      <c r="K334" s="230"/>
      <c r="L334" s="230"/>
      <c r="M334" s="230"/>
      <c r="N334" s="230"/>
      <c r="O334" s="230"/>
      <c r="P334" s="230"/>
      <c r="Q334" s="230"/>
      <c r="R334" s="230"/>
      <c r="S334" s="230"/>
      <c r="T334" s="230"/>
      <c r="U334" s="230"/>
      <c r="V334" s="230"/>
      <c r="W334" s="230"/>
      <c r="X334" s="230"/>
      <c r="Y334" s="230"/>
      <c r="Z334" s="230"/>
    </row>
    <row r="335" spans="1:26" ht="12.75">
      <c r="A335" s="230"/>
      <c r="B335" s="230"/>
      <c r="C335" s="230"/>
      <c r="D335" s="230"/>
      <c r="E335" s="230"/>
      <c r="F335" s="230"/>
      <c r="G335" s="230"/>
      <c r="H335" s="230"/>
      <c r="I335" s="230"/>
      <c r="J335" s="230"/>
      <c r="K335" s="230"/>
      <c r="L335" s="230"/>
      <c r="M335" s="230"/>
      <c r="N335" s="230"/>
      <c r="O335" s="230"/>
      <c r="P335" s="230"/>
      <c r="Q335" s="230"/>
      <c r="R335" s="230"/>
      <c r="S335" s="230"/>
      <c r="T335" s="230"/>
      <c r="U335" s="230"/>
      <c r="V335" s="230"/>
      <c r="W335" s="230"/>
      <c r="X335" s="230"/>
      <c r="Y335" s="230"/>
      <c r="Z335" s="230"/>
    </row>
    <row r="336" spans="1:26" ht="12.75">
      <c r="A336" s="230"/>
      <c r="B336" s="230"/>
      <c r="C336" s="230"/>
      <c r="D336" s="230"/>
      <c r="E336" s="230"/>
      <c r="F336" s="230"/>
      <c r="G336" s="230"/>
      <c r="H336" s="230"/>
      <c r="I336" s="230"/>
      <c r="J336" s="230"/>
      <c r="K336" s="230"/>
      <c r="L336" s="230"/>
      <c r="M336" s="230"/>
      <c r="N336" s="230"/>
      <c r="O336" s="230"/>
      <c r="P336" s="230"/>
      <c r="Q336" s="230"/>
      <c r="R336" s="230"/>
      <c r="S336" s="230"/>
      <c r="T336" s="230"/>
      <c r="U336" s="230"/>
      <c r="V336" s="230"/>
      <c r="W336" s="230"/>
      <c r="X336" s="230"/>
      <c r="Y336" s="230"/>
      <c r="Z336" s="230"/>
    </row>
    <row r="337" spans="1:26" ht="12.75">
      <c r="A337" s="230"/>
      <c r="B337" s="230"/>
      <c r="C337" s="230"/>
      <c r="D337" s="230"/>
      <c r="E337" s="230"/>
      <c r="F337" s="230"/>
      <c r="G337" s="230"/>
      <c r="H337" s="230"/>
      <c r="I337" s="230"/>
      <c r="J337" s="230"/>
      <c r="K337" s="230"/>
      <c r="L337" s="230"/>
      <c r="M337" s="230"/>
      <c r="N337" s="230"/>
      <c r="O337" s="230"/>
      <c r="P337" s="230"/>
      <c r="Q337" s="230"/>
      <c r="R337" s="230"/>
      <c r="S337" s="230"/>
      <c r="T337" s="230"/>
      <c r="U337" s="230"/>
      <c r="V337" s="230"/>
      <c r="W337" s="230"/>
      <c r="X337" s="230"/>
      <c r="Y337" s="230"/>
      <c r="Z337" s="230"/>
    </row>
    <row r="338" spans="1:26" ht="12.75">
      <c r="A338" s="230"/>
      <c r="B338" s="230"/>
      <c r="C338" s="230"/>
      <c r="D338" s="230"/>
      <c r="E338" s="230"/>
      <c r="F338" s="230"/>
      <c r="G338" s="230"/>
      <c r="H338" s="230"/>
      <c r="I338" s="230"/>
      <c r="J338" s="230"/>
      <c r="K338" s="230"/>
      <c r="L338" s="230"/>
      <c r="M338" s="230"/>
      <c r="N338" s="230"/>
      <c r="O338" s="230"/>
      <c r="P338" s="230"/>
      <c r="Q338" s="230"/>
      <c r="R338" s="230"/>
      <c r="S338" s="230"/>
      <c r="T338" s="230"/>
      <c r="U338" s="230"/>
      <c r="V338" s="230"/>
      <c r="W338" s="230"/>
      <c r="X338" s="230"/>
      <c r="Y338" s="230"/>
      <c r="Z338" s="230"/>
    </row>
    <row r="339" spans="1:26" ht="12.75">
      <c r="A339" s="230"/>
      <c r="B339" s="230"/>
      <c r="C339" s="230"/>
      <c r="D339" s="230"/>
      <c r="E339" s="230"/>
      <c r="F339" s="230"/>
      <c r="G339" s="230"/>
      <c r="H339" s="230"/>
      <c r="I339" s="230"/>
      <c r="J339" s="230"/>
      <c r="K339" s="230"/>
      <c r="L339" s="230"/>
      <c r="M339" s="230"/>
      <c r="N339" s="230"/>
      <c r="O339" s="230"/>
      <c r="P339" s="230"/>
      <c r="Q339" s="230"/>
      <c r="R339" s="230"/>
      <c r="S339" s="230"/>
      <c r="T339" s="230"/>
      <c r="U339" s="230"/>
      <c r="V339" s="230"/>
      <c r="W339" s="230"/>
      <c r="X339" s="230"/>
      <c r="Y339" s="230"/>
      <c r="Z339" s="230"/>
    </row>
    <row r="340" spans="1:26" ht="12.75">
      <c r="A340" s="230"/>
      <c r="B340" s="230"/>
      <c r="C340" s="230"/>
      <c r="D340" s="230"/>
      <c r="E340" s="230"/>
      <c r="F340" s="230"/>
      <c r="G340" s="230"/>
      <c r="H340" s="230"/>
      <c r="I340" s="230"/>
      <c r="J340" s="230"/>
      <c r="K340" s="230"/>
      <c r="L340" s="230"/>
      <c r="M340" s="230"/>
      <c r="N340" s="230"/>
      <c r="O340" s="230"/>
      <c r="P340" s="230"/>
      <c r="Q340" s="230"/>
      <c r="R340" s="230"/>
      <c r="S340" s="230"/>
      <c r="T340" s="230"/>
      <c r="U340" s="230"/>
      <c r="V340" s="230"/>
      <c r="W340" s="230"/>
      <c r="X340" s="230"/>
      <c r="Y340" s="230"/>
      <c r="Z340" s="230"/>
    </row>
    <row r="341" spans="1:26" ht="12.75">
      <c r="A341" s="230"/>
      <c r="B341" s="230"/>
      <c r="C341" s="230"/>
      <c r="D341" s="230"/>
      <c r="E341" s="230"/>
      <c r="F341" s="230"/>
      <c r="G341" s="230"/>
      <c r="H341" s="230"/>
      <c r="I341" s="230"/>
      <c r="J341" s="230"/>
      <c r="K341" s="230"/>
      <c r="L341" s="230"/>
      <c r="M341" s="230"/>
      <c r="N341" s="230"/>
      <c r="O341" s="230"/>
      <c r="P341" s="230"/>
      <c r="Q341" s="230"/>
      <c r="R341" s="230"/>
      <c r="S341" s="230"/>
      <c r="T341" s="230"/>
      <c r="U341" s="230"/>
      <c r="V341" s="230"/>
      <c r="W341" s="230"/>
      <c r="X341" s="230"/>
      <c r="Y341" s="230"/>
      <c r="Z341" s="230"/>
    </row>
    <row r="342" spans="1:26" ht="12.75">
      <c r="A342" s="230"/>
      <c r="B342" s="230"/>
      <c r="C342" s="230"/>
      <c r="D342" s="230"/>
      <c r="E342" s="230"/>
      <c r="F342" s="230"/>
      <c r="G342" s="230"/>
      <c r="H342" s="230"/>
      <c r="I342" s="230"/>
      <c r="J342" s="230"/>
      <c r="K342" s="230"/>
      <c r="L342" s="230"/>
      <c r="M342" s="230"/>
      <c r="N342" s="230"/>
      <c r="O342" s="230"/>
      <c r="P342" s="230"/>
      <c r="Q342" s="230"/>
      <c r="R342" s="230"/>
      <c r="S342" s="230"/>
      <c r="T342" s="230"/>
      <c r="U342" s="230"/>
      <c r="V342" s="230"/>
      <c r="W342" s="230"/>
      <c r="X342" s="230"/>
      <c r="Y342" s="230"/>
      <c r="Z342" s="230"/>
    </row>
    <row r="343" spans="1:26" ht="12.75">
      <c r="A343" s="230"/>
      <c r="B343" s="230"/>
      <c r="C343" s="230"/>
      <c r="D343" s="230"/>
      <c r="E343" s="230"/>
      <c r="F343" s="230"/>
      <c r="G343" s="230"/>
      <c r="H343" s="230"/>
      <c r="I343" s="230"/>
      <c r="J343" s="230"/>
      <c r="K343" s="230"/>
      <c r="L343" s="230"/>
      <c r="M343" s="230"/>
      <c r="N343" s="230"/>
      <c r="O343" s="230"/>
      <c r="P343" s="230"/>
      <c r="Q343" s="230"/>
      <c r="R343" s="230"/>
      <c r="S343" s="230"/>
      <c r="T343" s="230"/>
      <c r="U343" s="230"/>
      <c r="V343" s="230"/>
      <c r="W343" s="230"/>
      <c r="X343" s="230"/>
      <c r="Y343" s="230"/>
      <c r="Z343" s="230"/>
    </row>
    <row r="344" spans="1:26" ht="12.75">
      <c r="A344" s="230"/>
      <c r="B344" s="230"/>
      <c r="C344" s="230"/>
      <c r="D344" s="230"/>
      <c r="E344" s="230"/>
      <c r="F344" s="230"/>
      <c r="G344" s="230"/>
      <c r="H344" s="230"/>
      <c r="I344" s="230"/>
      <c r="J344" s="230"/>
      <c r="K344" s="230"/>
      <c r="L344" s="230"/>
      <c r="M344" s="230"/>
      <c r="N344" s="230"/>
      <c r="O344" s="230"/>
      <c r="P344" s="230"/>
      <c r="Q344" s="230"/>
      <c r="R344" s="230"/>
      <c r="S344" s="230"/>
      <c r="T344" s="230"/>
      <c r="U344" s="230"/>
      <c r="V344" s="230"/>
      <c r="W344" s="230"/>
      <c r="X344" s="230"/>
      <c r="Y344" s="230"/>
      <c r="Z344" s="230"/>
    </row>
    <row r="345" spans="1:26" ht="12.75">
      <c r="A345" s="230"/>
      <c r="B345" s="230"/>
      <c r="C345" s="230"/>
      <c r="D345" s="230"/>
      <c r="E345" s="230"/>
      <c r="F345" s="230"/>
      <c r="G345" s="230"/>
      <c r="H345" s="230"/>
      <c r="I345" s="230"/>
      <c r="J345" s="230"/>
      <c r="K345" s="230"/>
      <c r="L345" s="230"/>
      <c r="M345" s="230"/>
      <c r="N345" s="230"/>
      <c r="O345" s="230"/>
      <c r="P345" s="230"/>
      <c r="Q345" s="230"/>
      <c r="R345" s="230"/>
      <c r="S345" s="230"/>
      <c r="T345" s="230"/>
      <c r="U345" s="230"/>
      <c r="V345" s="230"/>
      <c r="W345" s="230"/>
      <c r="X345" s="230"/>
      <c r="Y345" s="230"/>
      <c r="Z345" s="230"/>
    </row>
    <row r="346" spans="1:26" ht="12.75">
      <c r="A346" s="230"/>
      <c r="B346" s="230"/>
      <c r="C346" s="230"/>
      <c r="D346" s="230"/>
      <c r="E346" s="230"/>
      <c r="F346" s="230"/>
      <c r="G346" s="230"/>
      <c r="H346" s="230"/>
      <c r="I346" s="230"/>
      <c r="J346" s="230"/>
      <c r="K346" s="230"/>
      <c r="L346" s="230"/>
      <c r="M346" s="230"/>
      <c r="N346" s="230"/>
      <c r="O346" s="230"/>
      <c r="P346" s="230"/>
      <c r="Q346" s="230"/>
      <c r="R346" s="230"/>
      <c r="S346" s="230"/>
      <c r="T346" s="230"/>
      <c r="U346" s="230"/>
      <c r="V346" s="230"/>
      <c r="W346" s="230"/>
      <c r="X346" s="230"/>
      <c r="Y346" s="230"/>
      <c r="Z346" s="230"/>
    </row>
    <row r="347" spans="1:26" ht="12.75">
      <c r="A347" s="230"/>
      <c r="B347" s="230"/>
      <c r="C347" s="230"/>
      <c r="D347" s="230"/>
      <c r="E347" s="230"/>
      <c r="F347" s="230"/>
      <c r="G347" s="230"/>
      <c r="H347" s="230"/>
      <c r="I347" s="230"/>
      <c r="J347" s="230"/>
      <c r="K347" s="230"/>
      <c r="L347" s="230"/>
      <c r="M347" s="230"/>
      <c r="N347" s="230"/>
      <c r="O347" s="230"/>
      <c r="P347" s="230"/>
      <c r="Q347" s="230"/>
      <c r="R347" s="230"/>
      <c r="S347" s="230"/>
      <c r="T347" s="230"/>
      <c r="U347" s="230"/>
      <c r="V347" s="230"/>
      <c r="W347" s="230"/>
      <c r="X347" s="230"/>
      <c r="Y347" s="230"/>
      <c r="Z347" s="230"/>
    </row>
    <row r="348" spans="1:26" ht="12.75">
      <c r="A348" s="230"/>
      <c r="B348" s="230"/>
      <c r="C348" s="230"/>
      <c r="D348" s="230"/>
      <c r="E348" s="230"/>
      <c r="F348" s="230"/>
      <c r="G348" s="230"/>
      <c r="H348" s="230"/>
      <c r="I348" s="230"/>
      <c r="J348" s="230"/>
      <c r="K348" s="230"/>
      <c r="L348" s="230"/>
      <c r="M348" s="230"/>
      <c r="N348" s="230"/>
      <c r="O348" s="230"/>
      <c r="P348" s="230"/>
      <c r="Q348" s="230"/>
      <c r="R348" s="230"/>
      <c r="S348" s="230"/>
      <c r="T348" s="230"/>
      <c r="U348" s="230"/>
      <c r="V348" s="230"/>
      <c r="W348" s="230"/>
      <c r="X348" s="230"/>
      <c r="Y348" s="230"/>
      <c r="Z348" s="230"/>
    </row>
    <row r="349" spans="1:26" ht="12.75">
      <c r="A349" s="230"/>
      <c r="B349" s="230"/>
      <c r="C349" s="230"/>
      <c r="D349" s="230"/>
      <c r="E349" s="230"/>
      <c r="F349" s="230"/>
      <c r="G349" s="230"/>
      <c r="H349" s="230"/>
      <c r="I349" s="230"/>
      <c r="J349" s="230"/>
      <c r="K349" s="230"/>
      <c r="L349" s="230"/>
      <c r="M349" s="230"/>
      <c r="N349" s="230"/>
      <c r="O349" s="230"/>
      <c r="P349" s="230"/>
      <c r="Q349" s="230"/>
      <c r="R349" s="230"/>
      <c r="S349" s="230"/>
      <c r="T349" s="230"/>
      <c r="U349" s="230"/>
      <c r="V349" s="230"/>
      <c r="W349" s="230"/>
      <c r="X349" s="230"/>
      <c r="Y349" s="230"/>
      <c r="Z349" s="230"/>
    </row>
    <row r="350" spans="1:26" ht="12.75">
      <c r="A350" s="230"/>
      <c r="B350" s="230"/>
      <c r="C350" s="230"/>
      <c r="D350" s="230"/>
      <c r="E350" s="230"/>
      <c r="F350" s="230"/>
      <c r="G350" s="230"/>
      <c r="H350" s="230"/>
      <c r="I350" s="230"/>
      <c r="J350" s="230"/>
      <c r="K350" s="230"/>
      <c r="L350" s="230"/>
      <c r="M350" s="230"/>
      <c r="N350" s="230"/>
      <c r="O350" s="230"/>
      <c r="P350" s="230"/>
      <c r="Q350" s="230"/>
      <c r="R350" s="230"/>
      <c r="S350" s="230"/>
      <c r="T350" s="230"/>
      <c r="U350" s="230"/>
      <c r="V350" s="230"/>
      <c r="W350" s="230"/>
      <c r="X350" s="230"/>
      <c r="Y350" s="230"/>
      <c r="Z350" s="230"/>
    </row>
    <row r="351" spans="1:26" ht="12.75">
      <c r="A351" s="230"/>
      <c r="B351" s="230"/>
      <c r="C351" s="230"/>
      <c r="D351" s="230"/>
      <c r="E351" s="230"/>
      <c r="F351" s="230"/>
      <c r="G351" s="230"/>
      <c r="H351" s="230"/>
      <c r="I351" s="230"/>
      <c r="J351" s="230"/>
      <c r="K351" s="230"/>
      <c r="L351" s="230"/>
      <c r="M351" s="230"/>
      <c r="N351" s="230"/>
      <c r="O351" s="230"/>
      <c r="P351" s="230"/>
      <c r="Q351" s="230"/>
      <c r="R351" s="230"/>
      <c r="S351" s="230"/>
      <c r="T351" s="230"/>
      <c r="U351" s="230"/>
      <c r="V351" s="230"/>
      <c r="W351" s="230"/>
      <c r="X351" s="230"/>
      <c r="Y351" s="230"/>
      <c r="Z351" s="230"/>
    </row>
    <row r="352" spans="1:26" ht="12.75">
      <c r="A352" s="230"/>
      <c r="B352" s="230"/>
      <c r="C352" s="230"/>
      <c r="D352" s="230"/>
      <c r="E352" s="230"/>
      <c r="F352" s="230"/>
      <c r="G352" s="230"/>
      <c r="H352" s="230"/>
      <c r="I352" s="230"/>
      <c r="J352" s="230"/>
      <c r="K352" s="230"/>
      <c r="L352" s="230"/>
      <c r="M352" s="230"/>
      <c r="N352" s="230"/>
      <c r="O352" s="230"/>
      <c r="P352" s="230"/>
      <c r="Q352" s="230"/>
      <c r="R352" s="230"/>
      <c r="S352" s="230"/>
      <c r="T352" s="230"/>
      <c r="U352" s="230"/>
      <c r="V352" s="230"/>
      <c r="W352" s="230"/>
      <c r="X352" s="230"/>
      <c r="Y352" s="230"/>
      <c r="Z352" s="230"/>
    </row>
    <row r="353" spans="1:26" ht="12.75">
      <c r="A353" s="230"/>
      <c r="B353" s="230"/>
      <c r="C353" s="230"/>
      <c r="D353" s="230"/>
      <c r="E353" s="230"/>
      <c r="F353" s="230"/>
      <c r="G353" s="230"/>
      <c r="H353" s="230"/>
      <c r="I353" s="230"/>
      <c r="J353" s="230"/>
      <c r="K353" s="230"/>
      <c r="L353" s="230"/>
      <c r="M353" s="230"/>
      <c r="N353" s="230"/>
      <c r="O353" s="230"/>
      <c r="P353" s="230"/>
      <c r="Q353" s="230"/>
      <c r="R353" s="230"/>
      <c r="S353" s="230"/>
      <c r="T353" s="230"/>
      <c r="U353" s="230"/>
      <c r="V353" s="230"/>
      <c r="W353" s="230"/>
      <c r="X353" s="230"/>
      <c r="Y353" s="230"/>
      <c r="Z353" s="230"/>
    </row>
    <row r="354" spans="1:26" ht="12.75">
      <c r="A354" s="230"/>
      <c r="B354" s="230"/>
      <c r="C354" s="230"/>
      <c r="D354" s="230"/>
      <c r="E354" s="230"/>
      <c r="F354" s="230"/>
      <c r="G354" s="230"/>
      <c r="H354" s="230"/>
      <c r="I354" s="230"/>
      <c r="J354" s="230"/>
      <c r="K354" s="230"/>
      <c r="L354" s="230"/>
      <c r="M354" s="230"/>
      <c r="N354" s="230"/>
      <c r="O354" s="230"/>
      <c r="P354" s="230"/>
      <c r="Q354" s="230"/>
      <c r="R354" s="230"/>
      <c r="S354" s="230"/>
      <c r="T354" s="230"/>
      <c r="U354" s="230"/>
      <c r="V354" s="230"/>
      <c r="W354" s="230"/>
      <c r="X354" s="230"/>
      <c r="Y354" s="230"/>
      <c r="Z354" s="230"/>
    </row>
    <row r="355" spans="1:26" ht="12.75">
      <c r="A355" s="230"/>
      <c r="B355" s="230"/>
      <c r="C355" s="230"/>
      <c r="D355" s="230"/>
      <c r="E355" s="230"/>
      <c r="F355" s="230"/>
      <c r="G355" s="230"/>
      <c r="H355" s="230"/>
      <c r="I355" s="230"/>
      <c r="J355" s="230"/>
      <c r="K355" s="230"/>
      <c r="L355" s="230"/>
      <c r="M355" s="230"/>
      <c r="N355" s="230"/>
      <c r="O355" s="230"/>
      <c r="P355" s="230"/>
      <c r="Q355" s="230"/>
      <c r="R355" s="230"/>
      <c r="S355" s="230"/>
      <c r="T355" s="230"/>
      <c r="U355" s="230"/>
      <c r="V355" s="230"/>
      <c r="W355" s="230"/>
      <c r="X355" s="230"/>
      <c r="Y355" s="230"/>
      <c r="Z355" s="230"/>
    </row>
    <row r="356" spans="1:26" ht="12.75">
      <c r="A356" s="230"/>
      <c r="B356" s="230"/>
      <c r="C356" s="230"/>
      <c r="D356" s="230"/>
      <c r="E356" s="230"/>
      <c r="F356" s="230"/>
      <c r="G356" s="230"/>
      <c r="H356" s="230"/>
      <c r="I356" s="230"/>
      <c r="J356" s="230"/>
      <c r="K356" s="230"/>
      <c r="L356" s="230"/>
      <c r="M356" s="230"/>
      <c r="N356" s="230"/>
      <c r="O356" s="230"/>
      <c r="P356" s="230"/>
      <c r="Q356" s="230"/>
      <c r="R356" s="230"/>
      <c r="S356" s="230"/>
      <c r="T356" s="230"/>
      <c r="U356" s="230"/>
      <c r="V356" s="230"/>
      <c r="W356" s="230"/>
      <c r="X356" s="230"/>
      <c r="Y356" s="230"/>
      <c r="Z356" s="230"/>
    </row>
    <row r="357" spans="1:26" ht="12.75">
      <c r="A357" s="230"/>
      <c r="B357" s="230"/>
      <c r="C357" s="230"/>
      <c r="D357" s="230"/>
      <c r="E357" s="230"/>
      <c r="F357" s="230"/>
      <c r="G357" s="230"/>
      <c r="H357" s="230"/>
      <c r="I357" s="230"/>
      <c r="J357" s="230"/>
      <c r="K357" s="230"/>
      <c r="L357" s="230"/>
      <c r="M357" s="230"/>
      <c r="N357" s="230"/>
      <c r="O357" s="230"/>
      <c r="P357" s="230"/>
      <c r="Q357" s="230"/>
      <c r="R357" s="230"/>
      <c r="S357" s="230"/>
      <c r="T357" s="230"/>
      <c r="U357" s="230"/>
      <c r="V357" s="230"/>
      <c r="W357" s="230"/>
      <c r="X357" s="230"/>
      <c r="Y357" s="230"/>
      <c r="Z357" s="230"/>
    </row>
    <row r="358" spans="1:26" ht="12.75">
      <c r="A358" s="230"/>
      <c r="B358" s="230"/>
      <c r="C358" s="230"/>
      <c r="D358" s="230"/>
      <c r="E358" s="230"/>
      <c r="F358" s="230"/>
      <c r="G358" s="230"/>
      <c r="H358" s="230"/>
      <c r="I358" s="230"/>
      <c r="J358" s="230"/>
      <c r="K358" s="230"/>
      <c r="L358" s="230"/>
      <c r="M358" s="230"/>
      <c r="N358" s="230"/>
      <c r="O358" s="230"/>
      <c r="P358" s="230"/>
      <c r="Q358" s="230"/>
      <c r="R358" s="230"/>
      <c r="S358" s="230"/>
      <c r="T358" s="230"/>
      <c r="U358" s="230"/>
      <c r="V358" s="230"/>
      <c r="W358" s="230"/>
      <c r="X358" s="230"/>
      <c r="Y358" s="230"/>
      <c r="Z358" s="230"/>
    </row>
    <row r="359" spans="1:26" ht="12.75">
      <c r="A359" s="230"/>
      <c r="B359" s="230"/>
      <c r="C359" s="230"/>
      <c r="D359" s="230"/>
      <c r="E359" s="230"/>
      <c r="F359" s="230"/>
      <c r="G359" s="230"/>
      <c r="H359" s="230"/>
      <c r="I359" s="230"/>
      <c r="J359" s="230"/>
      <c r="K359" s="230"/>
      <c r="L359" s="230"/>
      <c r="M359" s="230"/>
      <c r="N359" s="230"/>
      <c r="O359" s="230"/>
      <c r="P359" s="230"/>
      <c r="Q359" s="230"/>
      <c r="R359" s="230"/>
      <c r="S359" s="230"/>
      <c r="T359" s="230"/>
      <c r="U359" s="230"/>
      <c r="V359" s="230"/>
      <c r="W359" s="230"/>
      <c r="X359" s="230"/>
      <c r="Y359" s="230"/>
      <c r="Z359" s="230"/>
    </row>
    <row r="360" spans="1:26" ht="12.75">
      <c r="A360" s="230"/>
      <c r="B360" s="230"/>
      <c r="C360" s="230"/>
      <c r="D360" s="230"/>
      <c r="E360" s="230"/>
      <c r="F360" s="230"/>
      <c r="G360" s="230"/>
      <c r="H360" s="230"/>
      <c r="I360" s="230"/>
      <c r="J360" s="230"/>
      <c r="K360" s="230"/>
      <c r="L360" s="230"/>
      <c r="M360" s="230"/>
      <c r="N360" s="230"/>
      <c r="O360" s="230"/>
      <c r="P360" s="230"/>
      <c r="Q360" s="230"/>
      <c r="R360" s="230"/>
      <c r="S360" s="230"/>
      <c r="T360" s="230"/>
      <c r="U360" s="230"/>
      <c r="V360" s="230"/>
      <c r="W360" s="230"/>
      <c r="X360" s="230"/>
      <c r="Y360" s="230"/>
      <c r="Z360" s="230"/>
    </row>
    <row r="361" spans="1:26" ht="12.75">
      <c r="A361" s="230"/>
      <c r="B361" s="230"/>
      <c r="C361" s="230"/>
      <c r="D361" s="230"/>
      <c r="E361" s="230"/>
      <c r="F361" s="230"/>
      <c r="G361" s="230"/>
      <c r="H361" s="230"/>
      <c r="I361" s="230"/>
      <c r="J361" s="230"/>
      <c r="K361" s="230"/>
      <c r="L361" s="230"/>
      <c r="M361" s="230"/>
      <c r="N361" s="230"/>
      <c r="O361" s="230"/>
      <c r="P361" s="230"/>
      <c r="Q361" s="230"/>
      <c r="R361" s="230"/>
      <c r="S361" s="230"/>
      <c r="T361" s="230"/>
      <c r="U361" s="230"/>
      <c r="V361" s="230"/>
      <c r="W361" s="230"/>
      <c r="X361" s="230"/>
      <c r="Y361" s="230"/>
      <c r="Z361" s="230"/>
    </row>
    <row r="362" spans="1:26" ht="12.75">
      <c r="A362" s="230"/>
      <c r="B362" s="230"/>
      <c r="C362" s="230"/>
      <c r="D362" s="230"/>
      <c r="E362" s="230"/>
      <c r="F362" s="230"/>
      <c r="G362" s="230"/>
      <c r="H362" s="230"/>
      <c r="I362" s="230"/>
      <c r="J362" s="230"/>
      <c r="K362" s="230"/>
      <c r="L362" s="230"/>
      <c r="M362" s="230"/>
      <c r="N362" s="230"/>
      <c r="O362" s="230"/>
      <c r="P362" s="230"/>
      <c r="Q362" s="230"/>
      <c r="R362" s="230"/>
      <c r="S362" s="230"/>
      <c r="T362" s="230"/>
      <c r="U362" s="230"/>
      <c r="V362" s="230"/>
      <c r="W362" s="230"/>
      <c r="X362" s="230"/>
      <c r="Y362" s="230"/>
      <c r="Z362" s="230"/>
    </row>
    <row r="363" spans="1:26" ht="12.75">
      <c r="A363" s="230"/>
      <c r="B363" s="230"/>
      <c r="C363" s="230"/>
      <c r="D363" s="230"/>
      <c r="E363" s="230"/>
      <c r="F363" s="230"/>
      <c r="G363" s="230"/>
      <c r="H363" s="230"/>
      <c r="I363" s="230"/>
      <c r="J363" s="230"/>
      <c r="K363" s="230"/>
      <c r="L363" s="230"/>
      <c r="M363" s="230"/>
      <c r="N363" s="230"/>
      <c r="O363" s="230"/>
      <c r="P363" s="230"/>
      <c r="Q363" s="230"/>
      <c r="R363" s="230"/>
      <c r="S363" s="230"/>
      <c r="T363" s="230"/>
      <c r="U363" s="230"/>
      <c r="V363" s="230"/>
      <c r="W363" s="230"/>
      <c r="X363" s="230"/>
      <c r="Y363" s="230"/>
      <c r="Z363" s="230"/>
    </row>
    <row r="364" spans="1:26" ht="12.75">
      <c r="A364" s="230"/>
      <c r="B364" s="230"/>
      <c r="C364" s="230"/>
      <c r="D364" s="230"/>
      <c r="E364" s="230"/>
      <c r="F364" s="230"/>
      <c r="G364" s="230"/>
      <c r="H364" s="230"/>
      <c r="I364" s="230"/>
      <c r="J364" s="230"/>
      <c r="K364" s="230"/>
      <c r="L364" s="230"/>
      <c r="M364" s="230"/>
      <c r="N364" s="230"/>
      <c r="O364" s="230"/>
      <c r="P364" s="230"/>
      <c r="Q364" s="230"/>
      <c r="R364" s="230"/>
      <c r="S364" s="230"/>
      <c r="T364" s="230"/>
      <c r="U364" s="230"/>
      <c r="V364" s="230"/>
      <c r="W364" s="230"/>
      <c r="X364" s="230"/>
      <c r="Y364" s="230"/>
      <c r="Z364" s="230"/>
    </row>
    <row r="365" spans="1:26" ht="12.75">
      <c r="A365" s="230"/>
      <c r="B365" s="230"/>
      <c r="C365" s="230"/>
      <c r="D365" s="230"/>
      <c r="E365" s="230"/>
      <c r="F365" s="230"/>
      <c r="G365" s="230"/>
      <c r="H365" s="230"/>
      <c r="I365" s="230"/>
      <c r="J365" s="230"/>
      <c r="K365" s="230"/>
      <c r="L365" s="230"/>
      <c r="M365" s="230"/>
      <c r="N365" s="230"/>
      <c r="O365" s="230"/>
      <c r="P365" s="230"/>
      <c r="Q365" s="230"/>
      <c r="R365" s="230"/>
      <c r="S365" s="230"/>
      <c r="T365" s="230"/>
      <c r="U365" s="230"/>
      <c r="V365" s="230"/>
      <c r="W365" s="230"/>
      <c r="X365" s="230"/>
      <c r="Y365" s="230"/>
      <c r="Z365" s="230"/>
    </row>
    <row r="366" spans="1:26" ht="12.75">
      <c r="A366" s="230"/>
      <c r="B366" s="230"/>
      <c r="C366" s="230"/>
      <c r="D366" s="230"/>
      <c r="E366" s="230"/>
      <c r="F366" s="230"/>
      <c r="G366" s="230"/>
      <c r="H366" s="230"/>
      <c r="I366" s="230"/>
      <c r="J366" s="230"/>
      <c r="K366" s="230"/>
      <c r="L366" s="230"/>
      <c r="M366" s="230"/>
      <c r="N366" s="230"/>
      <c r="O366" s="230"/>
      <c r="P366" s="230"/>
      <c r="Q366" s="230"/>
      <c r="R366" s="230"/>
      <c r="S366" s="230"/>
      <c r="T366" s="230"/>
      <c r="U366" s="230"/>
      <c r="V366" s="230"/>
      <c r="W366" s="230"/>
      <c r="X366" s="230"/>
      <c r="Y366" s="230"/>
      <c r="Z366" s="230"/>
    </row>
    <row r="367" spans="1:26" ht="12.75">
      <c r="A367" s="230"/>
      <c r="B367" s="230"/>
      <c r="C367" s="230"/>
      <c r="D367" s="230"/>
      <c r="E367" s="230"/>
      <c r="F367" s="230"/>
      <c r="G367" s="230"/>
      <c r="H367" s="230"/>
      <c r="I367" s="230"/>
      <c r="J367" s="230"/>
      <c r="K367" s="230"/>
      <c r="L367" s="230"/>
      <c r="M367" s="230"/>
      <c r="N367" s="230"/>
      <c r="O367" s="230"/>
      <c r="P367" s="230"/>
      <c r="Q367" s="230"/>
      <c r="R367" s="230"/>
      <c r="S367" s="230"/>
      <c r="T367" s="230"/>
      <c r="U367" s="230"/>
      <c r="V367" s="230"/>
      <c r="W367" s="230"/>
      <c r="X367" s="230"/>
      <c r="Y367" s="230"/>
      <c r="Z367" s="230"/>
    </row>
    <row r="368" spans="1:26" ht="12.75">
      <c r="A368" s="230"/>
      <c r="B368" s="230"/>
      <c r="C368" s="230"/>
      <c r="D368" s="230"/>
      <c r="E368" s="230"/>
      <c r="F368" s="230"/>
      <c r="G368" s="230"/>
      <c r="H368" s="230"/>
      <c r="I368" s="230"/>
      <c r="J368" s="230"/>
      <c r="K368" s="230"/>
      <c r="L368" s="230"/>
      <c r="M368" s="230"/>
      <c r="N368" s="230"/>
      <c r="O368" s="230"/>
      <c r="P368" s="230"/>
      <c r="Q368" s="230"/>
      <c r="R368" s="230"/>
      <c r="S368" s="230"/>
      <c r="T368" s="230"/>
      <c r="U368" s="230"/>
      <c r="V368" s="230"/>
      <c r="W368" s="230"/>
      <c r="X368" s="230"/>
      <c r="Y368" s="230"/>
      <c r="Z368" s="230"/>
    </row>
    <row r="369" spans="1:26" ht="12.75">
      <c r="A369" s="230"/>
      <c r="B369" s="230"/>
      <c r="C369" s="230"/>
      <c r="D369" s="230"/>
      <c r="E369" s="230"/>
      <c r="F369" s="230"/>
      <c r="G369" s="230"/>
      <c r="H369" s="230"/>
      <c r="I369" s="230"/>
      <c r="J369" s="230"/>
      <c r="K369" s="230"/>
      <c r="L369" s="230"/>
      <c r="M369" s="230"/>
      <c r="N369" s="230"/>
      <c r="O369" s="230"/>
      <c r="P369" s="230"/>
      <c r="Q369" s="230"/>
      <c r="R369" s="230"/>
      <c r="S369" s="230"/>
      <c r="T369" s="230"/>
      <c r="U369" s="230"/>
      <c r="V369" s="230"/>
      <c r="W369" s="230"/>
      <c r="X369" s="230"/>
      <c r="Y369" s="230"/>
      <c r="Z369" s="230"/>
    </row>
    <row r="370" spans="1:26" ht="12.75">
      <c r="A370" s="230"/>
      <c r="B370" s="230"/>
      <c r="C370" s="230"/>
      <c r="D370" s="230"/>
      <c r="E370" s="230"/>
      <c r="F370" s="230"/>
      <c r="G370" s="230"/>
      <c r="H370" s="230"/>
      <c r="I370" s="230"/>
      <c r="J370" s="230"/>
      <c r="K370" s="230"/>
      <c r="L370" s="230"/>
      <c r="M370" s="230"/>
      <c r="N370" s="230"/>
      <c r="O370" s="230"/>
      <c r="P370" s="230"/>
      <c r="Q370" s="230"/>
      <c r="R370" s="230"/>
      <c r="S370" s="230"/>
      <c r="T370" s="230"/>
      <c r="U370" s="230"/>
      <c r="V370" s="230"/>
      <c r="W370" s="230"/>
      <c r="X370" s="230"/>
      <c r="Y370" s="230"/>
      <c r="Z370" s="230"/>
    </row>
    <row r="371" spans="1:26" ht="12.75">
      <c r="A371" s="230"/>
      <c r="B371" s="230"/>
      <c r="C371" s="230"/>
      <c r="D371" s="230"/>
      <c r="E371" s="230"/>
      <c r="F371" s="230"/>
      <c r="G371" s="230"/>
      <c r="H371" s="230"/>
      <c r="I371" s="230"/>
      <c r="J371" s="230"/>
      <c r="K371" s="230"/>
      <c r="L371" s="230"/>
      <c r="M371" s="230"/>
      <c r="N371" s="230"/>
      <c r="O371" s="230"/>
      <c r="P371" s="230"/>
      <c r="Q371" s="230"/>
      <c r="R371" s="230"/>
      <c r="S371" s="230"/>
      <c r="T371" s="230"/>
      <c r="U371" s="230"/>
      <c r="V371" s="230"/>
      <c r="W371" s="230"/>
      <c r="X371" s="230"/>
      <c r="Y371" s="230"/>
      <c r="Z371" s="230"/>
    </row>
    <row r="372" spans="1:26" ht="12.75">
      <c r="A372" s="230"/>
      <c r="B372" s="230"/>
      <c r="C372" s="230"/>
      <c r="D372" s="230"/>
      <c r="E372" s="230"/>
      <c r="F372" s="230"/>
      <c r="G372" s="230"/>
      <c r="H372" s="230"/>
      <c r="I372" s="230"/>
      <c r="J372" s="230"/>
      <c r="K372" s="230"/>
      <c r="L372" s="230"/>
      <c r="M372" s="230"/>
      <c r="N372" s="230"/>
      <c r="O372" s="230"/>
      <c r="P372" s="230"/>
      <c r="Q372" s="230"/>
      <c r="R372" s="230"/>
      <c r="S372" s="230"/>
      <c r="T372" s="230"/>
      <c r="U372" s="230"/>
      <c r="V372" s="230"/>
      <c r="W372" s="230"/>
      <c r="X372" s="230"/>
      <c r="Y372" s="230"/>
      <c r="Z372" s="230"/>
    </row>
    <row r="373" spans="1:26" ht="12.75">
      <c r="A373" s="230"/>
      <c r="B373" s="230"/>
      <c r="C373" s="230"/>
      <c r="D373" s="230"/>
      <c r="E373" s="230"/>
      <c r="F373" s="230"/>
      <c r="G373" s="230"/>
      <c r="H373" s="230"/>
      <c r="I373" s="230"/>
      <c r="J373" s="230"/>
      <c r="K373" s="230"/>
      <c r="L373" s="230"/>
      <c r="M373" s="230"/>
      <c r="N373" s="230"/>
      <c r="O373" s="230"/>
      <c r="P373" s="230"/>
      <c r="Q373" s="230"/>
      <c r="R373" s="230"/>
      <c r="S373" s="230"/>
      <c r="T373" s="230"/>
      <c r="U373" s="230"/>
      <c r="V373" s="230"/>
      <c r="W373" s="230"/>
      <c r="X373" s="230"/>
      <c r="Y373" s="230"/>
      <c r="Z373" s="230"/>
    </row>
    <row r="374" spans="1:26" ht="12.75">
      <c r="A374" s="230"/>
      <c r="B374" s="230"/>
      <c r="C374" s="230"/>
      <c r="D374" s="230"/>
      <c r="E374" s="230"/>
      <c r="F374" s="230"/>
      <c r="G374" s="230"/>
      <c r="H374" s="230"/>
      <c r="I374" s="230"/>
      <c r="J374" s="230"/>
      <c r="K374" s="230"/>
      <c r="L374" s="230"/>
      <c r="M374" s="230"/>
      <c r="N374" s="230"/>
      <c r="O374" s="230"/>
      <c r="P374" s="230"/>
      <c r="Q374" s="230"/>
      <c r="R374" s="230"/>
      <c r="S374" s="230"/>
      <c r="T374" s="230"/>
      <c r="U374" s="230"/>
      <c r="V374" s="230"/>
      <c r="W374" s="230"/>
      <c r="X374" s="230"/>
      <c r="Y374" s="230"/>
      <c r="Z374" s="230"/>
    </row>
    <row r="375" spans="1:26" ht="12.75">
      <c r="A375" s="230"/>
      <c r="B375" s="230"/>
      <c r="C375" s="230"/>
      <c r="D375" s="230"/>
      <c r="E375" s="230"/>
      <c r="F375" s="230"/>
      <c r="G375" s="230"/>
      <c r="H375" s="230"/>
      <c r="I375" s="230"/>
      <c r="J375" s="230"/>
      <c r="K375" s="230"/>
      <c r="L375" s="230"/>
      <c r="M375" s="230"/>
      <c r="N375" s="230"/>
      <c r="O375" s="230"/>
      <c r="P375" s="230"/>
      <c r="Q375" s="230"/>
      <c r="R375" s="230"/>
      <c r="S375" s="230"/>
      <c r="T375" s="230"/>
      <c r="U375" s="230"/>
      <c r="V375" s="230"/>
      <c r="W375" s="230"/>
      <c r="X375" s="230"/>
      <c r="Y375" s="230"/>
      <c r="Z375" s="230"/>
    </row>
    <row r="376" spans="1:26" ht="12.75">
      <c r="A376" s="230"/>
      <c r="B376" s="230"/>
      <c r="C376" s="230"/>
      <c r="D376" s="230"/>
      <c r="E376" s="230"/>
      <c r="F376" s="230"/>
      <c r="G376" s="230"/>
      <c r="H376" s="230"/>
      <c r="I376" s="230"/>
      <c r="J376" s="230"/>
      <c r="K376" s="230"/>
      <c r="L376" s="230"/>
      <c r="M376" s="230"/>
      <c r="N376" s="230"/>
      <c r="O376" s="230"/>
      <c r="P376" s="230"/>
      <c r="Q376" s="230"/>
      <c r="R376" s="230"/>
      <c r="S376" s="230"/>
      <c r="T376" s="230"/>
      <c r="U376" s="230"/>
      <c r="V376" s="230"/>
      <c r="W376" s="230"/>
      <c r="X376" s="230"/>
      <c r="Y376" s="230"/>
      <c r="Z376" s="230"/>
    </row>
    <row r="377" spans="1:26" ht="12.75">
      <c r="A377" s="230"/>
      <c r="B377" s="230"/>
      <c r="C377" s="230"/>
      <c r="D377" s="230"/>
      <c r="E377" s="230"/>
      <c r="F377" s="230"/>
      <c r="G377" s="230"/>
      <c r="H377" s="230"/>
      <c r="I377" s="230"/>
      <c r="J377" s="230"/>
      <c r="K377" s="230"/>
      <c r="L377" s="230"/>
      <c r="M377" s="230"/>
      <c r="N377" s="230"/>
      <c r="O377" s="230"/>
      <c r="P377" s="230"/>
      <c r="Q377" s="230"/>
      <c r="R377" s="230"/>
      <c r="S377" s="230"/>
      <c r="T377" s="230"/>
      <c r="U377" s="230"/>
      <c r="V377" s="230"/>
      <c r="W377" s="230"/>
      <c r="X377" s="230"/>
      <c r="Y377" s="230"/>
      <c r="Z377" s="230"/>
    </row>
    <row r="378" spans="1:26" ht="12.75">
      <c r="A378" s="230"/>
      <c r="B378" s="230"/>
      <c r="C378" s="230"/>
      <c r="D378" s="230"/>
      <c r="E378" s="230"/>
      <c r="F378" s="230"/>
      <c r="G378" s="230"/>
      <c r="H378" s="230"/>
      <c r="I378" s="230"/>
      <c r="J378" s="230"/>
      <c r="K378" s="230"/>
      <c r="L378" s="230"/>
      <c r="M378" s="230"/>
      <c r="N378" s="230"/>
      <c r="O378" s="230"/>
      <c r="P378" s="230"/>
      <c r="Q378" s="230"/>
      <c r="R378" s="230"/>
      <c r="S378" s="230"/>
      <c r="T378" s="230"/>
      <c r="U378" s="230"/>
      <c r="V378" s="230"/>
      <c r="W378" s="230"/>
      <c r="X378" s="230"/>
      <c r="Y378" s="230"/>
      <c r="Z378" s="230"/>
    </row>
    <row r="379" spans="1:26" ht="12.75">
      <c r="A379" s="230"/>
      <c r="B379" s="230"/>
      <c r="C379" s="230"/>
      <c r="D379" s="230"/>
      <c r="E379" s="230"/>
      <c r="F379" s="230"/>
      <c r="G379" s="230"/>
      <c r="H379" s="230"/>
      <c r="I379" s="230"/>
      <c r="J379" s="230"/>
      <c r="K379" s="230"/>
      <c r="L379" s="230"/>
      <c r="M379" s="230"/>
      <c r="N379" s="230"/>
      <c r="O379" s="230"/>
      <c r="P379" s="230"/>
      <c r="Q379" s="230"/>
      <c r="R379" s="230"/>
      <c r="S379" s="230"/>
      <c r="T379" s="230"/>
      <c r="U379" s="230"/>
      <c r="V379" s="230"/>
      <c r="W379" s="230"/>
      <c r="X379" s="230"/>
      <c r="Y379" s="230"/>
      <c r="Z379" s="230"/>
    </row>
    <row r="380" spans="1:26" ht="12.75">
      <c r="A380" s="230"/>
      <c r="B380" s="230"/>
      <c r="C380" s="230"/>
      <c r="D380" s="230"/>
      <c r="E380" s="230"/>
      <c r="F380" s="230"/>
      <c r="G380" s="230"/>
      <c r="H380" s="230"/>
      <c r="I380" s="230"/>
      <c r="J380" s="230"/>
      <c r="K380" s="230"/>
      <c r="L380" s="230"/>
      <c r="M380" s="230"/>
      <c r="N380" s="230"/>
      <c r="O380" s="230"/>
      <c r="P380" s="230"/>
      <c r="Q380" s="230"/>
      <c r="R380" s="230"/>
      <c r="S380" s="230"/>
      <c r="T380" s="230"/>
      <c r="U380" s="230"/>
      <c r="V380" s="230"/>
      <c r="W380" s="230"/>
      <c r="X380" s="230"/>
      <c r="Y380" s="230"/>
      <c r="Z380" s="230"/>
    </row>
    <row r="381" spans="1:26" ht="12.75">
      <c r="A381" s="230"/>
      <c r="B381" s="230"/>
      <c r="C381" s="230"/>
      <c r="D381" s="230"/>
      <c r="E381" s="230"/>
      <c r="F381" s="230"/>
      <c r="G381" s="230"/>
      <c r="H381" s="230"/>
      <c r="I381" s="230"/>
      <c r="J381" s="230"/>
      <c r="K381" s="230"/>
      <c r="L381" s="230"/>
      <c r="M381" s="230"/>
      <c r="N381" s="230"/>
      <c r="O381" s="230"/>
      <c r="P381" s="230"/>
      <c r="Q381" s="230"/>
      <c r="R381" s="230"/>
      <c r="S381" s="230"/>
      <c r="T381" s="230"/>
      <c r="U381" s="230"/>
      <c r="V381" s="230"/>
      <c r="W381" s="230"/>
      <c r="X381" s="230"/>
      <c r="Y381" s="230"/>
      <c r="Z381" s="230"/>
    </row>
    <row r="382" spans="1:26" ht="12.75">
      <c r="A382" s="230"/>
      <c r="B382" s="230"/>
      <c r="C382" s="230"/>
      <c r="D382" s="230"/>
      <c r="E382" s="230"/>
      <c r="F382" s="230"/>
      <c r="G382" s="230"/>
      <c r="H382" s="230"/>
      <c r="I382" s="230"/>
      <c r="J382" s="230"/>
      <c r="K382" s="230"/>
      <c r="L382" s="230"/>
      <c r="M382" s="230"/>
      <c r="N382" s="230"/>
      <c r="O382" s="230"/>
      <c r="P382" s="230"/>
      <c r="Q382" s="230"/>
      <c r="R382" s="230"/>
      <c r="S382" s="230"/>
      <c r="T382" s="230"/>
      <c r="U382" s="230"/>
      <c r="V382" s="230"/>
      <c r="W382" s="230"/>
      <c r="X382" s="230"/>
      <c r="Y382" s="230"/>
      <c r="Z382" s="230"/>
    </row>
    <row r="383" spans="1:26" ht="12.75">
      <c r="A383" s="230"/>
      <c r="B383" s="230"/>
      <c r="C383" s="230"/>
      <c r="D383" s="230"/>
      <c r="E383" s="230"/>
      <c r="F383" s="230"/>
      <c r="G383" s="230"/>
      <c r="H383" s="230"/>
      <c r="I383" s="230"/>
      <c r="J383" s="230"/>
      <c r="K383" s="230"/>
      <c r="L383" s="230"/>
      <c r="M383" s="230"/>
      <c r="N383" s="230"/>
      <c r="O383" s="230"/>
      <c r="P383" s="230"/>
      <c r="Q383" s="230"/>
      <c r="R383" s="230"/>
      <c r="S383" s="230"/>
      <c r="T383" s="230"/>
      <c r="U383" s="230"/>
      <c r="V383" s="230"/>
      <c r="W383" s="230"/>
      <c r="X383" s="230"/>
      <c r="Y383" s="230"/>
      <c r="Z383" s="230"/>
    </row>
    <row r="384" spans="1:26" ht="12.75">
      <c r="A384" s="230"/>
      <c r="B384" s="230"/>
      <c r="C384" s="230"/>
      <c r="D384" s="230"/>
      <c r="E384" s="230"/>
      <c r="F384" s="230"/>
      <c r="G384" s="230"/>
      <c r="H384" s="230"/>
      <c r="I384" s="230"/>
      <c r="J384" s="230"/>
      <c r="K384" s="230"/>
      <c r="L384" s="230"/>
      <c r="M384" s="230"/>
      <c r="N384" s="230"/>
      <c r="O384" s="230"/>
      <c r="P384" s="230"/>
      <c r="Q384" s="230"/>
      <c r="R384" s="230"/>
      <c r="S384" s="230"/>
      <c r="T384" s="230"/>
      <c r="U384" s="230"/>
      <c r="V384" s="230"/>
      <c r="W384" s="230"/>
      <c r="X384" s="230"/>
      <c r="Y384" s="230"/>
      <c r="Z384" s="230"/>
    </row>
    <row r="385" spans="1:26" ht="12.75">
      <c r="A385" s="230"/>
      <c r="B385" s="230"/>
      <c r="C385" s="230"/>
      <c r="D385" s="230"/>
      <c r="E385" s="230"/>
      <c r="F385" s="230"/>
      <c r="G385" s="230"/>
      <c r="H385" s="230"/>
      <c r="I385" s="230"/>
      <c r="J385" s="230"/>
      <c r="K385" s="230"/>
      <c r="L385" s="230"/>
      <c r="M385" s="230"/>
      <c r="N385" s="230"/>
      <c r="O385" s="230"/>
      <c r="P385" s="230"/>
      <c r="Q385" s="230"/>
      <c r="R385" s="230"/>
      <c r="S385" s="230"/>
      <c r="T385" s="230"/>
      <c r="U385" s="230"/>
      <c r="V385" s="230"/>
      <c r="W385" s="230"/>
      <c r="X385" s="230"/>
      <c r="Y385" s="230"/>
      <c r="Z385" s="230"/>
    </row>
    <row r="386" spans="1:26" ht="12.75">
      <c r="A386" s="230"/>
      <c r="B386" s="230"/>
      <c r="C386" s="230"/>
      <c r="D386" s="230"/>
      <c r="E386" s="230"/>
      <c r="F386" s="230"/>
      <c r="G386" s="230"/>
      <c r="H386" s="230"/>
      <c r="I386" s="230"/>
      <c r="J386" s="230"/>
      <c r="K386" s="230"/>
      <c r="L386" s="230"/>
      <c r="M386" s="230"/>
      <c r="N386" s="230"/>
      <c r="O386" s="230"/>
      <c r="P386" s="230"/>
      <c r="Q386" s="230"/>
      <c r="R386" s="230"/>
      <c r="S386" s="230"/>
      <c r="T386" s="230"/>
      <c r="U386" s="230"/>
      <c r="V386" s="230"/>
      <c r="W386" s="230"/>
      <c r="X386" s="230"/>
      <c r="Y386" s="230"/>
      <c r="Z386" s="230"/>
    </row>
    <row r="387" spans="1:26" ht="12.75">
      <c r="A387" s="230"/>
      <c r="B387" s="230"/>
      <c r="C387" s="230"/>
      <c r="D387" s="230"/>
      <c r="E387" s="230"/>
      <c r="F387" s="230"/>
      <c r="G387" s="230"/>
      <c r="H387" s="230"/>
      <c r="I387" s="230"/>
      <c r="J387" s="230"/>
      <c r="K387" s="230"/>
      <c r="L387" s="230"/>
      <c r="M387" s="230"/>
      <c r="N387" s="230"/>
      <c r="O387" s="230"/>
      <c r="P387" s="230"/>
      <c r="Q387" s="230"/>
      <c r="R387" s="230"/>
      <c r="S387" s="230"/>
      <c r="T387" s="230"/>
      <c r="U387" s="230"/>
      <c r="V387" s="230"/>
      <c r="W387" s="230"/>
      <c r="X387" s="230"/>
      <c r="Y387" s="230"/>
      <c r="Z387" s="230"/>
    </row>
    <row r="388" spans="1:26" ht="12.75">
      <c r="A388" s="230"/>
      <c r="B388" s="230"/>
      <c r="C388" s="230"/>
      <c r="D388" s="230"/>
      <c r="E388" s="230"/>
      <c r="F388" s="230"/>
      <c r="G388" s="230"/>
      <c r="H388" s="230"/>
      <c r="I388" s="230"/>
      <c r="J388" s="230"/>
      <c r="K388" s="230"/>
      <c r="L388" s="230"/>
      <c r="M388" s="230"/>
      <c r="N388" s="230"/>
      <c r="O388" s="230"/>
      <c r="P388" s="230"/>
      <c r="Q388" s="230"/>
      <c r="R388" s="230"/>
      <c r="S388" s="230"/>
      <c r="T388" s="230"/>
      <c r="U388" s="230"/>
      <c r="V388" s="230"/>
      <c r="W388" s="230"/>
      <c r="X388" s="230"/>
      <c r="Y388" s="230"/>
      <c r="Z388" s="230"/>
    </row>
    <row r="389" spans="1:26" ht="12.75">
      <c r="A389" s="230"/>
      <c r="B389" s="230"/>
      <c r="C389" s="230"/>
      <c r="D389" s="230"/>
      <c r="E389" s="230"/>
      <c r="F389" s="230"/>
      <c r="G389" s="230"/>
      <c r="H389" s="230"/>
      <c r="I389" s="230"/>
      <c r="J389" s="230"/>
      <c r="K389" s="230"/>
      <c r="L389" s="230"/>
      <c r="M389" s="230"/>
      <c r="N389" s="230"/>
      <c r="O389" s="230"/>
      <c r="P389" s="230"/>
      <c r="Q389" s="230"/>
      <c r="R389" s="230"/>
      <c r="S389" s="230"/>
      <c r="T389" s="230"/>
      <c r="U389" s="230"/>
      <c r="V389" s="230"/>
      <c r="W389" s="230"/>
      <c r="X389" s="230"/>
      <c r="Y389" s="230"/>
      <c r="Z389" s="230"/>
    </row>
    <row r="390" spans="1:26" ht="12.75">
      <c r="A390" s="230"/>
      <c r="B390" s="230"/>
      <c r="C390" s="230"/>
      <c r="D390" s="230"/>
      <c r="E390" s="230"/>
      <c r="F390" s="230"/>
      <c r="G390" s="230"/>
      <c r="H390" s="230"/>
      <c r="I390" s="230"/>
      <c r="J390" s="230"/>
      <c r="K390" s="230"/>
      <c r="L390" s="230"/>
      <c r="M390" s="230"/>
      <c r="N390" s="230"/>
      <c r="O390" s="230"/>
      <c r="P390" s="230"/>
      <c r="Q390" s="230"/>
      <c r="R390" s="230"/>
      <c r="S390" s="230"/>
      <c r="T390" s="230"/>
      <c r="U390" s="230"/>
      <c r="V390" s="230"/>
      <c r="W390" s="230"/>
      <c r="X390" s="230"/>
      <c r="Y390" s="230"/>
      <c r="Z390" s="230"/>
    </row>
    <row r="391" spans="1:26" ht="12.75">
      <c r="A391" s="230"/>
      <c r="B391" s="230"/>
      <c r="C391" s="230"/>
      <c r="D391" s="230"/>
      <c r="E391" s="230"/>
      <c r="F391" s="230"/>
      <c r="G391" s="230"/>
      <c r="H391" s="230"/>
      <c r="I391" s="230"/>
      <c r="J391" s="230"/>
      <c r="K391" s="230"/>
      <c r="L391" s="230"/>
      <c r="M391" s="230"/>
      <c r="N391" s="230"/>
      <c r="O391" s="230"/>
      <c r="P391" s="230"/>
      <c r="Q391" s="230"/>
      <c r="R391" s="230"/>
      <c r="S391" s="230"/>
      <c r="T391" s="230"/>
      <c r="U391" s="230"/>
      <c r="V391" s="230"/>
      <c r="W391" s="230"/>
      <c r="X391" s="230"/>
      <c r="Y391" s="230"/>
      <c r="Z391" s="230"/>
    </row>
    <row r="392" spans="1:26" ht="12.75">
      <c r="A392" s="230"/>
      <c r="B392" s="230"/>
      <c r="C392" s="230"/>
      <c r="D392" s="230"/>
      <c r="E392" s="230"/>
      <c r="F392" s="230"/>
      <c r="G392" s="230"/>
      <c r="H392" s="230"/>
      <c r="I392" s="230"/>
      <c r="J392" s="230"/>
      <c r="K392" s="230"/>
      <c r="L392" s="230"/>
      <c r="M392" s="230"/>
      <c r="N392" s="230"/>
      <c r="O392" s="230"/>
      <c r="P392" s="230"/>
      <c r="Q392" s="230"/>
      <c r="R392" s="230"/>
      <c r="S392" s="230"/>
      <c r="T392" s="230"/>
      <c r="U392" s="230"/>
      <c r="V392" s="230"/>
      <c r="W392" s="230"/>
      <c r="X392" s="230"/>
      <c r="Y392" s="230"/>
      <c r="Z392" s="230"/>
    </row>
    <row r="393" spans="1:26" ht="12.75">
      <c r="A393" s="230"/>
      <c r="B393" s="230"/>
      <c r="C393" s="230"/>
      <c r="D393" s="230"/>
      <c r="E393" s="230"/>
      <c r="F393" s="230"/>
      <c r="G393" s="230"/>
      <c r="H393" s="230"/>
      <c r="I393" s="230"/>
      <c r="J393" s="230"/>
      <c r="K393" s="230"/>
      <c r="L393" s="230"/>
      <c r="M393" s="230"/>
      <c r="N393" s="230"/>
      <c r="O393" s="230"/>
      <c r="P393" s="230"/>
      <c r="Q393" s="230"/>
      <c r="R393" s="230"/>
      <c r="S393" s="230"/>
      <c r="T393" s="230"/>
      <c r="U393" s="230"/>
      <c r="V393" s="230"/>
      <c r="W393" s="230"/>
      <c r="X393" s="230"/>
      <c r="Y393" s="230"/>
      <c r="Z393" s="230"/>
    </row>
    <row r="394" spans="1:26" ht="12.75">
      <c r="A394" s="230"/>
      <c r="B394" s="230"/>
      <c r="C394" s="230"/>
      <c r="D394" s="230"/>
      <c r="E394" s="230"/>
      <c r="F394" s="230"/>
      <c r="G394" s="230"/>
      <c r="H394" s="230"/>
      <c r="I394" s="230"/>
      <c r="J394" s="230"/>
      <c r="K394" s="230"/>
      <c r="L394" s="230"/>
      <c r="M394" s="230"/>
      <c r="N394" s="230"/>
      <c r="O394" s="230"/>
      <c r="P394" s="230"/>
      <c r="Q394" s="230"/>
      <c r="R394" s="230"/>
      <c r="S394" s="230"/>
      <c r="T394" s="230"/>
      <c r="U394" s="230"/>
      <c r="V394" s="230"/>
      <c r="W394" s="230"/>
      <c r="X394" s="230"/>
      <c r="Y394" s="230"/>
      <c r="Z394" s="230"/>
    </row>
    <row r="395" spans="1:26" ht="12.75">
      <c r="A395" s="230"/>
      <c r="B395" s="230"/>
      <c r="C395" s="230"/>
      <c r="D395" s="230"/>
      <c r="E395" s="230"/>
      <c r="F395" s="230"/>
      <c r="G395" s="230"/>
      <c r="H395" s="230"/>
      <c r="I395" s="230"/>
      <c r="J395" s="230"/>
      <c r="K395" s="230"/>
      <c r="L395" s="230"/>
      <c r="M395" s="230"/>
      <c r="N395" s="230"/>
      <c r="O395" s="230"/>
      <c r="P395" s="230"/>
      <c r="Q395" s="230"/>
      <c r="R395" s="230"/>
      <c r="S395" s="230"/>
      <c r="T395" s="230"/>
      <c r="U395" s="230"/>
      <c r="V395" s="230"/>
      <c r="W395" s="230"/>
      <c r="X395" s="230"/>
      <c r="Y395" s="230"/>
      <c r="Z395" s="230"/>
    </row>
    <row r="396" spans="1:26" ht="12.75">
      <c r="A396" s="230"/>
      <c r="B396" s="230"/>
      <c r="C396" s="230"/>
      <c r="D396" s="230"/>
      <c r="E396" s="230"/>
      <c r="F396" s="230"/>
      <c r="G396" s="230"/>
      <c r="H396" s="230"/>
      <c r="I396" s="230"/>
      <c r="J396" s="230"/>
      <c r="K396" s="230"/>
      <c r="L396" s="230"/>
      <c r="M396" s="230"/>
      <c r="N396" s="230"/>
      <c r="O396" s="230"/>
      <c r="P396" s="230"/>
      <c r="Q396" s="230"/>
      <c r="R396" s="230"/>
      <c r="S396" s="230"/>
      <c r="T396" s="230"/>
      <c r="U396" s="230"/>
      <c r="V396" s="230"/>
      <c r="W396" s="230"/>
      <c r="X396" s="230"/>
      <c r="Y396" s="230"/>
      <c r="Z396" s="230"/>
    </row>
    <row r="397" spans="1:26" ht="12.75">
      <c r="A397" s="230"/>
      <c r="B397" s="230"/>
      <c r="C397" s="230"/>
      <c r="D397" s="230"/>
      <c r="E397" s="230"/>
      <c r="F397" s="230"/>
      <c r="G397" s="230"/>
      <c r="H397" s="230"/>
      <c r="I397" s="230"/>
      <c r="J397" s="230"/>
      <c r="K397" s="230"/>
      <c r="L397" s="230"/>
      <c r="M397" s="230"/>
      <c r="N397" s="230"/>
      <c r="O397" s="230"/>
      <c r="P397" s="230"/>
      <c r="Q397" s="230"/>
      <c r="R397" s="230"/>
      <c r="S397" s="230"/>
      <c r="T397" s="230"/>
      <c r="U397" s="230"/>
      <c r="V397" s="230"/>
      <c r="W397" s="230"/>
      <c r="X397" s="230"/>
      <c r="Y397" s="230"/>
      <c r="Z397" s="230"/>
    </row>
    <row r="398" spans="1:26" ht="12.75">
      <c r="A398" s="230"/>
      <c r="B398" s="230"/>
      <c r="C398" s="230"/>
      <c r="D398" s="230"/>
      <c r="E398" s="230"/>
      <c r="F398" s="230"/>
      <c r="G398" s="230"/>
      <c r="H398" s="230"/>
      <c r="I398" s="230"/>
      <c r="J398" s="230"/>
      <c r="K398" s="230"/>
      <c r="L398" s="230"/>
      <c r="M398" s="230"/>
      <c r="N398" s="230"/>
      <c r="O398" s="230"/>
      <c r="P398" s="230"/>
      <c r="Q398" s="230"/>
      <c r="R398" s="230"/>
      <c r="S398" s="230"/>
      <c r="T398" s="230"/>
      <c r="U398" s="230"/>
      <c r="V398" s="230"/>
      <c r="W398" s="230"/>
      <c r="X398" s="230"/>
      <c r="Y398" s="230"/>
      <c r="Z398" s="230"/>
    </row>
    <row r="399" spans="1:26" ht="12.75">
      <c r="A399" s="230"/>
      <c r="B399" s="230"/>
      <c r="C399" s="230"/>
      <c r="D399" s="230"/>
      <c r="E399" s="230"/>
      <c r="F399" s="230"/>
      <c r="G399" s="230"/>
      <c r="H399" s="230"/>
      <c r="I399" s="230"/>
      <c r="J399" s="230"/>
      <c r="K399" s="230"/>
      <c r="L399" s="230"/>
      <c r="M399" s="230"/>
      <c r="N399" s="230"/>
      <c r="O399" s="230"/>
      <c r="P399" s="230"/>
      <c r="Q399" s="230"/>
      <c r="R399" s="230"/>
      <c r="S399" s="230"/>
      <c r="T399" s="230"/>
      <c r="U399" s="230"/>
      <c r="V399" s="230"/>
      <c r="W399" s="230"/>
      <c r="X399" s="230"/>
      <c r="Y399" s="230"/>
      <c r="Z399" s="230"/>
    </row>
    <row r="400" spans="1:26" ht="12.75">
      <c r="A400" s="230"/>
      <c r="B400" s="230"/>
      <c r="C400" s="230"/>
      <c r="D400" s="230"/>
      <c r="E400" s="230"/>
      <c r="F400" s="230"/>
      <c r="G400" s="230"/>
      <c r="H400" s="230"/>
      <c r="I400" s="230"/>
      <c r="J400" s="230"/>
      <c r="K400" s="230"/>
      <c r="L400" s="230"/>
      <c r="M400" s="230"/>
      <c r="N400" s="230"/>
      <c r="O400" s="230"/>
      <c r="P400" s="230"/>
      <c r="Q400" s="230"/>
      <c r="R400" s="230"/>
      <c r="S400" s="230"/>
      <c r="T400" s="230"/>
      <c r="U400" s="230"/>
      <c r="V400" s="230"/>
      <c r="W400" s="230"/>
      <c r="X400" s="230"/>
      <c r="Y400" s="230"/>
      <c r="Z400" s="230"/>
    </row>
    <row r="401" spans="1:26" ht="12.75">
      <c r="A401" s="230"/>
      <c r="B401" s="230"/>
      <c r="C401" s="230"/>
      <c r="D401" s="230"/>
      <c r="E401" s="230"/>
      <c r="F401" s="230"/>
      <c r="G401" s="230"/>
      <c r="H401" s="230"/>
      <c r="I401" s="230"/>
      <c r="J401" s="230"/>
      <c r="K401" s="230"/>
      <c r="L401" s="230"/>
      <c r="M401" s="230"/>
      <c r="N401" s="230"/>
      <c r="O401" s="230"/>
      <c r="P401" s="230"/>
      <c r="Q401" s="230"/>
      <c r="R401" s="230"/>
      <c r="S401" s="230"/>
      <c r="T401" s="230"/>
      <c r="U401" s="230"/>
      <c r="V401" s="230"/>
      <c r="W401" s="230"/>
      <c r="X401" s="230"/>
      <c r="Y401" s="230"/>
      <c r="Z401" s="230"/>
    </row>
    <row r="402" spans="1:26" ht="12.75">
      <c r="A402" s="230"/>
      <c r="B402" s="230"/>
      <c r="C402" s="230"/>
      <c r="D402" s="230"/>
      <c r="E402" s="230"/>
      <c r="F402" s="230"/>
      <c r="G402" s="230"/>
      <c r="H402" s="230"/>
      <c r="I402" s="230"/>
      <c r="J402" s="230"/>
      <c r="K402" s="230"/>
      <c r="L402" s="230"/>
      <c r="M402" s="230"/>
      <c r="N402" s="230"/>
      <c r="O402" s="230"/>
      <c r="P402" s="230"/>
      <c r="Q402" s="230"/>
      <c r="R402" s="230"/>
      <c r="S402" s="230"/>
      <c r="T402" s="230"/>
      <c r="U402" s="230"/>
      <c r="V402" s="230"/>
      <c r="W402" s="230"/>
      <c r="X402" s="230"/>
      <c r="Y402" s="230"/>
      <c r="Z402" s="230"/>
    </row>
    <row r="403" spans="1:26" ht="12.75">
      <c r="A403" s="230"/>
      <c r="B403" s="230"/>
      <c r="C403" s="230"/>
      <c r="D403" s="230"/>
      <c r="E403" s="230"/>
      <c r="F403" s="230"/>
      <c r="G403" s="230"/>
      <c r="H403" s="230"/>
      <c r="I403" s="230"/>
      <c r="J403" s="230"/>
      <c r="K403" s="230"/>
      <c r="L403" s="230"/>
      <c r="M403" s="230"/>
      <c r="N403" s="230"/>
      <c r="O403" s="230"/>
      <c r="P403" s="230"/>
      <c r="Q403" s="230"/>
      <c r="R403" s="230"/>
      <c r="S403" s="230"/>
      <c r="T403" s="230"/>
      <c r="U403" s="230"/>
      <c r="V403" s="230"/>
      <c r="W403" s="230"/>
      <c r="X403" s="230"/>
      <c r="Y403" s="230"/>
      <c r="Z403" s="230"/>
    </row>
    <row r="404" spans="1:26" ht="12.75">
      <c r="A404" s="230"/>
      <c r="B404" s="230"/>
      <c r="C404" s="230"/>
      <c r="D404" s="230"/>
      <c r="E404" s="230"/>
      <c r="F404" s="230"/>
      <c r="G404" s="230"/>
      <c r="H404" s="230"/>
      <c r="I404" s="230"/>
      <c r="J404" s="230"/>
      <c r="K404" s="230"/>
      <c r="L404" s="230"/>
      <c r="M404" s="230"/>
      <c r="N404" s="230"/>
      <c r="O404" s="230"/>
      <c r="P404" s="230"/>
      <c r="Q404" s="230"/>
      <c r="R404" s="230"/>
      <c r="S404" s="230"/>
      <c r="T404" s="230"/>
      <c r="U404" s="230"/>
      <c r="V404" s="230"/>
      <c r="W404" s="230"/>
      <c r="X404" s="230"/>
      <c r="Y404" s="230"/>
      <c r="Z404" s="230"/>
    </row>
    <row r="405" spans="1:26" ht="12.75">
      <c r="A405" s="230"/>
      <c r="B405" s="230"/>
      <c r="C405" s="230"/>
      <c r="D405" s="230"/>
      <c r="E405" s="230"/>
      <c r="F405" s="230"/>
      <c r="G405" s="230"/>
      <c r="H405" s="230"/>
      <c r="I405" s="230"/>
      <c r="J405" s="230"/>
      <c r="K405" s="230"/>
      <c r="L405" s="230"/>
      <c r="M405" s="230"/>
      <c r="N405" s="230"/>
      <c r="O405" s="230"/>
      <c r="P405" s="230"/>
      <c r="Q405" s="230"/>
      <c r="R405" s="230"/>
      <c r="S405" s="230"/>
      <c r="T405" s="230"/>
      <c r="U405" s="230"/>
      <c r="V405" s="230"/>
      <c r="W405" s="230"/>
      <c r="X405" s="230"/>
      <c r="Y405" s="230"/>
      <c r="Z405" s="230"/>
    </row>
    <row r="406" spans="1:26" ht="12.75">
      <c r="A406" s="230"/>
      <c r="B406" s="230"/>
      <c r="C406" s="230"/>
      <c r="D406" s="230"/>
      <c r="E406" s="230"/>
      <c r="F406" s="230"/>
      <c r="G406" s="230"/>
      <c r="H406" s="230"/>
      <c r="I406" s="230"/>
      <c r="J406" s="230"/>
      <c r="K406" s="230"/>
      <c r="L406" s="230"/>
      <c r="M406" s="230"/>
      <c r="N406" s="230"/>
      <c r="O406" s="230"/>
      <c r="P406" s="230"/>
      <c r="Q406" s="230"/>
      <c r="R406" s="230"/>
      <c r="S406" s="230"/>
      <c r="T406" s="230"/>
      <c r="U406" s="230"/>
      <c r="V406" s="230"/>
      <c r="W406" s="230"/>
      <c r="X406" s="230"/>
      <c r="Y406" s="230"/>
      <c r="Z406" s="230"/>
    </row>
    <row r="407" spans="1:26" ht="12.75">
      <c r="A407" s="230"/>
      <c r="B407" s="230"/>
      <c r="C407" s="230"/>
      <c r="D407" s="230"/>
      <c r="E407" s="230"/>
      <c r="F407" s="230"/>
      <c r="G407" s="230"/>
      <c r="H407" s="230"/>
      <c r="I407" s="230"/>
      <c r="J407" s="230"/>
      <c r="K407" s="230"/>
      <c r="L407" s="230"/>
      <c r="M407" s="230"/>
      <c r="N407" s="230"/>
      <c r="O407" s="230"/>
      <c r="P407" s="230"/>
      <c r="Q407" s="230"/>
      <c r="R407" s="230"/>
      <c r="S407" s="230"/>
      <c r="T407" s="230"/>
      <c r="U407" s="230"/>
      <c r="V407" s="230"/>
      <c r="W407" s="230"/>
      <c r="X407" s="230"/>
      <c r="Y407" s="230"/>
      <c r="Z407" s="230"/>
    </row>
    <row r="408" spans="1:26" ht="12.75">
      <c r="A408" s="230"/>
      <c r="B408" s="230"/>
      <c r="C408" s="230"/>
      <c r="D408" s="230"/>
      <c r="E408" s="230"/>
      <c r="F408" s="230"/>
      <c r="G408" s="230"/>
      <c r="H408" s="230"/>
      <c r="I408" s="230"/>
      <c r="J408" s="230"/>
      <c r="K408" s="230"/>
      <c r="L408" s="230"/>
      <c r="M408" s="230"/>
      <c r="N408" s="230"/>
      <c r="O408" s="230"/>
      <c r="P408" s="230"/>
      <c r="Q408" s="230"/>
      <c r="R408" s="230"/>
      <c r="S408" s="230"/>
      <c r="T408" s="230"/>
      <c r="U408" s="230"/>
      <c r="V408" s="230"/>
      <c r="W408" s="230"/>
      <c r="X408" s="230"/>
      <c r="Y408" s="230"/>
      <c r="Z408" s="230"/>
    </row>
    <row r="409" spans="1:26" ht="12.75">
      <c r="A409" s="230"/>
      <c r="B409" s="230"/>
      <c r="C409" s="230"/>
      <c r="D409" s="230"/>
      <c r="E409" s="230"/>
      <c r="F409" s="230"/>
      <c r="G409" s="230"/>
      <c r="H409" s="230"/>
      <c r="I409" s="230"/>
      <c r="J409" s="230"/>
      <c r="K409" s="230"/>
      <c r="L409" s="230"/>
      <c r="M409" s="230"/>
      <c r="N409" s="230"/>
      <c r="O409" s="230"/>
      <c r="P409" s="230"/>
      <c r="Q409" s="230"/>
      <c r="R409" s="230"/>
      <c r="S409" s="230"/>
      <c r="T409" s="230"/>
      <c r="U409" s="230"/>
      <c r="V409" s="230"/>
      <c r="W409" s="230"/>
      <c r="X409" s="230"/>
      <c r="Y409" s="230"/>
      <c r="Z409" s="230"/>
    </row>
    <row r="410" spans="1:26" ht="12.75">
      <c r="A410" s="230"/>
      <c r="B410" s="230"/>
      <c r="C410" s="230"/>
      <c r="D410" s="230"/>
      <c r="E410" s="230"/>
      <c r="F410" s="230"/>
      <c r="G410" s="230"/>
      <c r="H410" s="230"/>
      <c r="I410" s="230"/>
      <c r="J410" s="230"/>
      <c r="K410" s="230"/>
      <c r="L410" s="230"/>
      <c r="M410" s="230"/>
      <c r="N410" s="230"/>
      <c r="O410" s="230"/>
      <c r="P410" s="230"/>
      <c r="Q410" s="230"/>
      <c r="R410" s="230"/>
      <c r="S410" s="230"/>
      <c r="T410" s="230"/>
      <c r="U410" s="230"/>
      <c r="V410" s="230"/>
      <c r="W410" s="230"/>
      <c r="X410" s="230"/>
      <c r="Y410" s="230"/>
      <c r="Z410" s="230"/>
    </row>
    <row r="411" spans="1:26" ht="12.75">
      <c r="A411" s="230"/>
      <c r="B411" s="230"/>
      <c r="C411" s="230"/>
      <c r="D411" s="230"/>
      <c r="E411" s="230"/>
      <c r="F411" s="230"/>
      <c r="G411" s="230"/>
      <c r="H411" s="230"/>
      <c r="I411" s="230"/>
      <c r="J411" s="230"/>
      <c r="K411" s="230"/>
      <c r="L411" s="230"/>
      <c r="M411" s="230"/>
      <c r="N411" s="230"/>
      <c r="O411" s="230"/>
      <c r="P411" s="230"/>
      <c r="Q411" s="230"/>
      <c r="R411" s="230"/>
      <c r="S411" s="230"/>
      <c r="T411" s="230"/>
      <c r="U411" s="230"/>
      <c r="V411" s="230"/>
      <c r="W411" s="230"/>
      <c r="X411" s="230"/>
      <c r="Y411" s="230"/>
      <c r="Z411" s="230"/>
    </row>
    <row r="412" spans="1:26" ht="12.75">
      <c r="A412" s="230"/>
      <c r="B412" s="230"/>
      <c r="C412" s="230"/>
      <c r="D412" s="230"/>
      <c r="E412" s="230"/>
      <c r="F412" s="230"/>
      <c r="G412" s="230"/>
      <c r="H412" s="230"/>
      <c r="I412" s="230"/>
      <c r="J412" s="230"/>
      <c r="K412" s="230"/>
      <c r="L412" s="230"/>
      <c r="M412" s="230"/>
      <c r="N412" s="230"/>
      <c r="O412" s="230"/>
      <c r="P412" s="230"/>
      <c r="Q412" s="230"/>
      <c r="R412" s="230"/>
      <c r="S412" s="230"/>
      <c r="T412" s="230"/>
      <c r="U412" s="230"/>
      <c r="V412" s="230"/>
      <c r="W412" s="230"/>
      <c r="X412" s="230"/>
      <c r="Y412" s="230"/>
      <c r="Z412" s="230"/>
    </row>
    <row r="413" spans="1:26" ht="12.75">
      <c r="A413" s="230"/>
      <c r="B413" s="230"/>
      <c r="C413" s="230"/>
      <c r="D413" s="230"/>
      <c r="E413" s="230"/>
      <c r="F413" s="230"/>
      <c r="G413" s="230"/>
      <c r="H413" s="230"/>
      <c r="I413" s="230"/>
      <c r="J413" s="230"/>
      <c r="K413" s="230"/>
      <c r="L413" s="230"/>
      <c r="M413" s="230"/>
      <c r="N413" s="230"/>
      <c r="O413" s="230"/>
      <c r="P413" s="230"/>
      <c r="Q413" s="230"/>
      <c r="R413" s="230"/>
      <c r="S413" s="230"/>
      <c r="T413" s="230"/>
      <c r="U413" s="230"/>
      <c r="V413" s="230"/>
      <c r="W413" s="230"/>
      <c r="X413" s="230"/>
      <c r="Y413" s="230"/>
      <c r="Z413" s="230"/>
    </row>
    <row r="414" spans="1:26" ht="12.75">
      <c r="A414" s="230"/>
      <c r="B414" s="230"/>
      <c r="C414" s="230"/>
      <c r="D414" s="230"/>
      <c r="E414" s="230"/>
      <c r="F414" s="230"/>
      <c r="G414" s="230"/>
      <c r="H414" s="230"/>
      <c r="I414" s="230"/>
      <c r="J414" s="230"/>
      <c r="K414" s="230"/>
      <c r="L414" s="230"/>
      <c r="M414" s="230"/>
      <c r="N414" s="230"/>
      <c r="O414" s="230"/>
      <c r="P414" s="230"/>
      <c r="Q414" s="230"/>
      <c r="R414" s="230"/>
      <c r="S414" s="230"/>
      <c r="T414" s="230"/>
      <c r="U414" s="230"/>
      <c r="V414" s="230"/>
      <c r="W414" s="230"/>
      <c r="X414" s="230"/>
      <c r="Y414" s="230"/>
      <c r="Z414" s="230"/>
    </row>
    <row r="415" spans="1:26" ht="12.75">
      <c r="A415" s="230"/>
      <c r="B415" s="230"/>
      <c r="C415" s="230"/>
      <c r="D415" s="230"/>
      <c r="E415" s="230"/>
      <c r="F415" s="230"/>
      <c r="G415" s="230"/>
      <c r="H415" s="230"/>
      <c r="I415" s="230"/>
      <c r="J415" s="230"/>
      <c r="K415" s="230"/>
      <c r="L415" s="230"/>
      <c r="M415" s="230"/>
      <c r="N415" s="230"/>
      <c r="O415" s="230"/>
      <c r="P415" s="230"/>
      <c r="Q415" s="230"/>
      <c r="R415" s="230"/>
      <c r="S415" s="230"/>
      <c r="T415" s="230"/>
      <c r="U415" s="230"/>
      <c r="V415" s="230"/>
      <c r="W415" s="230"/>
      <c r="X415" s="230"/>
      <c r="Y415" s="230"/>
      <c r="Z415" s="230"/>
    </row>
    <row r="416" spans="1:26" ht="12.75">
      <c r="A416" s="230"/>
      <c r="B416" s="230"/>
      <c r="C416" s="230"/>
      <c r="D416" s="230"/>
      <c r="E416" s="230"/>
      <c r="F416" s="230"/>
      <c r="G416" s="230"/>
      <c r="H416" s="230"/>
      <c r="I416" s="230"/>
      <c r="J416" s="230"/>
      <c r="K416" s="230"/>
      <c r="L416" s="230"/>
      <c r="M416" s="230"/>
      <c r="N416" s="230"/>
      <c r="O416" s="230"/>
      <c r="P416" s="230"/>
      <c r="Q416" s="230"/>
      <c r="R416" s="230"/>
      <c r="S416" s="230"/>
      <c r="T416" s="230"/>
      <c r="U416" s="230"/>
      <c r="V416" s="230"/>
      <c r="W416" s="230"/>
      <c r="X416" s="230"/>
      <c r="Y416" s="230"/>
      <c r="Z416" s="230"/>
    </row>
    <row r="417" spans="1:26" ht="12.75">
      <c r="A417" s="230"/>
      <c r="B417" s="230"/>
      <c r="C417" s="230"/>
      <c r="D417" s="230"/>
      <c r="E417" s="230"/>
      <c r="F417" s="230"/>
      <c r="G417" s="230"/>
      <c r="H417" s="230"/>
      <c r="I417" s="230"/>
      <c r="J417" s="230"/>
      <c r="K417" s="230"/>
      <c r="L417" s="230"/>
      <c r="M417" s="230"/>
      <c r="N417" s="230"/>
      <c r="O417" s="230"/>
      <c r="P417" s="230"/>
      <c r="Q417" s="230"/>
      <c r="R417" s="230"/>
      <c r="S417" s="230"/>
      <c r="T417" s="230"/>
      <c r="U417" s="230"/>
      <c r="V417" s="230"/>
      <c r="W417" s="230"/>
      <c r="X417" s="230"/>
      <c r="Y417" s="230"/>
      <c r="Z417" s="230"/>
    </row>
    <row r="418" spans="1:26" ht="12.75">
      <c r="A418" s="230"/>
      <c r="B418" s="230"/>
      <c r="C418" s="230"/>
      <c r="D418" s="230"/>
      <c r="E418" s="230"/>
      <c r="F418" s="230"/>
      <c r="G418" s="230"/>
      <c r="H418" s="230"/>
      <c r="I418" s="230"/>
      <c r="J418" s="230"/>
      <c r="K418" s="230"/>
      <c r="L418" s="230"/>
      <c r="M418" s="230"/>
      <c r="N418" s="230"/>
      <c r="O418" s="230"/>
      <c r="P418" s="230"/>
      <c r="Q418" s="230"/>
      <c r="R418" s="230"/>
      <c r="S418" s="230"/>
      <c r="T418" s="230"/>
      <c r="U418" s="230"/>
      <c r="V418" s="230"/>
      <c r="W418" s="230"/>
      <c r="X418" s="230"/>
      <c r="Y418" s="230"/>
      <c r="Z418" s="230"/>
    </row>
    <row r="419" spans="1:26" ht="12.75">
      <c r="A419" s="230"/>
      <c r="B419" s="230"/>
      <c r="C419" s="230"/>
      <c r="D419" s="230"/>
      <c r="E419" s="230"/>
      <c r="F419" s="230"/>
      <c r="G419" s="230"/>
      <c r="H419" s="230"/>
      <c r="I419" s="230"/>
      <c r="J419" s="230"/>
      <c r="K419" s="230"/>
      <c r="L419" s="230"/>
      <c r="M419" s="230"/>
      <c r="N419" s="230"/>
      <c r="O419" s="230"/>
      <c r="P419" s="230"/>
      <c r="Q419" s="230"/>
      <c r="R419" s="230"/>
      <c r="S419" s="230"/>
      <c r="T419" s="230"/>
      <c r="U419" s="230"/>
      <c r="V419" s="230"/>
      <c r="W419" s="230"/>
      <c r="X419" s="230"/>
      <c r="Y419" s="230"/>
      <c r="Z419" s="230"/>
    </row>
    <row r="420" spans="1:26" ht="12.75">
      <c r="A420" s="230"/>
      <c r="B420" s="230"/>
      <c r="C420" s="230"/>
      <c r="D420" s="230"/>
      <c r="E420" s="230"/>
      <c r="F420" s="230"/>
      <c r="G420" s="230"/>
      <c r="H420" s="230"/>
      <c r="I420" s="230"/>
      <c r="J420" s="230"/>
      <c r="K420" s="230"/>
      <c r="L420" s="230"/>
      <c r="M420" s="230"/>
      <c r="N420" s="230"/>
      <c r="O420" s="230"/>
      <c r="P420" s="230"/>
      <c r="Q420" s="230"/>
      <c r="R420" s="230"/>
      <c r="S420" s="230"/>
      <c r="T420" s="230"/>
      <c r="U420" s="230"/>
      <c r="V420" s="230"/>
      <c r="W420" s="230"/>
      <c r="X420" s="230"/>
      <c r="Y420" s="230"/>
      <c r="Z420" s="230"/>
    </row>
    <row r="421" spans="1:26" ht="12.75">
      <c r="A421" s="230"/>
      <c r="B421" s="230"/>
      <c r="C421" s="230"/>
      <c r="D421" s="230"/>
      <c r="E421" s="230"/>
      <c r="F421" s="230"/>
      <c r="G421" s="230"/>
      <c r="H421" s="230"/>
      <c r="I421" s="230"/>
      <c r="J421" s="230"/>
      <c r="K421" s="230"/>
      <c r="L421" s="230"/>
      <c r="M421" s="230"/>
      <c r="N421" s="230"/>
      <c r="O421" s="230"/>
      <c r="P421" s="230"/>
      <c r="Q421" s="230"/>
      <c r="R421" s="230"/>
      <c r="S421" s="230"/>
      <c r="T421" s="230"/>
      <c r="U421" s="230"/>
      <c r="V421" s="230"/>
      <c r="W421" s="230"/>
      <c r="X421" s="230"/>
      <c r="Y421" s="230"/>
      <c r="Z421" s="230"/>
    </row>
    <row r="422" spans="1:26" ht="12.75">
      <c r="A422" s="230"/>
      <c r="B422" s="230"/>
      <c r="C422" s="230"/>
      <c r="D422" s="230"/>
      <c r="E422" s="230"/>
      <c r="F422" s="230"/>
      <c r="G422" s="230"/>
      <c r="H422" s="230"/>
      <c r="I422" s="230"/>
      <c r="J422" s="230"/>
      <c r="K422" s="230"/>
      <c r="L422" s="230"/>
      <c r="M422" s="230"/>
      <c r="N422" s="230"/>
      <c r="O422" s="230"/>
      <c r="P422" s="230"/>
      <c r="Q422" s="230"/>
      <c r="R422" s="230"/>
      <c r="S422" s="230"/>
      <c r="T422" s="230"/>
      <c r="U422" s="230"/>
      <c r="V422" s="230"/>
      <c r="W422" s="230"/>
      <c r="X422" s="230"/>
      <c r="Y422" s="230"/>
      <c r="Z422" s="230"/>
    </row>
    <row r="423" spans="1:26" ht="12.75">
      <c r="A423" s="230"/>
      <c r="B423" s="230"/>
      <c r="C423" s="230"/>
      <c r="D423" s="230"/>
      <c r="E423" s="230"/>
      <c r="F423" s="230"/>
      <c r="G423" s="230"/>
      <c r="H423" s="230"/>
      <c r="I423" s="230"/>
      <c r="J423" s="230"/>
      <c r="K423" s="230"/>
      <c r="L423" s="230"/>
      <c r="M423" s="230"/>
      <c r="N423" s="230"/>
      <c r="O423" s="230"/>
      <c r="P423" s="230"/>
      <c r="Q423" s="230"/>
      <c r="R423" s="230"/>
      <c r="S423" s="230"/>
      <c r="T423" s="230"/>
      <c r="U423" s="230"/>
      <c r="V423" s="230"/>
      <c r="W423" s="230"/>
      <c r="X423" s="230"/>
      <c r="Y423" s="230"/>
      <c r="Z423" s="230"/>
    </row>
    <row r="424" spans="1:26" ht="12.75">
      <c r="A424" s="230"/>
      <c r="B424" s="230"/>
      <c r="C424" s="230"/>
      <c r="D424" s="230"/>
      <c r="E424" s="230"/>
      <c r="F424" s="230"/>
      <c r="G424" s="230"/>
      <c r="H424" s="230"/>
      <c r="I424" s="230"/>
      <c r="J424" s="230"/>
      <c r="K424" s="230"/>
      <c r="L424" s="230"/>
      <c r="M424" s="230"/>
      <c r="N424" s="230"/>
      <c r="O424" s="230"/>
      <c r="P424" s="230"/>
      <c r="Q424" s="230"/>
      <c r="R424" s="230"/>
      <c r="S424" s="230"/>
      <c r="T424" s="230"/>
      <c r="U424" s="230"/>
      <c r="V424" s="230"/>
      <c r="W424" s="230"/>
      <c r="X424" s="230"/>
      <c r="Y424" s="230"/>
      <c r="Z424" s="230"/>
    </row>
    <row r="425" spans="1:26" ht="12.75">
      <c r="A425" s="230"/>
      <c r="B425" s="230"/>
      <c r="C425" s="230"/>
      <c r="D425" s="230"/>
      <c r="E425" s="230"/>
      <c r="F425" s="230"/>
      <c r="G425" s="230"/>
      <c r="H425" s="230"/>
      <c r="I425" s="230"/>
      <c r="J425" s="230"/>
      <c r="K425" s="230"/>
      <c r="L425" s="230"/>
      <c r="M425" s="230"/>
      <c r="N425" s="230"/>
      <c r="O425" s="230"/>
      <c r="P425" s="230"/>
      <c r="Q425" s="230"/>
      <c r="R425" s="230"/>
      <c r="S425" s="230"/>
      <c r="T425" s="230"/>
      <c r="U425" s="230"/>
      <c r="V425" s="230"/>
      <c r="W425" s="230"/>
      <c r="X425" s="230"/>
      <c r="Y425" s="230"/>
      <c r="Z425" s="230"/>
    </row>
    <row r="426" spans="1:26" ht="12.75">
      <c r="A426" s="230"/>
      <c r="B426" s="230"/>
      <c r="C426" s="230"/>
      <c r="D426" s="230"/>
      <c r="E426" s="230"/>
      <c r="F426" s="230"/>
      <c r="G426" s="230"/>
      <c r="H426" s="230"/>
      <c r="I426" s="230"/>
      <c r="J426" s="230"/>
      <c r="K426" s="230"/>
      <c r="L426" s="230"/>
      <c r="M426" s="230"/>
      <c r="N426" s="230"/>
      <c r="O426" s="230"/>
      <c r="P426" s="230"/>
      <c r="Q426" s="230"/>
      <c r="R426" s="230"/>
      <c r="S426" s="230"/>
      <c r="T426" s="230"/>
      <c r="U426" s="230"/>
      <c r="V426" s="230"/>
      <c r="W426" s="230"/>
      <c r="X426" s="230"/>
      <c r="Y426" s="230"/>
      <c r="Z426" s="230"/>
    </row>
    <row r="427" spans="1:26" ht="12.75">
      <c r="A427" s="230"/>
      <c r="B427" s="230"/>
      <c r="C427" s="230"/>
      <c r="D427" s="230"/>
      <c r="E427" s="230"/>
      <c r="F427" s="230"/>
      <c r="G427" s="230"/>
      <c r="H427" s="230"/>
      <c r="I427" s="230"/>
      <c r="J427" s="230"/>
      <c r="K427" s="230"/>
      <c r="L427" s="230"/>
      <c r="M427" s="230"/>
      <c r="N427" s="230"/>
      <c r="O427" s="230"/>
      <c r="P427" s="230"/>
      <c r="Q427" s="230"/>
      <c r="R427" s="230"/>
      <c r="S427" s="230"/>
      <c r="T427" s="230"/>
      <c r="U427" s="230"/>
      <c r="V427" s="230"/>
      <c r="W427" s="230"/>
      <c r="X427" s="230"/>
      <c r="Y427" s="230"/>
      <c r="Z427" s="230"/>
    </row>
    <row r="428" spans="1:26" ht="12.75">
      <c r="A428" s="230"/>
      <c r="B428" s="230"/>
      <c r="C428" s="230"/>
      <c r="D428" s="230"/>
      <c r="E428" s="230"/>
      <c r="F428" s="230"/>
      <c r="G428" s="230"/>
      <c r="H428" s="230"/>
      <c r="I428" s="230"/>
      <c r="J428" s="230"/>
      <c r="K428" s="230"/>
      <c r="L428" s="230"/>
      <c r="M428" s="230"/>
      <c r="N428" s="230"/>
      <c r="O428" s="230"/>
      <c r="P428" s="230"/>
      <c r="Q428" s="230"/>
      <c r="R428" s="230"/>
      <c r="S428" s="230"/>
      <c r="T428" s="230"/>
      <c r="U428" s="230"/>
      <c r="V428" s="230"/>
      <c r="W428" s="230"/>
      <c r="X428" s="230"/>
      <c r="Y428" s="230"/>
      <c r="Z428" s="230"/>
    </row>
    <row r="429" spans="1:26" ht="12.75">
      <c r="A429" s="230"/>
      <c r="B429" s="230"/>
      <c r="C429" s="230"/>
      <c r="D429" s="230"/>
      <c r="E429" s="230"/>
      <c r="F429" s="230"/>
      <c r="G429" s="230"/>
      <c r="H429" s="230"/>
      <c r="I429" s="230"/>
      <c r="J429" s="230"/>
      <c r="K429" s="230"/>
      <c r="L429" s="230"/>
      <c r="M429" s="230"/>
      <c r="N429" s="230"/>
      <c r="O429" s="230"/>
      <c r="P429" s="230"/>
      <c r="Q429" s="230"/>
      <c r="R429" s="230"/>
      <c r="S429" s="230"/>
      <c r="T429" s="230"/>
      <c r="U429" s="230"/>
      <c r="V429" s="230"/>
      <c r="W429" s="230"/>
      <c r="X429" s="230"/>
      <c r="Y429" s="230"/>
      <c r="Z429" s="230"/>
    </row>
    <row r="430" spans="1:26" ht="12.75">
      <c r="A430" s="230"/>
      <c r="B430" s="230"/>
      <c r="C430" s="230"/>
      <c r="D430" s="230"/>
      <c r="E430" s="230"/>
      <c r="F430" s="230"/>
      <c r="G430" s="230"/>
      <c r="H430" s="230"/>
      <c r="I430" s="230"/>
      <c r="J430" s="230"/>
      <c r="K430" s="230"/>
      <c r="L430" s="230"/>
      <c r="M430" s="230"/>
      <c r="N430" s="230"/>
      <c r="O430" s="230"/>
      <c r="P430" s="230"/>
      <c r="Q430" s="230"/>
      <c r="R430" s="230"/>
      <c r="S430" s="230"/>
      <c r="T430" s="230"/>
      <c r="U430" s="230"/>
      <c r="V430" s="230"/>
      <c r="W430" s="230"/>
      <c r="X430" s="230"/>
      <c r="Y430" s="230"/>
      <c r="Z430" s="230"/>
    </row>
    <row r="431" spans="1:26" ht="12.75">
      <c r="A431" s="230"/>
      <c r="B431" s="230"/>
      <c r="C431" s="230"/>
      <c r="D431" s="230"/>
      <c r="E431" s="230"/>
      <c r="F431" s="230"/>
      <c r="G431" s="230"/>
      <c r="H431" s="230"/>
      <c r="I431" s="230"/>
      <c r="J431" s="230"/>
      <c r="K431" s="230"/>
      <c r="L431" s="230"/>
      <c r="M431" s="230"/>
      <c r="N431" s="230"/>
      <c r="O431" s="230"/>
      <c r="P431" s="230"/>
      <c r="Q431" s="230"/>
      <c r="R431" s="230"/>
      <c r="S431" s="230"/>
      <c r="T431" s="230"/>
      <c r="U431" s="230"/>
      <c r="V431" s="230"/>
      <c r="W431" s="230"/>
      <c r="X431" s="230"/>
      <c r="Y431" s="230"/>
      <c r="Z431" s="230"/>
    </row>
    <row r="432" spans="1:26" ht="12.75">
      <c r="A432" s="230"/>
      <c r="B432" s="230"/>
      <c r="C432" s="230"/>
      <c r="D432" s="230"/>
      <c r="E432" s="230"/>
      <c r="F432" s="230"/>
      <c r="G432" s="230"/>
      <c r="H432" s="230"/>
      <c r="I432" s="230"/>
      <c r="J432" s="230"/>
      <c r="K432" s="230"/>
      <c r="L432" s="230"/>
      <c r="M432" s="230"/>
      <c r="N432" s="230"/>
      <c r="O432" s="230"/>
      <c r="P432" s="230"/>
      <c r="Q432" s="230"/>
      <c r="R432" s="230"/>
      <c r="S432" s="230"/>
      <c r="T432" s="230"/>
      <c r="U432" s="230"/>
      <c r="V432" s="230"/>
      <c r="W432" s="230"/>
      <c r="X432" s="230"/>
      <c r="Y432" s="230"/>
      <c r="Z432" s="230"/>
    </row>
    <row r="433" spans="1:26" ht="12.75">
      <c r="A433" s="230"/>
      <c r="B433" s="230"/>
      <c r="C433" s="230"/>
      <c r="D433" s="230"/>
      <c r="E433" s="230"/>
      <c r="F433" s="230"/>
      <c r="G433" s="230"/>
      <c r="H433" s="230"/>
      <c r="I433" s="230"/>
      <c r="J433" s="230"/>
      <c r="K433" s="230"/>
      <c r="L433" s="230"/>
      <c r="M433" s="230"/>
      <c r="N433" s="230"/>
      <c r="O433" s="230"/>
      <c r="P433" s="230"/>
      <c r="Q433" s="230"/>
      <c r="R433" s="230"/>
      <c r="S433" s="230"/>
      <c r="T433" s="230"/>
      <c r="U433" s="230"/>
      <c r="V433" s="230"/>
      <c r="W433" s="230"/>
      <c r="X433" s="230"/>
      <c r="Y433" s="230"/>
      <c r="Z433" s="230"/>
    </row>
    <row r="434" spans="1:26" ht="12.75">
      <c r="A434" s="230"/>
      <c r="B434" s="230"/>
      <c r="C434" s="230"/>
      <c r="D434" s="230"/>
      <c r="E434" s="230"/>
      <c r="F434" s="230"/>
      <c r="G434" s="230"/>
      <c r="H434" s="230"/>
      <c r="I434" s="230"/>
      <c r="J434" s="230"/>
      <c r="K434" s="230"/>
      <c r="L434" s="230"/>
      <c r="M434" s="230"/>
      <c r="N434" s="230"/>
      <c r="O434" s="230"/>
      <c r="P434" s="230"/>
      <c r="Q434" s="230"/>
      <c r="R434" s="230"/>
      <c r="S434" s="230"/>
      <c r="T434" s="230"/>
      <c r="U434" s="230"/>
      <c r="V434" s="230"/>
      <c r="W434" s="230"/>
      <c r="X434" s="230"/>
      <c r="Y434" s="230"/>
      <c r="Z434" s="230"/>
    </row>
    <row r="435" spans="1:26" ht="12.75">
      <c r="A435" s="230"/>
      <c r="B435" s="230"/>
      <c r="C435" s="230"/>
      <c r="D435" s="230"/>
      <c r="E435" s="230"/>
      <c r="F435" s="230"/>
      <c r="G435" s="230"/>
      <c r="H435" s="230"/>
      <c r="I435" s="230"/>
      <c r="J435" s="230"/>
      <c r="K435" s="230"/>
      <c r="L435" s="230"/>
      <c r="M435" s="230"/>
      <c r="N435" s="230"/>
      <c r="O435" s="230"/>
      <c r="P435" s="230"/>
      <c r="Q435" s="230"/>
      <c r="R435" s="230"/>
      <c r="S435" s="230"/>
      <c r="T435" s="230"/>
      <c r="U435" s="230"/>
      <c r="V435" s="230"/>
      <c r="W435" s="230"/>
      <c r="X435" s="230"/>
      <c r="Y435" s="230"/>
      <c r="Z435" s="230"/>
    </row>
    <row r="436" spans="1:26" ht="12.75">
      <c r="A436" s="230"/>
      <c r="B436" s="230"/>
      <c r="C436" s="230"/>
      <c r="D436" s="230"/>
      <c r="E436" s="230"/>
      <c r="F436" s="230"/>
      <c r="G436" s="230"/>
      <c r="H436" s="230"/>
      <c r="I436" s="230"/>
      <c r="J436" s="230"/>
      <c r="K436" s="230"/>
      <c r="L436" s="230"/>
      <c r="M436" s="230"/>
      <c r="N436" s="230"/>
      <c r="O436" s="230"/>
      <c r="P436" s="230"/>
      <c r="Q436" s="230"/>
      <c r="R436" s="230"/>
      <c r="S436" s="230"/>
      <c r="T436" s="230"/>
      <c r="U436" s="230"/>
      <c r="V436" s="230"/>
      <c r="W436" s="230"/>
      <c r="X436" s="230"/>
      <c r="Y436" s="230"/>
      <c r="Z436" s="230"/>
    </row>
    <row r="437" spans="1:26" ht="12.75">
      <c r="A437" s="230"/>
      <c r="B437" s="230"/>
      <c r="C437" s="230"/>
      <c r="D437" s="230"/>
      <c r="E437" s="230"/>
      <c r="F437" s="230"/>
      <c r="G437" s="230"/>
      <c r="H437" s="230"/>
      <c r="I437" s="230"/>
      <c r="J437" s="230"/>
      <c r="K437" s="230"/>
      <c r="L437" s="230"/>
      <c r="M437" s="230"/>
      <c r="N437" s="230"/>
      <c r="O437" s="230"/>
      <c r="P437" s="230"/>
      <c r="Q437" s="230"/>
      <c r="R437" s="230"/>
      <c r="S437" s="230"/>
      <c r="T437" s="230"/>
      <c r="U437" s="230"/>
      <c r="V437" s="230"/>
      <c r="W437" s="230"/>
      <c r="X437" s="230"/>
      <c r="Y437" s="230"/>
      <c r="Z437" s="230"/>
    </row>
    <row r="438" spans="1:26" ht="12.75">
      <c r="A438" s="230"/>
      <c r="B438" s="230"/>
      <c r="C438" s="230"/>
      <c r="D438" s="230"/>
      <c r="E438" s="230"/>
      <c r="F438" s="230"/>
      <c r="G438" s="230"/>
      <c r="H438" s="230"/>
      <c r="I438" s="230"/>
      <c r="J438" s="230"/>
      <c r="K438" s="230"/>
      <c r="L438" s="230"/>
      <c r="M438" s="230"/>
      <c r="N438" s="230"/>
      <c r="O438" s="230"/>
      <c r="P438" s="230"/>
      <c r="Q438" s="230"/>
      <c r="R438" s="230"/>
      <c r="S438" s="230"/>
      <c r="T438" s="230"/>
      <c r="U438" s="230"/>
      <c r="V438" s="230"/>
      <c r="W438" s="230"/>
      <c r="X438" s="230"/>
      <c r="Y438" s="230"/>
      <c r="Z438" s="230"/>
    </row>
    <row r="439" spans="1:26" ht="12.75">
      <c r="A439" s="230"/>
      <c r="B439" s="230"/>
      <c r="C439" s="230"/>
      <c r="D439" s="230"/>
      <c r="E439" s="230"/>
      <c r="F439" s="230"/>
      <c r="G439" s="230"/>
      <c r="H439" s="230"/>
      <c r="I439" s="230"/>
      <c r="J439" s="230"/>
      <c r="K439" s="230"/>
      <c r="L439" s="230"/>
      <c r="M439" s="230"/>
      <c r="N439" s="230"/>
      <c r="O439" s="230"/>
      <c r="P439" s="230"/>
      <c r="Q439" s="230"/>
      <c r="R439" s="230"/>
      <c r="S439" s="230"/>
      <c r="T439" s="230"/>
      <c r="U439" s="230"/>
      <c r="V439" s="230"/>
      <c r="W439" s="230"/>
      <c r="X439" s="230"/>
      <c r="Y439" s="230"/>
      <c r="Z439" s="230"/>
    </row>
    <row r="440" spans="1:26" ht="12.75">
      <c r="A440" s="230"/>
      <c r="B440" s="230"/>
      <c r="C440" s="230"/>
      <c r="D440" s="230"/>
      <c r="E440" s="230"/>
      <c r="F440" s="230"/>
      <c r="G440" s="230"/>
      <c r="H440" s="230"/>
      <c r="I440" s="230"/>
      <c r="J440" s="230"/>
      <c r="K440" s="230"/>
      <c r="L440" s="230"/>
      <c r="M440" s="230"/>
      <c r="N440" s="230"/>
      <c r="O440" s="230"/>
      <c r="P440" s="230"/>
      <c r="Q440" s="230"/>
      <c r="R440" s="230"/>
      <c r="S440" s="230"/>
      <c r="T440" s="230"/>
      <c r="U440" s="230"/>
      <c r="V440" s="230"/>
      <c r="W440" s="230"/>
      <c r="X440" s="230"/>
      <c r="Y440" s="230"/>
      <c r="Z440" s="230"/>
    </row>
    <row r="441" spans="1:26" ht="12.75">
      <c r="A441" s="230"/>
      <c r="B441" s="230"/>
      <c r="C441" s="230"/>
      <c r="D441" s="230"/>
      <c r="E441" s="230"/>
      <c r="F441" s="230"/>
      <c r="G441" s="230"/>
      <c r="H441" s="230"/>
      <c r="I441" s="230"/>
      <c r="J441" s="230"/>
      <c r="K441" s="230"/>
      <c r="L441" s="230"/>
      <c r="M441" s="230"/>
      <c r="N441" s="230"/>
      <c r="O441" s="230"/>
      <c r="P441" s="230"/>
      <c r="Q441" s="230"/>
      <c r="R441" s="230"/>
      <c r="S441" s="230"/>
      <c r="T441" s="230"/>
      <c r="U441" s="230"/>
      <c r="V441" s="230"/>
      <c r="W441" s="230"/>
      <c r="X441" s="230"/>
      <c r="Y441" s="230"/>
      <c r="Z441" s="230"/>
    </row>
    <row r="442" spans="1:26" ht="12.75">
      <c r="A442" s="230"/>
      <c r="B442" s="230"/>
      <c r="C442" s="230"/>
      <c r="D442" s="230"/>
      <c r="E442" s="230"/>
      <c r="F442" s="230"/>
      <c r="G442" s="230"/>
      <c r="H442" s="230"/>
      <c r="I442" s="230"/>
      <c r="J442" s="230"/>
      <c r="K442" s="230"/>
      <c r="L442" s="230"/>
      <c r="M442" s="230"/>
      <c r="N442" s="230"/>
      <c r="O442" s="230"/>
      <c r="P442" s="230"/>
      <c r="Q442" s="230"/>
      <c r="R442" s="230"/>
      <c r="S442" s="230"/>
      <c r="T442" s="230"/>
      <c r="U442" s="230"/>
      <c r="V442" s="230"/>
      <c r="W442" s="230"/>
      <c r="X442" s="230"/>
      <c r="Y442" s="230"/>
      <c r="Z442" s="230"/>
    </row>
    <row r="443" spans="1:26" ht="12.75">
      <c r="A443" s="230"/>
      <c r="B443" s="230"/>
      <c r="C443" s="230"/>
      <c r="D443" s="230"/>
      <c r="E443" s="230"/>
      <c r="F443" s="230"/>
      <c r="G443" s="230"/>
      <c r="H443" s="230"/>
      <c r="I443" s="230"/>
      <c r="J443" s="230"/>
      <c r="K443" s="230"/>
      <c r="L443" s="230"/>
      <c r="M443" s="230"/>
      <c r="N443" s="230"/>
      <c r="O443" s="230"/>
      <c r="P443" s="230"/>
      <c r="Q443" s="230"/>
      <c r="R443" s="230"/>
      <c r="S443" s="230"/>
      <c r="T443" s="230"/>
      <c r="U443" s="230"/>
      <c r="V443" s="230"/>
      <c r="W443" s="230"/>
      <c r="X443" s="230"/>
      <c r="Y443" s="230"/>
      <c r="Z443" s="230"/>
    </row>
    <row r="444" spans="1:26" ht="12.75">
      <c r="A444" s="230"/>
      <c r="B444" s="230"/>
      <c r="C444" s="230"/>
      <c r="D444" s="230"/>
      <c r="E444" s="230"/>
      <c r="F444" s="230"/>
      <c r="G444" s="230"/>
      <c r="H444" s="230"/>
      <c r="I444" s="230"/>
      <c r="J444" s="230"/>
      <c r="K444" s="230"/>
      <c r="L444" s="230"/>
      <c r="M444" s="230"/>
      <c r="N444" s="230"/>
      <c r="O444" s="230"/>
      <c r="P444" s="230"/>
      <c r="Q444" s="230"/>
      <c r="R444" s="230"/>
      <c r="S444" s="230"/>
      <c r="T444" s="230"/>
      <c r="U444" s="230"/>
      <c r="V444" s="230"/>
      <c r="W444" s="230"/>
      <c r="X444" s="230"/>
      <c r="Y444" s="230"/>
      <c r="Z444" s="230"/>
    </row>
    <row r="445" spans="1:26" ht="12.75">
      <c r="A445" s="230"/>
      <c r="B445" s="230"/>
      <c r="C445" s="230"/>
      <c r="D445" s="230"/>
      <c r="E445" s="230"/>
      <c r="F445" s="230"/>
      <c r="G445" s="230"/>
      <c r="H445" s="230"/>
      <c r="I445" s="230"/>
      <c r="J445" s="230"/>
      <c r="K445" s="230"/>
      <c r="L445" s="230"/>
      <c r="M445" s="230"/>
      <c r="N445" s="230"/>
      <c r="O445" s="230"/>
      <c r="P445" s="230"/>
      <c r="Q445" s="230"/>
      <c r="R445" s="230"/>
      <c r="S445" s="230"/>
      <c r="T445" s="230"/>
      <c r="U445" s="230"/>
      <c r="V445" s="230"/>
      <c r="W445" s="230"/>
      <c r="X445" s="230"/>
      <c r="Y445" s="230"/>
      <c r="Z445" s="230"/>
    </row>
    <row r="446" spans="1:26" ht="12.75">
      <c r="A446" s="230"/>
      <c r="B446" s="230"/>
      <c r="C446" s="230"/>
      <c r="D446" s="230"/>
      <c r="E446" s="230"/>
      <c r="F446" s="230"/>
      <c r="G446" s="230"/>
      <c r="H446" s="230"/>
      <c r="I446" s="230"/>
      <c r="J446" s="230"/>
      <c r="K446" s="230"/>
      <c r="L446" s="230"/>
      <c r="M446" s="230"/>
      <c r="N446" s="230"/>
      <c r="O446" s="230"/>
      <c r="P446" s="230"/>
      <c r="Q446" s="230"/>
      <c r="R446" s="230"/>
      <c r="S446" s="230"/>
      <c r="T446" s="230"/>
      <c r="U446" s="230"/>
      <c r="V446" s="230"/>
      <c r="W446" s="230"/>
      <c r="X446" s="230"/>
      <c r="Y446" s="230"/>
      <c r="Z446" s="230"/>
    </row>
    <row r="447" spans="1:26" ht="12.75">
      <c r="A447" s="230"/>
      <c r="B447" s="230"/>
      <c r="C447" s="230"/>
      <c r="D447" s="230"/>
      <c r="E447" s="230"/>
      <c r="F447" s="230"/>
      <c r="G447" s="230"/>
      <c r="H447" s="230"/>
      <c r="I447" s="230"/>
      <c r="J447" s="230"/>
      <c r="K447" s="230"/>
      <c r="L447" s="230"/>
      <c r="M447" s="230"/>
      <c r="N447" s="230"/>
      <c r="O447" s="230"/>
      <c r="P447" s="230"/>
      <c r="Q447" s="230"/>
      <c r="R447" s="230"/>
      <c r="S447" s="230"/>
      <c r="T447" s="230"/>
      <c r="U447" s="230"/>
      <c r="V447" s="230"/>
      <c r="W447" s="230"/>
      <c r="X447" s="230"/>
      <c r="Y447" s="230"/>
      <c r="Z447" s="230"/>
    </row>
    <row r="448" spans="1:26" ht="12.75">
      <c r="A448" s="230"/>
      <c r="B448" s="230"/>
      <c r="C448" s="230"/>
      <c r="D448" s="230"/>
      <c r="E448" s="230"/>
      <c r="F448" s="230"/>
      <c r="G448" s="230"/>
      <c r="H448" s="230"/>
      <c r="I448" s="230"/>
      <c r="J448" s="230"/>
      <c r="K448" s="230"/>
      <c r="L448" s="230"/>
      <c r="M448" s="230"/>
      <c r="N448" s="230"/>
      <c r="O448" s="230"/>
      <c r="P448" s="230"/>
      <c r="Q448" s="230"/>
      <c r="R448" s="230"/>
      <c r="S448" s="230"/>
      <c r="T448" s="230"/>
      <c r="U448" s="230"/>
      <c r="V448" s="230"/>
      <c r="W448" s="230"/>
      <c r="X448" s="230"/>
      <c r="Y448" s="230"/>
      <c r="Z448" s="230"/>
    </row>
    <row r="449" spans="1:26" ht="12.75">
      <c r="A449" s="230"/>
      <c r="B449" s="230"/>
      <c r="C449" s="230"/>
      <c r="D449" s="230"/>
      <c r="E449" s="230"/>
      <c r="F449" s="230"/>
      <c r="G449" s="230"/>
      <c r="H449" s="230"/>
      <c r="I449" s="230"/>
      <c r="J449" s="230"/>
      <c r="K449" s="230"/>
      <c r="L449" s="230"/>
      <c r="M449" s="230"/>
      <c r="N449" s="230"/>
      <c r="O449" s="230"/>
      <c r="P449" s="230"/>
      <c r="Q449" s="230"/>
      <c r="R449" s="230"/>
      <c r="S449" s="230"/>
      <c r="T449" s="230"/>
      <c r="U449" s="230"/>
      <c r="V449" s="230"/>
      <c r="W449" s="230"/>
      <c r="X449" s="230"/>
      <c r="Y449" s="230"/>
      <c r="Z449" s="230"/>
    </row>
    <row r="450" spans="1:26" ht="12.75">
      <c r="A450" s="230"/>
      <c r="B450" s="230"/>
      <c r="C450" s="230"/>
      <c r="D450" s="230"/>
      <c r="E450" s="230"/>
      <c r="F450" s="230"/>
      <c r="G450" s="230"/>
      <c r="H450" s="230"/>
      <c r="I450" s="230"/>
      <c r="J450" s="230"/>
      <c r="K450" s="230"/>
      <c r="L450" s="230"/>
      <c r="M450" s="230"/>
      <c r="N450" s="230"/>
      <c r="O450" s="230"/>
      <c r="P450" s="230"/>
      <c r="Q450" s="230"/>
      <c r="R450" s="230"/>
      <c r="S450" s="230"/>
      <c r="T450" s="230"/>
      <c r="U450" s="230"/>
      <c r="V450" s="230"/>
      <c r="W450" s="230"/>
      <c r="X450" s="230"/>
      <c r="Y450" s="230"/>
      <c r="Z450" s="230"/>
    </row>
    <row r="451" spans="1:26" ht="12.75">
      <c r="A451" s="230"/>
      <c r="B451" s="230"/>
      <c r="C451" s="230"/>
      <c r="D451" s="230"/>
      <c r="E451" s="230"/>
      <c r="F451" s="230"/>
      <c r="G451" s="230"/>
      <c r="H451" s="230"/>
      <c r="I451" s="230"/>
      <c r="J451" s="230"/>
      <c r="K451" s="230"/>
      <c r="L451" s="230"/>
      <c r="M451" s="230"/>
      <c r="N451" s="230"/>
      <c r="O451" s="230"/>
      <c r="P451" s="230"/>
      <c r="Q451" s="230"/>
      <c r="R451" s="230"/>
      <c r="S451" s="230"/>
      <c r="T451" s="230"/>
      <c r="U451" s="230"/>
      <c r="V451" s="230"/>
      <c r="W451" s="230"/>
      <c r="X451" s="230"/>
      <c r="Y451" s="230"/>
      <c r="Z451" s="230"/>
    </row>
    <row r="452" spans="1:26" ht="12.75">
      <c r="A452" s="230"/>
      <c r="B452" s="230"/>
      <c r="C452" s="230"/>
      <c r="D452" s="230"/>
      <c r="E452" s="230"/>
      <c r="F452" s="230"/>
      <c r="G452" s="230"/>
      <c r="H452" s="230"/>
      <c r="I452" s="230"/>
      <c r="J452" s="230"/>
      <c r="K452" s="230"/>
      <c r="L452" s="230"/>
      <c r="M452" s="230"/>
      <c r="N452" s="230"/>
      <c r="O452" s="230"/>
      <c r="P452" s="230"/>
      <c r="Q452" s="230"/>
      <c r="R452" s="230"/>
      <c r="S452" s="230"/>
      <c r="T452" s="230"/>
      <c r="U452" s="230"/>
      <c r="V452" s="230"/>
      <c r="W452" s="230"/>
      <c r="X452" s="230"/>
      <c r="Y452" s="230"/>
      <c r="Z452" s="230"/>
    </row>
    <row r="453" spans="1:26" ht="12.75">
      <c r="A453" s="230"/>
      <c r="B453" s="230"/>
      <c r="C453" s="230"/>
      <c r="D453" s="230"/>
      <c r="E453" s="230"/>
      <c r="F453" s="230"/>
      <c r="G453" s="230"/>
      <c r="H453" s="230"/>
      <c r="I453" s="230"/>
      <c r="J453" s="230"/>
      <c r="K453" s="230"/>
      <c r="L453" s="230"/>
      <c r="M453" s="230"/>
      <c r="N453" s="230"/>
      <c r="O453" s="230"/>
      <c r="P453" s="230"/>
      <c r="Q453" s="230"/>
      <c r="R453" s="230"/>
      <c r="S453" s="230"/>
      <c r="T453" s="230"/>
      <c r="U453" s="230"/>
      <c r="V453" s="230"/>
      <c r="W453" s="230"/>
      <c r="X453" s="230"/>
      <c r="Y453" s="230"/>
      <c r="Z453" s="230"/>
    </row>
    <row r="454" spans="1:26" ht="12.75">
      <c r="A454" s="230"/>
      <c r="B454" s="230"/>
      <c r="C454" s="230"/>
      <c r="D454" s="230"/>
      <c r="E454" s="230"/>
      <c r="F454" s="230"/>
      <c r="G454" s="230"/>
      <c r="H454" s="230"/>
      <c r="I454" s="230"/>
      <c r="J454" s="230"/>
      <c r="K454" s="230"/>
      <c r="L454" s="230"/>
      <c r="M454" s="230"/>
      <c r="N454" s="230"/>
      <c r="O454" s="230"/>
      <c r="P454" s="230"/>
      <c r="Q454" s="230"/>
      <c r="R454" s="230"/>
      <c r="S454" s="230"/>
      <c r="T454" s="230"/>
      <c r="U454" s="230"/>
      <c r="V454" s="230"/>
      <c r="W454" s="230"/>
      <c r="X454" s="230"/>
      <c r="Y454" s="230"/>
      <c r="Z454" s="230"/>
    </row>
    <row r="455" spans="1:26" ht="12.75">
      <c r="A455" s="230"/>
      <c r="B455" s="230"/>
      <c r="C455" s="230"/>
      <c r="D455" s="230"/>
      <c r="E455" s="230"/>
      <c r="F455" s="230"/>
      <c r="G455" s="230"/>
      <c r="H455" s="230"/>
      <c r="I455" s="230"/>
      <c r="J455" s="230"/>
      <c r="K455" s="230"/>
      <c r="L455" s="230"/>
      <c r="M455" s="230"/>
      <c r="N455" s="230"/>
      <c r="O455" s="230"/>
      <c r="P455" s="230"/>
      <c r="Q455" s="230"/>
      <c r="R455" s="230"/>
      <c r="S455" s="230"/>
      <c r="T455" s="230"/>
      <c r="U455" s="230"/>
      <c r="V455" s="230"/>
      <c r="W455" s="230"/>
      <c r="X455" s="230"/>
      <c r="Y455" s="230"/>
      <c r="Z455" s="230"/>
    </row>
    <row r="456" spans="1:26" ht="12.75">
      <c r="A456" s="230"/>
      <c r="B456" s="230"/>
      <c r="C456" s="230"/>
      <c r="D456" s="230"/>
      <c r="E456" s="230"/>
      <c r="F456" s="230"/>
      <c r="G456" s="230"/>
      <c r="H456" s="230"/>
      <c r="I456" s="230"/>
      <c r="J456" s="230"/>
      <c r="K456" s="230"/>
      <c r="L456" s="230"/>
      <c r="M456" s="230"/>
      <c r="N456" s="230"/>
      <c r="O456" s="230"/>
      <c r="P456" s="230"/>
      <c r="Q456" s="230"/>
      <c r="R456" s="230"/>
      <c r="S456" s="230"/>
      <c r="T456" s="230"/>
      <c r="U456" s="230"/>
      <c r="V456" s="230"/>
      <c r="W456" s="230"/>
      <c r="X456" s="230"/>
      <c r="Y456" s="230"/>
      <c r="Z456" s="230"/>
    </row>
    <row r="457" spans="1:26" ht="12.75">
      <c r="A457" s="230"/>
      <c r="B457" s="230"/>
      <c r="C457" s="230"/>
      <c r="D457" s="230"/>
      <c r="E457" s="230"/>
      <c r="F457" s="230"/>
      <c r="G457" s="230"/>
      <c r="H457" s="230"/>
      <c r="I457" s="230"/>
      <c r="J457" s="230"/>
      <c r="K457" s="230"/>
      <c r="L457" s="230"/>
      <c r="M457" s="230"/>
      <c r="N457" s="230"/>
      <c r="O457" s="230"/>
      <c r="P457" s="230"/>
      <c r="Q457" s="230"/>
      <c r="R457" s="230"/>
      <c r="S457" s="230"/>
      <c r="T457" s="230"/>
      <c r="U457" s="230"/>
      <c r="V457" s="230"/>
      <c r="W457" s="230"/>
      <c r="X457" s="230"/>
      <c r="Y457" s="230"/>
      <c r="Z457" s="230"/>
    </row>
    <row r="458" spans="1:26" ht="12.75">
      <c r="A458" s="230"/>
      <c r="B458" s="230"/>
      <c r="C458" s="230"/>
      <c r="D458" s="230"/>
      <c r="E458" s="230"/>
      <c r="F458" s="230"/>
      <c r="G458" s="230"/>
      <c r="H458" s="230"/>
      <c r="I458" s="230"/>
      <c r="J458" s="230"/>
      <c r="K458" s="230"/>
      <c r="L458" s="230"/>
      <c r="M458" s="230"/>
      <c r="N458" s="230"/>
      <c r="O458" s="230"/>
      <c r="P458" s="230"/>
      <c r="Q458" s="230"/>
      <c r="R458" s="230"/>
      <c r="S458" s="230"/>
      <c r="T458" s="230"/>
      <c r="U458" s="230"/>
      <c r="V458" s="230"/>
      <c r="W458" s="230"/>
      <c r="X458" s="230"/>
      <c r="Y458" s="230"/>
      <c r="Z458" s="230"/>
    </row>
    <row r="459" spans="1:26" ht="12.75">
      <c r="A459" s="230"/>
      <c r="B459" s="230"/>
      <c r="C459" s="230"/>
      <c r="D459" s="230"/>
      <c r="E459" s="230"/>
      <c r="F459" s="230"/>
      <c r="G459" s="230"/>
      <c r="H459" s="230"/>
      <c r="I459" s="230"/>
      <c r="J459" s="230"/>
      <c r="K459" s="230"/>
      <c r="L459" s="230"/>
      <c r="M459" s="230"/>
      <c r="N459" s="230"/>
      <c r="O459" s="230"/>
      <c r="P459" s="230"/>
      <c r="Q459" s="230"/>
      <c r="R459" s="230"/>
      <c r="S459" s="230"/>
      <c r="T459" s="230"/>
      <c r="U459" s="230"/>
      <c r="V459" s="230"/>
      <c r="W459" s="230"/>
      <c r="X459" s="230"/>
      <c r="Y459" s="230"/>
      <c r="Z459" s="230"/>
    </row>
    <row r="460" spans="1:26" ht="12.75">
      <c r="A460" s="230"/>
      <c r="B460" s="230"/>
      <c r="C460" s="230"/>
      <c r="D460" s="230"/>
      <c r="E460" s="230"/>
      <c r="F460" s="230"/>
      <c r="G460" s="230"/>
      <c r="H460" s="230"/>
      <c r="I460" s="230"/>
      <c r="J460" s="230"/>
      <c r="K460" s="230"/>
      <c r="L460" s="230"/>
      <c r="M460" s="230"/>
      <c r="N460" s="230"/>
      <c r="O460" s="230"/>
      <c r="P460" s="230"/>
      <c r="Q460" s="230"/>
      <c r="R460" s="230"/>
      <c r="S460" s="230"/>
      <c r="T460" s="230"/>
      <c r="U460" s="230"/>
      <c r="V460" s="230"/>
      <c r="W460" s="230"/>
      <c r="X460" s="230"/>
      <c r="Y460" s="230"/>
      <c r="Z460" s="230"/>
    </row>
    <row r="461" spans="1:26" ht="12.75">
      <c r="A461" s="230"/>
      <c r="B461" s="230"/>
      <c r="C461" s="230"/>
      <c r="D461" s="230"/>
      <c r="E461" s="230"/>
      <c r="F461" s="230"/>
      <c r="G461" s="230"/>
      <c r="H461" s="230"/>
      <c r="I461" s="230"/>
      <c r="J461" s="230"/>
      <c r="K461" s="230"/>
      <c r="L461" s="230"/>
      <c r="M461" s="230"/>
      <c r="N461" s="230"/>
      <c r="O461" s="230"/>
      <c r="P461" s="230"/>
      <c r="Q461" s="230"/>
      <c r="R461" s="230"/>
      <c r="S461" s="230"/>
      <c r="T461" s="230"/>
      <c r="U461" s="230"/>
      <c r="V461" s="230"/>
      <c r="W461" s="230"/>
      <c r="X461" s="230"/>
      <c r="Y461" s="230"/>
      <c r="Z461" s="230"/>
    </row>
    <row r="462" spans="1:26" ht="12.75">
      <c r="A462" s="230"/>
      <c r="B462" s="230"/>
      <c r="C462" s="230"/>
      <c r="D462" s="230"/>
      <c r="E462" s="230"/>
      <c r="F462" s="230"/>
      <c r="G462" s="230"/>
      <c r="H462" s="230"/>
      <c r="I462" s="230"/>
      <c r="J462" s="230"/>
      <c r="K462" s="230"/>
      <c r="L462" s="230"/>
      <c r="M462" s="230"/>
      <c r="N462" s="230"/>
      <c r="O462" s="230"/>
      <c r="P462" s="230"/>
      <c r="Q462" s="230"/>
      <c r="R462" s="230"/>
      <c r="S462" s="230"/>
      <c r="T462" s="230"/>
      <c r="U462" s="230"/>
      <c r="V462" s="230"/>
      <c r="W462" s="230"/>
      <c r="X462" s="230"/>
      <c r="Y462" s="230"/>
      <c r="Z462" s="230"/>
    </row>
    <row r="463" spans="1:26" ht="12.75">
      <c r="A463" s="230"/>
      <c r="B463" s="230"/>
      <c r="C463" s="230"/>
      <c r="D463" s="230"/>
      <c r="E463" s="230"/>
      <c r="F463" s="230"/>
      <c r="G463" s="230"/>
      <c r="H463" s="230"/>
      <c r="I463" s="230"/>
      <c r="J463" s="230"/>
      <c r="K463" s="230"/>
      <c r="L463" s="230"/>
      <c r="M463" s="230"/>
      <c r="N463" s="230"/>
      <c r="O463" s="230"/>
      <c r="P463" s="230"/>
      <c r="Q463" s="230"/>
      <c r="R463" s="230"/>
      <c r="S463" s="230"/>
      <c r="T463" s="230"/>
      <c r="U463" s="230"/>
      <c r="V463" s="230"/>
      <c r="W463" s="230"/>
      <c r="X463" s="230"/>
      <c r="Y463" s="230"/>
      <c r="Z463" s="230"/>
    </row>
    <row r="464" spans="1:26" ht="12.75">
      <c r="A464" s="230"/>
      <c r="B464" s="230"/>
      <c r="C464" s="230"/>
      <c r="D464" s="230"/>
      <c r="E464" s="230"/>
      <c r="F464" s="230"/>
      <c r="G464" s="230"/>
      <c r="H464" s="230"/>
      <c r="I464" s="230"/>
      <c r="J464" s="230"/>
      <c r="K464" s="230"/>
      <c r="L464" s="230"/>
      <c r="M464" s="230"/>
      <c r="N464" s="230"/>
      <c r="O464" s="230"/>
      <c r="P464" s="230"/>
      <c r="Q464" s="230"/>
      <c r="R464" s="230"/>
      <c r="S464" s="230"/>
      <c r="T464" s="230"/>
      <c r="U464" s="230"/>
      <c r="V464" s="230"/>
      <c r="W464" s="230"/>
      <c r="X464" s="230"/>
      <c r="Y464" s="230"/>
      <c r="Z464" s="230"/>
    </row>
    <row r="465" spans="1:26" ht="12.75">
      <c r="A465" s="230"/>
      <c r="B465" s="230"/>
      <c r="C465" s="230"/>
      <c r="D465" s="230"/>
      <c r="E465" s="230"/>
      <c r="F465" s="230"/>
      <c r="G465" s="230"/>
      <c r="H465" s="230"/>
      <c r="I465" s="230"/>
      <c r="J465" s="230"/>
      <c r="K465" s="230"/>
      <c r="L465" s="230"/>
      <c r="M465" s="230"/>
      <c r="N465" s="230"/>
      <c r="O465" s="230"/>
      <c r="P465" s="230"/>
      <c r="Q465" s="230"/>
      <c r="R465" s="230"/>
      <c r="S465" s="230"/>
      <c r="T465" s="230"/>
      <c r="U465" s="230"/>
      <c r="V465" s="230"/>
      <c r="W465" s="230"/>
      <c r="X465" s="230"/>
      <c r="Y465" s="230"/>
      <c r="Z465" s="230"/>
    </row>
    <row r="466" spans="1:26" ht="12.75">
      <c r="A466" s="230"/>
      <c r="B466" s="230"/>
      <c r="C466" s="230"/>
      <c r="D466" s="230"/>
      <c r="E466" s="230"/>
      <c r="F466" s="230"/>
      <c r="G466" s="230"/>
      <c r="H466" s="230"/>
      <c r="I466" s="230"/>
      <c r="J466" s="230"/>
      <c r="K466" s="230"/>
      <c r="L466" s="230"/>
      <c r="M466" s="230"/>
      <c r="N466" s="230"/>
      <c r="O466" s="230"/>
      <c r="P466" s="230"/>
      <c r="Q466" s="230"/>
      <c r="R466" s="230"/>
      <c r="S466" s="230"/>
      <c r="T466" s="230"/>
      <c r="U466" s="230"/>
      <c r="V466" s="230"/>
      <c r="W466" s="230"/>
      <c r="X466" s="230"/>
      <c r="Y466" s="230"/>
      <c r="Z466" s="230"/>
    </row>
    <row r="467" spans="1:26" ht="12.75">
      <c r="A467" s="230"/>
      <c r="B467" s="230"/>
      <c r="C467" s="230"/>
      <c r="D467" s="230"/>
      <c r="E467" s="230"/>
      <c r="F467" s="230"/>
      <c r="G467" s="230"/>
      <c r="H467" s="230"/>
      <c r="I467" s="230"/>
      <c r="J467" s="230"/>
      <c r="K467" s="230"/>
      <c r="L467" s="230"/>
      <c r="M467" s="230"/>
      <c r="N467" s="230"/>
      <c r="O467" s="230"/>
      <c r="P467" s="230"/>
      <c r="Q467" s="230"/>
      <c r="R467" s="230"/>
      <c r="S467" s="230"/>
      <c r="T467" s="230"/>
      <c r="U467" s="230"/>
      <c r="V467" s="230"/>
      <c r="W467" s="230"/>
      <c r="X467" s="230"/>
      <c r="Y467" s="230"/>
      <c r="Z467" s="230"/>
    </row>
    <row r="468" spans="1:26" ht="12.75">
      <c r="A468" s="230"/>
      <c r="B468" s="230"/>
      <c r="C468" s="230"/>
      <c r="D468" s="230"/>
      <c r="E468" s="230"/>
      <c r="F468" s="230"/>
      <c r="G468" s="230"/>
      <c r="H468" s="230"/>
      <c r="I468" s="230"/>
      <c r="J468" s="230"/>
      <c r="K468" s="230"/>
      <c r="L468" s="230"/>
      <c r="M468" s="230"/>
      <c r="N468" s="230"/>
      <c r="O468" s="230"/>
      <c r="P468" s="230"/>
      <c r="Q468" s="230"/>
      <c r="R468" s="230"/>
      <c r="S468" s="230"/>
      <c r="T468" s="230"/>
      <c r="U468" s="230"/>
      <c r="V468" s="230"/>
      <c r="W468" s="230"/>
      <c r="X468" s="230"/>
      <c r="Y468" s="230"/>
      <c r="Z468" s="230"/>
    </row>
    <row r="469" spans="1:26" ht="12.75">
      <c r="A469" s="230"/>
      <c r="B469" s="230"/>
      <c r="C469" s="230"/>
      <c r="D469" s="230"/>
      <c r="E469" s="230"/>
      <c r="F469" s="230"/>
      <c r="G469" s="230"/>
      <c r="H469" s="230"/>
      <c r="I469" s="230"/>
      <c r="J469" s="230"/>
      <c r="K469" s="230"/>
      <c r="L469" s="230"/>
      <c r="M469" s="230"/>
      <c r="N469" s="230"/>
      <c r="O469" s="230"/>
      <c r="P469" s="230"/>
      <c r="Q469" s="230"/>
      <c r="R469" s="230"/>
      <c r="S469" s="230"/>
      <c r="T469" s="230"/>
      <c r="U469" s="230"/>
      <c r="V469" s="230"/>
      <c r="W469" s="230"/>
      <c r="X469" s="230"/>
      <c r="Y469" s="230"/>
      <c r="Z469" s="230"/>
    </row>
    <row r="470" spans="1:26" ht="12.75">
      <c r="A470" s="230"/>
      <c r="B470" s="230"/>
      <c r="C470" s="230"/>
      <c r="D470" s="230"/>
      <c r="E470" s="230"/>
      <c r="F470" s="230"/>
      <c r="G470" s="230"/>
      <c r="H470" s="230"/>
      <c r="I470" s="230"/>
      <c r="J470" s="230"/>
      <c r="K470" s="230"/>
      <c r="L470" s="230"/>
      <c r="M470" s="230"/>
      <c r="N470" s="230"/>
      <c r="O470" s="230"/>
      <c r="P470" s="230"/>
      <c r="Q470" s="230"/>
      <c r="R470" s="230"/>
      <c r="S470" s="230"/>
      <c r="T470" s="230"/>
      <c r="U470" s="230"/>
      <c r="V470" s="230"/>
      <c r="W470" s="230"/>
      <c r="X470" s="230"/>
      <c r="Y470" s="230"/>
      <c r="Z470" s="230"/>
    </row>
    <row r="471" spans="1:26" ht="12.75">
      <c r="A471" s="230"/>
      <c r="B471" s="230"/>
      <c r="C471" s="230"/>
      <c r="D471" s="230"/>
      <c r="E471" s="230"/>
      <c r="F471" s="230"/>
      <c r="G471" s="230"/>
      <c r="H471" s="230"/>
      <c r="I471" s="230"/>
      <c r="J471" s="230"/>
      <c r="K471" s="230"/>
      <c r="L471" s="230"/>
      <c r="M471" s="230"/>
      <c r="N471" s="230"/>
      <c r="O471" s="230"/>
      <c r="P471" s="230"/>
      <c r="Q471" s="230"/>
      <c r="R471" s="230"/>
      <c r="S471" s="230"/>
      <c r="T471" s="230"/>
      <c r="U471" s="230"/>
      <c r="V471" s="230"/>
      <c r="W471" s="230"/>
      <c r="X471" s="230"/>
      <c r="Y471" s="230"/>
      <c r="Z471" s="230"/>
    </row>
    <row r="472" spans="1:26" ht="12.75">
      <c r="A472" s="230"/>
      <c r="B472" s="230"/>
      <c r="C472" s="230"/>
      <c r="D472" s="230"/>
      <c r="E472" s="230"/>
      <c r="F472" s="230"/>
      <c r="G472" s="230"/>
      <c r="H472" s="230"/>
      <c r="I472" s="230"/>
      <c r="J472" s="230"/>
      <c r="K472" s="230"/>
      <c r="L472" s="230"/>
      <c r="M472" s="230"/>
      <c r="N472" s="230"/>
      <c r="O472" s="230"/>
      <c r="P472" s="230"/>
      <c r="Q472" s="230"/>
      <c r="R472" s="230"/>
      <c r="S472" s="230"/>
      <c r="T472" s="230"/>
      <c r="U472" s="230"/>
      <c r="V472" s="230"/>
      <c r="W472" s="230"/>
      <c r="X472" s="230"/>
      <c r="Y472" s="230"/>
      <c r="Z472" s="230"/>
    </row>
    <row r="473" spans="1:26" ht="12.75">
      <c r="A473" s="230"/>
      <c r="B473" s="230"/>
      <c r="C473" s="230"/>
      <c r="D473" s="230"/>
      <c r="E473" s="230"/>
      <c r="F473" s="230"/>
      <c r="G473" s="230"/>
      <c r="H473" s="230"/>
      <c r="I473" s="230"/>
      <c r="J473" s="230"/>
      <c r="K473" s="230"/>
      <c r="L473" s="230"/>
      <c r="M473" s="230"/>
      <c r="N473" s="230"/>
      <c r="O473" s="230"/>
      <c r="P473" s="230"/>
      <c r="Q473" s="230"/>
      <c r="R473" s="230"/>
      <c r="S473" s="230"/>
      <c r="T473" s="230"/>
      <c r="U473" s="230"/>
      <c r="V473" s="230"/>
      <c r="W473" s="230"/>
      <c r="X473" s="230"/>
      <c r="Y473" s="230"/>
      <c r="Z473" s="230"/>
    </row>
    <row r="474" spans="1:26" ht="12.75">
      <c r="A474" s="230"/>
      <c r="B474" s="230"/>
      <c r="C474" s="230"/>
      <c r="D474" s="230"/>
      <c r="E474" s="230"/>
      <c r="F474" s="230"/>
      <c r="G474" s="230"/>
      <c r="H474" s="230"/>
      <c r="I474" s="230"/>
      <c r="J474" s="230"/>
      <c r="K474" s="230"/>
      <c r="L474" s="230"/>
      <c r="M474" s="230"/>
      <c r="N474" s="230"/>
      <c r="O474" s="230"/>
      <c r="P474" s="230"/>
      <c r="Q474" s="230"/>
      <c r="R474" s="230"/>
      <c r="S474" s="230"/>
      <c r="T474" s="230"/>
      <c r="U474" s="230"/>
      <c r="V474" s="230"/>
      <c r="W474" s="230"/>
      <c r="X474" s="230"/>
      <c r="Y474" s="230"/>
      <c r="Z474" s="230"/>
    </row>
    <row r="475" spans="1:26" ht="12.75">
      <c r="A475" s="230"/>
      <c r="B475" s="230"/>
      <c r="C475" s="230"/>
      <c r="D475" s="230"/>
      <c r="E475" s="230"/>
      <c r="F475" s="230"/>
      <c r="G475" s="230"/>
      <c r="H475" s="230"/>
      <c r="I475" s="230"/>
      <c r="J475" s="230"/>
      <c r="K475" s="230"/>
      <c r="L475" s="230"/>
      <c r="M475" s="230"/>
      <c r="N475" s="230"/>
      <c r="O475" s="230"/>
      <c r="P475" s="230"/>
      <c r="Q475" s="230"/>
      <c r="R475" s="230"/>
      <c r="S475" s="230"/>
      <c r="T475" s="230"/>
      <c r="U475" s="230"/>
      <c r="V475" s="230"/>
      <c r="W475" s="230"/>
      <c r="X475" s="230"/>
      <c r="Y475" s="230"/>
      <c r="Z475" s="230"/>
    </row>
    <row r="476" spans="1:26" ht="12.75">
      <c r="A476" s="230"/>
      <c r="B476" s="230"/>
      <c r="C476" s="230"/>
      <c r="D476" s="230"/>
      <c r="E476" s="230"/>
      <c r="F476" s="230"/>
      <c r="G476" s="230"/>
      <c r="H476" s="230"/>
      <c r="I476" s="230"/>
      <c r="J476" s="230"/>
      <c r="K476" s="230"/>
      <c r="L476" s="230"/>
      <c r="M476" s="230"/>
      <c r="N476" s="230"/>
      <c r="O476" s="230"/>
      <c r="P476" s="230"/>
      <c r="Q476" s="230"/>
      <c r="R476" s="230"/>
      <c r="S476" s="230"/>
      <c r="T476" s="230"/>
      <c r="U476" s="230"/>
      <c r="V476" s="230"/>
      <c r="W476" s="230"/>
      <c r="X476" s="230"/>
      <c r="Y476" s="230"/>
      <c r="Z476" s="230"/>
    </row>
    <row r="477" spans="1:26" ht="12.75">
      <c r="A477" s="230"/>
      <c r="B477" s="230"/>
      <c r="C477" s="230"/>
      <c r="D477" s="230"/>
      <c r="E477" s="230"/>
      <c r="F477" s="230"/>
      <c r="G477" s="230"/>
      <c r="H477" s="230"/>
      <c r="I477" s="230"/>
      <c r="J477" s="230"/>
      <c r="K477" s="230"/>
      <c r="L477" s="230"/>
      <c r="M477" s="230"/>
      <c r="N477" s="230"/>
      <c r="O477" s="230"/>
      <c r="P477" s="230"/>
      <c r="Q477" s="230"/>
      <c r="R477" s="230"/>
      <c r="S477" s="230"/>
      <c r="T477" s="230"/>
      <c r="U477" s="230"/>
      <c r="V477" s="230"/>
      <c r="W477" s="230"/>
      <c r="X477" s="230"/>
      <c r="Y477" s="230"/>
      <c r="Z477" s="230"/>
    </row>
    <row r="478" spans="1:26" ht="12.75">
      <c r="A478" s="230"/>
      <c r="B478" s="230"/>
      <c r="C478" s="230"/>
      <c r="D478" s="230"/>
      <c r="E478" s="230"/>
      <c r="F478" s="230"/>
      <c r="G478" s="230"/>
      <c r="H478" s="230"/>
      <c r="I478" s="230"/>
      <c r="J478" s="230"/>
      <c r="K478" s="230"/>
      <c r="L478" s="230"/>
      <c r="M478" s="230"/>
      <c r="N478" s="230"/>
      <c r="O478" s="230"/>
      <c r="P478" s="230"/>
      <c r="Q478" s="230"/>
      <c r="R478" s="230"/>
      <c r="S478" s="230"/>
      <c r="T478" s="230"/>
      <c r="U478" s="230"/>
      <c r="V478" s="230"/>
      <c r="W478" s="230"/>
      <c r="X478" s="230"/>
      <c r="Y478" s="230"/>
      <c r="Z478" s="230"/>
    </row>
    <row r="479" spans="1:26" ht="12.75">
      <c r="A479" s="230"/>
      <c r="B479" s="230"/>
      <c r="C479" s="230"/>
      <c r="D479" s="230"/>
      <c r="E479" s="230"/>
      <c r="F479" s="230"/>
      <c r="G479" s="230"/>
      <c r="H479" s="230"/>
      <c r="I479" s="230"/>
      <c r="J479" s="230"/>
      <c r="K479" s="230"/>
      <c r="L479" s="230"/>
      <c r="M479" s="230"/>
      <c r="N479" s="230"/>
      <c r="O479" s="230"/>
      <c r="P479" s="230"/>
      <c r="Q479" s="230"/>
      <c r="R479" s="230"/>
      <c r="S479" s="230"/>
      <c r="T479" s="230"/>
      <c r="U479" s="230"/>
      <c r="V479" s="230"/>
      <c r="W479" s="230"/>
      <c r="X479" s="230"/>
      <c r="Y479" s="230"/>
      <c r="Z479" s="230"/>
    </row>
    <row r="480" spans="1:26" ht="12.75">
      <c r="A480" s="230"/>
      <c r="B480" s="230"/>
      <c r="C480" s="230"/>
      <c r="D480" s="230"/>
      <c r="E480" s="230"/>
      <c r="F480" s="230"/>
      <c r="G480" s="230"/>
      <c r="H480" s="230"/>
      <c r="I480" s="230"/>
      <c r="J480" s="230"/>
      <c r="K480" s="230"/>
      <c r="L480" s="230"/>
      <c r="M480" s="230"/>
      <c r="N480" s="230"/>
      <c r="O480" s="230"/>
      <c r="P480" s="230"/>
      <c r="Q480" s="230"/>
      <c r="R480" s="230"/>
      <c r="S480" s="230"/>
      <c r="T480" s="230"/>
      <c r="U480" s="230"/>
      <c r="V480" s="230"/>
      <c r="W480" s="230"/>
      <c r="X480" s="230"/>
      <c r="Y480" s="230"/>
      <c r="Z480" s="230"/>
    </row>
    <row r="481" spans="1:26" ht="12.75">
      <c r="A481" s="230"/>
      <c r="B481" s="230"/>
      <c r="C481" s="230"/>
      <c r="D481" s="230"/>
      <c r="E481" s="230"/>
      <c r="F481" s="230"/>
      <c r="G481" s="230"/>
      <c r="H481" s="230"/>
      <c r="I481" s="230"/>
      <c r="J481" s="230"/>
      <c r="K481" s="230"/>
      <c r="L481" s="230"/>
      <c r="M481" s="230"/>
      <c r="N481" s="230"/>
      <c r="O481" s="230"/>
      <c r="P481" s="230"/>
      <c r="Q481" s="230"/>
      <c r="R481" s="230"/>
      <c r="S481" s="230"/>
      <c r="T481" s="230"/>
      <c r="U481" s="230"/>
      <c r="V481" s="230"/>
      <c r="W481" s="230"/>
      <c r="X481" s="230"/>
      <c r="Y481" s="230"/>
      <c r="Z481" s="230"/>
    </row>
    <row r="482" spans="1:26" ht="12.75">
      <c r="A482" s="230"/>
      <c r="B482" s="230"/>
      <c r="C482" s="230"/>
      <c r="D482" s="230"/>
      <c r="E482" s="230"/>
      <c r="F482" s="230"/>
      <c r="G482" s="230"/>
      <c r="H482" s="230"/>
      <c r="I482" s="230"/>
      <c r="J482" s="230"/>
      <c r="K482" s="230"/>
      <c r="L482" s="230"/>
      <c r="M482" s="230"/>
      <c r="N482" s="230"/>
      <c r="O482" s="230"/>
      <c r="P482" s="230"/>
      <c r="Q482" s="230"/>
      <c r="R482" s="230"/>
      <c r="S482" s="230"/>
      <c r="T482" s="230"/>
      <c r="U482" s="230"/>
      <c r="V482" s="230"/>
      <c r="W482" s="230"/>
      <c r="X482" s="230"/>
      <c r="Y482" s="230"/>
      <c r="Z482" s="230"/>
    </row>
    <row r="483" spans="1:26" ht="12.75">
      <c r="A483" s="230"/>
      <c r="B483" s="230"/>
      <c r="C483" s="230"/>
      <c r="D483" s="230"/>
      <c r="E483" s="230"/>
      <c r="F483" s="230"/>
      <c r="G483" s="230"/>
      <c r="H483" s="230"/>
      <c r="I483" s="230"/>
      <c r="J483" s="230"/>
      <c r="K483" s="230"/>
      <c r="L483" s="230"/>
      <c r="M483" s="230"/>
      <c r="N483" s="230"/>
      <c r="O483" s="230"/>
      <c r="P483" s="230"/>
      <c r="Q483" s="230"/>
      <c r="R483" s="230"/>
      <c r="S483" s="230"/>
      <c r="T483" s="230"/>
      <c r="U483" s="230"/>
      <c r="V483" s="230"/>
      <c r="W483" s="230"/>
      <c r="X483" s="230"/>
      <c r="Y483" s="230"/>
      <c r="Z483" s="230"/>
    </row>
    <row r="484" spans="1:26" ht="12.75">
      <c r="A484" s="230"/>
      <c r="B484" s="230"/>
      <c r="C484" s="230"/>
      <c r="D484" s="230"/>
      <c r="E484" s="230"/>
      <c r="F484" s="230"/>
      <c r="G484" s="230"/>
      <c r="H484" s="230"/>
      <c r="I484" s="230"/>
      <c r="J484" s="230"/>
      <c r="K484" s="230"/>
      <c r="L484" s="230"/>
      <c r="M484" s="230"/>
      <c r="N484" s="230"/>
      <c r="O484" s="230"/>
      <c r="P484" s="230"/>
      <c r="Q484" s="230"/>
      <c r="R484" s="230"/>
      <c r="S484" s="230"/>
      <c r="T484" s="230"/>
      <c r="U484" s="230"/>
      <c r="V484" s="230"/>
      <c r="W484" s="230"/>
      <c r="X484" s="230"/>
      <c r="Y484" s="230"/>
      <c r="Z484" s="230"/>
    </row>
    <row r="485" spans="1:26" ht="12.75">
      <c r="A485" s="230"/>
      <c r="B485" s="230"/>
      <c r="C485" s="230"/>
      <c r="D485" s="230"/>
      <c r="E485" s="230"/>
      <c r="F485" s="230"/>
      <c r="G485" s="230"/>
      <c r="H485" s="230"/>
      <c r="I485" s="230"/>
      <c r="J485" s="230"/>
      <c r="K485" s="230"/>
      <c r="L485" s="230"/>
      <c r="M485" s="230"/>
      <c r="N485" s="230"/>
      <c r="O485" s="230"/>
      <c r="P485" s="230"/>
      <c r="Q485" s="230"/>
      <c r="R485" s="230"/>
      <c r="S485" s="230"/>
      <c r="T485" s="230"/>
      <c r="U485" s="230"/>
      <c r="V485" s="230"/>
      <c r="W485" s="230"/>
      <c r="X485" s="230"/>
      <c r="Y485" s="230"/>
      <c r="Z485" s="230"/>
    </row>
    <row r="486" spans="1:26" ht="12.75">
      <c r="A486" s="230"/>
      <c r="B486" s="230"/>
      <c r="C486" s="230"/>
      <c r="D486" s="230"/>
      <c r="E486" s="230"/>
      <c r="F486" s="230"/>
      <c r="G486" s="230"/>
      <c r="H486" s="230"/>
      <c r="I486" s="230"/>
      <c r="J486" s="230"/>
      <c r="K486" s="230"/>
      <c r="L486" s="230"/>
      <c r="M486" s="230"/>
      <c r="N486" s="230"/>
      <c r="O486" s="230"/>
      <c r="P486" s="230"/>
      <c r="Q486" s="230"/>
      <c r="R486" s="230"/>
      <c r="S486" s="230"/>
      <c r="T486" s="230"/>
      <c r="U486" s="230"/>
      <c r="V486" s="230"/>
      <c r="W486" s="230"/>
      <c r="X486" s="230"/>
      <c r="Y486" s="230"/>
      <c r="Z486" s="230"/>
    </row>
    <row r="487" spans="1:26" ht="12.75">
      <c r="A487" s="230"/>
      <c r="B487" s="230"/>
      <c r="C487" s="230"/>
      <c r="D487" s="230"/>
      <c r="E487" s="230"/>
      <c r="F487" s="230"/>
      <c r="G487" s="230"/>
      <c r="H487" s="230"/>
      <c r="I487" s="230"/>
      <c r="J487" s="230"/>
      <c r="K487" s="230"/>
      <c r="L487" s="230"/>
      <c r="M487" s="230"/>
      <c r="N487" s="230"/>
      <c r="O487" s="230"/>
      <c r="P487" s="230"/>
      <c r="Q487" s="230"/>
      <c r="R487" s="230"/>
      <c r="S487" s="230"/>
      <c r="T487" s="230"/>
      <c r="U487" s="230"/>
      <c r="V487" s="230"/>
      <c r="W487" s="230"/>
      <c r="X487" s="230"/>
      <c r="Y487" s="230"/>
      <c r="Z487" s="230"/>
    </row>
    <row r="488" spans="1:26" ht="12.75">
      <c r="A488" s="230"/>
      <c r="B488" s="230"/>
      <c r="C488" s="230"/>
      <c r="D488" s="230"/>
      <c r="E488" s="230"/>
      <c r="F488" s="230"/>
      <c r="G488" s="230"/>
      <c r="H488" s="230"/>
      <c r="I488" s="230"/>
      <c r="J488" s="230"/>
      <c r="K488" s="230"/>
      <c r="L488" s="230"/>
      <c r="M488" s="230"/>
      <c r="N488" s="230"/>
      <c r="O488" s="230"/>
      <c r="P488" s="230"/>
      <c r="Q488" s="230"/>
      <c r="R488" s="230"/>
      <c r="S488" s="230"/>
      <c r="T488" s="230"/>
      <c r="U488" s="230"/>
      <c r="V488" s="230"/>
      <c r="W488" s="230"/>
      <c r="X488" s="230"/>
      <c r="Y488" s="230"/>
      <c r="Z488" s="230"/>
    </row>
    <row r="489" spans="1:26" ht="12.75">
      <c r="A489" s="230"/>
      <c r="B489" s="230"/>
      <c r="C489" s="230"/>
      <c r="D489" s="230"/>
      <c r="E489" s="230"/>
      <c r="F489" s="230"/>
      <c r="G489" s="230"/>
      <c r="H489" s="230"/>
      <c r="I489" s="230"/>
      <c r="J489" s="230"/>
      <c r="K489" s="230"/>
      <c r="L489" s="230"/>
      <c r="M489" s="230"/>
      <c r="N489" s="230"/>
      <c r="O489" s="230"/>
      <c r="P489" s="230"/>
      <c r="Q489" s="230"/>
      <c r="R489" s="230"/>
      <c r="S489" s="230"/>
      <c r="T489" s="230"/>
      <c r="U489" s="230"/>
      <c r="V489" s="230"/>
      <c r="W489" s="230"/>
      <c r="X489" s="230"/>
      <c r="Y489" s="230"/>
      <c r="Z489" s="230"/>
    </row>
    <row r="490" spans="1:26" ht="12.75">
      <c r="A490" s="230"/>
      <c r="B490" s="230"/>
      <c r="C490" s="230"/>
      <c r="D490" s="230"/>
      <c r="E490" s="230"/>
      <c r="F490" s="230"/>
      <c r="G490" s="230"/>
      <c r="H490" s="230"/>
      <c r="I490" s="230"/>
      <c r="J490" s="230"/>
      <c r="K490" s="230"/>
      <c r="L490" s="230"/>
      <c r="M490" s="230"/>
      <c r="N490" s="230"/>
      <c r="O490" s="230"/>
      <c r="P490" s="230"/>
      <c r="Q490" s="230"/>
      <c r="R490" s="230"/>
      <c r="S490" s="230"/>
      <c r="T490" s="230"/>
      <c r="U490" s="230"/>
      <c r="V490" s="230"/>
      <c r="W490" s="230"/>
      <c r="X490" s="230"/>
      <c r="Y490" s="230"/>
      <c r="Z490" s="230"/>
    </row>
    <row r="491" spans="1:26" ht="12.75">
      <c r="A491" s="230"/>
      <c r="B491" s="230"/>
      <c r="C491" s="230"/>
      <c r="D491" s="230"/>
      <c r="E491" s="230"/>
      <c r="F491" s="230"/>
      <c r="G491" s="230"/>
      <c r="H491" s="230"/>
      <c r="I491" s="230"/>
      <c r="J491" s="230"/>
      <c r="K491" s="230"/>
      <c r="L491" s="230"/>
      <c r="M491" s="230"/>
      <c r="N491" s="230"/>
      <c r="O491" s="230"/>
      <c r="P491" s="230"/>
      <c r="Q491" s="230"/>
      <c r="R491" s="230"/>
      <c r="S491" s="230"/>
      <c r="T491" s="230"/>
      <c r="U491" s="230"/>
      <c r="V491" s="230"/>
      <c r="W491" s="230"/>
      <c r="X491" s="230"/>
      <c r="Y491" s="230"/>
      <c r="Z491" s="230"/>
    </row>
    <row r="492" spans="1:26" ht="12.75">
      <c r="A492" s="230"/>
      <c r="B492" s="230"/>
      <c r="C492" s="230"/>
      <c r="D492" s="230"/>
      <c r="E492" s="230"/>
      <c r="F492" s="230"/>
      <c r="G492" s="230"/>
      <c r="H492" s="230"/>
      <c r="I492" s="230"/>
      <c r="J492" s="230"/>
      <c r="K492" s="230"/>
      <c r="L492" s="230"/>
      <c r="M492" s="230"/>
      <c r="N492" s="230"/>
      <c r="O492" s="230"/>
      <c r="P492" s="230"/>
      <c r="Q492" s="230"/>
      <c r="R492" s="230"/>
      <c r="S492" s="230"/>
      <c r="T492" s="230"/>
      <c r="U492" s="230"/>
      <c r="V492" s="230"/>
      <c r="W492" s="230"/>
      <c r="X492" s="230"/>
      <c r="Y492" s="230"/>
      <c r="Z492" s="230"/>
    </row>
    <row r="493" spans="1:26" ht="12.75">
      <c r="A493" s="230"/>
      <c r="B493" s="230"/>
      <c r="C493" s="230"/>
      <c r="D493" s="230"/>
      <c r="E493" s="230"/>
      <c r="F493" s="230"/>
      <c r="G493" s="230"/>
      <c r="H493" s="230"/>
      <c r="I493" s="230"/>
      <c r="J493" s="230"/>
      <c r="K493" s="230"/>
      <c r="L493" s="230"/>
      <c r="M493" s="230"/>
      <c r="N493" s="230"/>
      <c r="O493" s="230"/>
      <c r="P493" s="230"/>
      <c r="Q493" s="230"/>
      <c r="R493" s="230"/>
      <c r="S493" s="230"/>
      <c r="T493" s="230"/>
      <c r="U493" s="230"/>
      <c r="V493" s="230"/>
      <c r="W493" s="230"/>
      <c r="X493" s="230"/>
      <c r="Y493" s="230"/>
      <c r="Z493" s="230"/>
    </row>
    <row r="494" spans="1:26" ht="12.75">
      <c r="A494" s="230"/>
      <c r="B494" s="230"/>
      <c r="C494" s="230"/>
      <c r="D494" s="230"/>
      <c r="E494" s="230"/>
      <c r="F494" s="230"/>
      <c r="G494" s="230"/>
      <c r="H494" s="230"/>
      <c r="I494" s="230"/>
      <c r="J494" s="230"/>
      <c r="K494" s="230"/>
      <c r="L494" s="230"/>
      <c r="M494" s="230"/>
      <c r="N494" s="230"/>
      <c r="O494" s="230"/>
      <c r="P494" s="230"/>
      <c r="Q494" s="230"/>
      <c r="R494" s="230"/>
      <c r="S494" s="230"/>
      <c r="T494" s="230"/>
      <c r="U494" s="230"/>
      <c r="V494" s="230"/>
      <c r="W494" s="230"/>
      <c r="X494" s="230"/>
      <c r="Y494" s="230"/>
      <c r="Z494" s="230"/>
    </row>
    <row r="495" spans="1:26" ht="12.75">
      <c r="A495" s="230"/>
      <c r="B495" s="230"/>
      <c r="C495" s="230"/>
      <c r="D495" s="230"/>
      <c r="E495" s="230"/>
      <c r="F495" s="230"/>
      <c r="G495" s="230"/>
      <c r="H495" s="230"/>
      <c r="I495" s="230"/>
      <c r="J495" s="230"/>
      <c r="K495" s="230"/>
      <c r="L495" s="230"/>
      <c r="M495" s="230"/>
      <c r="N495" s="230"/>
      <c r="O495" s="230"/>
      <c r="P495" s="230"/>
      <c r="Q495" s="230"/>
      <c r="R495" s="230"/>
      <c r="S495" s="230"/>
      <c r="T495" s="230"/>
      <c r="U495" s="230"/>
      <c r="V495" s="230"/>
      <c r="W495" s="230"/>
      <c r="X495" s="230"/>
      <c r="Y495" s="230"/>
      <c r="Z495" s="230"/>
    </row>
    <row r="496" spans="1:26" ht="12.75">
      <c r="A496" s="230"/>
      <c r="B496" s="230"/>
      <c r="C496" s="230"/>
      <c r="D496" s="230"/>
      <c r="E496" s="230"/>
      <c r="F496" s="230"/>
      <c r="G496" s="230"/>
      <c r="H496" s="230"/>
      <c r="I496" s="230"/>
      <c r="J496" s="230"/>
      <c r="K496" s="230"/>
      <c r="L496" s="230"/>
      <c r="M496" s="230"/>
      <c r="N496" s="230"/>
      <c r="O496" s="230"/>
      <c r="P496" s="230"/>
      <c r="Q496" s="230"/>
      <c r="R496" s="230"/>
      <c r="S496" s="230"/>
      <c r="T496" s="230"/>
      <c r="U496" s="230"/>
      <c r="V496" s="230"/>
      <c r="W496" s="230"/>
      <c r="X496" s="230"/>
      <c r="Y496" s="230"/>
      <c r="Z496" s="230"/>
    </row>
    <row r="497" spans="1:26" ht="12.75">
      <c r="A497" s="230"/>
      <c r="B497" s="230"/>
      <c r="C497" s="230"/>
      <c r="D497" s="230"/>
      <c r="E497" s="230"/>
      <c r="F497" s="230"/>
      <c r="G497" s="230"/>
      <c r="H497" s="230"/>
      <c r="I497" s="230"/>
      <c r="J497" s="230"/>
      <c r="K497" s="230"/>
      <c r="L497" s="230"/>
      <c r="M497" s="230"/>
      <c r="N497" s="230"/>
      <c r="O497" s="230"/>
      <c r="P497" s="230"/>
      <c r="Q497" s="230"/>
      <c r="R497" s="230"/>
      <c r="S497" s="230"/>
      <c r="T497" s="230"/>
      <c r="U497" s="230"/>
      <c r="V497" s="230"/>
      <c r="W497" s="230"/>
      <c r="X497" s="230"/>
      <c r="Y497" s="230"/>
      <c r="Z497" s="230"/>
    </row>
    <row r="498" spans="1:26" ht="12.75">
      <c r="A498" s="230"/>
      <c r="B498" s="230"/>
      <c r="C498" s="230"/>
      <c r="D498" s="230"/>
      <c r="E498" s="230"/>
      <c r="F498" s="230"/>
      <c r="G498" s="230"/>
      <c r="H498" s="230"/>
      <c r="I498" s="230"/>
      <c r="J498" s="230"/>
      <c r="K498" s="230"/>
      <c r="L498" s="230"/>
      <c r="M498" s="230"/>
      <c r="N498" s="230"/>
      <c r="O498" s="230"/>
      <c r="P498" s="230"/>
      <c r="Q498" s="230"/>
      <c r="R498" s="230"/>
      <c r="S498" s="230"/>
      <c r="T498" s="230"/>
      <c r="U498" s="230"/>
      <c r="V498" s="230"/>
      <c r="W498" s="230"/>
      <c r="X498" s="230"/>
      <c r="Y498" s="230"/>
      <c r="Z498" s="230"/>
    </row>
    <row r="499" spans="1:26" ht="12.75">
      <c r="A499" s="230"/>
      <c r="B499" s="230"/>
      <c r="C499" s="230"/>
      <c r="D499" s="230"/>
      <c r="E499" s="230"/>
      <c r="F499" s="230"/>
      <c r="G499" s="230"/>
      <c r="H499" s="230"/>
      <c r="I499" s="230"/>
      <c r="J499" s="230"/>
      <c r="K499" s="230"/>
      <c r="L499" s="230"/>
      <c r="M499" s="230"/>
      <c r="N499" s="230"/>
      <c r="O499" s="230"/>
      <c r="P499" s="230"/>
      <c r="Q499" s="230"/>
      <c r="R499" s="230"/>
      <c r="S499" s="230"/>
      <c r="T499" s="230"/>
      <c r="U499" s="230"/>
      <c r="V499" s="230"/>
      <c r="W499" s="230"/>
      <c r="X499" s="230"/>
      <c r="Y499" s="230"/>
      <c r="Z499" s="230"/>
    </row>
    <row r="500" spans="1:26" ht="12.75">
      <c r="A500" s="230"/>
      <c r="B500" s="230"/>
      <c r="C500" s="230"/>
      <c r="D500" s="230"/>
      <c r="E500" s="230"/>
      <c r="F500" s="230"/>
      <c r="G500" s="230"/>
      <c r="H500" s="230"/>
      <c r="I500" s="230"/>
      <c r="J500" s="230"/>
      <c r="K500" s="230"/>
      <c r="L500" s="230"/>
      <c r="M500" s="230"/>
      <c r="N500" s="230"/>
      <c r="O500" s="230"/>
      <c r="P500" s="230"/>
      <c r="Q500" s="230"/>
      <c r="R500" s="230"/>
      <c r="S500" s="230"/>
      <c r="T500" s="230"/>
      <c r="U500" s="230"/>
      <c r="V500" s="230"/>
      <c r="W500" s="230"/>
      <c r="X500" s="230"/>
      <c r="Y500" s="230"/>
      <c r="Z500" s="230"/>
    </row>
    <row r="501" spans="1:26" ht="12.75">
      <c r="A501" s="230"/>
      <c r="B501" s="230"/>
      <c r="C501" s="230"/>
      <c r="D501" s="230"/>
      <c r="E501" s="230"/>
      <c r="F501" s="230"/>
      <c r="G501" s="230"/>
      <c r="H501" s="230"/>
      <c r="I501" s="230"/>
      <c r="J501" s="230"/>
      <c r="K501" s="230"/>
      <c r="L501" s="230"/>
      <c r="M501" s="230"/>
      <c r="N501" s="230"/>
      <c r="O501" s="230"/>
      <c r="P501" s="230"/>
      <c r="Q501" s="230"/>
      <c r="R501" s="230"/>
      <c r="S501" s="230"/>
      <c r="T501" s="230"/>
      <c r="U501" s="230"/>
      <c r="V501" s="230"/>
      <c r="W501" s="230"/>
      <c r="X501" s="230"/>
      <c r="Y501" s="230"/>
      <c r="Z501" s="230"/>
    </row>
    <row r="502" spans="1:26" ht="12.75">
      <c r="A502" s="230"/>
      <c r="B502" s="230"/>
      <c r="C502" s="230"/>
      <c r="D502" s="230"/>
      <c r="E502" s="230"/>
      <c r="F502" s="230"/>
      <c r="G502" s="230"/>
      <c r="H502" s="230"/>
      <c r="I502" s="230"/>
      <c r="J502" s="230"/>
      <c r="K502" s="230"/>
      <c r="L502" s="230"/>
      <c r="M502" s="230"/>
      <c r="N502" s="230"/>
      <c r="O502" s="230"/>
      <c r="P502" s="230"/>
      <c r="Q502" s="230"/>
      <c r="R502" s="230"/>
      <c r="S502" s="230"/>
      <c r="T502" s="230"/>
      <c r="U502" s="230"/>
      <c r="V502" s="230"/>
      <c r="W502" s="230"/>
      <c r="X502" s="230"/>
      <c r="Y502" s="230"/>
      <c r="Z502" s="230"/>
    </row>
    <row r="503" spans="1:26" ht="12.75">
      <c r="A503" s="230"/>
      <c r="B503" s="230"/>
      <c r="C503" s="230"/>
      <c r="D503" s="230"/>
      <c r="E503" s="230"/>
      <c r="F503" s="230"/>
      <c r="G503" s="230"/>
      <c r="H503" s="230"/>
      <c r="I503" s="230"/>
      <c r="J503" s="230"/>
      <c r="K503" s="230"/>
      <c r="L503" s="230"/>
      <c r="M503" s="230"/>
      <c r="N503" s="230"/>
      <c r="O503" s="230"/>
      <c r="P503" s="230"/>
      <c r="Q503" s="230"/>
      <c r="R503" s="230"/>
      <c r="S503" s="230"/>
      <c r="T503" s="230"/>
      <c r="U503" s="230"/>
      <c r="V503" s="230"/>
      <c r="W503" s="230"/>
      <c r="X503" s="230"/>
      <c r="Y503" s="230"/>
      <c r="Z503" s="230"/>
    </row>
    <row r="504" spans="1:26" ht="12.75">
      <c r="A504" s="230"/>
      <c r="B504" s="230"/>
      <c r="C504" s="230"/>
      <c r="D504" s="230"/>
      <c r="E504" s="230"/>
      <c r="F504" s="230"/>
      <c r="G504" s="230"/>
      <c r="H504" s="230"/>
      <c r="I504" s="230"/>
      <c r="J504" s="230"/>
      <c r="K504" s="230"/>
      <c r="L504" s="230"/>
      <c r="M504" s="230"/>
      <c r="N504" s="230"/>
      <c r="O504" s="230"/>
      <c r="P504" s="230"/>
      <c r="Q504" s="230"/>
      <c r="R504" s="230"/>
      <c r="S504" s="230"/>
      <c r="T504" s="230"/>
      <c r="U504" s="230"/>
      <c r="V504" s="230"/>
      <c r="W504" s="230"/>
      <c r="X504" s="230"/>
      <c r="Y504" s="230"/>
      <c r="Z504" s="230"/>
    </row>
    <row r="505" spans="1:26" ht="12.75">
      <c r="A505" s="230"/>
      <c r="B505" s="230"/>
      <c r="C505" s="230"/>
      <c r="D505" s="230"/>
      <c r="E505" s="230"/>
      <c r="F505" s="230"/>
      <c r="G505" s="230"/>
      <c r="H505" s="230"/>
      <c r="I505" s="230"/>
      <c r="J505" s="230"/>
      <c r="K505" s="230"/>
      <c r="L505" s="230"/>
      <c r="M505" s="230"/>
      <c r="N505" s="230"/>
      <c r="O505" s="230"/>
      <c r="P505" s="230"/>
      <c r="Q505" s="230"/>
      <c r="R505" s="230"/>
      <c r="S505" s="230"/>
      <c r="T505" s="230"/>
      <c r="U505" s="230"/>
      <c r="V505" s="230"/>
      <c r="W505" s="230"/>
      <c r="X505" s="230"/>
      <c r="Y505" s="230"/>
      <c r="Z505" s="230"/>
    </row>
    <row r="506" spans="1:26" ht="12.75">
      <c r="A506" s="230"/>
      <c r="B506" s="230"/>
      <c r="C506" s="230"/>
      <c r="D506" s="230"/>
      <c r="E506" s="230"/>
      <c r="F506" s="230"/>
      <c r="G506" s="230"/>
      <c r="H506" s="230"/>
      <c r="I506" s="230"/>
      <c r="J506" s="230"/>
      <c r="K506" s="230"/>
      <c r="L506" s="230"/>
      <c r="M506" s="230"/>
      <c r="N506" s="230"/>
      <c r="O506" s="230"/>
      <c r="P506" s="230"/>
      <c r="Q506" s="230"/>
      <c r="R506" s="230"/>
      <c r="S506" s="230"/>
      <c r="T506" s="230"/>
      <c r="U506" s="230"/>
      <c r="V506" s="230"/>
      <c r="W506" s="230"/>
      <c r="X506" s="230"/>
      <c r="Y506" s="230"/>
      <c r="Z506" s="230"/>
    </row>
    <row r="507" spans="1:26" ht="12.75">
      <c r="A507" s="230"/>
      <c r="B507" s="230"/>
      <c r="C507" s="230"/>
      <c r="D507" s="230"/>
      <c r="E507" s="230"/>
      <c r="F507" s="230"/>
      <c r="G507" s="230"/>
      <c r="H507" s="230"/>
      <c r="I507" s="230"/>
      <c r="J507" s="230"/>
      <c r="K507" s="230"/>
      <c r="L507" s="230"/>
      <c r="M507" s="230"/>
      <c r="N507" s="230"/>
      <c r="O507" s="230"/>
      <c r="P507" s="230"/>
      <c r="Q507" s="230"/>
      <c r="R507" s="230"/>
      <c r="S507" s="230"/>
      <c r="T507" s="230"/>
      <c r="U507" s="230"/>
      <c r="V507" s="230"/>
      <c r="W507" s="230"/>
      <c r="X507" s="230"/>
      <c r="Y507" s="230"/>
      <c r="Z507" s="230"/>
    </row>
    <row r="508" spans="1:26" ht="12.75">
      <c r="A508" s="230"/>
      <c r="B508" s="230"/>
      <c r="C508" s="230"/>
      <c r="D508" s="230"/>
      <c r="E508" s="230"/>
      <c r="F508" s="230"/>
      <c r="G508" s="230"/>
      <c r="H508" s="230"/>
      <c r="I508" s="230"/>
      <c r="J508" s="230"/>
      <c r="K508" s="230"/>
      <c r="L508" s="230"/>
      <c r="M508" s="230"/>
      <c r="N508" s="230"/>
      <c r="O508" s="230"/>
      <c r="P508" s="230"/>
      <c r="Q508" s="230"/>
      <c r="R508" s="230"/>
      <c r="S508" s="230"/>
      <c r="T508" s="230"/>
      <c r="U508" s="230"/>
      <c r="V508" s="230"/>
      <c r="W508" s="230"/>
      <c r="X508" s="230"/>
      <c r="Y508" s="230"/>
      <c r="Z508" s="230"/>
    </row>
    <row r="509" spans="1:26" ht="12.75">
      <c r="A509" s="230"/>
      <c r="B509" s="230"/>
      <c r="C509" s="230"/>
      <c r="D509" s="230"/>
      <c r="E509" s="230"/>
      <c r="F509" s="230"/>
      <c r="G509" s="230"/>
      <c r="H509" s="230"/>
      <c r="I509" s="230"/>
      <c r="J509" s="230"/>
      <c r="K509" s="230"/>
      <c r="L509" s="230"/>
      <c r="M509" s="230"/>
      <c r="N509" s="230"/>
      <c r="O509" s="230"/>
      <c r="P509" s="230"/>
      <c r="Q509" s="230"/>
      <c r="R509" s="230"/>
      <c r="S509" s="230"/>
      <c r="T509" s="230"/>
      <c r="U509" s="230"/>
      <c r="V509" s="230"/>
      <c r="W509" s="230"/>
      <c r="X509" s="230"/>
      <c r="Y509" s="230"/>
      <c r="Z509" s="230"/>
    </row>
    <row r="510" spans="1:26" ht="12.75">
      <c r="A510" s="230"/>
      <c r="B510" s="230"/>
      <c r="C510" s="230"/>
      <c r="D510" s="230"/>
      <c r="E510" s="230"/>
      <c r="F510" s="230"/>
      <c r="G510" s="230"/>
      <c r="H510" s="230"/>
      <c r="I510" s="230"/>
      <c r="J510" s="230"/>
      <c r="K510" s="230"/>
      <c r="L510" s="230"/>
      <c r="M510" s="230"/>
      <c r="N510" s="230"/>
      <c r="O510" s="230"/>
      <c r="P510" s="230"/>
      <c r="Q510" s="230"/>
      <c r="R510" s="230"/>
      <c r="S510" s="230"/>
      <c r="T510" s="230"/>
      <c r="U510" s="230"/>
      <c r="V510" s="230"/>
      <c r="W510" s="230"/>
      <c r="X510" s="230"/>
      <c r="Y510" s="230"/>
      <c r="Z510" s="230"/>
    </row>
    <row r="511" spans="1:26" ht="12.75">
      <c r="A511" s="230"/>
      <c r="B511" s="230"/>
      <c r="C511" s="230"/>
      <c r="D511" s="230"/>
      <c r="E511" s="230"/>
      <c r="F511" s="230"/>
      <c r="G511" s="230"/>
      <c r="H511" s="230"/>
      <c r="I511" s="230"/>
      <c r="J511" s="230"/>
      <c r="K511" s="230"/>
      <c r="L511" s="230"/>
      <c r="M511" s="230"/>
      <c r="N511" s="230"/>
      <c r="O511" s="230"/>
      <c r="P511" s="230"/>
      <c r="Q511" s="230"/>
      <c r="R511" s="230"/>
      <c r="S511" s="230"/>
      <c r="T511" s="230"/>
      <c r="U511" s="230"/>
      <c r="V511" s="230"/>
      <c r="W511" s="230"/>
      <c r="X511" s="230"/>
      <c r="Y511" s="230"/>
      <c r="Z511" s="230"/>
    </row>
    <row r="512" spans="1:26" ht="12.75">
      <c r="A512" s="230"/>
      <c r="B512" s="230"/>
      <c r="C512" s="230"/>
      <c r="D512" s="230"/>
      <c r="E512" s="230"/>
      <c r="F512" s="230"/>
      <c r="G512" s="230"/>
      <c r="H512" s="230"/>
      <c r="I512" s="230"/>
      <c r="J512" s="230"/>
      <c r="K512" s="230"/>
      <c r="L512" s="230"/>
      <c r="M512" s="230"/>
      <c r="N512" s="230"/>
      <c r="O512" s="230"/>
      <c r="P512" s="230"/>
      <c r="Q512" s="230"/>
      <c r="R512" s="230"/>
      <c r="S512" s="230"/>
      <c r="T512" s="230"/>
      <c r="U512" s="230"/>
      <c r="V512" s="230"/>
      <c r="W512" s="230"/>
      <c r="X512" s="230"/>
      <c r="Y512" s="230"/>
      <c r="Z512" s="230"/>
    </row>
    <row r="513" spans="1:26" ht="12.75">
      <c r="A513" s="230"/>
      <c r="B513" s="230"/>
      <c r="C513" s="230"/>
      <c r="D513" s="230"/>
      <c r="E513" s="230"/>
      <c r="F513" s="230"/>
      <c r="G513" s="230"/>
      <c r="H513" s="230"/>
      <c r="I513" s="230"/>
      <c r="J513" s="230"/>
      <c r="K513" s="230"/>
      <c r="L513" s="230"/>
      <c r="M513" s="230"/>
      <c r="N513" s="230"/>
      <c r="O513" s="230"/>
      <c r="P513" s="230"/>
      <c r="Q513" s="230"/>
      <c r="R513" s="230"/>
      <c r="S513" s="230"/>
      <c r="T513" s="230"/>
      <c r="U513" s="230"/>
      <c r="V513" s="230"/>
      <c r="W513" s="230"/>
      <c r="X513" s="230"/>
      <c r="Y513" s="230"/>
      <c r="Z513" s="230"/>
    </row>
    <row r="514" spans="1:26" ht="12.75">
      <c r="A514" s="230"/>
      <c r="B514" s="230"/>
      <c r="C514" s="230"/>
      <c r="D514" s="230"/>
      <c r="E514" s="230"/>
      <c r="F514" s="230"/>
      <c r="G514" s="230"/>
      <c r="H514" s="230"/>
      <c r="I514" s="230"/>
      <c r="J514" s="230"/>
      <c r="K514" s="230"/>
      <c r="L514" s="230"/>
      <c r="M514" s="230"/>
      <c r="N514" s="230"/>
      <c r="O514" s="230"/>
      <c r="P514" s="230"/>
      <c r="Q514" s="230"/>
      <c r="R514" s="230"/>
      <c r="S514" s="230"/>
      <c r="T514" s="230"/>
      <c r="U514" s="230"/>
      <c r="V514" s="230"/>
      <c r="W514" s="230"/>
      <c r="X514" s="230"/>
      <c r="Y514" s="230"/>
      <c r="Z514" s="230"/>
    </row>
    <row r="515" spans="1:26" ht="12.75">
      <c r="A515" s="230"/>
      <c r="B515" s="230"/>
      <c r="C515" s="230"/>
      <c r="D515" s="230"/>
      <c r="E515" s="230"/>
      <c r="F515" s="230"/>
      <c r="G515" s="230"/>
      <c r="H515" s="230"/>
      <c r="I515" s="230"/>
      <c r="J515" s="230"/>
      <c r="K515" s="230"/>
      <c r="L515" s="230"/>
      <c r="M515" s="230"/>
      <c r="N515" s="230"/>
      <c r="O515" s="230"/>
      <c r="P515" s="230"/>
      <c r="Q515" s="230"/>
      <c r="R515" s="230"/>
      <c r="S515" s="230"/>
      <c r="T515" s="230"/>
      <c r="U515" s="230"/>
      <c r="V515" s="230"/>
      <c r="W515" s="230"/>
      <c r="X515" s="230"/>
      <c r="Y515" s="230"/>
      <c r="Z515" s="230"/>
    </row>
    <row r="516" spans="1:26" ht="12.75">
      <c r="A516" s="230"/>
      <c r="B516" s="230"/>
      <c r="C516" s="230"/>
      <c r="D516" s="230"/>
      <c r="E516" s="230"/>
      <c r="F516" s="230"/>
      <c r="G516" s="230"/>
      <c r="H516" s="230"/>
      <c r="I516" s="230"/>
      <c r="J516" s="230"/>
      <c r="K516" s="230"/>
      <c r="L516" s="230"/>
      <c r="M516" s="230"/>
      <c r="N516" s="230"/>
      <c r="O516" s="230"/>
      <c r="P516" s="230"/>
      <c r="Q516" s="230"/>
      <c r="R516" s="230"/>
      <c r="S516" s="230"/>
      <c r="T516" s="230"/>
      <c r="U516" s="230"/>
      <c r="V516" s="230"/>
      <c r="W516" s="230"/>
      <c r="X516" s="230"/>
      <c r="Y516" s="230"/>
      <c r="Z516" s="230"/>
    </row>
    <row r="517" spans="1:26" ht="12.75">
      <c r="A517" s="230"/>
      <c r="B517" s="230"/>
      <c r="C517" s="230"/>
      <c r="D517" s="230"/>
      <c r="E517" s="230"/>
      <c r="F517" s="230"/>
      <c r="G517" s="230"/>
      <c r="H517" s="230"/>
      <c r="I517" s="230"/>
      <c r="J517" s="230"/>
      <c r="K517" s="230"/>
      <c r="L517" s="230"/>
      <c r="M517" s="230"/>
      <c r="N517" s="230"/>
      <c r="O517" s="230"/>
      <c r="P517" s="230"/>
      <c r="Q517" s="230"/>
      <c r="R517" s="230"/>
      <c r="S517" s="230"/>
      <c r="T517" s="230"/>
      <c r="U517" s="230"/>
      <c r="V517" s="230"/>
      <c r="W517" s="230"/>
      <c r="X517" s="230"/>
      <c r="Y517" s="230"/>
      <c r="Z517" s="230"/>
    </row>
    <row r="518" spans="1:26" ht="12.75">
      <c r="A518" s="230"/>
      <c r="B518" s="230"/>
      <c r="C518" s="230"/>
      <c r="D518" s="230"/>
      <c r="E518" s="230"/>
      <c r="F518" s="230"/>
      <c r="G518" s="230"/>
      <c r="H518" s="230"/>
      <c r="I518" s="230"/>
      <c r="J518" s="230"/>
      <c r="K518" s="230"/>
      <c r="L518" s="230"/>
      <c r="M518" s="230"/>
      <c r="N518" s="230"/>
      <c r="O518" s="230"/>
      <c r="P518" s="230"/>
      <c r="Q518" s="230"/>
      <c r="R518" s="230"/>
      <c r="S518" s="230"/>
      <c r="T518" s="230"/>
      <c r="U518" s="230"/>
      <c r="V518" s="230"/>
      <c r="W518" s="230"/>
      <c r="X518" s="230"/>
      <c r="Y518" s="230"/>
      <c r="Z518" s="230"/>
    </row>
    <row r="519" spans="1:26" ht="12.75">
      <c r="A519" s="230"/>
      <c r="B519" s="230"/>
      <c r="C519" s="230"/>
      <c r="D519" s="230"/>
      <c r="E519" s="230"/>
      <c r="F519" s="230"/>
      <c r="G519" s="230"/>
      <c r="H519" s="230"/>
      <c r="I519" s="230"/>
      <c r="J519" s="230"/>
      <c r="K519" s="230"/>
      <c r="L519" s="230"/>
      <c r="M519" s="230"/>
      <c r="N519" s="230"/>
      <c r="O519" s="230"/>
      <c r="P519" s="230"/>
      <c r="Q519" s="230"/>
      <c r="R519" s="230"/>
      <c r="S519" s="230"/>
      <c r="T519" s="230"/>
      <c r="U519" s="230"/>
      <c r="V519" s="230"/>
      <c r="W519" s="230"/>
      <c r="X519" s="230"/>
      <c r="Y519" s="230"/>
      <c r="Z519" s="230"/>
    </row>
    <row r="520" spans="1:26" ht="12.75">
      <c r="A520" s="230"/>
      <c r="B520" s="230"/>
      <c r="C520" s="230"/>
      <c r="D520" s="230"/>
      <c r="E520" s="230"/>
      <c r="F520" s="230"/>
      <c r="G520" s="230"/>
      <c r="H520" s="230"/>
      <c r="I520" s="230"/>
      <c r="J520" s="230"/>
      <c r="K520" s="230"/>
      <c r="L520" s="230"/>
      <c r="M520" s="230"/>
      <c r="N520" s="230"/>
      <c r="O520" s="230"/>
      <c r="P520" s="230"/>
      <c r="Q520" s="230"/>
      <c r="R520" s="230"/>
      <c r="S520" s="230"/>
      <c r="T520" s="230"/>
      <c r="U520" s="230"/>
      <c r="V520" s="230"/>
      <c r="W520" s="230"/>
      <c r="X520" s="230"/>
      <c r="Y520" s="230"/>
      <c r="Z520" s="230"/>
    </row>
    <row r="521" spans="1:26" ht="12.75">
      <c r="A521" s="230"/>
      <c r="B521" s="230"/>
      <c r="C521" s="230"/>
      <c r="D521" s="230"/>
      <c r="E521" s="230"/>
      <c r="F521" s="230"/>
      <c r="G521" s="230"/>
      <c r="H521" s="230"/>
      <c r="I521" s="230"/>
      <c r="J521" s="230"/>
      <c r="K521" s="230"/>
      <c r="L521" s="230"/>
      <c r="M521" s="230"/>
      <c r="N521" s="230"/>
      <c r="O521" s="230"/>
      <c r="P521" s="230"/>
      <c r="Q521" s="230"/>
      <c r="R521" s="230"/>
      <c r="S521" s="230"/>
      <c r="T521" s="230"/>
      <c r="U521" s="230"/>
      <c r="V521" s="230"/>
      <c r="W521" s="230"/>
      <c r="X521" s="230"/>
      <c r="Y521" s="230"/>
      <c r="Z521" s="230"/>
    </row>
    <row r="522" spans="1:26" ht="12.75">
      <c r="A522" s="230"/>
      <c r="B522" s="230"/>
      <c r="C522" s="230"/>
      <c r="D522" s="230"/>
      <c r="E522" s="230"/>
      <c r="F522" s="230"/>
      <c r="G522" s="230"/>
      <c r="H522" s="230"/>
      <c r="I522" s="230"/>
      <c r="J522" s="230"/>
      <c r="K522" s="230"/>
      <c r="L522" s="230"/>
      <c r="M522" s="230"/>
      <c r="N522" s="230"/>
      <c r="O522" s="230"/>
      <c r="P522" s="230"/>
      <c r="Q522" s="230"/>
      <c r="R522" s="230"/>
      <c r="S522" s="230"/>
      <c r="T522" s="230"/>
      <c r="U522" s="230"/>
      <c r="V522" s="230"/>
      <c r="W522" s="230"/>
      <c r="X522" s="230"/>
      <c r="Y522" s="230"/>
      <c r="Z522" s="230"/>
    </row>
    <row r="523" spans="1:26" ht="12.75">
      <c r="A523" s="230"/>
      <c r="B523" s="230"/>
      <c r="C523" s="230"/>
      <c r="D523" s="230"/>
      <c r="E523" s="230"/>
      <c r="F523" s="230"/>
      <c r="G523" s="230"/>
      <c r="H523" s="230"/>
      <c r="I523" s="230"/>
      <c r="J523" s="230"/>
      <c r="K523" s="230"/>
      <c r="L523" s="230"/>
      <c r="M523" s="230"/>
      <c r="N523" s="230"/>
      <c r="O523" s="230"/>
      <c r="P523" s="230"/>
      <c r="Q523" s="230"/>
      <c r="R523" s="230"/>
      <c r="S523" s="230"/>
      <c r="T523" s="230"/>
      <c r="U523" s="230"/>
      <c r="V523" s="230"/>
      <c r="W523" s="230"/>
      <c r="X523" s="230"/>
      <c r="Y523" s="230"/>
      <c r="Z523" s="230"/>
    </row>
    <row r="524" spans="1:26" ht="12.75">
      <c r="A524" s="230"/>
      <c r="B524" s="230"/>
      <c r="C524" s="230"/>
      <c r="D524" s="230"/>
      <c r="E524" s="230"/>
      <c r="F524" s="230"/>
      <c r="G524" s="230"/>
      <c r="H524" s="230"/>
      <c r="I524" s="230"/>
      <c r="J524" s="230"/>
      <c r="K524" s="230"/>
      <c r="L524" s="230"/>
      <c r="M524" s="230"/>
      <c r="N524" s="230"/>
      <c r="O524" s="230"/>
      <c r="P524" s="230"/>
      <c r="Q524" s="230"/>
      <c r="R524" s="230"/>
      <c r="S524" s="230"/>
      <c r="T524" s="230"/>
      <c r="U524" s="230"/>
      <c r="V524" s="230"/>
      <c r="W524" s="230"/>
      <c r="X524" s="230"/>
      <c r="Y524" s="230"/>
      <c r="Z524" s="230"/>
    </row>
    <row r="525" spans="1:26" ht="12.75">
      <c r="A525" s="230"/>
      <c r="B525" s="230"/>
      <c r="C525" s="230"/>
      <c r="D525" s="230"/>
      <c r="E525" s="230"/>
      <c r="F525" s="230"/>
      <c r="G525" s="230"/>
      <c r="H525" s="230"/>
      <c r="I525" s="230"/>
      <c r="J525" s="230"/>
      <c r="K525" s="230"/>
      <c r="L525" s="230"/>
      <c r="M525" s="230"/>
      <c r="N525" s="230"/>
      <c r="O525" s="230"/>
      <c r="P525" s="230"/>
      <c r="Q525" s="230"/>
      <c r="R525" s="230"/>
      <c r="S525" s="230"/>
      <c r="T525" s="230"/>
      <c r="U525" s="230"/>
      <c r="V525" s="230"/>
      <c r="W525" s="230"/>
      <c r="X525" s="230"/>
      <c r="Y525" s="230"/>
      <c r="Z525" s="230"/>
    </row>
    <row r="526" spans="1:26" ht="12.75">
      <c r="A526" s="230"/>
      <c r="B526" s="230"/>
      <c r="C526" s="230"/>
      <c r="D526" s="230"/>
      <c r="E526" s="230"/>
      <c r="F526" s="230"/>
      <c r="G526" s="230"/>
      <c r="H526" s="230"/>
      <c r="I526" s="230"/>
      <c r="J526" s="230"/>
      <c r="K526" s="230"/>
      <c r="L526" s="230"/>
      <c r="M526" s="230"/>
      <c r="N526" s="230"/>
      <c r="O526" s="230"/>
      <c r="P526" s="230"/>
      <c r="Q526" s="230"/>
      <c r="R526" s="230"/>
      <c r="S526" s="230"/>
      <c r="T526" s="230"/>
      <c r="U526" s="230"/>
      <c r="V526" s="230"/>
      <c r="W526" s="230"/>
      <c r="X526" s="230"/>
      <c r="Y526" s="230"/>
      <c r="Z526" s="230"/>
    </row>
    <row r="527" spans="1:26" ht="12.75">
      <c r="A527" s="230"/>
      <c r="B527" s="230"/>
      <c r="C527" s="230"/>
      <c r="D527" s="230"/>
      <c r="E527" s="230"/>
      <c r="F527" s="230"/>
      <c r="G527" s="230"/>
      <c r="H527" s="230"/>
      <c r="I527" s="230"/>
      <c r="J527" s="230"/>
      <c r="K527" s="230"/>
      <c r="L527" s="230"/>
      <c r="M527" s="230"/>
      <c r="N527" s="230"/>
      <c r="O527" s="230"/>
      <c r="P527" s="230"/>
      <c r="Q527" s="230"/>
      <c r="R527" s="230"/>
      <c r="S527" s="230"/>
      <c r="T527" s="230"/>
      <c r="U527" s="230"/>
      <c r="V527" s="230"/>
      <c r="W527" s="230"/>
      <c r="X527" s="230"/>
      <c r="Y527" s="230"/>
      <c r="Z527" s="230"/>
    </row>
    <row r="528" spans="1:26" ht="12.75">
      <c r="A528" s="230"/>
      <c r="B528" s="230"/>
      <c r="C528" s="230"/>
      <c r="D528" s="230"/>
      <c r="E528" s="230"/>
      <c r="F528" s="230"/>
      <c r="G528" s="230"/>
      <c r="H528" s="230"/>
      <c r="I528" s="230"/>
      <c r="J528" s="230"/>
      <c r="K528" s="230"/>
      <c r="L528" s="230"/>
      <c r="M528" s="230"/>
      <c r="N528" s="230"/>
      <c r="O528" s="230"/>
      <c r="P528" s="230"/>
      <c r="Q528" s="230"/>
      <c r="R528" s="230"/>
      <c r="S528" s="230"/>
      <c r="T528" s="230"/>
      <c r="U528" s="230"/>
      <c r="V528" s="230"/>
      <c r="W528" s="230"/>
      <c r="X528" s="230"/>
      <c r="Y528" s="230"/>
      <c r="Z528" s="230"/>
    </row>
    <row r="529" spans="1:26" ht="12.75">
      <c r="A529" s="230"/>
      <c r="B529" s="230"/>
      <c r="C529" s="230"/>
      <c r="D529" s="230"/>
      <c r="E529" s="230"/>
      <c r="F529" s="230"/>
      <c r="G529" s="230"/>
      <c r="H529" s="230"/>
      <c r="I529" s="230"/>
      <c r="J529" s="230"/>
      <c r="K529" s="230"/>
      <c r="L529" s="230"/>
      <c r="M529" s="230"/>
      <c r="N529" s="230"/>
      <c r="O529" s="230"/>
      <c r="P529" s="230"/>
      <c r="Q529" s="230"/>
      <c r="R529" s="230"/>
      <c r="S529" s="230"/>
      <c r="T529" s="230"/>
      <c r="U529" s="230"/>
      <c r="V529" s="230"/>
      <c r="W529" s="230"/>
      <c r="X529" s="230"/>
      <c r="Y529" s="230"/>
      <c r="Z529" s="230"/>
    </row>
    <row r="530" spans="1:26" ht="12.75">
      <c r="A530" s="230"/>
      <c r="B530" s="230"/>
      <c r="C530" s="230"/>
      <c r="D530" s="230"/>
      <c r="E530" s="230"/>
      <c r="F530" s="230"/>
      <c r="G530" s="230"/>
      <c r="H530" s="230"/>
      <c r="I530" s="230"/>
      <c r="J530" s="230"/>
      <c r="K530" s="230"/>
      <c r="L530" s="230"/>
      <c r="M530" s="230"/>
      <c r="N530" s="230"/>
      <c r="O530" s="230"/>
      <c r="P530" s="230"/>
      <c r="Q530" s="230"/>
      <c r="R530" s="230"/>
      <c r="S530" s="230"/>
      <c r="T530" s="230"/>
      <c r="U530" s="230"/>
      <c r="V530" s="230"/>
      <c r="W530" s="230"/>
      <c r="X530" s="230"/>
      <c r="Y530" s="230"/>
      <c r="Z530" s="230"/>
    </row>
    <row r="531" spans="1:26" ht="12.75">
      <c r="A531" s="230"/>
      <c r="B531" s="230"/>
      <c r="C531" s="230"/>
      <c r="D531" s="230"/>
      <c r="E531" s="230"/>
      <c r="F531" s="230"/>
      <c r="G531" s="230"/>
      <c r="H531" s="230"/>
      <c r="I531" s="230"/>
      <c r="J531" s="230"/>
      <c r="K531" s="230"/>
      <c r="L531" s="230"/>
      <c r="M531" s="230"/>
      <c r="N531" s="230"/>
      <c r="O531" s="230"/>
      <c r="P531" s="230"/>
      <c r="Q531" s="230"/>
      <c r="R531" s="230"/>
      <c r="S531" s="230"/>
      <c r="T531" s="230"/>
      <c r="U531" s="230"/>
      <c r="V531" s="230"/>
      <c r="W531" s="230"/>
      <c r="X531" s="230"/>
      <c r="Y531" s="230"/>
      <c r="Z531" s="230"/>
    </row>
    <row r="532" spans="1:26" ht="12.75">
      <c r="A532" s="230"/>
      <c r="B532" s="230"/>
      <c r="C532" s="230"/>
      <c r="D532" s="230"/>
      <c r="E532" s="230"/>
      <c r="F532" s="230"/>
      <c r="G532" s="230"/>
      <c r="H532" s="230"/>
      <c r="I532" s="230"/>
      <c r="J532" s="230"/>
      <c r="K532" s="230"/>
      <c r="L532" s="230"/>
      <c r="M532" s="230"/>
      <c r="N532" s="230"/>
      <c r="O532" s="230"/>
      <c r="P532" s="230"/>
      <c r="Q532" s="230"/>
      <c r="R532" s="230"/>
      <c r="S532" s="230"/>
      <c r="T532" s="230"/>
      <c r="U532" s="230"/>
      <c r="V532" s="230"/>
      <c r="W532" s="230"/>
      <c r="X532" s="230"/>
      <c r="Y532" s="230"/>
      <c r="Z532" s="230"/>
    </row>
    <row r="533" spans="1:26" ht="12.75">
      <c r="A533" s="230"/>
      <c r="B533" s="230"/>
      <c r="C533" s="230"/>
      <c r="D533" s="230"/>
      <c r="E533" s="230"/>
      <c r="F533" s="230"/>
      <c r="G533" s="230"/>
      <c r="H533" s="230"/>
      <c r="I533" s="230"/>
      <c r="J533" s="230"/>
      <c r="K533" s="230"/>
      <c r="L533" s="230"/>
      <c r="M533" s="230"/>
      <c r="N533" s="230"/>
      <c r="O533" s="230"/>
      <c r="P533" s="230"/>
      <c r="Q533" s="230"/>
      <c r="R533" s="230"/>
      <c r="S533" s="230"/>
      <c r="T533" s="230"/>
      <c r="U533" s="230"/>
      <c r="V533" s="230"/>
      <c r="W533" s="230"/>
      <c r="X533" s="230"/>
      <c r="Y533" s="230"/>
      <c r="Z533" s="230"/>
    </row>
    <row r="534" spans="1:26" ht="12.75">
      <c r="A534" s="230"/>
      <c r="B534" s="230"/>
      <c r="C534" s="230"/>
      <c r="D534" s="230"/>
      <c r="E534" s="230"/>
      <c r="F534" s="230"/>
      <c r="G534" s="230"/>
      <c r="H534" s="230"/>
      <c r="I534" s="230"/>
      <c r="J534" s="230"/>
      <c r="K534" s="230"/>
      <c r="L534" s="230"/>
      <c r="M534" s="230"/>
      <c r="N534" s="230"/>
      <c r="O534" s="230"/>
      <c r="P534" s="230"/>
      <c r="Q534" s="230"/>
      <c r="R534" s="230"/>
      <c r="S534" s="230"/>
      <c r="T534" s="230"/>
      <c r="U534" s="230"/>
      <c r="V534" s="230"/>
      <c r="W534" s="230"/>
      <c r="X534" s="230"/>
      <c r="Y534" s="230"/>
      <c r="Z534" s="230"/>
    </row>
    <row r="535" spans="1:26" ht="12.75">
      <c r="A535" s="230"/>
      <c r="B535" s="230"/>
      <c r="C535" s="230"/>
      <c r="D535" s="230"/>
      <c r="E535" s="230"/>
      <c r="F535" s="230"/>
      <c r="G535" s="230"/>
      <c r="H535" s="230"/>
      <c r="I535" s="230"/>
      <c r="J535" s="230"/>
      <c r="K535" s="230"/>
      <c r="L535" s="230"/>
      <c r="M535" s="230"/>
      <c r="N535" s="230"/>
      <c r="O535" s="230"/>
      <c r="P535" s="230"/>
      <c r="Q535" s="230"/>
      <c r="R535" s="230"/>
      <c r="S535" s="230"/>
      <c r="T535" s="230"/>
      <c r="U535" s="230"/>
      <c r="V535" s="230"/>
      <c r="W535" s="230"/>
      <c r="X535" s="230"/>
      <c r="Y535" s="230"/>
      <c r="Z535" s="230"/>
    </row>
    <row r="536" spans="1:26" ht="12.75">
      <c r="A536" s="230"/>
      <c r="B536" s="230"/>
      <c r="C536" s="230"/>
      <c r="D536" s="230"/>
      <c r="E536" s="230"/>
      <c r="F536" s="230"/>
      <c r="G536" s="230"/>
      <c r="H536" s="230"/>
      <c r="I536" s="230"/>
      <c r="J536" s="230"/>
      <c r="K536" s="230"/>
      <c r="L536" s="230"/>
      <c r="M536" s="230"/>
      <c r="N536" s="230"/>
      <c r="O536" s="230"/>
      <c r="P536" s="230"/>
      <c r="Q536" s="230"/>
      <c r="R536" s="230"/>
      <c r="S536" s="230"/>
      <c r="T536" s="230"/>
      <c r="U536" s="230"/>
      <c r="V536" s="230"/>
      <c r="W536" s="230"/>
      <c r="X536" s="230"/>
      <c r="Y536" s="230"/>
      <c r="Z536" s="230"/>
    </row>
    <row r="537" spans="1:26" ht="12.75">
      <c r="A537" s="230"/>
      <c r="B537" s="230"/>
      <c r="C537" s="230"/>
      <c r="D537" s="230"/>
      <c r="E537" s="230"/>
      <c r="F537" s="230"/>
      <c r="G537" s="230"/>
      <c r="H537" s="230"/>
      <c r="I537" s="230"/>
      <c r="J537" s="230"/>
      <c r="K537" s="230"/>
      <c r="L537" s="230"/>
      <c r="M537" s="230"/>
      <c r="N537" s="230"/>
      <c r="O537" s="230"/>
      <c r="P537" s="230"/>
      <c r="Q537" s="230"/>
      <c r="R537" s="230"/>
      <c r="S537" s="230"/>
      <c r="T537" s="230"/>
      <c r="U537" s="230"/>
      <c r="V537" s="230"/>
      <c r="W537" s="230"/>
      <c r="X537" s="230"/>
      <c r="Y537" s="230"/>
      <c r="Z537" s="230"/>
    </row>
    <row r="538" spans="1:26" ht="12.75">
      <c r="A538" s="230"/>
      <c r="B538" s="230"/>
      <c r="C538" s="230"/>
      <c r="D538" s="230"/>
      <c r="E538" s="230"/>
      <c r="F538" s="230"/>
      <c r="G538" s="230"/>
      <c r="H538" s="230"/>
      <c r="I538" s="230"/>
      <c r="J538" s="230"/>
      <c r="K538" s="230"/>
      <c r="L538" s="230"/>
      <c r="M538" s="230"/>
      <c r="N538" s="230"/>
      <c r="O538" s="230"/>
      <c r="P538" s="230"/>
      <c r="Q538" s="230"/>
      <c r="R538" s="230"/>
      <c r="S538" s="230"/>
      <c r="T538" s="230"/>
      <c r="U538" s="230"/>
      <c r="V538" s="230"/>
      <c r="W538" s="230"/>
      <c r="X538" s="230"/>
      <c r="Y538" s="230"/>
      <c r="Z538" s="230"/>
    </row>
    <row r="539" spans="1:26" ht="12.75">
      <c r="A539" s="230"/>
      <c r="B539" s="230"/>
      <c r="C539" s="230"/>
      <c r="D539" s="230"/>
      <c r="E539" s="230"/>
      <c r="F539" s="230"/>
      <c r="G539" s="230"/>
      <c r="H539" s="230"/>
      <c r="I539" s="230"/>
      <c r="J539" s="230"/>
      <c r="K539" s="230"/>
      <c r="L539" s="230"/>
      <c r="M539" s="230"/>
      <c r="N539" s="230"/>
      <c r="O539" s="230"/>
      <c r="P539" s="230"/>
      <c r="Q539" s="230"/>
      <c r="R539" s="230"/>
      <c r="S539" s="230"/>
      <c r="T539" s="230"/>
      <c r="U539" s="230"/>
      <c r="V539" s="230"/>
      <c r="W539" s="230"/>
      <c r="X539" s="230"/>
      <c r="Y539" s="230"/>
      <c r="Z539" s="230"/>
    </row>
    <row r="540" spans="1:26" ht="12.75">
      <c r="A540" s="230"/>
      <c r="B540" s="230"/>
      <c r="C540" s="230"/>
      <c r="D540" s="230"/>
      <c r="E540" s="230"/>
      <c r="F540" s="230"/>
      <c r="G540" s="230"/>
      <c r="H540" s="230"/>
      <c r="I540" s="230"/>
      <c r="J540" s="230"/>
      <c r="K540" s="230"/>
      <c r="L540" s="230"/>
      <c r="M540" s="230"/>
      <c r="N540" s="230"/>
      <c r="O540" s="230"/>
      <c r="P540" s="230"/>
      <c r="Q540" s="230"/>
      <c r="R540" s="230"/>
      <c r="S540" s="230"/>
      <c r="T540" s="230"/>
      <c r="U540" s="230"/>
      <c r="V540" s="230"/>
      <c r="W540" s="230"/>
      <c r="X540" s="230"/>
      <c r="Y540" s="230"/>
      <c r="Z540" s="230"/>
    </row>
    <row r="541" spans="1:26" ht="12.75">
      <c r="A541" s="230"/>
      <c r="B541" s="230"/>
      <c r="C541" s="230"/>
      <c r="D541" s="230"/>
      <c r="E541" s="230"/>
      <c r="F541" s="230"/>
      <c r="G541" s="230"/>
      <c r="H541" s="230"/>
      <c r="I541" s="230"/>
      <c r="J541" s="230"/>
      <c r="K541" s="230"/>
      <c r="L541" s="230"/>
      <c r="M541" s="230"/>
      <c r="N541" s="230"/>
      <c r="O541" s="230"/>
      <c r="P541" s="230"/>
      <c r="Q541" s="230"/>
      <c r="R541" s="230"/>
      <c r="S541" s="230"/>
      <c r="T541" s="230"/>
      <c r="U541" s="230"/>
      <c r="V541" s="230"/>
      <c r="W541" s="230"/>
      <c r="X541" s="230"/>
      <c r="Y541" s="230"/>
      <c r="Z541" s="230"/>
    </row>
    <row r="542" spans="1:26" ht="12.75">
      <c r="A542" s="230"/>
      <c r="B542" s="230"/>
      <c r="C542" s="230"/>
      <c r="D542" s="230"/>
      <c r="E542" s="230"/>
      <c r="F542" s="230"/>
      <c r="G542" s="230"/>
      <c r="H542" s="230"/>
      <c r="I542" s="230"/>
      <c r="J542" s="230"/>
      <c r="K542" s="230"/>
      <c r="L542" s="230"/>
      <c r="M542" s="230"/>
      <c r="N542" s="230"/>
      <c r="O542" s="230"/>
      <c r="P542" s="230"/>
      <c r="Q542" s="230"/>
      <c r="R542" s="230"/>
      <c r="S542" s="230"/>
      <c r="T542" s="230"/>
      <c r="U542" s="230"/>
      <c r="V542" s="230"/>
      <c r="W542" s="230"/>
      <c r="X542" s="230"/>
      <c r="Y542" s="230"/>
      <c r="Z542" s="230"/>
    </row>
    <row r="543" spans="1:26" ht="12.75">
      <c r="A543" s="230"/>
      <c r="B543" s="230"/>
      <c r="C543" s="230"/>
      <c r="D543" s="230"/>
      <c r="E543" s="230"/>
      <c r="F543" s="230"/>
      <c r="G543" s="230"/>
      <c r="H543" s="230"/>
      <c r="I543" s="230"/>
      <c r="J543" s="230"/>
      <c r="K543" s="230"/>
      <c r="L543" s="230"/>
      <c r="M543" s="230"/>
      <c r="N543" s="230"/>
      <c r="O543" s="230"/>
      <c r="P543" s="230"/>
      <c r="Q543" s="230"/>
      <c r="R543" s="230"/>
      <c r="S543" s="230"/>
      <c r="T543" s="230"/>
      <c r="U543" s="230"/>
      <c r="V543" s="230"/>
      <c r="W543" s="230"/>
      <c r="X543" s="230"/>
      <c r="Y543" s="230"/>
      <c r="Z543" s="230"/>
    </row>
    <row r="544" spans="1:26" ht="12.75">
      <c r="A544" s="230"/>
      <c r="B544" s="230"/>
      <c r="C544" s="230"/>
      <c r="D544" s="230"/>
      <c r="E544" s="230"/>
      <c r="F544" s="230"/>
      <c r="G544" s="230"/>
      <c r="H544" s="230"/>
      <c r="I544" s="230"/>
      <c r="J544" s="230"/>
      <c r="K544" s="230"/>
      <c r="L544" s="230"/>
      <c r="M544" s="230"/>
      <c r="N544" s="230"/>
      <c r="O544" s="230"/>
      <c r="P544" s="230"/>
      <c r="Q544" s="230"/>
      <c r="R544" s="230"/>
      <c r="S544" s="230"/>
      <c r="T544" s="230"/>
      <c r="U544" s="230"/>
      <c r="V544" s="230"/>
      <c r="W544" s="230"/>
      <c r="X544" s="230"/>
      <c r="Y544" s="230"/>
      <c r="Z544" s="230"/>
    </row>
    <row r="545" spans="1:26" ht="12.75">
      <c r="A545" s="230"/>
      <c r="B545" s="230"/>
      <c r="C545" s="230"/>
      <c r="D545" s="230"/>
      <c r="E545" s="230"/>
      <c r="F545" s="230"/>
      <c r="G545" s="230"/>
      <c r="H545" s="230"/>
      <c r="I545" s="230"/>
      <c r="J545" s="230"/>
      <c r="K545" s="230"/>
      <c r="L545" s="230"/>
      <c r="M545" s="230"/>
      <c r="N545" s="230"/>
      <c r="O545" s="230"/>
      <c r="P545" s="230"/>
      <c r="Q545" s="230"/>
      <c r="R545" s="230"/>
      <c r="S545" s="230"/>
      <c r="T545" s="230"/>
      <c r="U545" s="230"/>
      <c r="V545" s="230"/>
      <c r="W545" s="230"/>
      <c r="X545" s="230"/>
      <c r="Y545" s="230"/>
      <c r="Z545" s="230"/>
    </row>
    <row r="546" spans="1:26" ht="12.75">
      <c r="A546" s="230"/>
      <c r="B546" s="230"/>
      <c r="C546" s="230"/>
      <c r="D546" s="230"/>
      <c r="E546" s="230"/>
      <c r="F546" s="230"/>
      <c r="G546" s="230"/>
      <c r="H546" s="230"/>
      <c r="I546" s="230"/>
      <c r="J546" s="230"/>
      <c r="K546" s="230"/>
      <c r="L546" s="230"/>
      <c r="M546" s="230"/>
      <c r="N546" s="230"/>
      <c r="O546" s="230"/>
      <c r="P546" s="230"/>
      <c r="Q546" s="230"/>
      <c r="R546" s="230"/>
      <c r="S546" s="230"/>
      <c r="T546" s="230"/>
      <c r="U546" s="230"/>
      <c r="V546" s="230"/>
      <c r="W546" s="230"/>
      <c r="X546" s="230"/>
      <c r="Y546" s="230"/>
      <c r="Z546" s="230"/>
    </row>
    <row r="547" spans="1:26" ht="12.75">
      <c r="A547" s="230"/>
      <c r="B547" s="230"/>
      <c r="C547" s="230"/>
      <c r="D547" s="230"/>
      <c r="E547" s="230"/>
      <c r="F547" s="230"/>
      <c r="G547" s="230"/>
      <c r="H547" s="230"/>
      <c r="I547" s="230"/>
      <c r="J547" s="230"/>
      <c r="K547" s="230"/>
      <c r="L547" s="230"/>
      <c r="M547" s="230"/>
      <c r="N547" s="230"/>
      <c r="O547" s="230"/>
      <c r="P547" s="230"/>
      <c r="Q547" s="230"/>
      <c r="R547" s="230"/>
      <c r="S547" s="230"/>
      <c r="T547" s="230"/>
      <c r="U547" s="230"/>
      <c r="V547" s="230"/>
      <c r="W547" s="230"/>
      <c r="X547" s="230"/>
      <c r="Y547" s="230"/>
      <c r="Z547" s="230"/>
    </row>
    <row r="548" spans="1:26" ht="12.75">
      <c r="A548" s="230"/>
      <c r="B548" s="230"/>
      <c r="C548" s="230"/>
      <c r="D548" s="230"/>
      <c r="E548" s="230"/>
      <c r="F548" s="230"/>
      <c r="G548" s="230"/>
      <c r="H548" s="230"/>
      <c r="I548" s="230"/>
      <c r="J548" s="230"/>
      <c r="K548" s="230"/>
      <c r="L548" s="230"/>
      <c r="M548" s="230"/>
      <c r="N548" s="230"/>
      <c r="O548" s="230"/>
      <c r="P548" s="230"/>
      <c r="Q548" s="230"/>
      <c r="R548" s="230"/>
      <c r="S548" s="230"/>
      <c r="T548" s="230"/>
      <c r="U548" s="230"/>
      <c r="V548" s="230"/>
      <c r="W548" s="230"/>
      <c r="X548" s="230"/>
      <c r="Y548" s="230"/>
      <c r="Z548" s="230"/>
    </row>
    <row r="549" spans="1:26" ht="12.75">
      <c r="A549" s="230"/>
      <c r="B549" s="230"/>
      <c r="C549" s="230"/>
      <c r="D549" s="230"/>
      <c r="E549" s="230"/>
      <c r="F549" s="230"/>
      <c r="G549" s="230"/>
      <c r="H549" s="230"/>
      <c r="I549" s="230"/>
      <c r="J549" s="230"/>
      <c r="K549" s="230"/>
      <c r="L549" s="230"/>
      <c r="M549" s="230"/>
      <c r="N549" s="230"/>
      <c r="O549" s="230"/>
      <c r="P549" s="230"/>
      <c r="Q549" s="230"/>
      <c r="R549" s="230"/>
      <c r="S549" s="230"/>
      <c r="T549" s="230"/>
      <c r="U549" s="230"/>
      <c r="V549" s="230"/>
      <c r="W549" s="230"/>
      <c r="X549" s="230"/>
      <c r="Y549" s="230"/>
      <c r="Z549" s="230"/>
    </row>
    <row r="550" spans="1:26" ht="12.75">
      <c r="A550" s="230"/>
      <c r="B550" s="230"/>
      <c r="C550" s="230"/>
      <c r="D550" s="230"/>
      <c r="E550" s="230"/>
      <c r="F550" s="230"/>
      <c r="G550" s="230"/>
      <c r="H550" s="230"/>
      <c r="I550" s="230"/>
      <c r="J550" s="230"/>
      <c r="K550" s="230"/>
      <c r="L550" s="230"/>
      <c r="M550" s="230"/>
      <c r="N550" s="230"/>
      <c r="O550" s="230"/>
      <c r="P550" s="230"/>
      <c r="Q550" s="230"/>
      <c r="R550" s="230"/>
      <c r="S550" s="230"/>
      <c r="T550" s="230"/>
      <c r="U550" s="230"/>
      <c r="V550" s="230"/>
      <c r="W550" s="230"/>
      <c r="X550" s="230"/>
      <c r="Y550" s="230"/>
      <c r="Z550" s="230"/>
    </row>
    <row r="551" spans="1:26" ht="12.75">
      <c r="A551" s="230"/>
      <c r="B551" s="230"/>
      <c r="C551" s="230"/>
      <c r="D551" s="230"/>
      <c r="E551" s="230"/>
      <c r="F551" s="230"/>
      <c r="G551" s="230"/>
      <c r="H551" s="230"/>
      <c r="I551" s="230"/>
      <c r="J551" s="230"/>
      <c r="K551" s="230"/>
      <c r="L551" s="230"/>
      <c r="M551" s="230"/>
      <c r="N551" s="230"/>
      <c r="O551" s="230"/>
      <c r="P551" s="230"/>
      <c r="Q551" s="230"/>
      <c r="R551" s="230"/>
      <c r="S551" s="230"/>
      <c r="T551" s="230"/>
      <c r="U551" s="230"/>
      <c r="V551" s="230"/>
      <c r="W551" s="230"/>
      <c r="X551" s="230"/>
      <c r="Y551" s="230"/>
      <c r="Z551" s="230"/>
    </row>
    <row r="552" spans="1:26" ht="12.75">
      <c r="A552" s="230"/>
      <c r="B552" s="230"/>
      <c r="C552" s="230"/>
      <c r="D552" s="230"/>
      <c r="E552" s="230"/>
      <c r="F552" s="230"/>
      <c r="G552" s="230"/>
      <c r="H552" s="230"/>
      <c r="I552" s="230"/>
      <c r="J552" s="230"/>
      <c r="K552" s="230"/>
      <c r="L552" s="230"/>
      <c r="M552" s="230"/>
      <c r="N552" s="230"/>
      <c r="O552" s="230"/>
      <c r="P552" s="230"/>
      <c r="Q552" s="230"/>
      <c r="R552" s="230"/>
      <c r="S552" s="230"/>
      <c r="T552" s="230"/>
      <c r="U552" s="230"/>
      <c r="V552" s="230"/>
      <c r="W552" s="230"/>
      <c r="X552" s="230"/>
      <c r="Y552" s="230"/>
      <c r="Z552" s="230"/>
    </row>
    <row r="553" spans="1:26" ht="12.75">
      <c r="A553" s="230"/>
      <c r="B553" s="230"/>
      <c r="C553" s="230"/>
      <c r="D553" s="230"/>
      <c r="E553" s="230"/>
      <c r="F553" s="230"/>
      <c r="G553" s="230"/>
      <c r="H553" s="230"/>
      <c r="I553" s="230"/>
      <c r="J553" s="230"/>
      <c r="K553" s="230"/>
      <c r="L553" s="230"/>
      <c r="M553" s="230"/>
      <c r="N553" s="230"/>
      <c r="O553" s="230"/>
      <c r="P553" s="230"/>
      <c r="Q553" s="230"/>
      <c r="R553" s="230"/>
      <c r="S553" s="230"/>
      <c r="T553" s="230"/>
      <c r="U553" s="230"/>
      <c r="V553" s="230"/>
      <c r="W553" s="230"/>
      <c r="X553" s="230"/>
      <c r="Y553" s="230"/>
      <c r="Z553" s="230"/>
    </row>
    <row r="554" spans="1:26" ht="12.75">
      <c r="A554" s="230"/>
      <c r="B554" s="230"/>
      <c r="C554" s="230"/>
      <c r="D554" s="230"/>
      <c r="E554" s="230"/>
      <c r="F554" s="230"/>
      <c r="G554" s="230"/>
      <c r="H554" s="230"/>
      <c r="I554" s="230"/>
      <c r="J554" s="230"/>
      <c r="K554" s="230"/>
      <c r="L554" s="230"/>
      <c r="M554" s="230"/>
      <c r="N554" s="230"/>
      <c r="O554" s="230"/>
      <c r="P554" s="230"/>
      <c r="Q554" s="230"/>
      <c r="R554" s="230"/>
      <c r="S554" s="230"/>
      <c r="T554" s="230"/>
      <c r="U554" s="230"/>
      <c r="V554" s="230"/>
      <c r="W554" s="230"/>
      <c r="X554" s="230"/>
      <c r="Y554" s="230"/>
      <c r="Z554" s="230"/>
    </row>
    <row r="555" spans="1:26" ht="12.75">
      <c r="A555" s="230"/>
      <c r="B555" s="230"/>
      <c r="C555" s="230"/>
      <c r="D555" s="230"/>
      <c r="E555" s="230"/>
      <c r="F555" s="230"/>
      <c r="G555" s="230"/>
      <c r="H555" s="230"/>
      <c r="I555" s="230"/>
      <c r="J555" s="230"/>
      <c r="K555" s="230"/>
      <c r="L555" s="230"/>
      <c r="M555" s="230"/>
      <c r="N555" s="230"/>
      <c r="O555" s="230"/>
      <c r="P555" s="230"/>
      <c r="Q555" s="230"/>
      <c r="R555" s="230"/>
      <c r="S555" s="230"/>
      <c r="T555" s="230"/>
      <c r="U555" s="230"/>
      <c r="V555" s="230"/>
      <c r="W555" s="230"/>
      <c r="X555" s="230"/>
      <c r="Y555" s="230"/>
      <c r="Z555" s="230"/>
    </row>
    <row r="556" spans="1:26" ht="12.75">
      <c r="A556" s="230"/>
      <c r="B556" s="230"/>
      <c r="C556" s="230"/>
      <c r="D556" s="230"/>
      <c r="E556" s="230"/>
      <c r="F556" s="230"/>
      <c r="G556" s="230"/>
      <c r="H556" s="230"/>
      <c r="I556" s="230"/>
      <c r="J556" s="230"/>
      <c r="K556" s="230"/>
      <c r="L556" s="230"/>
      <c r="M556" s="230"/>
      <c r="N556" s="230"/>
      <c r="O556" s="230"/>
      <c r="P556" s="230"/>
      <c r="Q556" s="230"/>
      <c r="R556" s="230"/>
      <c r="S556" s="230"/>
      <c r="T556" s="230"/>
      <c r="U556" s="230"/>
      <c r="V556" s="230"/>
      <c r="W556" s="230"/>
      <c r="X556" s="230"/>
      <c r="Y556" s="230"/>
      <c r="Z556" s="230"/>
    </row>
    <row r="557" spans="1:26" ht="12.75">
      <c r="A557" s="230"/>
      <c r="B557" s="230"/>
      <c r="C557" s="230"/>
      <c r="D557" s="230"/>
      <c r="E557" s="230"/>
      <c r="F557" s="230"/>
      <c r="G557" s="230"/>
      <c r="H557" s="230"/>
      <c r="I557" s="230"/>
      <c r="J557" s="230"/>
      <c r="K557" s="230"/>
      <c r="L557" s="230"/>
      <c r="M557" s="230"/>
      <c r="N557" s="230"/>
      <c r="O557" s="230"/>
      <c r="P557" s="230"/>
      <c r="Q557" s="230"/>
      <c r="R557" s="230"/>
      <c r="S557" s="230"/>
      <c r="T557" s="230"/>
      <c r="U557" s="230"/>
      <c r="V557" s="230"/>
      <c r="W557" s="230"/>
      <c r="X557" s="230"/>
      <c r="Y557" s="230"/>
      <c r="Z557" s="230"/>
    </row>
    <row r="558" spans="1:26" ht="12.75">
      <c r="A558" s="230"/>
      <c r="B558" s="230"/>
      <c r="C558" s="230"/>
      <c r="D558" s="230"/>
      <c r="E558" s="230"/>
      <c r="F558" s="230"/>
      <c r="G558" s="230"/>
      <c r="H558" s="230"/>
      <c r="I558" s="230"/>
      <c r="J558" s="230"/>
      <c r="K558" s="230"/>
      <c r="L558" s="230"/>
      <c r="M558" s="230"/>
      <c r="N558" s="230"/>
      <c r="O558" s="230"/>
      <c r="P558" s="230"/>
      <c r="Q558" s="230"/>
      <c r="R558" s="230"/>
      <c r="S558" s="230"/>
      <c r="T558" s="230"/>
      <c r="U558" s="230"/>
      <c r="V558" s="230"/>
      <c r="W558" s="230"/>
      <c r="X558" s="230"/>
      <c r="Y558" s="230"/>
      <c r="Z558" s="230"/>
    </row>
    <row r="559" spans="1:26" ht="12.75">
      <c r="A559" s="230"/>
      <c r="B559" s="230"/>
      <c r="C559" s="230"/>
      <c r="D559" s="230"/>
      <c r="E559" s="230"/>
      <c r="F559" s="230"/>
      <c r="G559" s="230"/>
      <c r="H559" s="230"/>
      <c r="I559" s="230"/>
      <c r="J559" s="230"/>
      <c r="K559" s="230"/>
      <c r="L559" s="230"/>
      <c r="M559" s="230"/>
      <c r="N559" s="230"/>
      <c r="O559" s="230"/>
      <c r="P559" s="230"/>
      <c r="Q559" s="230"/>
      <c r="R559" s="230"/>
      <c r="S559" s="230"/>
      <c r="T559" s="230"/>
      <c r="U559" s="230"/>
      <c r="V559" s="230"/>
      <c r="W559" s="230"/>
      <c r="X559" s="230"/>
      <c r="Y559" s="230"/>
      <c r="Z559" s="230"/>
    </row>
    <row r="560" spans="1:26" ht="12.75">
      <c r="A560" s="230"/>
      <c r="B560" s="230"/>
      <c r="C560" s="230"/>
      <c r="D560" s="230"/>
      <c r="E560" s="230"/>
      <c r="F560" s="230"/>
      <c r="G560" s="230"/>
      <c r="H560" s="230"/>
      <c r="I560" s="230"/>
      <c r="J560" s="230"/>
      <c r="K560" s="230"/>
      <c r="L560" s="230"/>
      <c r="M560" s="230"/>
      <c r="N560" s="230"/>
      <c r="O560" s="230"/>
      <c r="P560" s="230"/>
      <c r="Q560" s="230"/>
      <c r="R560" s="230"/>
      <c r="S560" s="230"/>
      <c r="T560" s="230"/>
      <c r="U560" s="230"/>
      <c r="V560" s="230"/>
      <c r="W560" s="230"/>
      <c r="X560" s="230"/>
      <c r="Y560" s="230"/>
      <c r="Z560" s="230"/>
    </row>
    <row r="561" spans="1:26" ht="12.75">
      <c r="A561" s="230"/>
      <c r="B561" s="230"/>
      <c r="C561" s="230"/>
      <c r="D561" s="230"/>
      <c r="E561" s="230"/>
      <c r="F561" s="230"/>
      <c r="G561" s="230"/>
      <c r="H561" s="230"/>
      <c r="I561" s="230"/>
      <c r="J561" s="230"/>
      <c r="K561" s="230"/>
      <c r="L561" s="230"/>
      <c r="M561" s="230"/>
      <c r="N561" s="230"/>
      <c r="O561" s="230"/>
      <c r="P561" s="230"/>
      <c r="Q561" s="230"/>
      <c r="R561" s="230"/>
      <c r="S561" s="230"/>
      <c r="T561" s="230"/>
      <c r="U561" s="230"/>
      <c r="V561" s="230"/>
      <c r="W561" s="230"/>
      <c r="X561" s="230"/>
      <c r="Y561" s="230"/>
      <c r="Z561" s="230"/>
    </row>
    <row r="562" spans="1:26" ht="12.75">
      <c r="A562" s="230"/>
      <c r="B562" s="230"/>
      <c r="C562" s="230"/>
      <c r="D562" s="230"/>
      <c r="E562" s="230"/>
      <c r="F562" s="230"/>
      <c r="G562" s="230"/>
      <c r="H562" s="230"/>
      <c r="I562" s="230"/>
      <c r="J562" s="230"/>
      <c r="K562" s="230"/>
      <c r="L562" s="230"/>
      <c r="M562" s="230"/>
      <c r="N562" s="230"/>
      <c r="O562" s="230"/>
      <c r="P562" s="230"/>
      <c r="Q562" s="230"/>
      <c r="R562" s="230"/>
      <c r="S562" s="230"/>
      <c r="T562" s="230"/>
      <c r="U562" s="230"/>
      <c r="V562" s="230"/>
      <c r="W562" s="230"/>
      <c r="X562" s="230"/>
      <c r="Y562" s="230"/>
      <c r="Z562" s="230"/>
    </row>
    <row r="563" spans="1:26" ht="12.75">
      <c r="A563" s="230"/>
      <c r="B563" s="230"/>
      <c r="C563" s="230"/>
      <c r="D563" s="230"/>
      <c r="E563" s="230"/>
      <c r="F563" s="230"/>
      <c r="G563" s="230"/>
      <c r="H563" s="230"/>
      <c r="I563" s="230"/>
      <c r="J563" s="230"/>
      <c r="K563" s="230"/>
      <c r="L563" s="230"/>
      <c r="M563" s="230"/>
      <c r="N563" s="230"/>
      <c r="O563" s="230"/>
      <c r="P563" s="230"/>
      <c r="Q563" s="230"/>
      <c r="R563" s="230"/>
      <c r="S563" s="230"/>
      <c r="T563" s="230"/>
      <c r="U563" s="230"/>
      <c r="V563" s="230"/>
      <c r="W563" s="230"/>
      <c r="X563" s="230"/>
      <c r="Y563" s="230"/>
      <c r="Z563" s="230"/>
    </row>
    <row r="564" spans="1:26" ht="12.75">
      <c r="A564" s="230"/>
      <c r="B564" s="230"/>
      <c r="C564" s="230"/>
      <c r="D564" s="230"/>
      <c r="E564" s="230"/>
      <c r="F564" s="230"/>
      <c r="G564" s="230"/>
      <c r="H564" s="230"/>
      <c r="I564" s="230"/>
      <c r="J564" s="230"/>
      <c r="K564" s="230"/>
      <c r="L564" s="230"/>
      <c r="M564" s="230"/>
      <c r="N564" s="230"/>
      <c r="O564" s="230"/>
      <c r="P564" s="230"/>
      <c r="Q564" s="230"/>
      <c r="R564" s="230"/>
      <c r="S564" s="230"/>
      <c r="T564" s="230"/>
      <c r="U564" s="230"/>
      <c r="V564" s="230"/>
      <c r="W564" s="230"/>
      <c r="X564" s="230"/>
      <c r="Y564" s="230"/>
      <c r="Z564" s="230"/>
    </row>
    <row r="565" spans="1:26" ht="12.75">
      <c r="A565" s="230"/>
      <c r="B565" s="230"/>
      <c r="C565" s="230"/>
      <c r="D565" s="230"/>
      <c r="E565" s="230"/>
      <c r="F565" s="230"/>
      <c r="G565" s="230"/>
      <c r="H565" s="230"/>
      <c r="I565" s="230"/>
      <c r="J565" s="230"/>
      <c r="K565" s="230"/>
      <c r="L565" s="230"/>
      <c r="M565" s="230"/>
      <c r="N565" s="230"/>
      <c r="O565" s="230"/>
      <c r="P565" s="230"/>
      <c r="Q565" s="230"/>
      <c r="R565" s="230"/>
      <c r="S565" s="230"/>
      <c r="T565" s="230"/>
      <c r="U565" s="230"/>
      <c r="V565" s="230"/>
      <c r="W565" s="230"/>
      <c r="X565" s="230"/>
      <c r="Y565" s="230"/>
      <c r="Z565" s="230"/>
    </row>
    <row r="566" spans="1:26" ht="12.75">
      <c r="A566" s="230"/>
      <c r="B566" s="230"/>
      <c r="C566" s="230"/>
      <c r="D566" s="230"/>
      <c r="E566" s="230"/>
      <c r="F566" s="230"/>
      <c r="G566" s="230"/>
      <c r="H566" s="230"/>
      <c r="I566" s="230"/>
      <c r="J566" s="230"/>
      <c r="K566" s="230"/>
      <c r="L566" s="230"/>
      <c r="M566" s="230"/>
      <c r="N566" s="230"/>
      <c r="O566" s="230"/>
      <c r="P566" s="230"/>
      <c r="Q566" s="230"/>
      <c r="R566" s="230"/>
      <c r="S566" s="230"/>
      <c r="T566" s="230"/>
      <c r="U566" s="230"/>
      <c r="V566" s="230"/>
      <c r="W566" s="230"/>
      <c r="X566" s="230"/>
      <c r="Y566" s="230"/>
      <c r="Z566" s="230"/>
    </row>
    <row r="567" spans="1:26" ht="12.75">
      <c r="A567" s="230"/>
      <c r="B567" s="230"/>
      <c r="C567" s="230"/>
      <c r="D567" s="230"/>
      <c r="E567" s="230"/>
      <c r="F567" s="230"/>
      <c r="G567" s="230"/>
      <c r="H567" s="230"/>
      <c r="I567" s="230"/>
      <c r="J567" s="230"/>
      <c r="K567" s="230"/>
      <c r="L567" s="230"/>
      <c r="M567" s="230"/>
      <c r="N567" s="230"/>
      <c r="O567" s="230"/>
      <c r="P567" s="230"/>
      <c r="Q567" s="230"/>
      <c r="R567" s="230"/>
      <c r="S567" s="230"/>
      <c r="T567" s="230"/>
      <c r="U567" s="230"/>
      <c r="V567" s="230"/>
      <c r="W567" s="230"/>
      <c r="X567" s="230"/>
      <c r="Y567" s="230"/>
      <c r="Z567" s="230"/>
    </row>
    <row r="568" spans="1:26" ht="12.75">
      <c r="A568" s="230"/>
      <c r="B568" s="230"/>
      <c r="C568" s="230"/>
      <c r="D568" s="230"/>
      <c r="E568" s="230"/>
      <c r="F568" s="230"/>
      <c r="G568" s="230"/>
      <c r="H568" s="230"/>
      <c r="I568" s="230"/>
      <c r="J568" s="230"/>
      <c r="K568" s="230"/>
      <c r="L568" s="230"/>
      <c r="M568" s="230"/>
      <c r="N568" s="230"/>
      <c r="O568" s="230"/>
      <c r="P568" s="230"/>
      <c r="Q568" s="230"/>
      <c r="R568" s="230"/>
      <c r="S568" s="230"/>
      <c r="T568" s="230"/>
      <c r="U568" s="230"/>
      <c r="V568" s="230"/>
      <c r="W568" s="230"/>
      <c r="X568" s="230"/>
      <c r="Y568" s="230"/>
      <c r="Z568" s="230"/>
    </row>
    <row r="569" spans="1:26" ht="12.75">
      <c r="A569" s="230"/>
      <c r="B569" s="230"/>
      <c r="C569" s="230"/>
      <c r="D569" s="230"/>
      <c r="E569" s="230"/>
      <c r="F569" s="230"/>
      <c r="G569" s="230"/>
      <c r="H569" s="230"/>
      <c r="I569" s="230"/>
      <c r="J569" s="230"/>
      <c r="K569" s="230"/>
      <c r="L569" s="230"/>
      <c r="M569" s="230"/>
      <c r="N569" s="230"/>
      <c r="O569" s="230"/>
      <c r="P569" s="230"/>
      <c r="Q569" s="230"/>
      <c r="R569" s="230"/>
      <c r="S569" s="230"/>
      <c r="T569" s="230"/>
      <c r="U569" s="230"/>
      <c r="V569" s="230"/>
      <c r="W569" s="230"/>
      <c r="X569" s="230"/>
      <c r="Y569" s="230"/>
      <c r="Z569" s="230"/>
    </row>
    <row r="570" spans="1:26" ht="12.75">
      <c r="A570" s="230"/>
      <c r="B570" s="230"/>
      <c r="C570" s="230"/>
      <c r="D570" s="230"/>
      <c r="E570" s="230"/>
      <c r="F570" s="230"/>
      <c r="G570" s="230"/>
      <c r="H570" s="230"/>
      <c r="I570" s="230"/>
      <c r="J570" s="230"/>
      <c r="K570" s="230"/>
      <c r="L570" s="230"/>
      <c r="M570" s="230"/>
      <c r="N570" s="230"/>
      <c r="O570" s="230"/>
      <c r="P570" s="230"/>
      <c r="Q570" s="230"/>
      <c r="R570" s="230"/>
      <c r="S570" s="230"/>
      <c r="T570" s="230"/>
      <c r="U570" s="230"/>
      <c r="V570" s="230"/>
      <c r="W570" s="230"/>
      <c r="X570" s="230"/>
      <c r="Y570" s="230"/>
      <c r="Z570" s="230"/>
    </row>
    <row r="571" spans="1:26" ht="12.75">
      <c r="A571" s="230"/>
      <c r="B571" s="230"/>
      <c r="C571" s="230"/>
      <c r="D571" s="230"/>
      <c r="E571" s="230"/>
      <c r="F571" s="230"/>
      <c r="G571" s="230"/>
      <c r="H571" s="230"/>
      <c r="I571" s="230"/>
      <c r="J571" s="230"/>
      <c r="K571" s="230"/>
      <c r="L571" s="230"/>
      <c r="M571" s="230"/>
      <c r="N571" s="230"/>
      <c r="O571" s="230"/>
      <c r="P571" s="230"/>
      <c r="Q571" s="230"/>
      <c r="R571" s="230"/>
      <c r="S571" s="230"/>
      <c r="T571" s="230"/>
      <c r="U571" s="230"/>
      <c r="V571" s="230"/>
      <c r="W571" s="230"/>
      <c r="X571" s="230"/>
      <c r="Y571" s="230"/>
      <c r="Z571" s="230"/>
    </row>
    <row r="572" spans="1:26" ht="12.75">
      <c r="A572" s="230"/>
      <c r="B572" s="230"/>
      <c r="C572" s="230"/>
      <c r="D572" s="230"/>
      <c r="E572" s="230"/>
      <c r="F572" s="230"/>
      <c r="G572" s="230"/>
      <c r="H572" s="230"/>
      <c r="I572" s="230"/>
      <c r="J572" s="230"/>
      <c r="K572" s="230"/>
      <c r="L572" s="230"/>
      <c r="M572" s="230"/>
      <c r="N572" s="230"/>
      <c r="O572" s="230"/>
      <c r="P572" s="230"/>
      <c r="Q572" s="230"/>
      <c r="R572" s="230"/>
      <c r="S572" s="230"/>
      <c r="T572" s="230"/>
      <c r="U572" s="230"/>
      <c r="V572" s="230"/>
      <c r="W572" s="230"/>
      <c r="X572" s="230"/>
      <c r="Y572" s="230"/>
      <c r="Z572" s="230"/>
    </row>
    <row r="573" spans="1:26" ht="12.75">
      <c r="A573" s="230"/>
      <c r="B573" s="230"/>
      <c r="C573" s="230"/>
      <c r="D573" s="230"/>
      <c r="E573" s="230"/>
      <c r="F573" s="230"/>
      <c r="G573" s="230"/>
      <c r="H573" s="230"/>
      <c r="I573" s="230"/>
      <c r="J573" s="230"/>
      <c r="K573" s="230"/>
      <c r="L573" s="230"/>
      <c r="M573" s="230"/>
      <c r="N573" s="230"/>
      <c r="O573" s="230"/>
      <c r="P573" s="230"/>
      <c r="Q573" s="230"/>
      <c r="R573" s="230"/>
      <c r="S573" s="230"/>
      <c r="T573" s="230"/>
      <c r="U573" s="230"/>
      <c r="V573" s="230"/>
      <c r="W573" s="230"/>
      <c r="X573" s="230"/>
      <c r="Y573" s="230"/>
      <c r="Z573" s="230"/>
    </row>
    <row r="574" spans="1:26" ht="12.75">
      <c r="A574" s="230"/>
      <c r="B574" s="230"/>
      <c r="C574" s="230"/>
      <c r="D574" s="230"/>
      <c r="E574" s="230"/>
      <c r="F574" s="230"/>
      <c r="G574" s="230"/>
      <c r="H574" s="230"/>
      <c r="I574" s="230"/>
      <c r="J574" s="230"/>
      <c r="K574" s="230"/>
      <c r="L574" s="230"/>
      <c r="M574" s="230"/>
      <c r="N574" s="230"/>
      <c r="O574" s="230"/>
      <c r="P574" s="230"/>
      <c r="Q574" s="230"/>
      <c r="R574" s="230"/>
      <c r="S574" s="230"/>
      <c r="T574" s="230"/>
      <c r="U574" s="230"/>
      <c r="V574" s="230"/>
      <c r="W574" s="230"/>
      <c r="X574" s="230"/>
      <c r="Y574" s="230"/>
      <c r="Z574" s="230"/>
    </row>
    <row r="575" spans="1:26" ht="12.75">
      <c r="A575" s="230"/>
      <c r="B575" s="230"/>
      <c r="C575" s="230"/>
      <c r="D575" s="230"/>
      <c r="E575" s="230"/>
      <c r="F575" s="230"/>
      <c r="G575" s="230"/>
      <c r="H575" s="230"/>
      <c r="I575" s="230"/>
      <c r="J575" s="230"/>
      <c r="K575" s="230"/>
      <c r="L575" s="230"/>
      <c r="M575" s="230"/>
      <c r="N575" s="230"/>
      <c r="O575" s="230"/>
      <c r="P575" s="230"/>
      <c r="Q575" s="230"/>
      <c r="R575" s="230"/>
      <c r="S575" s="230"/>
      <c r="T575" s="230"/>
      <c r="U575" s="230"/>
      <c r="V575" s="230"/>
      <c r="W575" s="230"/>
      <c r="X575" s="230"/>
      <c r="Y575" s="230"/>
      <c r="Z575" s="230"/>
    </row>
    <row r="576" spans="1:26" ht="12.75">
      <c r="A576" s="230"/>
      <c r="B576" s="230"/>
      <c r="C576" s="230"/>
      <c r="D576" s="230"/>
      <c r="E576" s="230"/>
      <c r="F576" s="230"/>
      <c r="G576" s="230"/>
      <c r="H576" s="230"/>
      <c r="I576" s="230"/>
      <c r="J576" s="230"/>
      <c r="K576" s="230"/>
      <c r="L576" s="230"/>
      <c r="M576" s="230"/>
      <c r="N576" s="230"/>
      <c r="O576" s="230"/>
      <c r="P576" s="230"/>
      <c r="Q576" s="230"/>
      <c r="R576" s="230"/>
      <c r="S576" s="230"/>
      <c r="T576" s="230"/>
      <c r="U576" s="230"/>
      <c r="V576" s="230"/>
      <c r="W576" s="230"/>
      <c r="X576" s="230"/>
      <c r="Y576" s="230"/>
      <c r="Z576" s="230"/>
    </row>
    <row r="577" spans="1:26" ht="12.75">
      <c r="A577" s="230"/>
      <c r="B577" s="230"/>
      <c r="C577" s="230"/>
      <c r="D577" s="230"/>
      <c r="E577" s="230"/>
      <c r="F577" s="230"/>
      <c r="G577" s="230"/>
      <c r="H577" s="230"/>
      <c r="I577" s="230"/>
      <c r="J577" s="230"/>
      <c r="K577" s="230"/>
      <c r="L577" s="230"/>
      <c r="M577" s="230"/>
      <c r="N577" s="230"/>
      <c r="O577" s="230"/>
      <c r="P577" s="230"/>
      <c r="Q577" s="230"/>
      <c r="R577" s="230"/>
      <c r="S577" s="230"/>
      <c r="T577" s="230"/>
      <c r="U577" s="230"/>
      <c r="V577" s="230"/>
      <c r="W577" s="230"/>
      <c r="X577" s="230"/>
      <c r="Y577" s="230"/>
      <c r="Z577" s="230"/>
    </row>
    <row r="578" spans="1:26" ht="12.75">
      <c r="A578" s="230"/>
      <c r="B578" s="230"/>
      <c r="C578" s="230"/>
      <c r="D578" s="230"/>
      <c r="E578" s="230"/>
      <c r="F578" s="230"/>
      <c r="G578" s="230"/>
      <c r="H578" s="230"/>
      <c r="I578" s="230"/>
      <c r="J578" s="230"/>
      <c r="K578" s="230"/>
      <c r="L578" s="230"/>
      <c r="M578" s="230"/>
      <c r="N578" s="230"/>
      <c r="O578" s="230"/>
      <c r="P578" s="230"/>
      <c r="Q578" s="230"/>
      <c r="R578" s="230"/>
      <c r="S578" s="230"/>
      <c r="T578" s="230"/>
      <c r="U578" s="230"/>
      <c r="V578" s="230"/>
      <c r="W578" s="230"/>
      <c r="X578" s="230"/>
      <c r="Y578" s="230"/>
      <c r="Z578" s="230"/>
    </row>
    <row r="579" spans="1:26" ht="12.75">
      <c r="A579" s="230"/>
      <c r="B579" s="230"/>
      <c r="C579" s="230"/>
      <c r="D579" s="230"/>
      <c r="E579" s="230"/>
      <c r="F579" s="230"/>
      <c r="G579" s="230"/>
      <c r="H579" s="230"/>
      <c r="I579" s="230"/>
      <c r="J579" s="230"/>
      <c r="K579" s="230"/>
      <c r="L579" s="230"/>
      <c r="M579" s="230"/>
      <c r="N579" s="230"/>
      <c r="O579" s="230"/>
      <c r="P579" s="230"/>
      <c r="Q579" s="230"/>
      <c r="R579" s="230"/>
      <c r="S579" s="230"/>
      <c r="T579" s="230"/>
      <c r="U579" s="230"/>
      <c r="V579" s="230"/>
      <c r="W579" s="230"/>
      <c r="X579" s="230"/>
      <c r="Y579" s="230"/>
      <c r="Z579" s="230"/>
    </row>
    <row r="580" spans="1:26" ht="12.75">
      <c r="A580" s="230"/>
      <c r="B580" s="230"/>
      <c r="C580" s="230"/>
      <c r="D580" s="230"/>
      <c r="E580" s="230"/>
      <c r="F580" s="230"/>
      <c r="G580" s="230"/>
      <c r="H580" s="230"/>
      <c r="I580" s="230"/>
      <c r="J580" s="230"/>
      <c r="K580" s="230"/>
      <c r="L580" s="230"/>
      <c r="M580" s="230"/>
      <c r="N580" s="230"/>
      <c r="O580" s="230"/>
      <c r="P580" s="230"/>
      <c r="Q580" s="230"/>
      <c r="R580" s="230"/>
      <c r="S580" s="230"/>
      <c r="T580" s="230"/>
      <c r="U580" s="230"/>
      <c r="V580" s="230"/>
      <c r="W580" s="230"/>
      <c r="X580" s="230"/>
      <c r="Y580" s="230"/>
      <c r="Z580" s="230"/>
    </row>
    <row r="581" spans="1:26" ht="12.75">
      <c r="A581" s="230"/>
      <c r="B581" s="230"/>
      <c r="C581" s="230"/>
      <c r="D581" s="230"/>
      <c r="E581" s="230"/>
      <c r="F581" s="230"/>
      <c r="G581" s="230"/>
      <c r="H581" s="230"/>
      <c r="I581" s="230"/>
      <c r="J581" s="230"/>
      <c r="K581" s="230"/>
      <c r="L581" s="230"/>
      <c r="M581" s="230"/>
      <c r="N581" s="230"/>
      <c r="O581" s="230"/>
      <c r="P581" s="230"/>
      <c r="Q581" s="230"/>
      <c r="R581" s="230"/>
      <c r="S581" s="230"/>
      <c r="T581" s="230"/>
      <c r="U581" s="230"/>
      <c r="V581" s="230"/>
      <c r="W581" s="230"/>
      <c r="X581" s="230"/>
      <c r="Y581" s="230"/>
      <c r="Z581" s="230"/>
    </row>
    <row r="582" spans="1:26" ht="12.75">
      <c r="A582" s="230"/>
      <c r="B582" s="230"/>
      <c r="C582" s="230"/>
      <c r="D582" s="230"/>
      <c r="E582" s="230"/>
      <c r="F582" s="230"/>
      <c r="G582" s="230"/>
      <c r="H582" s="230"/>
      <c r="I582" s="230"/>
      <c r="J582" s="230"/>
      <c r="K582" s="230"/>
      <c r="L582" s="230"/>
      <c r="M582" s="230"/>
      <c r="N582" s="230"/>
      <c r="O582" s="230"/>
      <c r="P582" s="230"/>
      <c r="Q582" s="230"/>
      <c r="R582" s="230"/>
      <c r="S582" s="230"/>
      <c r="T582" s="230"/>
      <c r="U582" s="230"/>
      <c r="V582" s="230"/>
      <c r="W582" s="230"/>
      <c r="X582" s="230"/>
      <c r="Y582" s="230"/>
      <c r="Z582" s="230"/>
    </row>
    <row r="583" spans="1:26" ht="12.75">
      <c r="A583" s="230"/>
      <c r="B583" s="230"/>
      <c r="C583" s="230"/>
      <c r="D583" s="230"/>
      <c r="E583" s="230"/>
      <c r="F583" s="230"/>
      <c r="G583" s="230"/>
      <c r="H583" s="230"/>
      <c r="I583" s="230"/>
      <c r="J583" s="230"/>
      <c r="K583" s="230"/>
      <c r="L583" s="230"/>
      <c r="M583" s="230"/>
      <c r="N583" s="230"/>
      <c r="O583" s="230"/>
      <c r="P583" s="230"/>
      <c r="Q583" s="230"/>
      <c r="R583" s="230"/>
      <c r="S583" s="230"/>
      <c r="T583" s="230"/>
      <c r="U583" s="230"/>
      <c r="V583" s="230"/>
      <c r="W583" s="230"/>
      <c r="X583" s="230"/>
      <c r="Y583" s="230"/>
      <c r="Z583" s="230"/>
    </row>
    <row r="584" spans="1:26" ht="12.75">
      <c r="A584" s="230"/>
      <c r="B584" s="230"/>
      <c r="C584" s="230"/>
      <c r="D584" s="230"/>
      <c r="E584" s="230"/>
      <c r="F584" s="230"/>
      <c r="G584" s="230"/>
      <c r="H584" s="230"/>
      <c r="I584" s="230"/>
      <c r="J584" s="230"/>
      <c r="K584" s="230"/>
      <c r="L584" s="230"/>
      <c r="M584" s="230"/>
      <c r="N584" s="230"/>
      <c r="O584" s="230"/>
      <c r="P584" s="230"/>
      <c r="Q584" s="230"/>
      <c r="R584" s="230"/>
      <c r="S584" s="230"/>
      <c r="T584" s="230"/>
      <c r="U584" s="230"/>
      <c r="V584" s="230"/>
      <c r="W584" s="230"/>
      <c r="X584" s="230"/>
      <c r="Y584" s="230"/>
      <c r="Z584" s="230"/>
    </row>
    <row r="585" spans="1:26" ht="12.75">
      <c r="A585" s="230"/>
      <c r="B585" s="230"/>
      <c r="C585" s="230"/>
      <c r="D585" s="230"/>
      <c r="E585" s="230"/>
      <c r="F585" s="230"/>
      <c r="G585" s="230"/>
      <c r="H585" s="230"/>
      <c r="I585" s="230"/>
      <c r="J585" s="230"/>
      <c r="K585" s="230"/>
      <c r="L585" s="230"/>
      <c r="M585" s="230"/>
      <c r="N585" s="230"/>
      <c r="O585" s="230"/>
      <c r="P585" s="230"/>
      <c r="Q585" s="230"/>
      <c r="R585" s="230"/>
      <c r="S585" s="230"/>
      <c r="T585" s="230"/>
      <c r="U585" s="230"/>
      <c r="V585" s="230"/>
      <c r="W585" s="230"/>
      <c r="X585" s="230"/>
      <c r="Y585" s="230"/>
      <c r="Z585" s="230"/>
    </row>
    <row r="586" spans="1:26" ht="12.75">
      <c r="A586" s="230"/>
      <c r="B586" s="230"/>
      <c r="C586" s="230"/>
      <c r="D586" s="230"/>
      <c r="E586" s="230"/>
      <c r="F586" s="230"/>
      <c r="G586" s="230"/>
      <c r="H586" s="230"/>
      <c r="I586" s="230"/>
      <c r="J586" s="230"/>
      <c r="K586" s="230"/>
      <c r="L586" s="230"/>
      <c r="M586" s="230"/>
      <c r="N586" s="230"/>
      <c r="O586" s="230"/>
      <c r="P586" s="230"/>
      <c r="Q586" s="230"/>
      <c r="R586" s="230"/>
      <c r="S586" s="230"/>
      <c r="T586" s="230"/>
      <c r="U586" s="230"/>
      <c r="V586" s="230"/>
      <c r="W586" s="230"/>
      <c r="X586" s="230"/>
      <c r="Y586" s="230"/>
      <c r="Z586" s="230"/>
    </row>
    <row r="587" spans="1:26" ht="12.75">
      <c r="A587" s="230"/>
      <c r="B587" s="230"/>
      <c r="C587" s="230"/>
      <c r="D587" s="230"/>
      <c r="E587" s="230"/>
      <c r="F587" s="230"/>
      <c r="G587" s="230"/>
      <c r="H587" s="230"/>
      <c r="I587" s="230"/>
      <c r="J587" s="230"/>
      <c r="K587" s="230"/>
      <c r="L587" s="230"/>
      <c r="M587" s="230"/>
      <c r="N587" s="230"/>
      <c r="O587" s="230"/>
      <c r="P587" s="230"/>
      <c r="Q587" s="230"/>
      <c r="R587" s="230"/>
      <c r="S587" s="230"/>
      <c r="T587" s="230"/>
      <c r="U587" s="230"/>
      <c r="V587" s="230"/>
      <c r="W587" s="230"/>
      <c r="X587" s="230"/>
      <c r="Y587" s="230"/>
      <c r="Z587" s="230"/>
    </row>
    <row r="588" spans="1:26" ht="12.75">
      <c r="A588" s="230"/>
      <c r="B588" s="230"/>
      <c r="C588" s="230"/>
      <c r="D588" s="230"/>
      <c r="E588" s="230"/>
      <c r="F588" s="230"/>
      <c r="G588" s="230"/>
      <c r="H588" s="230"/>
      <c r="I588" s="230"/>
      <c r="J588" s="230"/>
      <c r="K588" s="230"/>
      <c r="L588" s="230"/>
      <c r="M588" s="230"/>
      <c r="N588" s="230"/>
      <c r="O588" s="230"/>
      <c r="P588" s="230"/>
      <c r="Q588" s="230"/>
      <c r="R588" s="230"/>
      <c r="S588" s="230"/>
      <c r="T588" s="230"/>
      <c r="U588" s="230"/>
      <c r="V588" s="230"/>
      <c r="W588" s="230"/>
      <c r="X588" s="230"/>
      <c r="Y588" s="230"/>
      <c r="Z588" s="230"/>
    </row>
    <row r="589" spans="1:26" ht="12.75">
      <c r="A589" s="230"/>
      <c r="B589" s="230"/>
      <c r="C589" s="230"/>
      <c r="D589" s="230"/>
      <c r="E589" s="230"/>
      <c r="F589" s="230"/>
      <c r="G589" s="230"/>
      <c r="H589" s="230"/>
      <c r="I589" s="230"/>
      <c r="J589" s="230"/>
      <c r="K589" s="230"/>
      <c r="L589" s="230"/>
      <c r="M589" s="230"/>
      <c r="N589" s="230"/>
      <c r="O589" s="230"/>
      <c r="P589" s="230"/>
      <c r="Q589" s="230"/>
      <c r="R589" s="230"/>
      <c r="S589" s="230"/>
      <c r="T589" s="230"/>
      <c r="U589" s="230"/>
      <c r="V589" s="230"/>
      <c r="W589" s="230"/>
      <c r="X589" s="230"/>
      <c r="Y589" s="230"/>
      <c r="Z589" s="230"/>
    </row>
    <row r="590" spans="1:26" ht="12.75">
      <c r="A590" s="230"/>
      <c r="B590" s="230"/>
      <c r="C590" s="230"/>
      <c r="D590" s="230"/>
      <c r="E590" s="230"/>
      <c r="F590" s="230"/>
      <c r="G590" s="230"/>
      <c r="H590" s="230"/>
      <c r="I590" s="230"/>
      <c r="J590" s="230"/>
      <c r="K590" s="230"/>
      <c r="L590" s="230"/>
      <c r="M590" s="230"/>
      <c r="N590" s="230"/>
      <c r="O590" s="230"/>
      <c r="P590" s="230"/>
      <c r="Q590" s="230"/>
      <c r="R590" s="230"/>
      <c r="S590" s="230"/>
      <c r="T590" s="230"/>
      <c r="U590" s="230"/>
      <c r="V590" s="230"/>
      <c r="W590" s="230"/>
      <c r="X590" s="230"/>
      <c r="Y590" s="230"/>
      <c r="Z590" s="230"/>
    </row>
    <row r="591" spans="1:26" ht="12.75">
      <c r="A591" s="230"/>
      <c r="B591" s="230"/>
      <c r="C591" s="230"/>
      <c r="D591" s="230"/>
      <c r="E591" s="230"/>
      <c r="F591" s="230"/>
      <c r="G591" s="230"/>
      <c r="H591" s="230"/>
      <c r="I591" s="230"/>
      <c r="J591" s="230"/>
      <c r="K591" s="230"/>
      <c r="L591" s="230"/>
      <c r="M591" s="230"/>
      <c r="N591" s="230"/>
      <c r="O591" s="230"/>
      <c r="P591" s="230"/>
      <c r="Q591" s="230"/>
      <c r="R591" s="230"/>
      <c r="S591" s="230"/>
      <c r="T591" s="230"/>
      <c r="U591" s="230"/>
      <c r="V591" s="230"/>
      <c r="W591" s="230"/>
      <c r="X591" s="230"/>
      <c r="Y591" s="230"/>
      <c r="Z591" s="230"/>
    </row>
    <row r="592" spans="1:26" ht="12.75">
      <c r="A592" s="230"/>
      <c r="B592" s="230"/>
      <c r="C592" s="230"/>
      <c r="D592" s="230"/>
      <c r="E592" s="230"/>
      <c r="F592" s="230"/>
      <c r="G592" s="230"/>
      <c r="H592" s="230"/>
      <c r="I592" s="230"/>
      <c r="J592" s="230"/>
      <c r="K592" s="230"/>
      <c r="L592" s="230"/>
      <c r="M592" s="230"/>
      <c r="N592" s="230"/>
      <c r="O592" s="230"/>
      <c r="P592" s="230"/>
      <c r="Q592" s="230"/>
      <c r="R592" s="230"/>
      <c r="S592" s="230"/>
      <c r="T592" s="230"/>
      <c r="U592" s="230"/>
      <c r="V592" s="230"/>
      <c r="W592" s="230"/>
      <c r="X592" s="230"/>
      <c r="Y592" s="230"/>
      <c r="Z592" s="230"/>
    </row>
    <row r="593" spans="1:26" ht="12.75">
      <c r="A593" s="230"/>
      <c r="B593" s="230"/>
      <c r="C593" s="230"/>
      <c r="D593" s="230"/>
      <c r="E593" s="230"/>
      <c r="F593" s="230"/>
      <c r="G593" s="230"/>
      <c r="H593" s="230"/>
      <c r="I593" s="230"/>
      <c r="J593" s="230"/>
      <c r="K593" s="230"/>
      <c r="L593" s="230"/>
      <c r="M593" s="230"/>
      <c r="N593" s="230"/>
      <c r="O593" s="230"/>
      <c r="P593" s="230"/>
      <c r="Q593" s="230"/>
      <c r="R593" s="230"/>
      <c r="S593" s="230"/>
      <c r="T593" s="230"/>
      <c r="U593" s="230"/>
      <c r="V593" s="230"/>
      <c r="W593" s="230"/>
      <c r="X593" s="230"/>
      <c r="Y593" s="230"/>
      <c r="Z593" s="230"/>
    </row>
    <row r="594" spans="1:26" ht="12.75">
      <c r="A594" s="230"/>
      <c r="B594" s="230"/>
      <c r="C594" s="230"/>
      <c r="D594" s="230"/>
      <c r="E594" s="230"/>
      <c r="F594" s="230"/>
      <c r="G594" s="230"/>
      <c r="H594" s="230"/>
      <c r="I594" s="230"/>
      <c r="J594" s="230"/>
      <c r="K594" s="230"/>
      <c r="L594" s="230"/>
      <c r="M594" s="230"/>
      <c r="N594" s="230"/>
      <c r="O594" s="230"/>
      <c r="P594" s="230"/>
      <c r="Q594" s="230"/>
      <c r="R594" s="230"/>
      <c r="S594" s="230"/>
      <c r="T594" s="230"/>
      <c r="U594" s="230"/>
      <c r="V594" s="230"/>
      <c r="W594" s="230"/>
      <c r="X594" s="230"/>
      <c r="Y594" s="230"/>
      <c r="Z594" s="230"/>
    </row>
    <row r="595" spans="1:26" ht="12.75">
      <c r="A595" s="230"/>
      <c r="B595" s="230"/>
      <c r="C595" s="230"/>
      <c r="D595" s="230"/>
      <c r="E595" s="230"/>
      <c r="F595" s="230"/>
      <c r="G595" s="230"/>
      <c r="H595" s="230"/>
      <c r="I595" s="230"/>
      <c r="J595" s="230"/>
      <c r="K595" s="230"/>
      <c r="L595" s="230"/>
      <c r="M595" s="230"/>
      <c r="N595" s="230"/>
      <c r="O595" s="230"/>
      <c r="P595" s="230"/>
      <c r="Q595" s="230"/>
      <c r="R595" s="230"/>
      <c r="S595" s="230"/>
      <c r="T595" s="230"/>
      <c r="U595" s="230"/>
      <c r="V595" s="230"/>
      <c r="W595" s="230"/>
      <c r="X595" s="230"/>
      <c r="Y595" s="230"/>
      <c r="Z595" s="230"/>
    </row>
    <row r="596" spans="1:26" ht="12.75">
      <c r="A596" s="230"/>
      <c r="B596" s="230"/>
      <c r="C596" s="230"/>
      <c r="D596" s="230"/>
      <c r="E596" s="230"/>
      <c r="F596" s="230"/>
      <c r="G596" s="230"/>
      <c r="H596" s="230"/>
      <c r="I596" s="230"/>
      <c r="J596" s="230"/>
      <c r="K596" s="230"/>
      <c r="L596" s="230"/>
      <c r="M596" s="230"/>
      <c r="N596" s="230"/>
      <c r="O596" s="230"/>
      <c r="P596" s="230"/>
      <c r="Q596" s="230"/>
      <c r="R596" s="230"/>
      <c r="S596" s="230"/>
      <c r="T596" s="230"/>
      <c r="U596" s="230"/>
      <c r="V596" s="230"/>
      <c r="W596" s="230"/>
      <c r="X596" s="230"/>
      <c r="Y596" s="230"/>
      <c r="Z596" s="230"/>
    </row>
    <row r="597" spans="1:26" ht="12.75">
      <c r="A597" s="230"/>
      <c r="B597" s="230"/>
      <c r="C597" s="230"/>
      <c r="D597" s="230"/>
      <c r="E597" s="230"/>
      <c r="F597" s="230"/>
      <c r="G597" s="230"/>
      <c r="H597" s="230"/>
      <c r="I597" s="230"/>
      <c r="J597" s="230"/>
      <c r="K597" s="230"/>
      <c r="L597" s="230"/>
      <c r="M597" s="230"/>
      <c r="N597" s="230"/>
      <c r="O597" s="230"/>
      <c r="P597" s="230"/>
      <c r="Q597" s="230"/>
      <c r="R597" s="230"/>
      <c r="S597" s="230"/>
      <c r="T597" s="230"/>
      <c r="U597" s="230"/>
      <c r="V597" s="230"/>
      <c r="W597" s="230"/>
      <c r="X597" s="230"/>
      <c r="Y597" s="230"/>
      <c r="Z597" s="230"/>
    </row>
    <row r="598" spans="1:26" ht="12.75">
      <c r="A598" s="230"/>
      <c r="B598" s="230"/>
      <c r="C598" s="230"/>
      <c r="D598" s="230"/>
      <c r="E598" s="230"/>
      <c r="F598" s="230"/>
      <c r="G598" s="230"/>
      <c r="H598" s="230"/>
      <c r="I598" s="230"/>
      <c r="J598" s="230"/>
      <c r="K598" s="230"/>
      <c r="L598" s="230"/>
      <c r="M598" s="230"/>
      <c r="N598" s="230"/>
      <c r="O598" s="230"/>
      <c r="P598" s="230"/>
      <c r="Q598" s="230"/>
      <c r="R598" s="230"/>
      <c r="S598" s="230"/>
      <c r="T598" s="230"/>
      <c r="U598" s="230"/>
      <c r="V598" s="230"/>
      <c r="W598" s="230"/>
      <c r="X598" s="230"/>
      <c r="Y598" s="230"/>
      <c r="Z598" s="230"/>
    </row>
    <row r="599" spans="1:26" ht="12.75">
      <c r="A599" s="230"/>
      <c r="B599" s="230"/>
      <c r="C599" s="230"/>
      <c r="D599" s="230"/>
      <c r="E599" s="230"/>
      <c r="F599" s="230"/>
      <c r="G599" s="230"/>
      <c r="H599" s="230"/>
      <c r="I599" s="230"/>
      <c r="J599" s="230"/>
      <c r="K599" s="230"/>
      <c r="L599" s="230"/>
      <c r="M599" s="230"/>
      <c r="N599" s="230"/>
      <c r="O599" s="230"/>
      <c r="P599" s="230"/>
      <c r="Q599" s="230"/>
      <c r="R599" s="230"/>
      <c r="S599" s="230"/>
      <c r="T599" s="230"/>
      <c r="U599" s="230"/>
      <c r="V599" s="230"/>
      <c r="W599" s="230"/>
      <c r="X599" s="230"/>
      <c r="Y599" s="230"/>
      <c r="Z599" s="230"/>
    </row>
    <row r="600" spans="1:26" ht="12.75">
      <c r="A600" s="230"/>
      <c r="B600" s="230"/>
      <c r="C600" s="230"/>
      <c r="D600" s="230"/>
      <c r="E600" s="230"/>
      <c r="F600" s="230"/>
      <c r="G600" s="230"/>
      <c r="H600" s="230"/>
      <c r="I600" s="230"/>
      <c r="J600" s="230"/>
      <c r="K600" s="230"/>
      <c r="L600" s="230"/>
      <c r="M600" s="230"/>
      <c r="N600" s="230"/>
      <c r="O600" s="230"/>
      <c r="P600" s="230"/>
      <c r="Q600" s="230"/>
      <c r="R600" s="230"/>
      <c r="S600" s="230"/>
      <c r="T600" s="230"/>
      <c r="U600" s="230"/>
      <c r="V600" s="230"/>
      <c r="W600" s="230"/>
      <c r="X600" s="230"/>
      <c r="Y600" s="230"/>
      <c r="Z600" s="230"/>
    </row>
    <row r="601" spans="1:26" ht="12.75">
      <c r="A601" s="230"/>
      <c r="B601" s="230"/>
      <c r="C601" s="230"/>
      <c r="D601" s="230"/>
      <c r="E601" s="230"/>
      <c r="F601" s="230"/>
      <c r="G601" s="230"/>
      <c r="H601" s="230"/>
      <c r="I601" s="230"/>
      <c r="J601" s="230"/>
      <c r="K601" s="230"/>
      <c r="L601" s="230"/>
      <c r="M601" s="230"/>
      <c r="N601" s="230"/>
      <c r="O601" s="230"/>
      <c r="P601" s="230"/>
      <c r="Q601" s="230"/>
      <c r="R601" s="230"/>
      <c r="S601" s="230"/>
      <c r="T601" s="230"/>
      <c r="U601" s="230"/>
      <c r="V601" s="230"/>
      <c r="W601" s="230"/>
      <c r="X601" s="230"/>
      <c r="Y601" s="230"/>
      <c r="Z601" s="230"/>
    </row>
    <row r="602" spans="1:26" ht="12.75">
      <c r="A602" s="230"/>
      <c r="B602" s="230"/>
      <c r="C602" s="230"/>
      <c r="D602" s="230"/>
      <c r="E602" s="230"/>
      <c r="F602" s="230"/>
      <c r="G602" s="230"/>
      <c r="H602" s="230"/>
      <c r="I602" s="230"/>
      <c r="J602" s="230"/>
      <c r="K602" s="230"/>
      <c r="L602" s="230"/>
      <c r="M602" s="230"/>
      <c r="N602" s="230"/>
      <c r="O602" s="230"/>
      <c r="P602" s="230"/>
      <c r="Q602" s="230"/>
      <c r="R602" s="230"/>
      <c r="S602" s="230"/>
      <c r="T602" s="230"/>
      <c r="U602" s="230"/>
      <c r="V602" s="230"/>
      <c r="W602" s="230"/>
      <c r="X602" s="230"/>
      <c r="Y602" s="230"/>
      <c r="Z602" s="230"/>
    </row>
    <row r="603" spans="1:26" ht="12.75">
      <c r="A603" s="230"/>
      <c r="B603" s="230"/>
      <c r="C603" s="230"/>
      <c r="D603" s="230"/>
      <c r="E603" s="230"/>
      <c r="F603" s="230"/>
      <c r="G603" s="230"/>
      <c r="H603" s="230"/>
      <c r="I603" s="230"/>
      <c r="J603" s="230"/>
      <c r="K603" s="230"/>
      <c r="L603" s="230"/>
      <c r="M603" s="230"/>
      <c r="N603" s="230"/>
      <c r="O603" s="230"/>
      <c r="P603" s="230"/>
      <c r="Q603" s="230"/>
      <c r="R603" s="230"/>
      <c r="S603" s="230"/>
      <c r="T603" s="230"/>
      <c r="U603" s="230"/>
      <c r="V603" s="230"/>
      <c r="W603" s="230"/>
      <c r="X603" s="230"/>
      <c r="Y603" s="230"/>
      <c r="Z603" s="230"/>
    </row>
    <row r="604" spans="1:26" ht="12.75">
      <c r="A604" s="230"/>
      <c r="B604" s="230"/>
      <c r="C604" s="230"/>
      <c r="D604" s="230"/>
      <c r="E604" s="230"/>
      <c r="F604" s="230"/>
      <c r="G604" s="230"/>
      <c r="H604" s="230"/>
      <c r="I604" s="230"/>
      <c r="J604" s="230"/>
      <c r="K604" s="230"/>
      <c r="L604" s="230"/>
      <c r="M604" s="230"/>
      <c r="N604" s="230"/>
      <c r="O604" s="230"/>
      <c r="P604" s="230"/>
      <c r="Q604" s="230"/>
      <c r="R604" s="230"/>
      <c r="S604" s="230"/>
      <c r="T604" s="230"/>
      <c r="U604" s="230"/>
      <c r="V604" s="230"/>
      <c r="W604" s="230"/>
      <c r="X604" s="230"/>
      <c r="Y604" s="230"/>
      <c r="Z604" s="230"/>
    </row>
    <row r="605" spans="1:26" ht="12.75">
      <c r="A605" s="230"/>
      <c r="B605" s="230"/>
      <c r="C605" s="230"/>
      <c r="D605" s="230"/>
      <c r="E605" s="230"/>
      <c r="F605" s="230"/>
      <c r="G605" s="230"/>
      <c r="H605" s="230"/>
      <c r="I605" s="230"/>
      <c r="J605" s="230"/>
      <c r="K605" s="230"/>
      <c r="L605" s="230"/>
      <c r="M605" s="230"/>
      <c r="N605" s="230"/>
      <c r="O605" s="230"/>
      <c r="P605" s="230"/>
      <c r="Q605" s="230"/>
      <c r="R605" s="230"/>
      <c r="S605" s="230"/>
      <c r="T605" s="230"/>
      <c r="U605" s="230"/>
      <c r="V605" s="230"/>
      <c r="W605" s="230"/>
      <c r="X605" s="230"/>
      <c r="Y605" s="230"/>
      <c r="Z605" s="230"/>
    </row>
    <row r="606" spans="1:26" ht="12.75">
      <c r="A606" s="230"/>
      <c r="B606" s="230"/>
      <c r="C606" s="230"/>
      <c r="D606" s="230"/>
      <c r="E606" s="230"/>
      <c r="F606" s="230"/>
      <c r="G606" s="230"/>
      <c r="H606" s="230"/>
      <c r="I606" s="230"/>
      <c r="J606" s="230"/>
      <c r="K606" s="230"/>
      <c r="L606" s="230"/>
      <c r="M606" s="230"/>
      <c r="N606" s="230"/>
      <c r="O606" s="230"/>
      <c r="P606" s="230"/>
      <c r="Q606" s="230"/>
      <c r="R606" s="230"/>
      <c r="S606" s="230"/>
      <c r="T606" s="230"/>
      <c r="U606" s="230"/>
      <c r="V606" s="230"/>
      <c r="W606" s="230"/>
      <c r="X606" s="230"/>
      <c r="Y606" s="230"/>
      <c r="Z606" s="230"/>
    </row>
    <row r="607" spans="1:26" ht="12.75">
      <c r="A607" s="230"/>
      <c r="B607" s="230"/>
      <c r="C607" s="230"/>
      <c r="D607" s="230"/>
      <c r="E607" s="230"/>
      <c r="F607" s="230"/>
      <c r="G607" s="230"/>
      <c r="H607" s="230"/>
      <c r="I607" s="230"/>
      <c r="J607" s="230"/>
      <c r="K607" s="230"/>
      <c r="L607" s="230"/>
      <c r="M607" s="230"/>
      <c r="N607" s="230"/>
      <c r="O607" s="230"/>
      <c r="P607" s="230"/>
      <c r="Q607" s="230"/>
      <c r="R607" s="230"/>
      <c r="S607" s="230"/>
      <c r="T607" s="230"/>
      <c r="U607" s="230"/>
      <c r="V607" s="230"/>
      <c r="W607" s="230"/>
      <c r="X607" s="230"/>
      <c r="Y607" s="230"/>
      <c r="Z607" s="230"/>
    </row>
    <row r="608" spans="1:26" ht="12.75">
      <c r="A608" s="230"/>
      <c r="B608" s="230"/>
      <c r="C608" s="230"/>
      <c r="D608" s="230"/>
      <c r="E608" s="230"/>
      <c r="F608" s="230"/>
      <c r="G608" s="230"/>
      <c r="H608" s="230"/>
      <c r="I608" s="230"/>
      <c r="J608" s="230"/>
      <c r="K608" s="230"/>
      <c r="L608" s="230"/>
      <c r="M608" s="230"/>
      <c r="N608" s="230"/>
      <c r="O608" s="230"/>
      <c r="P608" s="230"/>
      <c r="Q608" s="230"/>
      <c r="R608" s="230"/>
      <c r="S608" s="230"/>
      <c r="T608" s="230"/>
      <c r="U608" s="230"/>
      <c r="V608" s="230"/>
      <c r="W608" s="230"/>
      <c r="X608" s="230"/>
      <c r="Y608" s="230"/>
      <c r="Z608" s="230"/>
    </row>
    <row r="609" spans="1:26" ht="12.75">
      <c r="A609" s="230"/>
      <c r="B609" s="230"/>
      <c r="C609" s="230"/>
      <c r="D609" s="230"/>
      <c r="E609" s="230"/>
      <c r="F609" s="230"/>
      <c r="G609" s="230"/>
      <c r="H609" s="230"/>
      <c r="I609" s="230"/>
      <c r="J609" s="230"/>
      <c r="K609" s="230"/>
      <c r="L609" s="230"/>
      <c r="M609" s="230"/>
      <c r="N609" s="230"/>
      <c r="O609" s="230"/>
      <c r="P609" s="230"/>
      <c r="Q609" s="230"/>
      <c r="R609" s="230"/>
      <c r="S609" s="230"/>
      <c r="T609" s="230"/>
      <c r="U609" s="230"/>
      <c r="V609" s="230"/>
      <c r="W609" s="230"/>
      <c r="X609" s="230"/>
      <c r="Y609" s="230"/>
      <c r="Z609" s="230"/>
    </row>
    <row r="610" spans="1:26" ht="12.75">
      <c r="A610" s="230"/>
      <c r="B610" s="230"/>
      <c r="C610" s="230"/>
      <c r="D610" s="230"/>
      <c r="E610" s="230"/>
      <c r="F610" s="230"/>
      <c r="G610" s="230"/>
      <c r="H610" s="230"/>
      <c r="I610" s="230"/>
      <c r="J610" s="230"/>
      <c r="K610" s="230"/>
      <c r="L610" s="230"/>
      <c r="M610" s="230"/>
      <c r="N610" s="230"/>
      <c r="O610" s="230"/>
      <c r="P610" s="230"/>
      <c r="Q610" s="230"/>
      <c r="R610" s="230"/>
      <c r="S610" s="230"/>
      <c r="T610" s="230"/>
      <c r="U610" s="230"/>
      <c r="V610" s="230"/>
      <c r="W610" s="230"/>
      <c r="X610" s="230"/>
      <c r="Y610" s="230"/>
      <c r="Z610" s="230"/>
    </row>
    <row r="611" spans="1:26" ht="12.75">
      <c r="A611" s="230"/>
      <c r="B611" s="230"/>
      <c r="C611" s="230"/>
      <c r="D611" s="230"/>
      <c r="E611" s="230"/>
      <c r="F611" s="230"/>
      <c r="G611" s="230"/>
      <c r="H611" s="230"/>
      <c r="I611" s="230"/>
      <c r="J611" s="230"/>
      <c r="K611" s="230"/>
      <c r="L611" s="230"/>
      <c r="M611" s="230"/>
      <c r="N611" s="230"/>
      <c r="O611" s="230"/>
      <c r="P611" s="230"/>
      <c r="Q611" s="230"/>
      <c r="R611" s="230"/>
      <c r="S611" s="230"/>
      <c r="T611" s="230"/>
      <c r="U611" s="230"/>
      <c r="V611" s="230"/>
      <c r="W611" s="230"/>
      <c r="X611" s="230"/>
      <c r="Y611" s="230"/>
      <c r="Z611" s="230"/>
    </row>
    <row r="612" spans="1:26" ht="12.75">
      <c r="A612" s="230"/>
      <c r="B612" s="230"/>
      <c r="C612" s="230"/>
      <c r="D612" s="230"/>
      <c r="E612" s="230"/>
      <c r="F612" s="230"/>
      <c r="G612" s="230"/>
      <c r="H612" s="230"/>
      <c r="I612" s="230"/>
      <c r="J612" s="230"/>
      <c r="K612" s="230"/>
      <c r="L612" s="230"/>
      <c r="M612" s="230"/>
      <c r="N612" s="230"/>
      <c r="O612" s="230"/>
      <c r="P612" s="230"/>
      <c r="Q612" s="230"/>
      <c r="R612" s="230"/>
      <c r="S612" s="230"/>
      <c r="T612" s="230"/>
      <c r="U612" s="230"/>
      <c r="V612" s="230"/>
      <c r="W612" s="230"/>
      <c r="X612" s="230"/>
      <c r="Y612" s="230"/>
      <c r="Z612" s="230"/>
    </row>
    <row r="613" spans="1:26" ht="12.75">
      <c r="A613" s="230"/>
      <c r="B613" s="230"/>
      <c r="C613" s="230"/>
      <c r="D613" s="230"/>
      <c r="E613" s="230"/>
      <c r="F613" s="230"/>
      <c r="G613" s="230"/>
      <c r="H613" s="230"/>
      <c r="I613" s="230"/>
      <c r="J613" s="230"/>
      <c r="K613" s="230"/>
      <c r="L613" s="230"/>
      <c r="M613" s="230"/>
      <c r="N613" s="230"/>
      <c r="O613" s="230"/>
      <c r="P613" s="230"/>
      <c r="Q613" s="230"/>
      <c r="R613" s="230"/>
      <c r="S613" s="230"/>
      <c r="T613" s="230"/>
      <c r="U613" s="230"/>
      <c r="V613" s="230"/>
      <c r="W613" s="230"/>
      <c r="X613" s="230"/>
      <c r="Y613" s="230"/>
      <c r="Z613" s="230"/>
    </row>
    <row r="614" spans="1:26" ht="12.75">
      <c r="A614" s="230"/>
      <c r="B614" s="230"/>
      <c r="C614" s="230"/>
      <c r="D614" s="230"/>
      <c r="E614" s="230"/>
      <c r="F614" s="230"/>
      <c r="G614" s="230"/>
      <c r="H614" s="230"/>
      <c r="I614" s="230"/>
      <c r="J614" s="230"/>
      <c r="K614" s="230"/>
      <c r="L614" s="230"/>
      <c r="M614" s="230"/>
      <c r="N614" s="230"/>
      <c r="O614" s="230"/>
      <c r="P614" s="230"/>
      <c r="Q614" s="230"/>
      <c r="R614" s="230"/>
      <c r="S614" s="230"/>
      <c r="T614" s="230"/>
      <c r="U614" s="230"/>
      <c r="V614" s="230"/>
      <c r="W614" s="230"/>
      <c r="X614" s="230"/>
      <c r="Y614" s="230"/>
      <c r="Z614" s="230"/>
    </row>
    <row r="615" spans="1:26" ht="12.75">
      <c r="A615" s="230"/>
      <c r="B615" s="230"/>
      <c r="C615" s="230"/>
      <c r="D615" s="230"/>
      <c r="E615" s="230"/>
      <c r="F615" s="230"/>
      <c r="G615" s="230"/>
      <c r="H615" s="230"/>
      <c r="I615" s="230"/>
      <c r="J615" s="230"/>
      <c r="K615" s="230"/>
      <c r="L615" s="230"/>
      <c r="M615" s="230"/>
      <c r="N615" s="230"/>
      <c r="O615" s="230"/>
      <c r="P615" s="230"/>
      <c r="Q615" s="230"/>
      <c r="R615" s="230"/>
      <c r="S615" s="230"/>
      <c r="T615" s="230"/>
      <c r="U615" s="230"/>
      <c r="V615" s="230"/>
      <c r="W615" s="230"/>
      <c r="X615" s="230"/>
      <c r="Y615" s="230"/>
      <c r="Z615" s="230"/>
    </row>
    <row r="616" spans="1:26" ht="12.75">
      <c r="A616" s="230"/>
      <c r="B616" s="230"/>
      <c r="C616" s="230"/>
      <c r="D616" s="230"/>
      <c r="E616" s="230"/>
      <c r="F616" s="230"/>
      <c r="G616" s="230"/>
      <c r="H616" s="230"/>
      <c r="I616" s="230"/>
      <c r="J616" s="230"/>
      <c r="K616" s="230"/>
      <c r="L616" s="230"/>
      <c r="M616" s="230"/>
      <c r="N616" s="230"/>
      <c r="O616" s="230"/>
      <c r="P616" s="230"/>
      <c r="Q616" s="230"/>
      <c r="R616" s="230"/>
      <c r="S616" s="230"/>
      <c r="T616" s="230"/>
      <c r="U616" s="230"/>
      <c r="V616" s="230"/>
      <c r="W616" s="230"/>
      <c r="X616" s="230"/>
      <c r="Y616" s="230"/>
      <c r="Z616" s="230"/>
    </row>
    <row r="617" spans="1:26" ht="12.75">
      <c r="A617" s="230"/>
      <c r="B617" s="230"/>
      <c r="C617" s="230"/>
      <c r="D617" s="230"/>
      <c r="E617" s="230"/>
      <c r="F617" s="230"/>
      <c r="G617" s="230"/>
      <c r="H617" s="230"/>
      <c r="I617" s="230"/>
      <c r="J617" s="230"/>
      <c r="K617" s="230"/>
      <c r="L617" s="230"/>
      <c r="M617" s="230"/>
      <c r="N617" s="230"/>
      <c r="O617" s="230"/>
      <c r="P617" s="230"/>
      <c r="Q617" s="230"/>
      <c r="R617" s="230"/>
      <c r="S617" s="230"/>
      <c r="T617" s="230"/>
      <c r="U617" s="230"/>
      <c r="V617" s="230"/>
      <c r="W617" s="230"/>
      <c r="X617" s="230"/>
      <c r="Y617" s="230"/>
      <c r="Z617" s="230"/>
    </row>
    <row r="618" spans="1:26" ht="12.75">
      <c r="A618" s="230"/>
      <c r="B618" s="230"/>
      <c r="C618" s="230"/>
      <c r="D618" s="230"/>
      <c r="E618" s="230"/>
      <c r="F618" s="230"/>
      <c r="G618" s="230"/>
      <c r="H618" s="230"/>
      <c r="I618" s="230"/>
      <c r="J618" s="230"/>
      <c r="K618" s="230"/>
      <c r="L618" s="230"/>
      <c r="M618" s="230"/>
      <c r="N618" s="230"/>
      <c r="O618" s="230"/>
      <c r="P618" s="230"/>
      <c r="Q618" s="230"/>
      <c r="R618" s="230"/>
      <c r="S618" s="230"/>
      <c r="T618" s="230"/>
      <c r="U618" s="230"/>
      <c r="V618" s="230"/>
      <c r="W618" s="230"/>
      <c r="X618" s="230"/>
      <c r="Y618" s="230"/>
      <c r="Z618" s="230"/>
    </row>
    <row r="619" spans="1:26" ht="12.75">
      <c r="A619" s="230"/>
      <c r="B619" s="230"/>
      <c r="C619" s="230"/>
      <c r="D619" s="230"/>
      <c r="E619" s="230"/>
      <c r="F619" s="230"/>
      <c r="G619" s="230"/>
      <c r="H619" s="230"/>
      <c r="I619" s="230"/>
      <c r="J619" s="230"/>
      <c r="K619" s="230"/>
      <c r="L619" s="230"/>
      <c r="M619" s="230"/>
      <c r="N619" s="230"/>
      <c r="O619" s="230"/>
      <c r="P619" s="230"/>
      <c r="Q619" s="230"/>
      <c r="R619" s="230"/>
      <c r="S619" s="230"/>
      <c r="T619" s="230"/>
      <c r="U619" s="230"/>
      <c r="V619" s="230"/>
      <c r="W619" s="230"/>
      <c r="X619" s="230"/>
      <c r="Y619" s="230"/>
      <c r="Z619" s="230"/>
    </row>
    <row r="620" spans="1:26" ht="12.75">
      <c r="A620" s="230"/>
      <c r="B620" s="230"/>
      <c r="C620" s="230"/>
      <c r="D620" s="230"/>
      <c r="E620" s="230"/>
      <c r="F620" s="230"/>
      <c r="G620" s="230"/>
      <c r="H620" s="230"/>
      <c r="I620" s="230"/>
      <c r="J620" s="230"/>
      <c r="K620" s="230"/>
      <c r="L620" s="230"/>
      <c r="M620" s="230"/>
      <c r="N620" s="230"/>
      <c r="O620" s="230"/>
      <c r="P620" s="230"/>
      <c r="Q620" s="230"/>
      <c r="R620" s="230"/>
      <c r="S620" s="230"/>
      <c r="T620" s="230"/>
      <c r="U620" s="230"/>
      <c r="V620" s="230"/>
      <c r="W620" s="230"/>
      <c r="X620" s="230"/>
      <c r="Y620" s="230"/>
      <c r="Z620" s="230"/>
    </row>
    <row r="621" spans="1:26" ht="12.75">
      <c r="A621" s="230"/>
      <c r="B621" s="230"/>
      <c r="C621" s="230"/>
      <c r="D621" s="230"/>
      <c r="E621" s="230"/>
      <c r="F621" s="230"/>
      <c r="G621" s="230"/>
      <c r="H621" s="230"/>
      <c r="I621" s="230"/>
      <c r="J621" s="230"/>
      <c r="K621" s="230"/>
      <c r="L621" s="230"/>
      <c r="M621" s="230"/>
      <c r="N621" s="230"/>
      <c r="O621" s="230"/>
      <c r="P621" s="230"/>
      <c r="Q621" s="230"/>
      <c r="R621" s="230"/>
      <c r="S621" s="230"/>
      <c r="T621" s="230"/>
      <c r="U621" s="230"/>
      <c r="V621" s="230"/>
      <c r="W621" s="230"/>
      <c r="X621" s="230"/>
      <c r="Y621" s="230"/>
      <c r="Z621" s="230"/>
    </row>
    <row r="622" spans="1:26" ht="12.75">
      <c r="A622" s="230"/>
      <c r="B622" s="230"/>
      <c r="C622" s="230"/>
      <c r="D622" s="230"/>
      <c r="E622" s="230"/>
      <c r="F622" s="230"/>
      <c r="G622" s="230"/>
      <c r="H622" s="230"/>
      <c r="I622" s="230"/>
      <c r="J622" s="230"/>
      <c r="K622" s="230"/>
      <c r="L622" s="230"/>
      <c r="M622" s="230"/>
      <c r="N622" s="230"/>
      <c r="O622" s="230"/>
      <c r="P622" s="230"/>
      <c r="Q622" s="230"/>
      <c r="R622" s="230"/>
      <c r="S622" s="230"/>
      <c r="T622" s="230"/>
      <c r="U622" s="230"/>
      <c r="V622" s="230"/>
      <c r="W622" s="230"/>
      <c r="X622" s="230"/>
      <c r="Y622" s="230"/>
      <c r="Z622" s="230"/>
    </row>
    <row r="623" spans="1:26" ht="12.75">
      <c r="A623" s="230"/>
      <c r="B623" s="230"/>
      <c r="C623" s="230"/>
      <c r="D623" s="230"/>
      <c r="E623" s="230"/>
      <c r="F623" s="230"/>
      <c r="G623" s="230"/>
      <c r="H623" s="230"/>
      <c r="I623" s="230"/>
      <c r="J623" s="230"/>
      <c r="K623" s="230"/>
      <c r="L623" s="230"/>
      <c r="M623" s="230"/>
      <c r="N623" s="230"/>
      <c r="O623" s="230"/>
      <c r="P623" s="230"/>
      <c r="Q623" s="230"/>
      <c r="R623" s="230"/>
      <c r="S623" s="230"/>
      <c r="T623" s="230"/>
      <c r="U623" s="230"/>
      <c r="V623" s="230"/>
      <c r="W623" s="230"/>
      <c r="X623" s="230"/>
      <c r="Y623" s="230"/>
      <c r="Z623" s="230"/>
    </row>
    <row r="624" spans="1:26" ht="12.75">
      <c r="A624" s="230"/>
      <c r="B624" s="230"/>
      <c r="C624" s="230"/>
      <c r="D624" s="230"/>
      <c r="E624" s="230"/>
      <c r="F624" s="230"/>
      <c r="G624" s="230"/>
      <c r="H624" s="230"/>
      <c r="I624" s="230"/>
      <c r="J624" s="230"/>
      <c r="K624" s="230"/>
      <c r="L624" s="230"/>
      <c r="M624" s="230"/>
      <c r="N624" s="230"/>
      <c r="O624" s="230"/>
      <c r="P624" s="230"/>
      <c r="Q624" s="230"/>
      <c r="R624" s="230"/>
      <c r="S624" s="230"/>
      <c r="T624" s="230"/>
      <c r="U624" s="230"/>
      <c r="V624" s="230"/>
      <c r="W624" s="230"/>
      <c r="X624" s="230"/>
      <c r="Y624" s="230"/>
      <c r="Z624" s="230"/>
    </row>
    <row r="625" spans="1:26" ht="12.75">
      <c r="A625" s="230"/>
      <c r="B625" s="230"/>
      <c r="C625" s="230"/>
      <c r="D625" s="230"/>
      <c r="E625" s="230"/>
      <c r="F625" s="230"/>
      <c r="G625" s="230"/>
      <c r="H625" s="230"/>
      <c r="I625" s="230"/>
      <c r="J625" s="230"/>
      <c r="K625" s="230"/>
      <c r="L625" s="230"/>
      <c r="M625" s="230"/>
      <c r="N625" s="230"/>
      <c r="O625" s="230"/>
      <c r="P625" s="230"/>
      <c r="Q625" s="230"/>
      <c r="R625" s="230"/>
      <c r="S625" s="230"/>
      <c r="T625" s="230"/>
      <c r="U625" s="230"/>
      <c r="V625" s="230"/>
      <c r="W625" s="230"/>
      <c r="X625" s="230"/>
      <c r="Y625" s="230"/>
      <c r="Z625" s="230"/>
    </row>
    <row r="626" spans="1:26" ht="12.75">
      <c r="A626" s="230"/>
      <c r="B626" s="230"/>
      <c r="C626" s="230"/>
      <c r="D626" s="230"/>
      <c r="E626" s="230"/>
      <c r="F626" s="230"/>
      <c r="G626" s="230"/>
      <c r="H626" s="230"/>
      <c r="I626" s="230"/>
      <c r="J626" s="230"/>
      <c r="K626" s="230"/>
      <c r="L626" s="230"/>
      <c r="M626" s="230"/>
      <c r="N626" s="230"/>
      <c r="O626" s="230"/>
      <c r="P626" s="230"/>
      <c r="Q626" s="230"/>
      <c r="R626" s="230"/>
      <c r="S626" s="230"/>
      <c r="T626" s="230"/>
      <c r="U626" s="230"/>
      <c r="V626" s="230"/>
      <c r="W626" s="230"/>
      <c r="X626" s="230"/>
      <c r="Y626" s="230"/>
      <c r="Z626" s="230"/>
    </row>
    <row r="627" spans="1:26" ht="12.75">
      <c r="A627" s="230"/>
      <c r="B627" s="230"/>
      <c r="C627" s="230"/>
      <c r="D627" s="230"/>
      <c r="E627" s="230"/>
      <c r="F627" s="230"/>
      <c r="G627" s="230"/>
      <c r="H627" s="230"/>
      <c r="I627" s="230"/>
      <c r="J627" s="230"/>
      <c r="K627" s="230"/>
      <c r="L627" s="230"/>
      <c r="M627" s="230"/>
      <c r="N627" s="230"/>
      <c r="O627" s="230"/>
      <c r="P627" s="230"/>
      <c r="Q627" s="230"/>
      <c r="R627" s="230"/>
      <c r="S627" s="230"/>
      <c r="T627" s="230"/>
      <c r="U627" s="230"/>
      <c r="V627" s="230"/>
      <c r="W627" s="230"/>
      <c r="X627" s="230"/>
      <c r="Y627" s="230"/>
      <c r="Z627" s="230"/>
    </row>
    <row r="628" spans="1:26" ht="12.75">
      <c r="A628" s="230"/>
      <c r="B628" s="230"/>
      <c r="C628" s="230"/>
      <c r="D628" s="230"/>
      <c r="E628" s="230"/>
      <c r="F628" s="230"/>
      <c r="G628" s="230"/>
      <c r="H628" s="230"/>
      <c r="I628" s="230"/>
      <c r="J628" s="230"/>
      <c r="K628" s="230"/>
      <c r="L628" s="230"/>
      <c r="M628" s="230"/>
      <c r="N628" s="230"/>
      <c r="O628" s="230"/>
      <c r="P628" s="230"/>
      <c r="Q628" s="230"/>
      <c r="R628" s="230"/>
      <c r="S628" s="230"/>
      <c r="T628" s="230"/>
      <c r="U628" s="230"/>
      <c r="V628" s="230"/>
      <c r="W628" s="230"/>
      <c r="X628" s="230"/>
      <c r="Y628" s="230"/>
      <c r="Z628" s="230"/>
    </row>
    <row r="629" spans="1:26" ht="12.75">
      <c r="A629" s="230"/>
      <c r="B629" s="230"/>
      <c r="C629" s="230"/>
      <c r="D629" s="230"/>
      <c r="E629" s="230"/>
      <c r="F629" s="230"/>
      <c r="G629" s="230"/>
      <c r="H629" s="230"/>
      <c r="I629" s="230"/>
      <c r="J629" s="230"/>
      <c r="K629" s="230"/>
      <c r="L629" s="230"/>
      <c r="M629" s="230"/>
      <c r="N629" s="230"/>
      <c r="O629" s="230"/>
      <c r="P629" s="230"/>
      <c r="Q629" s="230"/>
      <c r="R629" s="230"/>
      <c r="S629" s="230"/>
      <c r="T629" s="230"/>
      <c r="U629" s="230"/>
      <c r="V629" s="230"/>
      <c r="W629" s="230"/>
      <c r="X629" s="230"/>
      <c r="Y629" s="230"/>
      <c r="Z629" s="230"/>
    </row>
    <row r="630" spans="1:26" ht="12.75">
      <c r="A630" s="230"/>
      <c r="B630" s="230"/>
      <c r="C630" s="230"/>
      <c r="D630" s="230"/>
      <c r="E630" s="230"/>
      <c r="F630" s="230"/>
      <c r="G630" s="230"/>
      <c r="H630" s="230"/>
      <c r="I630" s="230"/>
      <c r="J630" s="230"/>
      <c r="K630" s="230"/>
      <c r="L630" s="230"/>
      <c r="M630" s="230"/>
      <c r="N630" s="230"/>
      <c r="O630" s="230"/>
      <c r="P630" s="230"/>
      <c r="Q630" s="230"/>
      <c r="R630" s="230"/>
      <c r="S630" s="230"/>
      <c r="T630" s="230"/>
      <c r="U630" s="230"/>
      <c r="V630" s="230"/>
      <c r="W630" s="230"/>
      <c r="X630" s="230"/>
      <c r="Y630" s="230"/>
      <c r="Z630" s="230"/>
    </row>
    <row r="631" spans="1:26" ht="12.75">
      <c r="A631" s="230"/>
      <c r="B631" s="230"/>
      <c r="C631" s="230"/>
      <c r="D631" s="230"/>
      <c r="E631" s="230"/>
      <c r="F631" s="230"/>
      <c r="G631" s="230"/>
      <c r="H631" s="230"/>
      <c r="I631" s="230"/>
      <c r="J631" s="230"/>
      <c r="K631" s="230"/>
      <c r="L631" s="230"/>
      <c r="M631" s="230"/>
      <c r="N631" s="230"/>
      <c r="O631" s="230"/>
      <c r="P631" s="230"/>
      <c r="Q631" s="230"/>
      <c r="R631" s="230"/>
      <c r="S631" s="230"/>
      <c r="T631" s="230"/>
      <c r="U631" s="230"/>
      <c r="V631" s="230"/>
      <c r="W631" s="230"/>
      <c r="X631" s="230"/>
      <c r="Y631" s="230"/>
      <c r="Z631" s="230"/>
    </row>
    <row r="632" spans="1:26" ht="12.75">
      <c r="A632" s="230"/>
      <c r="B632" s="230"/>
      <c r="C632" s="230"/>
      <c r="D632" s="230"/>
      <c r="E632" s="230"/>
      <c r="F632" s="230"/>
      <c r="G632" s="230"/>
      <c r="H632" s="230"/>
      <c r="I632" s="230"/>
      <c r="J632" s="230"/>
      <c r="K632" s="230"/>
      <c r="L632" s="230"/>
      <c r="M632" s="230"/>
      <c r="N632" s="230"/>
      <c r="O632" s="230"/>
      <c r="P632" s="230"/>
      <c r="Q632" s="230"/>
      <c r="R632" s="230"/>
      <c r="S632" s="230"/>
      <c r="T632" s="230"/>
      <c r="U632" s="230"/>
      <c r="V632" s="230"/>
      <c r="W632" s="230"/>
      <c r="X632" s="230"/>
      <c r="Y632" s="230"/>
      <c r="Z632" s="230"/>
    </row>
    <row r="633" spans="1:26" ht="12.75">
      <c r="A633" s="230"/>
      <c r="B633" s="230"/>
      <c r="C633" s="230"/>
      <c r="D633" s="230"/>
      <c r="E633" s="230"/>
      <c r="F633" s="230"/>
      <c r="G633" s="230"/>
      <c r="H633" s="230"/>
      <c r="I633" s="230"/>
      <c r="J633" s="230"/>
      <c r="K633" s="230"/>
      <c r="L633" s="230"/>
      <c r="M633" s="230"/>
      <c r="N633" s="230"/>
      <c r="O633" s="230"/>
      <c r="P633" s="230"/>
      <c r="Q633" s="230"/>
      <c r="R633" s="230"/>
      <c r="S633" s="230"/>
      <c r="T633" s="230"/>
      <c r="U633" s="230"/>
      <c r="V633" s="230"/>
      <c r="W633" s="230"/>
      <c r="X633" s="230"/>
      <c r="Y633" s="230"/>
      <c r="Z633" s="230"/>
    </row>
    <row r="634" spans="1:26" ht="12.75">
      <c r="A634" s="230"/>
      <c r="B634" s="230"/>
      <c r="C634" s="230"/>
      <c r="D634" s="230"/>
      <c r="E634" s="230"/>
      <c r="F634" s="230"/>
      <c r="G634" s="230"/>
      <c r="H634" s="230"/>
      <c r="I634" s="230"/>
      <c r="J634" s="230"/>
      <c r="K634" s="230"/>
      <c r="L634" s="230"/>
      <c r="M634" s="230"/>
      <c r="N634" s="230"/>
      <c r="O634" s="230"/>
      <c r="P634" s="230"/>
      <c r="Q634" s="230"/>
      <c r="R634" s="230"/>
      <c r="S634" s="230"/>
      <c r="T634" s="230"/>
      <c r="U634" s="230"/>
      <c r="V634" s="230"/>
      <c r="W634" s="230"/>
      <c r="X634" s="230"/>
      <c r="Y634" s="230"/>
      <c r="Z634" s="230"/>
    </row>
    <row r="635" spans="1:26" ht="12.75">
      <c r="A635" s="230"/>
      <c r="B635" s="230"/>
      <c r="C635" s="230"/>
      <c r="D635" s="230"/>
      <c r="E635" s="230"/>
      <c r="F635" s="230"/>
      <c r="G635" s="230"/>
      <c r="H635" s="230"/>
      <c r="I635" s="230"/>
      <c r="J635" s="230"/>
      <c r="K635" s="230"/>
      <c r="L635" s="230"/>
      <c r="M635" s="230"/>
      <c r="N635" s="230"/>
      <c r="O635" s="230"/>
      <c r="P635" s="230"/>
      <c r="Q635" s="230"/>
      <c r="R635" s="230"/>
      <c r="S635" s="230"/>
      <c r="T635" s="230"/>
      <c r="U635" s="230"/>
      <c r="V635" s="230"/>
      <c r="W635" s="230"/>
      <c r="X635" s="230"/>
      <c r="Y635" s="230"/>
      <c r="Z635" s="230"/>
    </row>
    <row r="636" spans="1:26" ht="12.75">
      <c r="A636" s="230"/>
      <c r="B636" s="230"/>
      <c r="C636" s="230"/>
      <c r="D636" s="230"/>
      <c r="E636" s="230"/>
      <c r="F636" s="230"/>
      <c r="G636" s="230"/>
      <c r="H636" s="230"/>
      <c r="I636" s="230"/>
      <c r="J636" s="230"/>
      <c r="K636" s="230"/>
      <c r="L636" s="230"/>
      <c r="M636" s="230"/>
      <c r="N636" s="230"/>
      <c r="O636" s="230"/>
      <c r="P636" s="230"/>
      <c r="Q636" s="230"/>
      <c r="R636" s="230"/>
      <c r="S636" s="230"/>
      <c r="T636" s="230"/>
      <c r="U636" s="230"/>
      <c r="V636" s="230"/>
      <c r="W636" s="230"/>
      <c r="X636" s="230"/>
      <c r="Y636" s="230"/>
      <c r="Z636" s="230"/>
    </row>
    <row r="637" spans="1:26" ht="12.75">
      <c r="A637" s="230"/>
      <c r="B637" s="230"/>
      <c r="C637" s="230"/>
      <c r="D637" s="230"/>
      <c r="E637" s="230"/>
      <c r="F637" s="230"/>
      <c r="G637" s="230"/>
      <c r="H637" s="230"/>
      <c r="I637" s="230"/>
      <c r="J637" s="230"/>
      <c r="K637" s="230"/>
      <c r="L637" s="230"/>
      <c r="M637" s="230"/>
      <c r="N637" s="230"/>
      <c r="O637" s="230"/>
      <c r="P637" s="230"/>
      <c r="Q637" s="230"/>
      <c r="R637" s="230"/>
      <c r="S637" s="230"/>
      <c r="T637" s="230"/>
      <c r="U637" s="230"/>
      <c r="V637" s="230"/>
      <c r="W637" s="230"/>
      <c r="X637" s="230"/>
      <c r="Y637" s="230"/>
      <c r="Z637" s="230"/>
    </row>
    <row r="638" spans="1:26" ht="12.75">
      <c r="A638" s="230"/>
      <c r="B638" s="230"/>
      <c r="C638" s="230"/>
      <c r="D638" s="230"/>
      <c r="E638" s="230"/>
      <c r="F638" s="230"/>
      <c r="G638" s="230"/>
      <c r="H638" s="230"/>
      <c r="I638" s="230"/>
      <c r="J638" s="230"/>
      <c r="K638" s="230"/>
      <c r="L638" s="230"/>
      <c r="M638" s="230"/>
      <c r="N638" s="230"/>
      <c r="O638" s="230"/>
      <c r="P638" s="230"/>
      <c r="Q638" s="230"/>
      <c r="R638" s="230"/>
      <c r="S638" s="230"/>
      <c r="T638" s="230"/>
      <c r="U638" s="230"/>
      <c r="V638" s="230"/>
      <c r="W638" s="230"/>
      <c r="X638" s="230"/>
      <c r="Y638" s="230"/>
      <c r="Z638" s="230"/>
    </row>
    <row r="639" spans="1:26" ht="12.75">
      <c r="A639" s="230"/>
      <c r="B639" s="230"/>
      <c r="C639" s="230"/>
      <c r="D639" s="230"/>
      <c r="E639" s="230"/>
      <c r="F639" s="230"/>
      <c r="G639" s="230"/>
      <c r="H639" s="230"/>
      <c r="I639" s="230"/>
      <c r="J639" s="230"/>
      <c r="K639" s="230"/>
      <c r="L639" s="230"/>
      <c r="M639" s="230"/>
      <c r="N639" s="230"/>
      <c r="O639" s="230"/>
      <c r="P639" s="230"/>
      <c r="Q639" s="230"/>
      <c r="R639" s="230"/>
      <c r="S639" s="230"/>
      <c r="T639" s="230"/>
      <c r="U639" s="230"/>
      <c r="V639" s="230"/>
      <c r="W639" s="230"/>
      <c r="X639" s="230"/>
      <c r="Y639" s="230"/>
      <c r="Z639" s="230"/>
    </row>
    <row r="640" spans="1:26" ht="12.75">
      <c r="A640" s="230"/>
      <c r="B640" s="230"/>
      <c r="C640" s="230"/>
      <c r="D640" s="230"/>
      <c r="E640" s="230"/>
      <c r="F640" s="230"/>
      <c r="G640" s="230"/>
      <c r="H640" s="230"/>
      <c r="I640" s="230"/>
      <c r="J640" s="230"/>
      <c r="K640" s="230"/>
      <c r="L640" s="230"/>
      <c r="M640" s="230"/>
      <c r="N640" s="230"/>
      <c r="O640" s="230"/>
      <c r="P640" s="230"/>
      <c r="Q640" s="230"/>
      <c r="R640" s="230"/>
      <c r="S640" s="230"/>
      <c r="T640" s="230"/>
      <c r="U640" s="230"/>
      <c r="V640" s="230"/>
      <c r="W640" s="230"/>
      <c r="X640" s="230"/>
      <c r="Y640" s="230"/>
      <c r="Z640" s="230"/>
    </row>
    <row r="641" spans="1:26" ht="12.75">
      <c r="A641" s="230"/>
      <c r="B641" s="230"/>
      <c r="C641" s="230"/>
      <c r="D641" s="230"/>
      <c r="E641" s="230"/>
      <c r="F641" s="230"/>
      <c r="G641" s="230"/>
      <c r="H641" s="230"/>
      <c r="I641" s="230"/>
      <c r="J641" s="230"/>
      <c r="K641" s="230"/>
      <c r="L641" s="230"/>
      <c r="M641" s="230"/>
      <c r="N641" s="230"/>
      <c r="O641" s="230"/>
      <c r="P641" s="230"/>
      <c r="Q641" s="230"/>
      <c r="R641" s="230"/>
      <c r="S641" s="230"/>
      <c r="T641" s="230"/>
      <c r="U641" s="230"/>
      <c r="V641" s="230"/>
      <c r="W641" s="230"/>
      <c r="X641" s="230"/>
      <c r="Y641" s="230"/>
      <c r="Z641" s="230"/>
    </row>
    <row r="642" spans="1:26" ht="12.75">
      <c r="A642" s="230"/>
      <c r="B642" s="230"/>
      <c r="C642" s="230"/>
      <c r="D642" s="230"/>
      <c r="E642" s="230"/>
      <c r="F642" s="230"/>
      <c r="G642" s="230"/>
      <c r="H642" s="230"/>
      <c r="I642" s="230"/>
      <c r="J642" s="230"/>
      <c r="K642" s="230"/>
      <c r="L642" s="230"/>
      <c r="M642" s="230"/>
      <c r="N642" s="230"/>
      <c r="O642" s="230"/>
      <c r="P642" s="230"/>
      <c r="Q642" s="230"/>
      <c r="R642" s="230"/>
      <c r="S642" s="230"/>
      <c r="T642" s="230"/>
      <c r="U642" s="230"/>
      <c r="V642" s="230"/>
      <c r="W642" s="230"/>
      <c r="X642" s="230"/>
      <c r="Y642" s="230"/>
      <c r="Z642" s="230"/>
    </row>
    <row r="643" spans="1:26" ht="12.75">
      <c r="A643" s="230"/>
      <c r="B643" s="230"/>
      <c r="C643" s="230"/>
      <c r="D643" s="230"/>
      <c r="E643" s="230"/>
      <c r="F643" s="230"/>
      <c r="G643" s="230"/>
      <c r="H643" s="230"/>
      <c r="I643" s="230"/>
      <c r="J643" s="230"/>
      <c r="K643" s="230"/>
      <c r="L643" s="230"/>
      <c r="M643" s="230"/>
      <c r="N643" s="230"/>
      <c r="O643" s="230"/>
      <c r="P643" s="230"/>
      <c r="Q643" s="230"/>
      <c r="R643" s="230"/>
      <c r="S643" s="230"/>
      <c r="T643" s="230"/>
      <c r="U643" s="230"/>
      <c r="V643" s="230"/>
      <c r="W643" s="230"/>
      <c r="X643" s="230"/>
      <c r="Y643" s="230"/>
      <c r="Z643" s="230"/>
    </row>
    <row r="644" spans="1:26" ht="12.75">
      <c r="A644" s="230"/>
      <c r="B644" s="230"/>
      <c r="C644" s="230"/>
      <c r="D644" s="230"/>
      <c r="E644" s="230"/>
      <c r="F644" s="230"/>
      <c r="G644" s="230"/>
      <c r="H644" s="230"/>
      <c r="I644" s="230"/>
      <c r="J644" s="230"/>
      <c r="K644" s="230"/>
      <c r="L644" s="230"/>
      <c r="M644" s="230"/>
      <c r="N644" s="230"/>
      <c r="O644" s="230"/>
      <c r="P644" s="230"/>
      <c r="Q644" s="230"/>
      <c r="R644" s="230"/>
      <c r="S644" s="230"/>
      <c r="T644" s="230"/>
      <c r="U644" s="230"/>
      <c r="V644" s="230"/>
      <c r="W644" s="230"/>
      <c r="X644" s="230"/>
      <c r="Y644" s="230"/>
      <c r="Z644" s="230"/>
    </row>
    <row r="645" spans="1:26" ht="12.75">
      <c r="A645" s="230"/>
      <c r="B645" s="230"/>
      <c r="C645" s="230"/>
      <c r="D645" s="230"/>
      <c r="E645" s="230"/>
      <c r="F645" s="230"/>
      <c r="G645" s="230"/>
      <c r="H645" s="230"/>
      <c r="I645" s="230"/>
      <c r="J645" s="230"/>
      <c r="K645" s="230"/>
      <c r="L645" s="230"/>
      <c r="M645" s="230"/>
      <c r="N645" s="230"/>
      <c r="O645" s="230"/>
      <c r="P645" s="230"/>
      <c r="Q645" s="230"/>
      <c r="R645" s="230"/>
      <c r="S645" s="230"/>
      <c r="T645" s="230"/>
      <c r="U645" s="230"/>
      <c r="V645" s="230"/>
      <c r="W645" s="230"/>
      <c r="X645" s="230"/>
      <c r="Y645" s="230"/>
      <c r="Z645" s="230"/>
    </row>
    <row r="646" spans="1:26" ht="12.75">
      <c r="A646" s="230"/>
      <c r="B646" s="230"/>
      <c r="C646" s="230"/>
      <c r="D646" s="230"/>
      <c r="E646" s="230"/>
      <c r="F646" s="230"/>
      <c r="G646" s="230"/>
      <c r="H646" s="230"/>
      <c r="I646" s="230"/>
      <c r="J646" s="230"/>
      <c r="K646" s="230"/>
      <c r="L646" s="230"/>
      <c r="M646" s="230"/>
      <c r="N646" s="230"/>
      <c r="O646" s="230"/>
      <c r="P646" s="230"/>
      <c r="Q646" s="230"/>
      <c r="R646" s="230"/>
      <c r="S646" s="230"/>
      <c r="T646" s="230"/>
      <c r="U646" s="230"/>
      <c r="V646" s="230"/>
      <c r="W646" s="230"/>
      <c r="X646" s="230"/>
      <c r="Y646" s="230"/>
      <c r="Z646" s="230"/>
    </row>
    <row r="647" spans="1:26" ht="12.75">
      <c r="A647" s="230"/>
      <c r="B647" s="230"/>
      <c r="C647" s="230"/>
      <c r="D647" s="230"/>
      <c r="E647" s="230"/>
      <c r="F647" s="230"/>
      <c r="G647" s="230"/>
      <c r="H647" s="230"/>
      <c r="I647" s="230"/>
      <c r="J647" s="230"/>
      <c r="K647" s="230"/>
      <c r="L647" s="230"/>
      <c r="M647" s="230"/>
      <c r="N647" s="230"/>
      <c r="O647" s="230"/>
      <c r="P647" s="230"/>
      <c r="Q647" s="230"/>
      <c r="R647" s="230"/>
      <c r="S647" s="230"/>
      <c r="T647" s="230"/>
      <c r="U647" s="230"/>
      <c r="V647" s="230"/>
      <c r="W647" s="230"/>
      <c r="X647" s="230"/>
      <c r="Y647" s="230"/>
      <c r="Z647" s="230"/>
    </row>
    <row r="648" spans="1:26" ht="12.75">
      <c r="A648" s="230"/>
      <c r="B648" s="230"/>
      <c r="C648" s="230"/>
      <c r="D648" s="230"/>
      <c r="E648" s="230"/>
      <c r="F648" s="230"/>
      <c r="G648" s="230"/>
      <c r="H648" s="230"/>
      <c r="I648" s="230"/>
      <c r="J648" s="230"/>
      <c r="K648" s="230"/>
      <c r="L648" s="230"/>
      <c r="M648" s="230"/>
      <c r="N648" s="230"/>
      <c r="O648" s="230"/>
      <c r="P648" s="230"/>
      <c r="Q648" s="230"/>
      <c r="R648" s="230"/>
      <c r="S648" s="230"/>
      <c r="T648" s="230"/>
      <c r="U648" s="230"/>
      <c r="V648" s="230"/>
      <c r="W648" s="230"/>
      <c r="X648" s="230"/>
      <c r="Y648" s="230"/>
      <c r="Z648" s="230"/>
    </row>
    <row r="649" spans="1:26" ht="12.75">
      <c r="A649" s="230"/>
      <c r="B649" s="230"/>
      <c r="C649" s="230"/>
      <c r="D649" s="230"/>
      <c r="E649" s="230"/>
      <c r="F649" s="230"/>
      <c r="G649" s="230"/>
      <c r="H649" s="230"/>
      <c r="I649" s="230"/>
      <c r="J649" s="230"/>
      <c r="K649" s="230"/>
      <c r="L649" s="230"/>
      <c r="M649" s="230"/>
      <c r="N649" s="230"/>
      <c r="O649" s="230"/>
      <c r="P649" s="230"/>
      <c r="Q649" s="230"/>
      <c r="R649" s="230"/>
      <c r="S649" s="230"/>
      <c r="T649" s="230"/>
      <c r="U649" s="230"/>
      <c r="V649" s="230"/>
      <c r="W649" s="230"/>
      <c r="X649" s="230"/>
      <c r="Y649" s="230"/>
      <c r="Z649" s="230"/>
    </row>
    <row r="650" spans="1:26" ht="12.75">
      <c r="A650" s="230"/>
      <c r="B650" s="230"/>
      <c r="C650" s="230"/>
      <c r="D650" s="230"/>
      <c r="E650" s="230"/>
      <c r="F650" s="230"/>
      <c r="G650" s="230"/>
      <c r="H650" s="230"/>
      <c r="I650" s="230"/>
      <c r="J650" s="230"/>
      <c r="K650" s="230"/>
      <c r="L650" s="230"/>
      <c r="M650" s="230"/>
      <c r="N650" s="230"/>
      <c r="O650" s="230"/>
      <c r="P650" s="230"/>
      <c r="Q650" s="230"/>
      <c r="R650" s="230"/>
      <c r="S650" s="230"/>
      <c r="T650" s="230"/>
      <c r="U650" s="230"/>
      <c r="V650" s="230"/>
      <c r="W650" s="230"/>
      <c r="X650" s="230"/>
      <c r="Y650" s="230"/>
      <c r="Z650" s="230"/>
    </row>
    <row r="651" spans="1:26" ht="12.75">
      <c r="A651" s="230"/>
      <c r="B651" s="230"/>
      <c r="C651" s="230"/>
      <c r="D651" s="230"/>
      <c r="E651" s="230"/>
      <c r="F651" s="230"/>
      <c r="G651" s="230"/>
      <c r="H651" s="230"/>
      <c r="I651" s="230"/>
      <c r="J651" s="230"/>
      <c r="K651" s="230"/>
      <c r="L651" s="230"/>
      <c r="M651" s="230"/>
      <c r="N651" s="230"/>
      <c r="O651" s="230"/>
      <c r="P651" s="230"/>
      <c r="Q651" s="230"/>
      <c r="R651" s="230"/>
      <c r="S651" s="230"/>
      <c r="T651" s="230"/>
      <c r="U651" s="230"/>
      <c r="V651" s="230"/>
      <c r="W651" s="230"/>
      <c r="X651" s="230"/>
      <c r="Y651" s="230"/>
      <c r="Z651" s="230"/>
    </row>
    <row r="652" spans="1:26" ht="12.75">
      <c r="A652" s="230"/>
      <c r="B652" s="230"/>
      <c r="C652" s="230"/>
      <c r="D652" s="230"/>
      <c r="E652" s="230"/>
      <c r="F652" s="230"/>
      <c r="G652" s="230"/>
      <c r="H652" s="230"/>
      <c r="I652" s="230"/>
      <c r="J652" s="230"/>
      <c r="K652" s="230"/>
      <c r="L652" s="230"/>
      <c r="M652" s="230"/>
      <c r="N652" s="230"/>
      <c r="O652" s="230"/>
      <c r="P652" s="230"/>
      <c r="Q652" s="230"/>
      <c r="R652" s="230"/>
      <c r="S652" s="230"/>
      <c r="T652" s="230"/>
      <c r="U652" s="230"/>
      <c r="V652" s="230"/>
      <c r="W652" s="230"/>
      <c r="X652" s="230"/>
      <c r="Y652" s="230"/>
      <c r="Z652" s="230"/>
    </row>
    <row r="653" spans="1:26" ht="12.75">
      <c r="A653" s="230"/>
      <c r="B653" s="230"/>
      <c r="C653" s="230"/>
      <c r="D653" s="230"/>
      <c r="E653" s="230"/>
      <c r="F653" s="230"/>
      <c r="G653" s="230"/>
      <c r="H653" s="230"/>
      <c r="I653" s="230"/>
      <c r="J653" s="230"/>
      <c r="K653" s="230"/>
      <c r="L653" s="230"/>
      <c r="M653" s="230"/>
      <c r="N653" s="230"/>
      <c r="O653" s="230"/>
      <c r="P653" s="230"/>
      <c r="Q653" s="230"/>
      <c r="R653" s="230"/>
      <c r="S653" s="230"/>
      <c r="T653" s="230"/>
      <c r="U653" s="230"/>
      <c r="V653" s="230"/>
      <c r="W653" s="230"/>
      <c r="X653" s="230"/>
      <c r="Y653" s="230"/>
      <c r="Z653" s="230"/>
    </row>
    <row r="654" spans="1:26" ht="12.75">
      <c r="A654" s="230"/>
      <c r="B654" s="230"/>
      <c r="C654" s="230"/>
      <c r="D654" s="230"/>
      <c r="E654" s="230"/>
      <c r="F654" s="230"/>
      <c r="G654" s="230"/>
      <c r="H654" s="230"/>
      <c r="I654" s="230"/>
      <c r="J654" s="230"/>
      <c r="K654" s="230"/>
      <c r="L654" s="230"/>
      <c r="M654" s="230"/>
      <c r="N654" s="230"/>
      <c r="O654" s="230"/>
      <c r="P654" s="230"/>
      <c r="Q654" s="230"/>
      <c r="R654" s="230"/>
      <c r="S654" s="230"/>
      <c r="T654" s="230"/>
      <c r="U654" s="230"/>
      <c r="V654" s="230"/>
      <c r="W654" s="230"/>
      <c r="X654" s="230"/>
      <c r="Y654" s="230"/>
      <c r="Z654" s="230"/>
    </row>
    <row r="655" spans="1:26" ht="12.75">
      <c r="A655" s="230"/>
      <c r="B655" s="230"/>
      <c r="C655" s="230"/>
      <c r="D655" s="230"/>
      <c r="E655" s="230"/>
      <c r="F655" s="230"/>
      <c r="G655" s="230"/>
      <c r="H655" s="230"/>
      <c r="I655" s="230"/>
      <c r="J655" s="230"/>
      <c r="K655" s="230"/>
      <c r="L655" s="230"/>
      <c r="M655" s="230"/>
      <c r="N655" s="230"/>
      <c r="O655" s="230"/>
      <c r="P655" s="230"/>
      <c r="Q655" s="230"/>
      <c r="R655" s="230"/>
      <c r="S655" s="230"/>
      <c r="T655" s="230"/>
      <c r="U655" s="230"/>
      <c r="V655" s="230"/>
      <c r="W655" s="230"/>
      <c r="X655" s="230"/>
      <c r="Y655" s="230"/>
      <c r="Z655" s="230"/>
    </row>
    <row r="656" spans="1:26" ht="12.75">
      <c r="A656" s="230"/>
      <c r="B656" s="230"/>
      <c r="C656" s="230"/>
      <c r="D656" s="230"/>
      <c r="E656" s="230"/>
      <c r="F656" s="230"/>
      <c r="G656" s="230"/>
      <c r="H656" s="230"/>
      <c r="I656" s="230"/>
      <c r="J656" s="230"/>
      <c r="K656" s="230"/>
      <c r="L656" s="230"/>
      <c r="M656" s="230"/>
      <c r="N656" s="230"/>
      <c r="O656" s="230"/>
      <c r="P656" s="230"/>
      <c r="Q656" s="230"/>
      <c r="R656" s="230"/>
      <c r="S656" s="230"/>
      <c r="T656" s="230"/>
      <c r="U656" s="230"/>
      <c r="V656" s="230"/>
      <c r="W656" s="230"/>
      <c r="X656" s="230"/>
      <c r="Y656" s="230"/>
      <c r="Z656" s="230"/>
    </row>
    <row r="657" spans="1:26" ht="12.75">
      <c r="A657" s="230"/>
      <c r="B657" s="230"/>
      <c r="C657" s="230"/>
      <c r="D657" s="230"/>
      <c r="E657" s="230"/>
      <c r="F657" s="230"/>
      <c r="G657" s="230"/>
      <c r="H657" s="230"/>
      <c r="I657" s="230"/>
      <c r="J657" s="230"/>
      <c r="K657" s="230"/>
      <c r="L657" s="230"/>
      <c r="M657" s="230"/>
      <c r="N657" s="230"/>
      <c r="O657" s="230"/>
      <c r="P657" s="230"/>
      <c r="Q657" s="230"/>
      <c r="R657" s="230"/>
      <c r="S657" s="230"/>
      <c r="T657" s="230"/>
      <c r="U657" s="230"/>
      <c r="V657" s="230"/>
      <c r="W657" s="230"/>
      <c r="X657" s="230"/>
      <c r="Y657" s="230"/>
      <c r="Z657" s="230"/>
    </row>
    <row r="658" spans="1:26" ht="12.75">
      <c r="A658" s="230"/>
      <c r="B658" s="230"/>
      <c r="C658" s="230"/>
      <c r="D658" s="230"/>
      <c r="E658" s="230"/>
      <c r="F658" s="230"/>
      <c r="G658" s="230"/>
      <c r="H658" s="230"/>
      <c r="I658" s="230"/>
      <c r="J658" s="230"/>
      <c r="K658" s="230"/>
      <c r="L658" s="230"/>
      <c r="M658" s="230"/>
      <c r="N658" s="230"/>
      <c r="O658" s="230"/>
      <c r="P658" s="230"/>
      <c r="Q658" s="230"/>
      <c r="R658" s="230"/>
      <c r="S658" s="230"/>
      <c r="T658" s="230"/>
      <c r="U658" s="230"/>
      <c r="V658" s="230"/>
      <c r="W658" s="230"/>
      <c r="X658" s="230"/>
      <c r="Y658" s="230"/>
      <c r="Z658" s="230"/>
    </row>
    <row r="659" spans="1:26" ht="12.75">
      <c r="A659" s="230"/>
      <c r="B659" s="230"/>
      <c r="C659" s="230"/>
      <c r="D659" s="230"/>
      <c r="E659" s="230"/>
      <c r="F659" s="230"/>
      <c r="G659" s="230"/>
      <c r="H659" s="230"/>
      <c r="I659" s="230"/>
      <c r="J659" s="230"/>
      <c r="K659" s="230"/>
      <c r="L659" s="230"/>
      <c r="M659" s="230"/>
      <c r="N659" s="230"/>
      <c r="O659" s="230"/>
      <c r="P659" s="230"/>
      <c r="Q659" s="230"/>
      <c r="R659" s="230"/>
      <c r="S659" s="230"/>
      <c r="T659" s="230"/>
      <c r="U659" s="230"/>
      <c r="V659" s="230"/>
      <c r="W659" s="230"/>
      <c r="X659" s="230"/>
      <c r="Y659" s="230"/>
      <c r="Z659" s="230"/>
    </row>
    <row r="660" spans="1:26" ht="12.75">
      <c r="A660" s="230"/>
      <c r="B660" s="230"/>
      <c r="C660" s="230"/>
      <c r="D660" s="230"/>
      <c r="E660" s="230"/>
      <c r="F660" s="230"/>
      <c r="G660" s="230"/>
      <c r="H660" s="230"/>
      <c r="I660" s="230"/>
      <c r="J660" s="230"/>
      <c r="K660" s="230"/>
      <c r="L660" s="230"/>
      <c r="M660" s="230"/>
      <c r="N660" s="230"/>
      <c r="O660" s="230"/>
      <c r="P660" s="230"/>
      <c r="Q660" s="230"/>
      <c r="R660" s="230"/>
      <c r="S660" s="230"/>
      <c r="T660" s="230"/>
      <c r="U660" s="230"/>
      <c r="V660" s="230"/>
      <c r="W660" s="230"/>
      <c r="X660" s="230"/>
      <c r="Y660" s="230"/>
      <c r="Z660" s="230"/>
    </row>
    <row r="661" spans="1:26" ht="12.75">
      <c r="A661" s="230"/>
      <c r="B661" s="230"/>
      <c r="C661" s="230"/>
      <c r="D661" s="230"/>
      <c r="E661" s="230"/>
      <c r="F661" s="230"/>
      <c r="G661" s="230"/>
      <c r="H661" s="230"/>
      <c r="I661" s="230"/>
      <c r="J661" s="230"/>
      <c r="K661" s="230"/>
      <c r="L661" s="230"/>
      <c r="M661" s="230"/>
      <c r="N661" s="230"/>
      <c r="O661" s="230"/>
      <c r="P661" s="230"/>
      <c r="Q661" s="230"/>
      <c r="R661" s="230"/>
      <c r="S661" s="230"/>
      <c r="T661" s="230"/>
      <c r="U661" s="230"/>
      <c r="V661" s="230"/>
      <c r="W661" s="230"/>
      <c r="X661" s="230"/>
      <c r="Y661" s="230"/>
      <c r="Z661" s="230"/>
    </row>
    <row r="662" spans="1:26" ht="12.75">
      <c r="A662" s="230"/>
      <c r="B662" s="230"/>
      <c r="C662" s="230"/>
      <c r="D662" s="230"/>
      <c r="E662" s="230"/>
      <c r="F662" s="230"/>
      <c r="G662" s="230"/>
      <c r="H662" s="230"/>
      <c r="I662" s="230"/>
      <c r="J662" s="230"/>
      <c r="K662" s="230"/>
      <c r="L662" s="230"/>
      <c r="M662" s="230"/>
      <c r="N662" s="230"/>
      <c r="O662" s="230"/>
      <c r="P662" s="230"/>
      <c r="Q662" s="230"/>
      <c r="R662" s="230"/>
      <c r="S662" s="230"/>
      <c r="T662" s="230"/>
      <c r="U662" s="230"/>
      <c r="V662" s="230"/>
      <c r="W662" s="230"/>
      <c r="X662" s="230"/>
      <c r="Y662" s="230"/>
      <c r="Z662" s="230"/>
    </row>
    <row r="663" spans="1:26" ht="12.75">
      <c r="A663" s="230"/>
      <c r="B663" s="230"/>
      <c r="C663" s="230"/>
      <c r="D663" s="230"/>
      <c r="E663" s="230"/>
      <c r="F663" s="230"/>
      <c r="G663" s="230"/>
      <c r="H663" s="230"/>
      <c r="I663" s="230"/>
      <c r="J663" s="230"/>
      <c r="K663" s="230"/>
      <c r="L663" s="230"/>
      <c r="M663" s="230"/>
      <c r="N663" s="230"/>
      <c r="O663" s="230"/>
      <c r="P663" s="230"/>
      <c r="Q663" s="230"/>
      <c r="R663" s="230"/>
      <c r="S663" s="230"/>
      <c r="T663" s="230"/>
      <c r="U663" s="230"/>
      <c r="V663" s="230"/>
      <c r="W663" s="230"/>
      <c r="X663" s="230"/>
      <c r="Y663" s="230"/>
      <c r="Z663" s="230"/>
    </row>
    <row r="664" spans="1:26" ht="12.75">
      <c r="A664" s="230"/>
      <c r="B664" s="230"/>
      <c r="C664" s="230"/>
      <c r="D664" s="230"/>
      <c r="E664" s="230"/>
      <c r="F664" s="230"/>
      <c r="G664" s="230"/>
      <c r="H664" s="230"/>
      <c r="I664" s="230"/>
      <c r="J664" s="230"/>
      <c r="K664" s="230"/>
      <c r="L664" s="230"/>
      <c r="M664" s="230"/>
      <c r="N664" s="230"/>
      <c r="O664" s="230"/>
      <c r="P664" s="230"/>
      <c r="Q664" s="230"/>
      <c r="R664" s="230"/>
      <c r="S664" s="230"/>
      <c r="T664" s="230"/>
      <c r="U664" s="230"/>
      <c r="V664" s="230"/>
      <c r="W664" s="230"/>
      <c r="X664" s="230"/>
      <c r="Y664" s="230"/>
      <c r="Z664" s="230"/>
    </row>
    <row r="665" spans="1:26" ht="12.75">
      <c r="A665" s="230"/>
      <c r="B665" s="230"/>
      <c r="C665" s="230"/>
      <c r="D665" s="230"/>
      <c r="E665" s="230"/>
      <c r="F665" s="230"/>
      <c r="G665" s="230"/>
      <c r="H665" s="230"/>
      <c r="I665" s="230"/>
      <c r="J665" s="230"/>
      <c r="K665" s="230"/>
      <c r="L665" s="230"/>
      <c r="M665" s="230"/>
      <c r="N665" s="230"/>
      <c r="O665" s="230"/>
      <c r="P665" s="230"/>
      <c r="Q665" s="230"/>
      <c r="R665" s="230"/>
      <c r="S665" s="230"/>
      <c r="T665" s="230"/>
      <c r="U665" s="230"/>
      <c r="V665" s="230"/>
      <c r="W665" s="230"/>
      <c r="X665" s="230"/>
      <c r="Y665" s="230"/>
      <c r="Z665" s="230"/>
    </row>
    <row r="666" spans="1:26" ht="12.75">
      <c r="A666" s="230"/>
      <c r="B666" s="230"/>
      <c r="C666" s="230"/>
      <c r="D666" s="230"/>
      <c r="E666" s="230"/>
      <c r="F666" s="230"/>
      <c r="G666" s="230"/>
      <c r="H666" s="230"/>
      <c r="I666" s="230"/>
      <c r="J666" s="230"/>
      <c r="K666" s="230"/>
      <c r="L666" s="230"/>
      <c r="M666" s="230"/>
      <c r="N666" s="230"/>
      <c r="O666" s="230"/>
      <c r="P666" s="230"/>
      <c r="Q666" s="230"/>
      <c r="R666" s="230"/>
      <c r="S666" s="230"/>
      <c r="T666" s="230"/>
      <c r="U666" s="230"/>
      <c r="V666" s="230"/>
      <c r="W666" s="230"/>
      <c r="X666" s="230"/>
      <c r="Y666" s="230"/>
      <c r="Z666" s="230"/>
    </row>
    <row r="667" spans="1:26" ht="12.75">
      <c r="A667" s="230"/>
      <c r="B667" s="230"/>
      <c r="C667" s="230"/>
      <c r="D667" s="230"/>
      <c r="E667" s="230"/>
      <c r="F667" s="230"/>
      <c r="G667" s="230"/>
      <c r="H667" s="230"/>
      <c r="I667" s="230"/>
      <c r="J667" s="230"/>
      <c r="K667" s="230"/>
      <c r="L667" s="230"/>
      <c r="M667" s="230"/>
      <c r="N667" s="230"/>
      <c r="O667" s="230"/>
      <c r="P667" s="230"/>
      <c r="Q667" s="230"/>
      <c r="R667" s="230"/>
      <c r="S667" s="230"/>
      <c r="T667" s="230"/>
      <c r="U667" s="230"/>
      <c r="V667" s="230"/>
      <c r="W667" s="230"/>
      <c r="X667" s="230"/>
      <c r="Y667" s="230"/>
      <c r="Z667" s="230"/>
    </row>
    <row r="668" spans="1:26" ht="12.75">
      <c r="A668" s="230"/>
      <c r="B668" s="230"/>
      <c r="C668" s="230"/>
      <c r="D668" s="230"/>
      <c r="E668" s="230"/>
      <c r="F668" s="230"/>
      <c r="G668" s="230"/>
      <c r="H668" s="230"/>
      <c r="I668" s="230"/>
      <c r="J668" s="230"/>
      <c r="K668" s="230"/>
      <c r="L668" s="230"/>
      <c r="M668" s="230"/>
      <c r="N668" s="230"/>
      <c r="O668" s="230"/>
      <c r="P668" s="230"/>
      <c r="Q668" s="230"/>
      <c r="R668" s="230"/>
      <c r="S668" s="230"/>
      <c r="T668" s="230"/>
      <c r="U668" s="230"/>
      <c r="V668" s="230"/>
      <c r="W668" s="230"/>
      <c r="X668" s="230"/>
      <c r="Y668" s="230"/>
      <c r="Z668" s="230"/>
    </row>
    <row r="669" spans="1:26" ht="12.75">
      <c r="A669" s="230"/>
      <c r="B669" s="230"/>
      <c r="C669" s="230"/>
      <c r="D669" s="230"/>
      <c r="E669" s="230"/>
      <c r="F669" s="230"/>
      <c r="G669" s="230"/>
      <c r="H669" s="230"/>
      <c r="I669" s="230"/>
      <c r="J669" s="230"/>
      <c r="K669" s="230"/>
      <c r="L669" s="230"/>
      <c r="M669" s="230"/>
      <c r="N669" s="230"/>
      <c r="O669" s="230"/>
      <c r="P669" s="230"/>
      <c r="Q669" s="230"/>
      <c r="R669" s="230"/>
      <c r="S669" s="230"/>
      <c r="T669" s="230"/>
      <c r="U669" s="230"/>
      <c r="V669" s="230"/>
      <c r="W669" s="230"/>
      <c r="X669" s="230"/>
      <c r="Y669" s="230"/>
      <c r="Z669" s="230"/>
    </row>
    <row r="670" spans="1:26" ht="12.75">
      <c r="A670" s="230"/>
      <c r="B670" s="230"/>
      <c r="C670" s="230"/>
      <c r="D670" s="230"/>
      <c r="E670" s="230"/>
      <c r="F670" s="230"/>
      <c r="G670" s="230"/>
      <c r="H670" s="230"/>
      <c r="I670" s="230"/>
      <c r="J670" s="230"/>
      <c r="K670" s="230"/>
      <c r="L670" s="230"/>
      <c r="M670" s="230"/>
      <c r="N670" s="230"/>
      <c r="O670" s="230"/>
      <c r="P670" s="230"/>
      <c r="Q670" s="230"/>
      <c r="R670" s="230"/>
      <c r="S670" s="230"/>
      <c r="T670" s="230"/>
      <c r="U670" s="230"/>
      <c r="V670" s="230"/>
      <c r="W670" s="230"/>
      <c r="X670" s="230"/>
      <c r="Y670" s="230"/>
      <c r="Z670" s="230"/>
    </row>
    <row r="671" spans="1:26" ht="12.75">
      <c r="A671" s="230"/>
      <c r="B671" s="230"/>
      <c r="C671" s="230"/>
      <c r="D671" s="230"/>
      <c r="E671" s="230"/>
      <c r="F671" s="230"/>
      <c r="G671" s="230"/>
      <c r="H671" s="230"/>
      <c r="I671" s="230"/>
      <c r="J671" s="230"/>
      <c r="K671" s="230"/>
      <c r="L671" s="230"/>
      <c r="M671" s="230"/>
      <c r="N671" s="230"/>
      <c r="O671" s="230"/>
      <c r="P671" s="230"/>
      <c r="Q671" s="230"/>
      <c r="R671" s="230"/>
      <c r="S671" s="230"/>
      <c r="T671" s="230"/>
      <c r="U671" s="230"/>
      <c r="V671" s="230"/>
      <c r="W671" s="230"/>
      <c r="X671" s="230"/>
      <c r="Y671" s="230"/>
      <c r="Z671" s="230"/>
    </row>
    <row r="672" spans="1:26" ht="12.75">
      <c r="A672" s="230"/>
      <c r="B672" s="230"/>
      <c r="C672" s="230"/>
      <c r="D672" s="230"/>
      <c r="E672" s="230"/>
      <c r="F672" s="230"/>
      <c r="G672" s="230"/>
      <c r="H672" s="230"/>
      <c r="I672" s="230"/>
      <c r="J672" s="230"/>
      <c r="K672" s="230"/>
      <c r="L672" s="230"/>
      <c r="M672" s="230"/>
      <c r="N672" s="230"/>
      <c r="O672" s="230"/>
      <c r="P672" s="230"/>
      <c r="Q672" s="230"/>
      <c r="R672" s="230"/>
      <c r="S672" s="230"/>
      <c r="T672" s="230"/>
      <c r="U672" s="230"/>
      <c r="V672" s="230"/>
      <c r="W672" s="230"/>
      <c r="X672" s="230"/>
      <c r="Y672" s="230"/>
      <c r="Z672" s="230"/>
    </row>
    <row r="673" spans="1:26" ht="12.75">
      <c r="A673" s="230"/>
      <c r="B673" s="230"/>
      <c r="C673" s="230"/>
      <c r="D673" s="230"/>
      <c r="E673" s="230"/>
      <c r="F673" s="230"/>
      <c r="G673" s="230"/>
      <c r="H673" s="230"/>
      <c r="I673" s="230"/>
      <c r="J673" s="230"/>
      <c r="K673" s="230"/>
      <c r="L673" s="230"/>
      <c r="M673" s="230"/>
      <c r="N673" s="230"/>
      <c r="O673" s="230"/>
      <c r="P673" s="230"/>
      <c r="Q673" s="230"/>
      <c r="R673" s="230"/>
      <c r="S673" s="230"/>
      <c r="T673" s="230"/>
      <c r="U673" s="230"/>
      <c r="V673" s="230"/>
      <c r="W673" s="230"/>
      <c r="X673" s="230"/>
      <c r="Y673" s="230"/>
      <c r="Z673" s="230"/>
    </row>
    <row r="674" spans="1:26" ht="12.75">
      <c r="A674" s="230"/>
      <c r="B674" s="230"/>
      <c r="C674" s="230"/>
      <c r="D674" s="230"/>
      <c r="E674" s="230"/>
      <c r="F674" s="230"/>
      <c r="G674" s="230"/>
      <c r="H674" s="230"/>
      <c r="I674" s="230"/>
      <c r="J674" s="230"/>
      <c r="K674" s="230"/>
      <c r="L674" s="230"/>
      <c r="M674" s="230"/>
      <c r="N674" s="230"/>
      <c r="O674" s="230"/>
      <c r="P674" s="230"/>
      <c r="Q674" s="230"/>
      <c r="R674" s="230"/>
      <c r="S674" s="230"/>
      <c r="T674" s="230"/>
      <c r="U674" s="230"/>
      <c r="V674" s="230"/>
      <c r="W674" s="230"/>
      <c r="X674" s="230"/>
      <c r="Y674" s="230"/>
      <c r="Z674" s="230"/>
    </row>
    <row r="675" spans="1:26" ht="12.75">
      <c r="A675" s="230"/>
      <c r="B675" s="230"/>
      <c r="C675" s="230"/>
      <c r="D675" s="230"/>
      <c r="E675" s="230"/>
      <c r="F675" s="230"/>
      <c r="G675" s="230"/>
      <c r="H675" s="230"/>
      <c r="I675" s="230"/>
      <c r="J675" s="230"/>
      <c r="K675" s="230"/>
      <c r="L675" s="230"/>
      <c r="M675" s="230"/>
      <c r="N675" s="230"/>
      <c r="O675" s="230"/>
      <c r="P675" s="230"/>
      <c r="Q675" s="230"/>
      <c r="R675" s="230"/>
      <c r="S675" s="230"/>
      <c r="T675" s="230"/>
      <c r="U675" s="230"/>
      <c r="V675" s="230"/>
      <c r="W675" s="230"/>
      <c r="X675" s="230"/>
      <c r="Y675" s="230"/>
      <c r="Z675" s="230"/>
    </row>
    <row r="676" spans="1:26" ht="12.75">
      <c r="A676" s="230"/>
      <c r="B676" s="230"/>
      <c r="C676" s="230"/>
      <c r="D676" s="230"/>
      <c r="E676" s="230"/>
      <c r="F676" s="230"/>
      <c r="G676" s="230"/>
      <c r="H676" s="230"/>
      <c r="I676" s="230"/>
      <c r="J676" s="230"/>
      <c r="K676" s="230"/>
      <c r="L676" s="230"/>
      <c r="M676" s="230"/>
      <c r="N676" s="230"/>
      <c r="O676" s="230"/>
      <c r="P676" s="230"/>
      <c r="Q676" s="230"/>
      <c r="R676" s="230"/>
      <c r="S676" s="230"/>
      <c r="T676" s="230"/>
      <c r="U676" s="230"/>
      <c r="V676" s="230"/>
      <c r="W676" s="230"/>
      <c r="X676" s="230"/>
      <c r="Y676" s="230"/>
      <c r="Z676" s="230"/>
    </row>
    <row r="677" spans="1:26" ht="12.75">
      <c r="A677" s="230"/>
      <c r="B677" s="230"/>
      <c r="C677" s="230"/>
      <c r="D677" s="230"/>
      <c r="E677" s="230"/>
      <c r="F677" s="230"/>
      <c r="G677" s="230"/>
      <c r="H677" s="230"/>
      <c r="I677" s="230"/>
      <c r="J677" s="230"/>
      <c r="K677" s="230"/>
      <c r="L677" s="230"/>
      <c r="M677" s="230"/>
      <c r="N677" s="230"/>
      <c r="O677" s="230"/>
      <c r="P677" s="230"/>
      <c r="Q677" s="230"/>
      <c r="R677" s="230"/>
      <c r="S677" s="230"/>
      <c r="T677" s="230"/>
      <c r="U677" s="230"/>
      <c r="V677" s="230"/>
      <c r="W677" s="230"/>
      <c r="X677" s="230"/>
      <c r="Y677" s="230"/>
      <c r="Z677" s="230"/>
    </row>
    <row r="678" spans="1:26" ht="12.75">
      <c r="A678" s="230"/>
      <c r="B678" s="230"/>
      <c r="C678" s="230"/>
      <c r="D678" s="230"/>
      <c r="E678" s="230"/>
      <c r="F678" s="230"/>
      <c r="G678" s="230"/>
      <c r="H678" s="230"/>
      <c r="I678" s="230"/>
      <c r="J678" s="230"/>
      <c r="K678" s="230"/>
      <c r="L678" s="230"/>
      <c r="M678" s="230"/>
      <c r="N678" s="230"/>
      <c r="O678" s="230"/>
      <c r="P678" s="230"/>
      <c r="Q678" s="230"/>
      <c r="R678" s="230"/>
      <c r="S678" s="230"/>
      <c r="T678" s="230"/>
      <c r="U678" s="230"/>
      <c r="V678" s="230"/>
      <c r="W678" s="230"/>
      <c r="X678" s="230"/>
      <c r="Y678" s="230"/>
      <c r="Z678" s="230"/>
    </row>
    <row r="679" spans="1:26" ht="12.75">
      <c r="A679" s="230"/>
      <c r="B679" s="230"/>
      <c r="C679" s="230"/>
      <c r="D679" s="230"/>
      <c r="E679" s="230"/>
      <c r="F679" s="230"/>
      <c r="G679" s="230"/>
      <c r="H679" s="230"/>
      <c r="I679" s="230"/>
      <c r="J679" s="230"/>
      <c r="K679" s="230"/>
      <c r="L679" s="230"/>
      <c r="M679" s="230"/>
      <c r="N679" s="230"/>
      <c r="O679" s="230"/>
      <c r="P679" s="230"/>
      <c r="Q679" s="230"/>
      <c r="R679" s="230"/>
      <c r="S679" s="230"/>
      <c r="T679" s="230"/>
      <c r="U679" s="230"/>
      <c r="V679" s="230"/>
      <c r="W679" s="230"/>
      <c r="X679" s="230"/>
      <c r="Y679" s="230"/>
      <c r="Z679" s="230"/>
    </row>
    <row r="680" spans="1:26" ht="12.75">
      <c r="A680" s="230"/>
      <c r="B680" s="230"/>
      <c r="C680" s="230"/>
      <c r="D680" s="230"/>
      <c r="E680" s="230"/>
      <c r="F680" s="230"/>
      <c r="G680" s="230"/>
      <c r="H680" s="230"/>
      <c r="I680" s="230"/>
      <c r="J680" s="230"/>
      <c r="K680" s="230"/>
      <c r="L680" s="230"/>
      <c r="M680" s="230"/>
      <c r="N680" s="230"/>
      <c r="O680" s="230"/>
      <c r="P680" s="230"/>
      <c r="Q680" s="230"/>
      <c r="R680" s="230"/>
      <c r="S680" s="230"/>
      <c r="T680" s="230"/>
      <c r="U680" s="230"/>
      <c r="V680" s="230"/>
      <c r="W680" s="230"/>
      <c r="X680" s="230"/>
      <c r="Y680" s="230"/>
      <c r="Z680" s="230"/>
    </row>
    <row r="681" spans="1:26" ht="12.75">
      <c r="A681" s="230"/>
      <c r="B681" s="230"/>
      <c r="C681" s="230"/>
      <c r="D681" s="230"/>
      <c r="E681" s="230"/>
      <c r="F681" s="230"/>
      <c r="G681" s="230"/>
      <c r="H681" s="230"/>
      <c r="I681" s="230"/>
      <c r="J681" s="230"/>
      <c r="K681" s="230"/>
      <c r="L681" s="230"/>
      <c r="M681" s="230"/>
      <c r="N681" s="230"/>
      <c r="O681" s="230"/>
      <c r="P681" s="230"/>
      <c r="Q681" s="230"/>
      <c r="R681" s="230"/>
      <c r="S681" s="230"/>
      <c r="T681" s="230"/>
      <c r="U681" s="230"/>
      <c r="V681" s="230"/>
      <c r="W681" s="230"/>
      <c r="X681" s="230"/>
      <c r="Y681" s="230"/>
      <c r="Z681" s="230"/>
    </row>
    <row r="682" spans="1:26" ht="12.75">
      <c r="A682" s="230"/>
      <c r="B682" s="230"/>
      <c r="C682" s="230"/>
      <c r="D682" s="230"/>
      <c r="E682" s="230"/>
      <c r="F682" s="230"/>
      <c r="G682" s="230"/>
      <c r="H682" s="230"/>
      <c r="I682" s="230"/>
      <c r="J682" s="230"/>
      <c r="K682" s="230"/>
      <c r="L682" s="230"/>
      <c r="M682" s="230"/>
      <c r="N682" s="230"/>
      <c r="O682" s="230"/>
      <c r="P682" s="230"/>
      <c r="Q682" s="230"/>
      <c r="R682" s="230"/>
      <c r="S682" s="230"/>
      <c r="T682" s="230"/>
      <c r="U682" s="230"/>
      <c r="V682" s="230"/>
      <c r="W682" s="230"/>
      <c r="X682" s="230"/>
      <c r="Y682" s="230"/>
      <c r="Z682" s="230"/>
    </row>
    <row r="683" spans="1:26" ht="12.75">
      <c r="A683" s="230"/>
      <c r="B683" s="230"/>
      <c r="C683" s="230"/>
      <c r="D683" s="230"/>
      <c r="E683" s="230"/>
      <c r="F683" s="230"/>
      <c r="G683" s="230"/>
      <c r="H683" s="230"/>
      <c r="I683" s="230"/>
      <c r="J683" s="230"/>
      <c r="K683" s="230"/>
      <c r="L683" s="230"/>
      <c r="M683" s="230"/>
      <c r="N683" s="230"/>
      <c r="O683" s="230"/>
      <c r="P683" s="230"/>
      <c r="Q683" s="230"/>
      <c r="R683" s="230"/>
      <c r="S683" s="230"/>
      <c r="T683" s="230"/>
      <c r="U683" s="230"/>
      <c r="V683" s="230"/>
      <c r="W683" s="230"/>
      <c r="X683" s="230"/>
      <c r="Y683" s="230"/>
      <c r="Z683" s="230"/>
    </row>
    <row r="684" spans="1:26" ht="12.75">
      <c r="A684" s="230"/>
      <c r="B684" s="230"/>
      <c r="C684" s="230"/>
      <c r="D684" s="230"/>
      <c r="E684" s="230"/>
      <c r="F684" s="230"/>
      <c r="G684" s="230"/>
      <c r="H684" s="230"/>
      <c r="I684" s="230"/>
      <c r="J684" s="230"/>
      <c r="K684" s="230"/>
      <c r="L684" s="230"/>
      <c r="M684" s="230"/>
      <c r="N684" s="230"/>
      <c r="O684" s="230"/>
      <c r="P684" s="230"/>
      <c r="Q684" s="230"/>
      <c r="R684" s="230"/>
      <c r="S684" s="230"/>
      <c r="T684" s="230"/>
      <c r="U684" s="230"/>
      <c r="V684" s="230"/>
      <c r="W684" s="230"/>
      <c r="X684" s="230"/>
      <c r="Y684" s="230"/>
      <c r="Z684" s="230"/>
    </row>
    <row r="685" spans="1:26" ht="12.75">
      <c r="A685" s="230"/>
      <c r="B685" s="230"/>
      <c r="C685" s="230"/>
      <c r="D685" s="230"/>
      <c r="E685" s="230"/>
      <c r="F685" s="230"/>
      <c r="G685" s="230"/>
      <c r="H685" s="230"/>
      <c r="I685" s="230"/>
      <c r="J685" s="230"/>
      <c r="K685" s="230"/>
      <c r="L685" s="230"/>
      <c r="M685" s="230"/>
      <c r="N685" s="230"/>
      <c r="O685" s="230"/>
      <c r="P685" s="230"/>
      <c r="Q685" s="230"/>
      <c r="R685" s="230"/>
      <c r="S685" s="230"/>
      <c r="T685" s="230"/>
      <c r="U685" s="230"/>
      <c r="V685" s="230"/>
      <c r="W685" s="230"/>
      <c r="X685" s="230"/>
      <c r="Y685" s="230"/>
      <c r="Z685" s="230"/>
    </row>
    <row r="686" spans="1:26" ht="12.75">
      <c r="A686" s="230"/>
      <c r="B686" s="230"/>
      <c r="C686" s="230"/>
      <c r="D686" s="230"/>
      <c r="E686" s="230"/>
      <c r="F686" s="230"/>
      <c r="G686" s="230"/>
      <c r="H686" s="230"/>
      <c r="I686" s="230"/>
      <c r="J686" s="230"/>
      <c r="K686" s="230"/>
      <c r="L686" s="230"/>
      <c r="M686" s="230"/>
      <c r="N686" s="230"/>
      <c r="O686" s="230"/>
      <c r="P686" s="230"/>
      <c r="Q686" s="230"/>
      <c r="R686" s="230"/>
      <c r="S686" s="230"/>
      <c r="T686" s="230"/>
      <c r="U686" s="230"/>
      <c r="V686" s="230"/>
      <c r="W686" s="230"/>
      <c r="X686" s="230"/>
      <c r="Y686" s="230"/>
      <c r="Z686" s="230"/>
    </row>
    <row r="687" spans="1:26" ht="12.75">
      <c r="A687" s="230"/>
      <c r="B687" s="230"/>
      <c r="C687" s="230"/>
      <c r="D687" s="230"/>
      <c r="E687" s="230"/>
      <c r="F687" s="230"/>
      <c r="G687" s="230"/>
      <c r="H687" s="230"/>
      <c r="I687" s="230"/>
      <c r="J687" s="230"/>
      <c r="K687" s="230"/>
      <c r="L687" s="230"/>
      <c r="M687" s="230"/>
      <c r="N687" s="230"/>
      <c r="O687" s="230"/>
      <c r="P687" s="230"/>
      <c r="Q687" s="230"/>
      <c r="R687" s="230"/>
      <c r="S687" s="230"/>
      <c r="T687" s="230"/>
      <c r="U687" s="230"/>
      <c r="V687" s="230"/>
      <c r="W687" s="230"/>
      <c r="X687" s="230"/>
      <c r="Y687" s="230"/>
      <c r="Z687" s="230"/>
    </row>
    <row r="688" spans="1:26" ht="12.75">
      <c r="A688" s="230"/>
      <c r="B688" s="230"/>
      <c r="C688" s="230"/>
      <c r="D688" s="230"/>
      <c r="E688" s="230"/>
      <c r="F688" s="230"/>
      <c r="G688" s="230"/>
      <c r="H688" s="230"/>
      <c r="I688" s="230"/>
      <c r="J688" s="230"/>
      <c r="K688" s="230"/>
      <c r="L688" s="230"/>
      <c r="M688" s="230"/>
      <c r="N688" s="230"/>
      <c r="O688" s="230"/>
      <c r="P688" s="230"/>
      <c r="Q688" s="230"/>
      <c r="R688" s="230"/>
      <c r="S688" s="230"/>
      <c r="T688" s="230"/>
      <c r="U688" s="230"/>
      <c r="V688" s="230"/>
      <c r="W688" s="230"/>
      <c r="X688" s="230"/>
      <c r="Y688" s="230"/>
      <c r="Z688" s="230"/>
    </row>
    <row r="689" spans="1:26" ht="12.75">
      <c r="A689" s="230"/>
      <c r="B689" s="230"/>
      <c r="C689" s="230"/>
      <c r="D689" s="230"/>
      <c r="E689" s="230"/>
      <c r="F689" s="230"/>
      <c r="G689" s="230"/>
      <c r="H689" s="230"/>
      <c r="I689" s="230"/>
      <c r="J689" s="230"/>
      <c r="K689" s="230"/>
      <c r="L689" s="230"/>
      <c r="M689" s="230"/>
      <c r="N689" s="230"/>
      <c r="O689" s="230"/>
      <c r="P689" s="230"/>
      <c r="Q689" s="230"/>
      <c r="R689" s="230"/>
      <c r="S689" s="230"/>
      <c r="T689" s="230"/>
      <c r="U689" s="230"/>
      <c r="V689" s="230"/>
      <c r="W689" s="230"/>
      <c r="X689" s="230"/>
      <c r="Y689" s="230"/>
      <c r="Z689" s="230"/>
    </row>
    <row r="690" spans="1:26" ht="12.75">
      <c r="A690" s="230"/>
      <c r="B690" s="230"/>
      <c r="C690" s="230"/>
      <c r="D690" s="230"/>
      <c r="E690" s="230"/>
      <c r="F690" s="230"/>
      <c r="G690" s="230"/>
      <c r="H690" s="230"/>
      <c r="I690" s="230"/>
      <c r="J690" s="230"/>
      <c r="K690" s="230"/>
      <c r="L690" s="230"/>
      <c r="M690" s="230"/>
      <c r="N690" s="230"/>
      <c r="O690" s="230"/>
      <c r="P690" s="230"/>
      <c r="Q690" s="230"/>
      <c r="R690" s="230"/>
      <c r="S690" s="230"/>
      <c r="T690" s="230"/>
      <c r="U690" s="230"/>
      <c r="V690" s="230"/>
      <c r="W690" s="230"/>
      <c r="X690" s="230"/>
      <c r="Y690" s="230"/>
      <c r="Z690" s="230"/>
    </row>
    <row r="691" spans="1:26" ht="12.75">
      <c r="A691" s="230"/>
      <c r="B691" s="230"/>
      <c r="C691" s="230"/>
      <c r="D691" s="230"/>
      <c r="E691" s="230"/>
      <c r="F691" s="230"/>
      <c r="G691" s="230"/>
      <c r="H691" s="230"/>
      <c r="I691" s="230"/>
      <c r="J691" s="230"/>
      <c r="K691" s="230"/>
      <c r="L691" s="230"/>
      <c r="M691" s="230"/>
      <c r="N691" s="230"/>
      <c r="O691" s="230"/>
      <c r="P691" s="230"/>
      <c r="Q691" s="230"/>
      <c r="R691" s="230"/>
      <c r="S691" s="230"/>
      <c r="T691" s="230"/>
      <c r="U691" s="230"/>
      <c r="V691" s="230"/>
      <c r="W691" s="230"/>
      <c r="X691" s="230"/>
      <c r="Y691" s="230"/>
      <c r="Z691" s="230"/>
    </row>
    <row r="692" spans="1:26" ht="12.75">
      <c r="A692" s="230"/>
      <c r="B692" s="230"/>
      <c r="C692" s="230"/>
      <c r="D692" s="230"/>
      <c r="E692" s="230"/>
      <c r="F692" s="230"/>
      <c r="G692" s="230"/>
      <c r="H692" s="230"/>
      <c r="I692" s="230"/>
      <c r="J692" s="230"/>
      <c r="K692" s="230"/>
      <c r="L692" s="230"/>
      <c r="M692" s="230"/>
      <c r="N692" s="230"/>
      <c r="O692" s="230"/>
      <c r="P692" s="230"/>
      <c r="Q692" s="230"/>
      <c r="R692" s="230"/>
      <c r="S692" s="230"/>
      <c r="T692" s="230"/>
      <c r="U692" s="230"/>
      <c r="V692" s="230"/>
      <c r="W692" s="230"/>
      <c r="X692" s="230"/>
      <c r="Y692" s="230"/>
      <c r="Z692" s="230"/>
    </row>
    <row r="693" spans="1:26" ht="12.75">
      <c r="A693" s="230"/>
      <c r="B693" s="230"/>
      <c r="C693" s="230"/>
      <c r="D693" s="230"/>
      <c r="E693" s="230"/>
      <c r="F693" s="230"/>
      <c r="G693" s="230"/>
      <c r="H693" s="230"/>
      <c r="I693" s="230"/>
      <c r="J693" s="230"/>
      <c r="K693" s="230"/>
      <c r="L693" s="230"/>
      <c r="M693" s="230"/>
      <c r="N693" s="230"/>
      <c r="O693" s="230"/>
      <c r="P693" s="230"/>
      <c r="Q693" s="230"/>
      <c r="R693" s="230"/>
      <c r="S693" s="230"/>
      <c r="T693" s="230"/>
      <c r="U693" s="230"/>
      <c r="V693" s="230"/>
      <c r="W693" s="230"/>
      <c r="X693" s="230"/>
      <c r="Y693" s="230"/>
      <c r="Z693" s="230"/>
    </row>
    <row r="694" spans="1:26" ht="12.75">
      <c r="A694" s="230"/>
      <c r="B694" s="230"/>
      <c r="C694" s="230"/>
      <c r="D694" s="230"/>
      <c r="E694" s="230"/>
      <c r="F694" s="230"/>
      <c r="G694" s="230"/>
      <c r="H694" s="230"/>
      <c r="I694" s="230"/>
      <c r="J694" s="230"/>
      <c r="K694" s="230"/>
      <c r="L694" s="230"/>
      <c r="M694" s="230"/>
      <c r="N694" s="230"/>
      <c r="O694" s="230"/>
      <c r="P694" s="230"/>
      <c r="Q694" s="230"/>
      <c r="R694" s="230"/>
      <c r="S694" s="230"/>
      <c r="T694" s="230"/>
      <c r="U694" s="230"/>
      <c r="V694" s="230"/>
      <c r="W694" s="230"/>
      <c r="X694" s="230"/>
      <c r="Y694" s="230"/>
      <c r="Z694" s="230"/>
    </row>
    <row r="695" spans="1:26" ht="12.75">
      <c r="A695" s="230"/>
      <c r="B695" s="230"/>
      <c r="C695" s="230"/>
      <c r="D695" s="230"/>
      <c r="E695" s="230"/>
      <c r="F695" s="230"/>
      <c r="G695" s="230"/>
      <c r="H695" s="230"/>
      <c r="I695" s="230"/>
      <c r="J695" s="230"/>
      <c r="K695" s="230"/>
      <c r="L695" s="230"/>
      <c r="M695" s="230"/>
      <c r="N695" s="230"/>
      <c r="O695" s="230"/>
      <c r="P695" s="230"/>
      <c r="Q695" s="230"/>
      <c r="R695" s="230"/>
      <c r="S695" s="230"/>
      <c r="T695" s="230"/>
      <c r="U695" s="230"/>
      <c r="V695" s="230"/>
      <c r="W695" s="230"/>
      <c r="X695" s="230"/>
      <c r="Y695" s="230"/>
      <c r="Z695" s="230"/>
    </row>
    <row r="696" spans="1:26" ht="12.75">
      <c r="A696" s="230"/>
      <c r="B696" s="230"/>
      <c r="C696" s="230"/>
      <c r="D696" s="230"/>
      <c r="E696" s="230"/>
      <c r="F696" s="230"/>
      <c r="G696" s="230"/>
      <c r="H696" s="230"/>
      <c r="I696" s="230"/>
      <c r="J696" s="230"/>
      <c r="K696" s="230"/>
      <c r="L696" s="230"/>
      <c r="M696" s="230"/>
      <c r="N696" s="230"/>
      <c r="O696" s="230"/>
      <c r="P696" s="230"/>
      <c r="Q696" s="230"/>
      <c r="R696" s="230"/>
      <c r="S696" s="230"/>
      <c r="T696" s="230"/>
      <c r="U696" s="230"/>
      <c r="V696" s="230"/>
      <c r="W696" s="230"/>
      <c r="X696" s="230"/>
      <c r="Y696" s="230"/>
      <c r="Z696" s="230"/>
    </row>
    <row r="697" spans="1:26" ht="12.75">
      <c r="A697" s="230"/>
      <c r="B697" s="230"/>
      <c r="C697" s="230"/>
      <c r="D697" s="230"/>
      <c r="E697" s="230"/>
      <c r="F697" s="230"/>
      <c r="G697" s="230"/>
      <c r="H697" s="230"/>
      <c r="I697" s="230"/>
      <c r="J697" s="230"/>
      <c r="K697" s="230"/>
      <c r="L697" s="230"/>
      <c r="M697" s="230"/>
      <c r="N697" s="230"/>
      <c r="O697" s="230"/>
      <c r="P697" s="230"/>
      <c r="Q697" s="230"/>
      <c r="R697" s="230"/>
      <c r="S697" s="230"/>
      <c r="T697" s="230"/>
      <c r="U697" s="230"/>
      <c r="V697" s="230"/>
      <c r="W697" s="230"/>
      <c r="X697" s="230"/>
      <c r="Y697" s="230"/>
      <c r="Z697" s="230"/>
    </row>
    <row r="698" spans="1:26" ht="12.75">
      <c r="A698" s="230"/>
      <c r="B698" s="230"/>
      <c r="C698" s="230"/>
      <c r="D698" s="230"/>
      <c r="E698" s="230"/>
      <c r="F698" s="230"/>
      <c r="G698" s="230"/>
      <c r="H698" s="230"/>
      <c r="I698" s="230"/>
      <c r="J698" s="230"/>
      <c r="K698" s="230"/>
      <c r="L698" s="230"/>
      <c r="M698" s="230"/>
      <c r="N698" s="230"/>
      <c r="O698" s="230"/>
      <c r="P698" s="230"/>
      <c r="Q698" s="230"/>
      <c r="R698" s="230"/>
      <c r="S698" s="230"/>
      <c r="T698" s="230"/>
      <c r="U698" s="230"/>
      <c r="V698" s="230"/>
      <c r="W698" s="230"/>
      <c r="X698" s="230"/>
      <c r="Y698" s="230"/>
      <c r="Z698" s="230"/>
    </row>
    <row r="699" spans="1:26" ht="12.75">
      <c r="A699" s="230"/>
      <c r="B699" s="230"/>
      <c r="C699" s="230"/>
      <c r="D699" s="230"/>
      <c r="E699" s="230"/>
      <c r="F699" s="230"/>
      <c r="G699" s="230"/>
      <c r="H699" s="230"/>
      <c r="I699" s="230"/>
      <c r="J699" s="230"/>
      <c r="K699" s="230"/>
      <c r="L699" s="230"/>
      <c r="M699" s="230"/>
      <c r="N699" s="230"/>
      <c r="O699" s="230"/>
      <c r="P699" s="230"/>
      <c r="Q699" s="230"/>
      <c r="R699" s="230"/>
      <c r="S699" s="230"/>
      <c r="T699" s="230"/>
      <c r="U699" s="230"/>
      <c r="V699" s="230"/>
      <c r="W699" s="230"/>
      <c r="X699" s="230"/>
      <c r="Y699" s="230"/>
      <c r="Z699" s="230"/>
    </row>
    <row r="700" spans="1:26" ht="12.75">
      <c r="A700" s="230"/>
      <c r="B700" s="230"/>
      <c r="C700" s="230"/>
      <c r="D700" s="230"/>
      <c r="E700" s="230"/>
      <c r="F700" s="230"/>
      <c r="G700" s="230"/>
      <c r="H700" s="230"/>
      <c r="I700" s="230"/>
      <c r="J700" s="230"/>
      <c r="K700" s="230"/>
      <c r="L700" s="230"/>
      <c r="M700" s="230"/>
      <c r="N700" s="230"/>
      <c r="O700" s="230"/>
      <c r="P700" s="230"/>
      <c r="Q700" s="230"/>
      <c r="R700" s="230"/>
      <c r="S700" s="230"/>
      <c r="T700" s="230"/>
      <c r="U700" s="230"/>
      <c r="V700" s="230"/>
      <c r="W700" s="230"/>
      <c r="X700" s="230"/>
      <c r="Y700" s="230"/>
      <c r="Z700" s="230"/>
    </row>
    <row r="701" spans="1:26" ht="12.75">
      <c r="A701" s="230"/>
      <c r="B701" s="230"/>
      <c r="C701" s="230"/>
      <c r="D701" s="230"/>
      <c r="E701" s="230"/>
      <c r="F701" s="230"/>
      <c r="G701" s="230"/>
      <c r="H701" s="230"/>
      <c r="I701" s="230"/>
      <c r="J701" s="230"/>
      <c r="K701" s="230"/>
      <c r="L701" s="230"/>
      <c r="M701" s="230"/>
      <c r="N701" s="230"/>
      <c r="O701" s="230"/>
      <c r="P701" s="230"/>
      <c r="Q701" s="230"/>
      <c r="R701" s="230"/>
      <c r="S701" s="230"/>
      <c r="T701" s="230"/>
      <c r="U701" s="230"/>
      <c r="V701" s="230"/>
      <c r="W701" s="230"/>
      <c r="X701" s="230"/>
      <c r="Y701" s="230"/>
      <c r="Z701" s="230"/>
    </row>
    <row r="702" spans="1:26" ht="12.75">
      <c r="A702" s="230"/>
      <c r="B702" s="230"/>
      <c r="C702" s="230"/>
      <c r="D702" s="230"/>
      <c r="E702" s="230"/>
      <c r="F702" s="230"/>
      <c r="G702" s="230"/>
      <c r="H702" s="230"/>
      <c r="I702" s="230"/>
      <c r="J702" s="230"/>
      <c r="K702" s="230"/>
      <c r="L702" s="230"/>
      <c r="M702" s="230"/>
      <c r="N702" s="230"/>
      <c r="O702" s="230"/>
      <c r="P702" s="230"/>
      <c r="Q702" s="230"/>
      <c r="R702" s="230"/>
      <c r="S702" s="230"/>
      <c r="T702" s="230"/>
      <c r="U702" s="230"/>
      <c r="V702" s="230"/>
      <c r="W702" s="230"/>
      <c r="X702" s="230"/>
      <c r="Y702" s="230"/>
      <c r="Z702" s="230"/>
    </row>
    <row r="703" spans="1:26" ht="12.75">
      <c r="A703" s="230"/>
      <c r="B703" s="230"/>
      <c r="C703" s="230"/>
      <c r="D703" s="230"/>
      <c r="E703" s="230"/>
      <c r="F703" s="230"/>
      <c r="G703" s="230"/>
      <c r="H703" s="230"/>
      <c r="I703" s="230"/>
      <c r="J703" s="230"/>
      <c r="K703" s="230"/>
      <c r="L703" s="230"/>
      <c r="M703" s="230"/>
      <c r="N703" s="230"/>
      <c r="O703" s="230"/>
      <c r="P703" s="230"/>
      <c r="Q703" s="230"/>
      <c r="R703" s="230"/>
      <c r="S703" s="230"/>
      <c r="T703" s="230"/>
      <c r="U703" s="230"/>
      <c r="V703" s="230"/>
      <c r="W703" s="230"/>
      <c r="X703" s="230"/>
      <c r="Y703" s="230"/>
      <c r="Z703" s="230"/>
    </row>
    <row r="704" spans="1:26" ht="12.75">
      <c r="A704" s="230"/>
      <c r="B704" s="230"/>
      <c r="C704" s="230"/>
      <c r="D704" s="230"/>
      <c r="E704" s="230"/>
      <c r="F704" s="230"/>
      <c r="G704" s="230"/>
      <c r="H704" s="230"/>
      <c r="I704" s="230"/>
      <c r="J704" s="230"/>
      <c r="K704" s="230"/>
      <c r="L704" s="230"/>
      <c r="M704" s="230"/>
      <c r="N704" s="230"/>
      <c r="O704" s="230"/>
      <c r="P704" s="230"/>
      <c r="Q704" s="230"/>
      <c r="R704" s="230"/>
      <c r="S704" s="230"/>
      <c r="T704" s="230"/>
      <c r="U704" s="230"/>
      <c r="V704" s="230"/>
      <c r="W704" s="230"/>
      <c r="X704" s="230"/>
      <c r="Y704" s="230"/>
      <c r="Z704" s="230"/>
    </row>
    <row r="705" spans="1:26" ht="12.75">
      <c r="A705" s="230"/>
      <c r="B705" s="230"/>
      <c r="C705" s="230"/>
      <c r="D705" s="230"/>
      <c r="E705" s="230"/>
      <c r="F705" s="230"/>
      <c r="G705" s="230"/>
      <c r="H705" s="230"/>
      <c r="I705" s="230"/>
      <c r="J705" s="230"/>
      <c r="K705" s="230"/>
      <c r="L705" s="230"/>
      <c r="M705" s="230"/>
      <c r="N705" s="230"/>
      <c r="O705" s="230"/>
      <c r="P705" s="230"/>
      <c r="Q705" s="230"/>
      <c r="R705" s="230"/>
      <c r="S705" s="230"/>
      <c r="T705" s="230"/>
      <c r="U705" s="230"/>
      <c r="V705" s="230"/>
      <c r="W705" s="230"/>
      <c r="X705" s="230"/>
      <c r="Y705" s="230"/>
      <c r="Z705" s="230"/>
    </row>
    <row r="706" spans="1:26" ht="12.75">
      <c r="A706" s="230"/>
      <c r="B706" s="230"/>
      <c r="C706" s="230"/>
      <c r="D706" s="230"/>
      <c r="E706" s="230"/>
      <c r="F706" s="230"/>
      <c r="G706" s="230"/>
      <c r="H706" s="230"/>
      <c r="I706" s="230"/>
      <c r="J706" s="230"/>
      <c r="K706" s="230"/>
      <c r="L706" s="230"/>
      <c r="M706" s="230"/>
      <c r="N706" s="230"/>
      <c r="O706" s="230"/>
      <c r="P706" s="230"/>
      <c r="Q706" s="230"/>
      <c r="R706" s="230"/>
      <c r="S706" s="230"/>
      <c r="T706" s="230"/>
      <c r="U706" s="230"/>
      <c r="V706" s="230"/>
      <c r="W706" s="230"/>
      <c r="X706" s="230"/>
      <c r="Y706" s="230"/>
      <c r="Z706" s="230"/>
    </row>
    <row r="707" spans="1:26" ht="12.75">
      <c r="A707" s="230"/>
      <c r="B707" s="230"/>
      <c r="C707" s="230"/>
      <c r="D707" s="230"/>
      <c r="E707" s="230"/>
      <c r="F707" s="230"/>
      <c r="G707" s="230"/>
      <c r="H707" s="230"/>
      <c r="I707" s="230"/>
      <c r="J707" s="230"/>
      <c r="K707" s="230"/>
      <c r="L707" s="230"/>
      <c r="M707" s="230"/>
      <c r="N707" s="230"/>
      <c r="O707" s="230"/>
      <c r="P707" s="230"/>
      <c r="Q707" s="230"/>
      <c r="R707" s="230"/>
      <c r="S707" s="230"/>
      <c r="T707" s="230"/>
      <c r="U707" s="230"/>
      <c r="V707" s="230"/>
      <c r="W707" s="230"/>
      <c r="X707" s="230"/>
      <c r="Y707" s="230"/>
      <c r="Z707" s="230"/>
    </row>
    <row r="708" spans="1:26" ht="12.75">
      <c r="A708" s="230"/>
      <c r="B708" s="230"/>
      <c r="C708" s="230"/>
      <c r="D708" s="230"/>
      <c r="E708" s="230"/>
      <c r="F708" s="230"/>
      <c r="G708" s="230"/>
      <c r="H708" s="230"/>
      <c r="I708" s="230"/>
      <c r="J708" s="230"/>
      <c r="K708" s="230"/>
      <c r="L708" s="230"/>
      <c r="M708" s="230"/>
      <c r="N708" s="230"/>
      <c r="O708" s="230"/>
      <c r="P708" s="230"/>
      <c r="Q708" s="230"/>
      <c r="R708" s="230"/>
      <c r="S708" s="230"/>
      <c r="T708" s="230"/>
      <c r="U708" s="230"/>
      <c r="V708" s="230"/>
      <c r="W708" s="230"/>
      <c r="X708" s="230"/>
      <c r="Y708" s="230"/>
      <c r="Z708" s="230"/>
    </row>
    <row r="709" spans="1:26" ht="12.75">
      <c r="A709" s="230"/>
      <c r="B709" s="230"/>
      <c r="C709" s="230"/>
      <c r="D709" s="230"/>
      <c r="E709" s="230"/>
      <c r="F709" s="230"/>
      <c r="G709" s="230"/>
      <c r="H709" s="230"/>
      <c r="I709" s="230"/>
      <c r="J709" s="230"/>
      <c r="K709" s="230"/>
      <c r="L709" s="230"/>
      <c r="M709" s="230"/>
      <c r="N709" s="230"/>
      <c r="O709" s="230"/>
      <c r="P709" s="230"/>
      <c r="Q709" s="230"/>
      <c r="R709" s="230"/>
      <c r="S709" s="230"/>
      <c r="T709" s="230"/>
      <c r="U709" s="230"/>
      <c r="V709" s="230"/>
      <c r="W709" s="230"/>
      <c r="X709" s="230"/>
      <c r="Y709" s="230"/>
      <c r="Z709" s="230"/>
    </row>
    <row r="710" spans="1:26" ht="12.75">
      <c r="A710" s="230"/>
      <c r="B710" s="230"/>
      <c r="C710" s="230"/>
      <c r="D710" s="230"/>
      <c r="E710" s="230"/>
      <c r="F710" s="230"/>
      <c r="G710" s="230"/>
      <c r="H710" s="230"/>
      <c r="I710" s="230"/>
      <c r="J710" s="230"/>
      <c r="K710" s="230"/>
      <c r="L710" s="230"/>
      <c r="M710" s="230"/>
      <c r="N710" s="230"/>
      <c r="O710" s="230"/>
      <c r="P710" s="230"/>
      <c r="Q710" s="230"/>
      <c r="R710" s="230"/>
      <c r="S710" s="230"/>
      <c r="T710" s="230"/>
      <c r="U710" s="230"/>
      <c r="V710" s="230"/>
      <c r="W710" s="230"/>
      <c r="X710" s="230"/>
      <c r="Y710" s="230"/>
      <c r="Z710" s="230"/>
    </row>
    <row r="711" spans="1:26" ht="12.75">
      <c r="A711" s="230"/>
      <c r="B711" s="230"/>
      <c r="C711" s="230"/>
      <c r="D711" s="230"/>
      <c r="E711" s="230"/>
      <c r="F711" s="230"/>
      <c r="G711" s="230"/>
      <c r="H711" s="230"/>
      <c r="I711" s="230"/>
      <c r="J711" s="230"/>
      <c r="K711" s="230"/>
      <c r="L711" s="230"/>
      <c r="M711" s="230"/>
      <c r="N711" s="230"/>
      <c r="O711" s="230"/>
      <c r="P711" s="230"/>
      <c r="Q711" s="230"/>
      <c r="R711" s="230"/>
      <c r="S711" s="230"/>
      <c r="T711" s="230"/>
      <c r="U711" s="230"/>
      <c r="V711" s="230"/>
      <c r="W711" s="230"/>
      <c r="X711" s="230"/>
      <c r="Y711" s="230"/>
      <c r="Z711" s="230"/>
    </row>
    <row r="712" spans="1:26" ht="12.75">
      <c r="A712" s="230"/>
      <c r="B712" s="230"/>
      <c r="C712" s="230"/>
      <c r="D712" s="230"/>
      <c r="E712" s="230"/>
      <c r="F712" s="230"/>
      <c r="G712" s="230"/>
      <c r="H712" s="230"/>
      <c r="I712" s="230"/>
      <c r="J712" s="230"/>
      <c r="K712" s="230"/>
      <c r="L712" s="230"/>
      <c r="M712" s="230"/>
      <c r="N712" s="230"/>
      <c r="O712" s="230"/>
      <c r="P712" s="230"/>
      <c r="Q712" s="230"/>
      <c r="R712" s="230"/>
      <c r="S712" s="230"/>
      <c r="T712" s="230"/>
      <c r="U712" s="230"/>
      <c r="V712" s="230"/>
      <c r="W712" s="230"/>
      <c r="X712" s="230"/>
      <c r="Y712" s="230"/>
      <c r="Z712" s="230"/>
    </row>
    <row r="713" spans="1:26" ht="12.75">
      <c r="A713" s="230"/>
      <c r="B713" s="230"/>
      <c r="C713" s="230"/>
      <c r="D713" s="230"/>
      <c r="E713" s="230"/>
      <c r="F713" s="230"/>
      <c r="G713" s="230"/>
      <c r="H713" s="230"/>
      <c r="I713" s="230"/>
      <c r="J713" s="230"/>
      <c r="K713" s="230"/>
      <c r="L713" s="230"/>
      <c r="M713" s="230"/>
      <c r="N713" s="230"/>
      <c r="O713" s="230"/>
      <c r="P713" s="230"/>
      <c r="Q713" s="230"/>
      <c r="R713" s="230"/>
      <c r="S713" s="230"/>
      <c r="T713" s="230"/>
      <c r="U713" s="230"/>
      <c r="V713" s="230"/>
      <c r="W713" s="230"/>
      <c r="X713" s="230"/>
      <c r="Y713" s="230"/>
      <c r="Z713" s="230"/>
    </row>
    <row r="714" spans="1:26" ht="12.75">
      <c r="A714" s="230"/>
      <c r="B714" s="230"/>
      <c r="C714" s="230"/>
      <c r="D714" s="230"/>
      <c r="E714" s="230"/>
      <c r="F714" s="230"/>
      <c r="G714" s="230"/>
      <c r="H714" s="230"/>
      <c r="I714" s="230"/>
      <c r="J714" s="230"/>
      <c r="K714" s="230"/>
      <c r="L714" s="230"/>
      <c r="M714" s="230"/>
      <c r="N714" s="230"/>
      <c r="O714" s="230"/>
      <c r="P714" s="230"/>
      <c r="Q714" s="230"/>
      <c r="R714" s="230"/>
      <c r="S714" s="230"/>
      <c r="T714" s="230"/>
      <c r="U714" s="230"/>
      <c r="V714" s="230"/>
      <c r="W714" s="230"/>
      <c r="X714" s="230"/>
      <c r="Y714" s="230"/>
      <c r="Z714" s="230"/>
    </row>
    <row r="715" spans="1:26" ht="12.75">
      <c r="A715" s="230"/>
      <c r="B715" s="230"/>
      <c r="C715" s="230"/>
      <c r="D715" s="230"/>
      <c r="E715" s="230"/>
      <c r="F715" s="230"/>
      <c r="G715" s="230"/>
      <c r="H715" s="230"/>
      <c r="I715" s="230"/>
      <c r="J715" s="230"/>
      <c r="K715" s="230"/>
      <c r="L715" s="230"/>
      <c r="M715" s="230"/>
      <c r="N715" s="230"/>
      <c r="O715" s="230"/>
      <c r="P715" s="230"/>
      <c r="Q715" s="230"/>
      <c r="R715" s="230"/>
      <c r="S715" s="230"/>
      <c r="T715" s="230"/>
      <c r="U715" s="230"/>
      <c r="V715" s="230"/>
      <c r="W715" s="230"/>
      <c r="X715" s="230"/>
      <c r="Y715" s="230"/>
      <c r="Z715" s="230"/>
    </row>
    <row r="716" spans="1:26" ht="12.75">
      <c r="A716" s="230"/>
      <c r="B716" s="230"/>
      <c r="C716" s="230"/>
      <c r="D716" s="230"/>
      <c r="E716" s="230"/>
      <c r="F716" s="230"/>
      <c r="G716" s="230"/>
      <c r="H716" s="230"/>
      <c r="I716" s="230"/>
      <c r="J716" s="230"/>
      <c r="K716" s="230"/>
      <c r="L716" s="230"/>
      <c r="M716" s="230"/>
      <c r="N716" s="230"/>
      <c r="O716" s="230"/>
      <c r="P716" s="230"/>
      <c r="Q716" s="230"/>
      <c r="R716" s="230"/>
      <c r="S716" s="230"/>
      <c r="T716" s="230"/>
      <c r="U716" s="230"/>
      <c r="V716" s="230"/>
      <c r="W716" s="230"/>
      <c r="X716" s="230"/>
      <c r="Y716" s="230"/>
      <c r="Z716" s="230"/>
    </row>
    <row r="717" spans="1:26" ht="12.75">
      <c r="A717" s="230"/>
      <c r="B717" s="230"/>
      <c r="C717" s="230"/>
      <c r="D717" s="230"/>
      <c r="E717" s="230"/>
      <c r="F717" s="230"/>
      <c r="G717" s="230"/>
      <c r="H717" s="230"/>
      <c r="I717" s="230"/>
      <c r="J717" s="230"/>
      <c r="K717" s="230"/>
      <c r="L717" s="230"/>
      <c r="M717" s="230"/>
      <c r="N717" s="230"/>
      <c r="O717" s="230"/>
      <c r="P717" s="230"/>
      <c r="Q717" s="230"/>
      <c r="R717" s="230"/>
      <c r="S717" s="230"/>
      <c r="T717" s="230"/>
      <c r="U717" s="230"/>
      <c r="V717" s="230"/>
      <c r="W717" s="230"/>
      <c r="X717" s="230"/>
      <c r="Y717" s="230"/>
      <c r="Z717" s="230"/>
    </row>
    <row r="718" spans="1:26" ht="12.75">
      <c r="A718" s="230"/>
      <c r="B718" s="230"/>
      <c r="C718" s="230"/>
      <c r="D718" s="230"/>
      <c r="E718" s="230"/>
      <c r="F718" s="230"/>
      <c r="G718" s="230"/>
      <c r="H718" s="230"/>
      <c r="I718" s="230"/>
      <c r="J718" s="230"/>
      <c r="K718" s="230"/>
      <c r="L718" s="230"/>
      <c r="M718" s="230"/>
      <c r="N718" s="230"/>
      <c r="O718" s="230"/>
      <c r="P718" s="230"/>
      <c r="Q718" s="230"/>
      <c r="R718" s="230"/>
      <c r="S718" s="230"/>
      <c r="T718" s="230"/>
      <c r="U718" s="230"/>
      <c r="V718" s="230"/>
      <c r="W718" s="230"/>
      <c r="X718" s="230"/>
      <c r="Y718" s="230"/>
      <c r="Z718" s="230"/>
    </row>
    <row r="719" spans="1:26" ht="12.75">
      <c r="A719" s="230"/>
      <c r="B719" s="230"/>
      <c r="C719" s="230"/>
      <c r="D719" s="230"/>
      <c r="E719" s="230"/>
      <c r="F719" s="230"/>
      <c r="G719" s="230"/>
      <c r="H719" s="230"/>
      <c r="I719" s="230"/>
      <c r="J719" s="230"/>
      <c r="K719" s="230"/>
      <c r="L719" s="230"/>
      <c r="M719" s="230"/>
      <c r="N719" s="230"/>
      <c r="O719" s="230"/>
      <c r="P719" s="230"/>
      <c r="Q719" s="230"/>
      <c r="R719" s="230"/>
      <c r="S719" s="230"/>
      <c r="T719" s="230"/>
      <c r="U719" s="230"/>
      <c r="V719" s="230"/>
      <c r="W719" s="230"/>
      <c r="X719" s="230"/>
      <c r="Y719" s="230"/>
      <c r="Z719" s="230"/>
    </row>
    <row r="720" spans="1:26" ht="12.75">
      <c r="A720" s="230"/>
      <c r="B720" s="230"/>
      <c r="C720" s="230"/>
      <c r="D720" s="230"/>
      <c r="E720" s="230"/>
      <c r="F720" s="230"/>
      <c r="G720" s="230"/>
      <c r="H720" s="230"/>
      <c r="I720" s="230"/>
      <c r="J720" s="230"/>
      <c r="K720" s="230"/>
      <c r="L720" s="230"/>
      <c r="M720" s="230"/>
      <c r="N720" s="230"/>
      <c r="O720" s="230"/>
      <c r="P720" s="230"/>
      <c r="Q720" s="230"/>
      <c r="R720" s="230"/>
      <c r="S720" s="230"/>
      <c r="T720" s="230"/>
      <c r="U720" s="230"/>
      <c r="V720" s="230"/>
      <c r="W720" s="230"/>
      <c r="X720" s="230"/>
      <c r="Y720" s="230"/>
      <c r="Z720" s="230"/>
    </row>
    <row r="721" spans="1:26" ht="12.75">
      <c r="A721" s="230"/>
      <c r="B721" s="230"/>
      <c r="C721" s="230"/>
      <c r="D721" s="230"/>
      <c r="E721" s="230"/>
      <c r="F721" s="230"/>
      <c r="G721" s="230"/>
      <c r="H721" s="230"/>
      <c r="I721" s="230"/>
      <c r="J721" s="230"/>
      <c r="K721" s="230"/>
      <c r="L721" s="230"/>
      <c r="M721" s="230"/>
      <c r="N721" s="230"/>
      <c r="O721" s="230"/>
      <c r="P721" s="230"/>
      <c r="Q721" s="230"/>
      <c r="R721" s="230"/>
      <c r="S721" s="230"/>
      <c r="T721" s="230"/>
      <c r="U721" s="230"/>
      <c r="V721" s="230"/>
      <c r="W721" s="230"/>
      <c r="X721" s="230"/>
      <c r="Y721" s="230"/>
      <c r="Z721" s="230"/>
    </row>
    <row r="722" spans="1:26" ht="12.75">
      <c r="A722" s="230"/>
      <c r="B722" s="230"/>
      <c r="C722" s="230"/>
      <c r="D722" s="230"/>
      <c r="E722" s="230"/>
      <c r="F722" s="230"/>
      <c r="G722" s="230"/>
      <c r="H722" s="230"/>
      <c r="I722" s="230"/>
      <c r="J722" s="230"/>
      <c r="K722" s="230"/>
      <c r="L722" s="230"/>
      <c r="M722" s="230"/>
      <c r="N722" s="230"/>
      <c r="O722" s="230"/>
      <c r="P722" s="230"/>
      <c r="Q722" s="230"/>
      <c r="R722" s="230"/>
      <c r="S722" s="230"/>
      <c r="T722" s="230"/>
      <c r="U722" s="230"/>
      <c r="V722" s="230"/>
      <c r="W722" s="230"/>
      <c r="X722" s="230"/>
      <c r="Y722" s="230"/>
      <c r="Z722" s="230"/>
    </row>
    <row r="723" spans="1:26" ht="12.75">
      <c r="A723" s="230"/>
      <c r="B723" s="230"/>
      <c r="C723" s="230"/>
      <c r="D723" s="230"/>
      <c r="E723" s="230"/>
      <c r="F723" s="230"/>
      <c r="G723" s="230"/>
      <c r="H723" s="230"/>
      <c r="I723" s="230"/>
      <c r="J723" s="230"/>
      <c r="K723" s="230"/>
      <c r="L723" s="230"/>
      <c r="M723" s="230"/>
      <c r="N723" s="230"/>
      <c r="O723" s="230"/>
      <c r="P723" s="230"/>
      <c r="Q723" s="230"/>
      <c r="R723" s="230"/>
      <c r="S723" s="230"/>
      <c r="T723" s="230"/>
      <c r="U723" s="230"/>
      <c r="V723" s="230"/>
      <c r="W723" s="230"/>
      <c r="X723" s="230"/>
      <c r="Y723" s="230"/>
      <c r="Z723" s="230"/>
    </row>
    <row r="724" spans="1:26" ht="12.75">
      <c r="A724" s="230"/>
      <c r="B724" s="230"/>
      <c r="C724" s="230"/>
      <c r="D724" s="230"/>
      <c r="E724" s="230"/>
      <c r="F724" s="230"/>
      <c r="G724" s="230"/>
      <c r="H724" s="230"/>
      <c r="I724" s="230"/>
      <c r="J724" s="230"/>
      <c r="K724" s="230"/>
      <c r="L724" s="230"/>
      <c r="M724" s="230"/>
      <c r="N724" s="230"/>
      <c r="O724" s="230"/>
      <c r="P724" s="230"/>
      <c r="Q724" s="230"/>
      <c r="R724" s="230"/>
      <c r="S724" s="230"/>
      <c r="T724" s="230"/>
      <c r="U724" s="230"/>
      <c r="V724" s="230"/>
      <c r="W724" s="230"/>
      <c r="X724" s="230"/>
      <c r="Y724" s="230"/>
      <c r="Z724" s="230"/>
    </row>
    <row r="725" spans="1:26" ht="12.75">
      <c r="A725" s="230"/>
      <c r="B725" s="230"/>
      <c r="C725" s="230"/>
      <c r="D725" s="230"/>
      <c r="E725" s="230"/>
      <c r="F725" s="230"/>
      <c r="G725" s="230"/>
      <c r="H725" s="230"/>
      <c r="I725" s="230"/>
      <c r="J725" s="230"/>
      <c r="K725" s="230"/>
      <c r="L725" s="230"/>
      <c r="M725" s="230"/>
      <c r="N725" s="230"/>
      <c r="O725" s="230"/>
      <c r="P725" s="230"/>
      <c r="Q725" s="230"/>
      <c r="R725" s="230"/>
      <c r="S725" s="230"/>
      <c r="T725" s="230"/>
      <c r="U725" s="230"/>
      <c r="V725" s="230"/>
      <c r="W725" s="230"/>
      <c r="X725" s="230"/>
      <c r="Y725" s="230"/>
      <c r="Z725" s="230"/>
    </row>
    <row r="726" spans="1:26" ht="12.75">
      <c r="A726" s="230"/>
      <c r="B726" s="230"/>
      <c r="C726" s="230"/>
      <c r="D726" s="230"/>
      <c r="E726" s="230"/>
      <c r="F726" s="230"/>
      <c r="G726" s="230"/>
      <c r="H726" s="230"/>
      <c r="I726" s="230"/>
      <c r="J726" s="230"/>
      <c r="K726" s="230"/>
      <c r="L726" s="230"/>
      <c r="M726" s="230"/>
      <c r="N726" s="230"/>
      <c r="O726" s="230"/>
      <c r="P726" s="230"/>
      <c r="Q726" s="230"/>
      <c r="R726" s="230"/>
      <c r="S726" s="230"/>
      <c r="T726" s="230"/>
      <c r="U726" s="230"/>
      <c r="V726" s="230"/>
      <c r="W726" s="230"/>
      <c r="X726" s="230"/>
      <c r="Y726" s="230"/>
      <c r="Z726" s="230"/>
    </row>
    <row r="727" spans="1:26" ht="12.75">
      <c r="A727" s="230"/>
      <c r="B727" s="230"/>
      <c r="C727" s="230"/>
      <c r="D727" s="230"/>
      <c r="E727" s="230"/>
      <c r="F727" s="230"/>
      <c r="G727" s="230"/>
      <c r="H727" s="230"/>
      <c r="I727" s="230"/>
      <c r="J727" s="230"/>
      <c r="K727" s="230"/>
      <c r="L727" s="230"/>
      <c r="M727" s="230"/>
      <c r="N727" s="230"/>
      <c r="O727" s="230"/>
      <c r="P727" s="230"/>
      <c r="Q727" s="230"/>
      <c r="R727" s="230"/>
      <c r="S727" s="230"/>
      <c r="T727" s="230"/>
      <c r="U727" s="230"/>
      <c r="V727" s="230"/>
      <c r="W727" s="230"/>
      <c r="X727" s="230"/>
      <c r="Y727" s="230"/>
      <c r="Z727" s="230"/>
    </row>
    <row r="728" spans="1:26" ht="12.75">
      <c r="A728" s="230"/>
      <c r="B728" s="230"/>
      <c r="C728" s="230"/>
      <c r="D728" s="230"/>
      <c r="E728" s="230"/>
      <c r="F728" s="230"/>
      <c r="G728" s="230"/>
      <c r="H728" s="230"/>
      <c r="I728" s="230"/>
      <c r="J728" s="230"/>
      <c r="K728" s="230"/>
      <c r="L728" s="230"/>
      <c r="M728" s="230"/>
      <c r="N728" s="230"/>
      <c r="O728" s="230"/>
      <c r="P728" s="230"/>
      <c r="Q728" s="230"/>
      <c r="R728" s="230"/>
      <c r="S728" s="230"/>
      <c r="T728" s="230"/>
      <c r="U728" s="230"/>
      <c r="V728" s="230"/>
      <c r="W728" s="230"/>
      <c r="X728" s="230"/>
      <c r="Y728" s="230"/>
      <c r="Z728" s="230"/>
    </row>
    <row r="729" spans="1:26" ht="12.75">
      <c r="A729" s="230"/>
      <c r="B729" s="230"/>
      <c r="C729" s="230"/>
      <c r="D729" s="230"/>
      <c r="E729" s="230"/>
      <c r="F729" s="230"/>
      <c r="G729" s="230"/>
      <c r="H729" s="230"/>
      <c r="I729" s="230"/>
      <c r="J729" s="230"/>
      <c r="K729" s="230"/>
      <c r="L729" s="230"/>
      <c r="M729" s="230"/>
      <c r="N729" s="230"/>
      <c r="O729" s="230"/>
      <c r="P729" s="230"/>
      <c r="Q729" s="230"/>
      <c r="R729" s="230"/>
      <c r="S729" s="230"/>
      <c r="T729" s="230"/>
      <c r="U729" s="230"/>
      <c r="V729" s="230"/>
      <c r="W729" s="230"/>
      <c r="X729" s="230"/>
      <c r="Y729" s="230"/>
      <c r="Z729" s="230"/>
    </row>
    <row r="730" spans="1:26" ht="12.75">
      <c r="A730" s="230"/>
      <c r="B730" s="230"/>
      <c r="C730" s="230"/>
      <c r="D730" s="230"/>
      <c r="E730" s="230"/>
      <c r="F730" s="230"/>
      <c r="G730" s="230"/>
      <c r="H730" s="230"/>
      <c r="I730" s="230"/>
      <c r="J730" s="230"/>
      <c r="K730" s="230"/>
      <c r="L730" s="230"/>
      <c r="M730" s="230"/>
      <c r="N730" s="230"/>
      <c r="O730" s="230"/>
      <c r="P730" s="230"/>
      <c r="Q730" s="230"/>
      <c r="R730" s="230"/>
      <c r="S730" s="230"/>
      <c r="T730" s="230"/>
      <c r="U730" s="230"/>
      <c r="V730" s="230"/>
      <c r="W730" s="230"/>
      <c r="X730" s="230"/>
      <c r="Y730" s="230"/>
      <c r="Z730" s="230"/>
    </row>
    <row r="731" spans="1:26" ht="12.75">
      <c r="A731" s="230"/>
      <c r="B731" s="230"/>
      <c r="C731" s="230"/>
      <c r="D731" s="230"/>
      <c r="E731" s="230"/>
      <c r="F731" s="230"/>
      <c r="G731" s="230"/>
      <c r="H731" s="230"/>
      <c r="I731" s="230"/>
      <c r="J731" s="230"/>
      <c r="K731" s="230"/>
      <c r="L731" s="230"/>
      <c r="M731" s="230"/>
      <c r="N731" s="230"/>
      <c r="O731" s="230"/>
      <c r="P731" s="230"/>
      <c r="Q731" s="230"/>
      <c r="R731" s="230"/>
      <c r="S731" s="230"/>
      <c r="T731" s="230"/>
      <c r="U731" s="230"/>
      <c r="V731" s="230"/>
      <c r="W731" s="230"/>
      <c r="X731" s="230"/>
      <c r="Y731" s="230"/>
      <c r="Z731" s="230"/>
    </row>
    <row r="732" spans="1:26" ht="12.75">
      <c r="A732" s="230"/>
      <c r="B732" s="230"/>
      <c r="C732" s="230"/>
      <c r="D732" s="230"/>
      <c r="E732" s="230"/>
      <c r="F732" s="230"/>
      <c r="G732" s="230"/>
      <c r="H732" s="230"/>
      <c r="I732" s="230"/>
      <c r="J732" s="230"/>
      <c r="K732" s="230"/>
      <c r="L732" s="230"/>
      <c r="M732" s="230"/>
      <c r="N732" s="230"/>
      <c r="O732" s="230"/>
      <c r="P732" s="230"/>
      <c r="Q732" s="230"/>
      <c r="R732" s="230"/>
      <c r="S732" s="230"/>
      <c r="T732" s="230"/>
      <c r="U732" s="230"/>
      <c r="V732" s="230"/>
      <c r="W732" s="230"/>
      <c r="X732" s="230"/>
      <c r="Y732" s="230"/>
      <c r="Z732" s="230"/>
    </row>
    <row r="733" spans="1:26" ht="12.75">
      <c r="A733" s="230"/>
      <c r="B733" s="230"/>
      <c r="C733" s="230"/>
      <c r="D733" s="230"/>
      <c r="E733" s="230"/>
      <c r="F733" s="230"/>
      <c r="G733" s="230"/>
      <c r="H733" s="230"/>
      <c r="I733" s="230"/>
      <c r="J733" s="230"/>
      <c r="K733" s="230"/>
      <c r="L733" s="230"/>
      <c r="M733" s="230"/>
      <c r="N733" s="230"/>
      <c r="O733" s="230"/>
      <c r="P733" s="230"/>
      <c r="Q733" s="230"/>
      <c r="R733" s="230"/>
      <c r="S733" s="230"/>
      <c r="T733" s="230"/>
      <c r="U733" s="230"/>
      <c r="V733" s="230"/>
      <c r="W733" s="230"/>
      <c r="X733" s="230"/>
      <c r="Y733" s="230"/>
      <c r="Z733" s="230"/>
    </row>
    <row r="734" spans="1:26" ht="12.75">
      <c r="A734" s="230"/>
      <c r="B734" s="230"/>
      <c r="C734" s="230"/>
      <c r="D734" s="230"/>
      <c r="E734" s="230"/>
      <c r="F734" s="230"/>
      <c r="G734" s="230"/>
      <c r="H734" s="230"/>
      <c r="I734" s="230"/>
      <c r="J734" s="230"/>
      <c r="K734" s="230"/>
      <c r="L734" s="230"/>
      <c r="M734" s="230"/>
      <c r="N734" s="230"/>
      <c r="O734" s="230"/>
      <c r="P734" s="230"/>
      <c r="Q734" s="230"/>
      <c r="R734" s="230"/>
      <c r="S734" s="230"/>
      <c r="T734" s="230"/>
      <c r="U734" s="230"/>
      <c r="V734" s="230"/>
      <c r="W734" s="230"/>
      <c r="X734" s="230"/>
      <c r="Y734" s="230"/>
      <c r="Z734" s="230"/>
    </row>
    <row r="735" spans="1:26" ht="12.75">
      <c r="A735" s="230"/>
      <c r="B735" s="230"/>
      <c r="C735" s="230"/>
      <c r="D735" s="230"/>
      <c r="E735" s="230"/>
      <c r="F735" s="230"/>
      <c r="G735" s="230"/>
      <c r="H735" s="230"/>
      <c r="I735" s="230"/>
      <c r="J735" s="230"/>
      <c r="K735" s="230"/>
      <c r="L735" s="230"/>
      <c r="M735" s="230"/>
      <c r="N735" s="230"/>
      <c r="O735" s="230"/>
      <c r="P735" s="230"/>
      <c r="Q735" s="230"/>
      <c r="R735" s="230"/>
      <c r="S735" s="230"/>
      <c r="T735" s="230"/>
      <c r="U735" s="230"/>
      <c r="V735" s="230"/>
      <c r="W735" s="230"/>
      <c r="X735" s="230"/>
      <c r="Y735" s="230"/>
      <c r="Z735" s="230"/>
    </row>
    <row r="736" spans="1:26" ht="12.75">
      <c r="A736" s="230"/>
      <c r="B736" s="230"/>
      <c r="C736" s="230"/>
      <c r="D736" s="230"/>
      <c r="E736" s="230"/>
      <c r="F736" s="230"/>
      <c r="G736" s="230"/>
      <c r="H736" s="230"/>
      <c r="I736" s="230"/>
      <c r="J736" s="230"/>
      <c r="K736" s="230"/>
      <c r="L736" s="230"/>
      <c r="M736" s="230"/>
      <c r="N736" s="230"/>
      <c r="O736" s="230"/>
      <c r="P736" s="230"/>
      <c r="Q736" s="230"/>
      <c r="R736" s="230"/>
      <c r="S736" s="230"/>
      <c r="T736" s="230"/>
      <c r="U736" s="230"/>
      <c r="V736" s="230"/>
      <c r="W736" s="230"/>
      <c r="X736" s="230"/>
      <c r="Y736" s="230"/>
      <c r="Z736" s="230"/>
    </row>
    <row r="737" spans="1:26" ht="12.75">
      <c r="A737" s="230"/>
      <c r="B737" s="230"/>
      <c r="C737" s="230"/>
      <c r="D737" s="230"/>
      <c r="E737" s="230"/>
      <c r="F737" s="230"/>
      <c r="G737" s="230"/>
      <c r="H737" s="230"/>
      <c r="I737" s="230"/>
      <c r="J737" s="230"/>
      <c r="K737" s="230"/>
      <c r="L737" s="230"/>
      <c r="M737" s="230"/>
      <c r="N737" s="230"/>
      <c r="O737" s="230"/>
      <c r="P737" s="230"/>
      <c r="Q737" s="230"/>
      <c r="R737" s="230"/>
      <c r="S737" s="230"/>
      <c r="T737" s="230"/>
      <c r="U737" s="230"/>
      <c r="V737" s="230"/>
      <c r="W737" s="230"/>
      <c r="X737" s="230"/>
      <c r="Y737" s="230"/>
      <c r="Z737" s="230"/>
    </row>
    <row r="738" spans="1:26" ht="12.75">
      <c r="A738" s="230"/>
      <c r="B738" s="230"/>
      <c r="C738" s="230"/>
      <c r="D738" s="230"/>
      <c r="E738" s="230"/>
      <c r="F738" s="230"/>
      <c r="G738" s="230"/>
      <c r="H738" s="230"/>
      <c r="I738" s="230"/>
      <c r="J738" s="230"/>
      <c r="K738" s="230"/>
      <c r="L738" s="230"/>
      <c r="M738" s="230"/>
      <c r="N738" s="230"/>
      <c r="O738" s="230"/>
      <c r="P738" s="230"/>
      <c r="Q738" s="230"/>
      <c r="R738" s="230"/>
      <c r="S738" s="230"/>
      <c r="T738" s="230"/>
      <c r="U738" s="230"/>
      <c r="V738" s="230"/>
      <c r="W738" s="230"/>
      <c r="X738" s="230"/>
      <c r="Y738" s="230"/>
      <c r="Z738" s="230"/>
    </row>
    <row r="739" spans="1:26" ht="12.75">
      <c r="A739" s="230"/>
      <c r="B739" s="230"/>
      <c r="C739" s="230"/>
      <c r="D739" s="230"/>
      <c r="E739" s="230"/>
      <c r="F739" s="230"/>
      <c r="G739" s="230"/>
      <c r="H739" s="230"/>
      <c r="I739" s="230"/>
      <c r="J739" s="230"/>
      <c r="K739" s="230"/>
      <c r="L739" s="230"/>
      <c r="M739" s="230"/>
      <c r="N739" s="230"/>
      <c r="O739" s="230"/>
      <c r="P739" s="230"/>
      <c r="Q739" s="230"/>
      <c r="R739" s="230"/>
      <c r="S739" s="230"/>
      <c r="T739" s="230"/>
      <c r="U739" s="230"/>
      <c r="V739" s="230"/>
      <c r="W739" s="230"/>
      <c r="X739" s="230"/>
      <c r="Y739" s="230"/>
      <c r="Z739" s="230"/>
    </row>
    <row r="740" spans="1:26" ht="12.75">
      <c r="A740" s="230"/>
      <c r="B740" s="230"/>
      <c r="C740" s="230"/>
      <c r="D740" s="230"/>
      <c r="E740" s="230"/>
      <c r="F740" s="230"/>
      <c r="G740" s="230"/>
      <c r="H740" s="230"/>
      <c r="I740" s="230"/>
      <c r="J740" s="230"/>
      <c r="K740" s="230"/>
      <c r="L740" s="230"/>
      <c r="M740" s="230"/>
      <c r="N740" s="230"/>
      <c r="O740" s="230"/>
      <c r="P740" s="230"/>
      <c r="Q740" s="230"/>
      <c r="R740" s="230"/>
      <c r="S740" s="230"/>
      <c r="T740" s="230"/>
      <c r="U740" s="230"/>
      <c r="V740" s="230"/>
      <c r="W740" s="230"/>
      <c r="X740" s="230"/>
      <c r="Y740" s="230"/>
      <c r="Z740" s="230"/>
    </row>
    <row r="741" spans="1:26" ht="12.75">
      <c r="A741" s="230"/>
      <c r="B741" s="230"/>
      <c r="C741" s="230"/>
      <c r="D741" s="230"/>
      <c r="E741" s="230"/>
      <c r="F741" s="230"/>
      <c r="G741" s="230"/>
      <c r="H741" s="230"/>
      <c r="I741" s="230"/>
      <c r="J741" s="230"/>
      <c r="K741" s="230"/>
      <c r="L741" s="230"/>
      <c r="M741" s="230"/>
      <c r="N741" s="230"/>
      <c r="O741" s="230"/>
      <c r="P741" s="230"/>
      <c r="Q741" s="230"/>
      <c r="R741" s="230"/>
      <c r="S741" s="230"/>
      <c r="T741" s="230"/>
      <c r="U741" s="230"/>
      <c r="V741" s="230"/>
      <c r="W741" s="230"/>
      <c r="X741" s="230"/>
      <c r="Y741" s="230"/>
      <c r="Z741" s="230"/>
    </row>
    <row r="742" spans="1:26" ht="12.75">
      <c r="A742" s="230"/>
      <c r="B742" s="230"/>
      <c r="C742" s="230"/>
      <c r="D742" s="230"/>
      <c r="E742" s="230"/>
      <c r="F742" s="230"/>
      <c r="G742" s="230"/>
      <c r="H742" s="230"/>
      <c r="I742" s="230"/>
      <c r="J742" s="230"/>
      <c r="K742" s="230"/>
      <c r="L742" s="230"/>
      <c r="M742" s="230"/>
      <c r="N742" s="230"/>
      <c r="O742" s="230"/>
      <c r="P742" s="230"/>
      <c r="Q742" s="230"/>
      <c r="R742" s="230"/>
      <c r="S742" s="230"/>
      <c r="T742" s="230"/>
      <c r="U742" s="230"/>
      <c r="V742" s="230"/>
      <c r="W742" s="230"/>
      <c r="X742" s="230"/>
      <c r="Y742" s="230"/>
      <c r="Z742" s="230"/>
    </row>
    <row r="743" spans="1:26" ht="12.75">
      <c r="A743" s="230"/>
      <c r="B743" s="230"/>
      <c r="C743" s="230"/>
      <c r="D743" s="230"/>
      <c r="E743" s="230"/>
      <c r="F743" s="230"/>
      <c r="G743" s="230"/>
      <c r="H743" s="230"/>
      <c r="I743" s="230"/>
      <c r="J743" s="230"/>
      <c r="K743" s="230"/>
      <c r="L743" s="230"/>
      <c r="M743" s="230"/>
      <c r="N743" s="230"/>
      <c r="O743" s="230"/>
      <c r="P743" s="230"/>
      <c r="Q743" s="230"/>
      <c r="R743" s="230"/>
      <c r="S743" s="230"/>
      <c r="T743" s="230"/>
      <c r="U743" s="230"/>
      <c r="V743" s="230"/>
      <c r="W743" s="230"/>
      <c r="X743" s="230"/>
      <c r="Y743" s="230"/>
      <c r="Z743" s="230"/>
    </row>
    <row r="744" spans="1:26" ht="12.75">
      <c r="A744" s="230"/>
      <c r="B744" s="230"/>
      <c r="C744" s="230"/>
      <c r="D744" s="230"/>
      <c r="E744" s="230"/>
      <c r="F744" s="230"/>
      <c r="G744" s="230"/>
      <c r="H744" s="230"/>
      <c r="I744" s="230"/>
      <c r="J744" s="230"/>
      <c r="K744" s="230"/>
      <c r="L744" s="230"/>
      <c r="M744" s="230"/>
      <c r="N744" s="230"/>
      <c r="O744" s="230"/>
      <c r="P744" s="230"/>
      <c r="Q744" s="230"/>
      <c r="R744" s="230"/>
      <c r="S744" s="230"/>
      <c r="T744" s="230"/>
      <c r="U744" s="230"/>
      <c r="V744" s="230"/>
      <c r="W744" s="230"/>
      <c r="X744" s="230"/>
      <c r="Y744" s="230"/>
      <c r="Z744" s="230"/>
    </row>
    <row r="745" spans="1:26" ht="12.75">
      <c r="A745" s="230"/>
      <c r="B745" s="230"/>
      <c r="C745" s="230"/>
      <c r="D745" s="230"/>
      <c r="E745" s="230"/>
      <c r="F745" s="230"/>
      <c r="G745" s="230"/>
      <c r="H745" s="230"/>
      <c r="I745" s="230"/>
      <c r="J745" s="230"/>
      <c r="K745" s="230"/>
      <c r="L745" s="230"/>
      <c r="M745" s="230"/>
      <c r="N745" s="230"/>
      <c r="O745" s="230"/>
      <c r="P745" s="230"/>
      <c r="Q745" s="230"/>
      <c r="R745" s="230"/>
      <c r="S745" s="230"/>
      <c r="T745" s="230"/>
      <c r="U745" s="230"/>
      <c r="V745" s="230"/>
      <c r="W745" s="230"/>
      <c r="X745" s="230"/>
      <c r="Y745" s="230"/>
      <c r="Z745" s="230"/>
    </row>
    <row r="746" spans="1:26" ht="12.75">
      <c r="A746" s="230"/>
      <c r="B746" s="230"/>
      <c r="C746" s="230"/>
      <c r="D746" s="230"/>
      <c r="E746" s="230"/>
      <c r="F746" s="230"/>
      <c r="G746" s="230"/>
      <c r="H746" s="230"/>
      <c r="I746" s="230"/>
      <c r="J746" s="230"/>
      <c r="K746" s="230"/>
      <c r="L746" s="230"/>
      <c r="M746" s="230"/>
      <c r="N746" s="230"/>
      <c r="O746" s="230"/>
      <c r="P746" s="230"/>
      <c r="Q746" s="230"/>
      <c r="R746" s="230"/>
      <c r="S746" s="230"/>
      <c r="T746" s="230"/>
      <c r="U746" s="230"/>
      <c r="V746" s="230"/>
      <c r="W746" s="230"/>
      <c r="X746" s="230"/>
      <c r="Y746" s="230"/>
      <c r="Z746" s="230"/>
    </row>
    <row r="747" spans="1:26" ht="12.75">
      <c r="A747" s="230"/>
      <c r="B747" s="230"/>
      <c r="C747" s="230"/>
      <c r="D747" s="230"/>
      <c r="E747" s="230"/>
      <c r="F747" s="230"/>
      <c r="G747" s="230"/>
      <c r="H747" s="230"/>
      <c r="I747" s="230"/>
      <c r="J747" s="230"/>
      <c r="K747" s="230"/>
      <c r="L747" s="230"/>
      <c r="M747" s="230"/>
      <c r="N747" s="230"/>
      <c r="O747" s="230"/>
      <c r="P747" s="230"/>
      <c r="Q747" s="230"/>
      <c r="R747" s="230"/>
      <c r="S747" s="230"/>
      <c r="T747" s="230"/>
      <c r="U747" s="230"/>
      <c r="V747" s="230"/>
      <c r="W747" s="230"/>
      <c r="X747" s="230"/>
      <c r="Y747" s="230"/>
      <c r="Z747" s="230"/>
    </row>
    <row r="748" spans="1:26" ht="12.75">
      <c r="A748" s="230"/>
      <c r="B748" s="230"/>
      <c r="C748" s="230"/>
      <c r="D748" s="230"/>
      <c r="E748" s="230"/>
      <c r="F748" s="230"/>
      <c r="G748" s="230"/>
      <c r="H748" s="230"/>
      <c r="I748" s="230"/>
      <c r="J748" s="230"/>
      <c r="K748" s="230"/>
      <c r="L748" s="230"/>
      <c r="M748" s="230"/>
      <c r="N748" s="230"/>
      <c r="O748" s="230"/>
      <c r="P748" s="230"/>
      <c r="Q748" s="230"/>
      <c r="R748" s="230"/>
      <c r="S748" s="230"/>
      <c r="T748" s="230"/>
      <c r="U748" s="230"/>
      <c r="V748" s="230"/>
      <c r="W748" s="230"/>
      <c r="X748" s="230"/>
      <c r="Y748" s="230"/>
      <c r="Z748" s="230"/>
    </row>
    <row r="749" spans="1:26" ht="12.75">
      <c r="A749" s="230"/>
      <c r="B749" s="230"/>
      <c r="C749" s="230"/>
      <c r="D749" s="230"/>
      <c r="E749" s="230"/>
      <c r="F749" s="230"/>
      <c r="G749" s="230"/>
      <c r="H749" s="230"/>
      <c r="I749" s="230"/>
      <c r="J749" s="230"/>
      <c r="K749" s="230"/>
      <c r="L749" s="230"/>
      <c r="M749" s="230"/>
      <c r="N749" s="230"/>
      <c r="O749" s="230"/>
      <c r="P749" s="230"/>
      <c r="Q749" s="230"/>
      <c r="R749" s="230"/>
      <c r="S749" s="230"/>
      <c r="T749" s="230"/>
      <c r="U749" s="230"/>
      <c r="V749" s="230"/>
      <c r="W749" s="230"/>
      <c r="X749" s="230"/>
      <c r="Y749" s="230"/>
      <c r="Z749" s="230"/>
    </row>
    <row r="750" spans="1:26" ht="12.75">
      <c r="A750" s="230"/>
      <c r="B750" s="230"/>
      <c r="C750" s="230"/>
      <c r="D750" s="230"/>
      <c r="E750" s="230"/>
      <c r="F750" s="230"/>
      <c r="G750" s="230"/>
      <c r="H750" s="230"/>
      <c r="I750" s="230"/>
      <c r="J750" s="230"/>
      <c r="K750" s="230"/>
      <c r="L750" s="230"/>
      <c r="M750" s="230"/>
      <c r="N750" s="230"/>
      <c r="O750" s="230"/>
      <c r="P750" s="230"/>
      <c r="Q750" s="230"/>
      <c r="R750" s="230"/>
      <c r="S750" s="230"/>
      <c r="T750" s="230"/>
      <c r="U750" s="230"/>
      <c r="V750" s="230"/>
      <c r="W750" s="230"/>
      <c r="X750" s="230"/>
      <c r="Y750" s="230"/>
      <c r="Z750" s="230"/>
    </row>
    <row r="751" spans="1:26" ht="12.75">
      <c r="A751" s="230"/>
      <c r="B751" s="230"/>
      <c r="C751" s="230"/>
      <c r="D751" s="230"/>
      <c r="E751" s="230"/>
      <c r="F751" s="230"/>
      <c r="G751" s="230"/>
      <c r="H751" s="230"/>
      <c r="I751" s="230"/>
      <c r="J751" s="230"/>
      <c r="K751" s="230"/>
      <c r="L751" s="230"/>
      <c r="M751" s="230"/>
      <c r="N751" s="230"/>
      <c r="O751" s="230"/>
      <c r="P751" s="230"/>
      <c r="Q751" s="230"/>
      <c r="R751" s="230"/>
      <c r="S751" s="230"/>
      <c r="T751" s="230"/>
      <c r="U751" s="230"/>
      <c r="V751" s="230"/>
      <c r="W751" s="230"/>
      <c r="X751" s="230"/>
      <c r="Y751" s="230"/>
      <c r="Z751" s="230"/>
    </row>
    <row r="752" spans="1:26" ht="12.75">
      <c r="A752" s="230"/>
      <c r="B752" s="230"/>
      <c r="C752" s="230"/>
      <c r="D752" s="230"/>
      <c r="E752" s="230"/>
      <c r="F752" s="230"/>
      <c r="G752" s="230"/>
      <c r="H752" s="230"/>
      <c r="I752" s="230"/>
      <c r="J752" s="230"/>
      <c r="K752" s="230"/>
      <c r="L752" s="230"/>
      <c r="M752" s="230"/>
      <c r="N752" s="230"/>
      <c r="O752" s="230"/>
      <c r="P752" s="230"/>
      <c r="Q752" s="230"/>
      <c r="R752" s="230"/>
      <c r="S752" s="230"/>
      <c r="T752" s="230"/>
      <c r="U752" s="230"/>
      <c r="V752" s="230"/>
      <c r="W752" s="230"/>
      <c r="X752" s="230"/>
      <c r="Y752" s="230"/>
      <c r="Z752" s="230"/>
    </row>
    <row r="753" spans="1:26" ht="12.75">
      <c r="A753" s="230"/>
      <c r="B753" s="230"/>
      <c r="C753" s="230"/>
      <c r="D753" s="230"/>
      <c r="E753" s="230"/>
      <c r="F753" s="230"/>
      <c r="G753" s="230"/>
      <c r="H753" s="230"/>
      <c r="I753" s="230"/>
      <c r="J753" s="230"/>
      <c r="K753" s="230"/>
      <c r="L753" s="230"/>
      <c r="M753" s="230"/>
      <c r="N753" s="230"/>
      <c r="O753" s="230"/>
      <c r="P753" s="230"/>
      <c r="Q753" s="230"/>
      <c r="R753" s="230"/>
      <c r="S753" s="230"/>
      <c r="T753" s="230"/>
      <c r="U753" s="230"/>
      <c r="V753" s="230"/>
      <c r="W753" s="230"/>
      <c r="X753" s="230"/>
      <c r="Y753" s="230"/>
      <c r="Z753" s="230"/>
    </row>
    <row r="754" spans="1:26" ht="12.75">
      <c r="A754" s="230"/>
      <c r="B754" s="230"/>
      <c r="C754" s="230"/>
      <c r="D754" s="230"/>
      <c r="E754" s="230"/>
      <c r="F754" s="230"/>
      <c r="G754" s="230"/>
      <c r="H754" s="230"/>
      <c r="I754" s="230"/>
      <c r="J754" s="230"/>
      <c r="K754" s="230"/>
      <c r="L754" s="230"/>
      <c r="M754" s="230"/>
      <c r="N754" s="230"/>
      <c r="O754" s="230"/>
      <c r="P754" s="230"/>
      <c r="Q754" s="230"/>
      <c r="R754" s="230"/>
      <c r="S754" s="230"/>
      <c r="T754" s="230"/>
      <c r="U754" s="230"/>
      <c r="V754" s="230"/>
      <c r="W754" s="230"/>
      <c r="X754" s="230"/>
      <c r="Y754" s="230"/>
      <c r="Z754" s="230"/>
    </row>
    <row r="755" spans="1:26" ht="12.75">
      <c r="A755" s="230"/>
      <c r="B755" s="230"/>
      <c r="C755" s="230"/>
      <c r="D755" s="230"/>
      <c r="E755" s="230"/>
      <c r="F755" s="230"/>
      <c r="G755" s="230"/>
      <c r="H755" s="230"/>
      <c r="I755" s="230"/>
      <c r="J755" s="230"/>
      <c r="K755" s="230"/>
      <c r="L755" s="230"/>
      <c r="M755" s="230"/>
      <c r="N755" s="230"/>
      <c r="O755" s="230"/>
      <c r="P755" s="230"/>
      <c r="Q755" s="230"/>
      <c r="R755" s="230"/>
      <c r="S755" s="230"/>
      <c r="T755" s="230"/>
      <c r="U755" s="230"/>
      <c r="V755" s="230"/>
      <c r="W755" s="230"/>
      <c r="X755" s="230"/>
      <c r="Y755" s="230"/>
      <c r="Z755" s="230"/>
    </row>
    <row r="756" spans="1:26" ht="12.75">
      <c r="A756" s="230"/>
      <c r="B756" s="230"/>
      <c r="C756" s="230"/>
      <c r="D756" s="230"/>
      <c r="E756" s="230"/>
      <c r="F756" s="230"/>
      <c r="G756" s="230"/>
      <c r="H756" s="230"/>
      <c r="I756" s="230"/>
      <c r="J756" s="230"/>
      <c r="K756" s="230"/>
      <c r="L756" s="230"/>
      <c r="M756" s="230"/>
      <c r="N756" s="230"/>
      <c r="O756" s="230"/>
      <c r="P756" s="230"/>
      <c r="Q756" s="230"/>
      <c r="R756" s="230"/>
      <c r="S756" s="230"/>
      <c r="T756" s="230"/>
      <c r="U756" s="230"/>
      <c r="V756" s="230"/>
      <c r="W756" s="230"/>
      <c r="X756" s="230"/>
      <c r="Y756" s="230"/>
      <c r="Z756" s="230"/>
    </row>
    <row r="757" spans="1:26" ht="12.75">
      <c r="A757" s="230"/>
      <c r="B757" s="230"/>
      <c r="C757" s="230"/>
      <c r="D757" s="230"/>
      <c r="E757" s="230"/>
      <c r="F757" s="230"/>
      <c r="G757" s="230"/>
      <c r="H757" s="230"/>
      <c r="I757" s="230"/>
      <c r="J757" s="230"/>
      <c r="K757" s="230"/>
      <c r="L757" s="230"/>
      <c r="M757" s="230"/>
      <c r="N757" s="230"/>
      <c r="O757" s="230"/>
      <c r="P757" s="230"/>
      <c r="Q757" s="230"/>
      <c r="R757" s="230"/>
      <c r="S757" s="230"/>
      <c r="T757" s="230"/>
      <c r="U757" s="230"/>
      <c r="V757" s="230"/>
      <c r="W757" s="230"/>
      <c r="X757" s="230"/>
      <c r="Y757" s="230"/>
      <c r="Z757" s="230"/>
    </row>
    <row r="758" spans="1:26" ht="12.75">
      <c r="A758" s="230"/>
      <c r="B758" s="230"/>
      <c r="C758" s="230"/>
      <c r="D758" s="230"/>
      <c r="E758" s="230"/>
      <c r="F758" s="230"/>
      <c r="G758" s="230"/>
      <c r="H758" s="230"/>
      <c r="I758" s="230"/>
      <c r="J758" s="230"/>
      <c r="K758" s="230"/>
      <c r="L758" s="230"/>
      <c r="M758" s="230"/>
      <c r="N758" s="230"/>
      <c r="O758" s="230"/>
      <c r="P758" s="230"/>
      <c r="Q758" s="230"/>
      <c r="R758" s="230"/>
      <c r="S758" s="230"/>
      <c r="T758" s="230"/>
      <c r="U758" s="230"/>
      <c r="V758" s="230"/>
      <c r="W758" s="230"/>
      <c r="X758" s="230"/>
      <c r="Y758" s="230"/>
      <c r="Z758" s="230"/>
    </row>
    <row r="759" spans="1:26" ht="12.75">
      <c r="A759" s="230"/>
      <c r="B759" s="230"/>
      <c r="C759" s="230"/>
      <c r="D759" s="230"/>
      <c r="E759" s="230"/>
      <c r="F759" s="230"/>
      <c r="G759" s="230"/>
      <c r="H759" s="230"/>
      <c r="I759" s="230"/>
      <c r="J759" s="230"/>
      <c r="K759" s="230"/>
      <c r="L759" s="230"/>
      <c r="M759" s="230"/>
      <c r="N759" s="230"/>
      <c r="O759" s="230"/>
      <c r="P759" s="230"/>
      <c r="Q759" s="230"/>
      <c r="R759" s="230"/>
      <c r="S759" s="230"/>
      <c r="T759" s="230"/>
      <c r="U759" s="230"/>
      <c r="V759" s="230"/>
      <c r="W759" s="230"/>
      <c r="X759" s="230"/>
      <c r="Y759" s="230"/>
      <c r="Z759" s="230"/>
    </row>
    <row r="760" spans="1:26" ht="12.75">
      <c r="A760" s="230"/>
      <c r="B760" s="230"/>
      <c r="C760" s="230"/>
      <c r="D760" s="230"/>
      <c r="E760" s="230"/>
      <c r="F760" s="230"/>
      <c r="G760" s="230"/>
      <c r="H760" s="230"/>
      <c r="I760" s="230"/>
      <c r="J760" s="230"/>
      <c r="K760" s="230"/>
      <c r="L760" s="230"/>
      <c r="M760" s="230"/>
      <c r="N760" s="230"/>
      <c r="O760" s="230"/>
      <c r="P760" s="230"/>
      <c r="Q760" s="230"/>
      <c r="R760" s="230"/>
      <c r="S760" s="230"/>
      <c r="T760" s="230"/>
      <c r="U760" s="230"/>
      <c r="V760" s="230"/>
      <c r="W760" s="230"/>
      <c r="X760" s="230"/>
      <c r="Y760" s="230"/>
      <c r="Z760" s="230"/>
    </row>
    <row r="761" spans="1:26" ht="12.75">
      <c r="A761" s="230"/>
      <c r="B761" s="230"/>
      <c r="C761" s="230"/>
      <c r="D761" s="230"/>
      <c r="E761" s="230"/>
      <c r="F761" s="230"/>
      <c r="G761" s="230"/>
      <c r="H761" s="230"/>
      <c r="I761" s="230"/>
      <c r="J761" s="230"/>
      <c r="K761" s="230"/>
      <c r="L761" s="230"/>
      <c r="M761" s="230"/>
      <c r="N761" s="230"/>
      <c r="O761" s="230"/>
      <c r="P761" s="230"/>
      <c r="Q761" s="230"/>
      <c r="R761" s="230"/>
      <c r="S761" s="230"/>
      <c r="T761" s="230"/>
      <c r="U761" s="230"/>
      <c r="V761" s="230"/>
      <c r="W761" s="230"/>
      <c r="X761" s="230"/>
      <c r="Y761" s="230"/>
      <c r="Z761" s="230"/>
    </row>
    <row r="762" spans="1:26" ht="12.75">
      <c r="A762" s="230"/>
      <c r="B762" s="230"/>
      <c r="C762" s="230"/>
      <c r="D762" s="230"/>
      <c r="E762" s="230"/>
      <c r="F762" s="230"/>
      <c r="G762" s="230"/>
      <c r="H762" s="230"/>
      <c r="I762" s="230"/>
      <c r="J762" s="230"/>
      <c r="K762" s="230"/>
      <c r="L762" s="230"/>
      <c r="M762" s="230"/>
      <c r="N762" s="230"/>
      <c r="O762" s="230"/>
      <c r="P762" s="230"/>
      <c r="Q762" s="230"/>
      <c r="R762" s="230"/>
      <c r="S762" s="230"/>
      <c r="T762" s="230"/>
      <c r="U762" s="230"/>
      <c r="V762" s="230"/>
      <c r="W762" s="230"/>
      <c r="X762" s="230"/>
      <c r="Y762" s="230"/>
      <c r="Z762" s="230"/>
    </row>
    <row r="763" spans="1:26" ht="12.75">
      <c r="A763" s="230"/>
      <c r="B763" s="230"/>
      <c r="C763" s="230"/>
      <c r="D763" s="230"/>
      <c r="E763" s="230"/>
      <c r="F763" s="230"/>
      <c r="G763" s="230"/>
      <c r="H763" s="230"/>
      <c r="I763" s="230"/>
      <c r="J763" s="230"/>
      <c r="K763" s="230"/>
      <c r="L763" s="230"/>
      <c r="M763" s="230"/>
      <c r="N763" s="230"/>
      <c r="O763" s="230"/>
      <c r="P763" s="230"/>
      <c r="Q763" s="230"/>
      <c r="R763" s="230"/>
      <c r="S763" s="230"/>
      <c r="T763" s="230"/>
      <c r="U763" s="230"/>
      <c r="V763" s="230"/>
      <c r="W763" s="230"/>
      <c r="X763" s="230"/>
      <c r="Y763" s="230"/>
      <c r="Z763" s="230"/>
    </row>
    <row r="764" spans="1:26" ht="12.75">
      <c r="A764" s="230"/>
      <c r="B764" s="230"/>
      <c r="C764" s="230"/>
      <c r="D764" s="230"/>
      <c r="E764" s="230"/>
      <c r="F764" s="230"/>
      <c r="G764" s="230"/>
      <c r="H764" s="230"/>
      <c r="I764" s="230"/>
      <c r="J764" s="230"/>
      <c r="K764" s="230"/>
      <c r="L764" s="230"/>
      <c r="M764" s="230"/>
      <c r="N764" s="230"/>
      <c r="O764" s="230"/>
      <c r="P764" s="230"/>
      <c r="Q764" s="230"/>
      <c r="R764" s="230"/>
      <c r="S764" s="230"/>
      <c r="T764" s="230"/>
      <c r="U764" s="230"/>
      <c r="V764" s="230"/>
      <c r="W764" s="230"/>
      <c r="X764" s="230"/>
      <c r="Y764" s="230"/>
      <c r="Z764" s="230"/>
    </row>
    <row r="765" spans="1:26" ht="12.75">
      <c r="A765" s="230"/>
      <c r="B765" s="230"/>
      <c r="C765" s="230"/>
      <c r="D765" s="230"/>
      <c r="E765" s="230"/>
      <c r="F765" s="230"/>
      <c r="G765" s="230"/>
      <c r="H765" s="230"/>
      <c r="I765" s="230"/>
      <c r="J765" s="230"/>
      <c r="K765" s="230"/>
      <c r="L765" s="230"/>
      <c r="M765" s="230"/>
      <c r="N765" s="230"/>
      <c r="O765" s="230"/>
      <c r="P765" s="230"/>
      <c r="Q765" s="230"/>
      <c r="R765" s="230"/>
      <c r="S765" s="230"/>
      <c r="T765" s="230"/>
      <c r="U765" s="230"/>
      <c r="V765" s="230"/>
      <c r="W765" s="230"/>
      <c r="X765" s="230"/>
      <c r="Y765" s="230"/>
      <c r="Z765" s="230"/>
    </row>
    <row r="766" spans="1:26" ht="12.75">
      <c r="A766" s="230"/>
      <c r="B766" s="230"/>
      <c r="C766" s="230"/>
      <c r="D766" s="230"/>
      <c r="E766" s="230"/>
      <c r="F766" s="230"/>
      <c r="G766" s="230"/>
      <c r="H766" s="230"/>
      <c r="I766" s="230"/>
      <c r="J766" s="230"/>
      <c r="K766" s="230"/>
      <c r="L766" s="230"/>
      <c r="M766" s="230"/>
      <c r="N766" s="230"/>
      <c r="O766" s="230"/>
      <c r="P766" s="230"/>
      <c r="Q766" s="230"/>
      <c r="R766" s="230"/>
      <c r="S766" s="230"/>
      <c r="T766" s="230"/>
      <c r="U766" s="230"/>
      <c r="V766" s="230"/>
      <c r="W766" s="230"/>
      <c r="X766" s="230"/>
      <c r="Y766" s="230"/>
      <c r="Z766" s="230"/>
    </row>
    <row r="767" spans="1:26" ht="12.75">
      <c r="A767" s="230"/>
      <c r="B767" s="230"/>
      <c r="C767" s="230"/>
      <c r="D767" s="230"/>
      <c r="E767" s="230"/>
      <c r="F767" s="230"/>
      <c r="G767" s="230"/>
      <c r="H767" s="230"/>
      <c r="I767" s="230"/>
      <c r="J767" s="230"/>
      <c r="K767" s="230"/>
      <c r="L767" s="230"/>
      <c r="M767" s="230"/>
      <c r="N767" s="230"/>
      <c r="O767" s="230"/>
      <c r="P767" s="230"/>
      <c r="Q767" s="230"/>
      <c r="R767" s="230"/>
      <c r="S767" s="230"/>
      <c r="T767" s="230"/>
      <c r="U767" s="230"/>
      <c r="V767" s="230"/>
      <c r="W767" s="230"/>
      <c r="X767" s="230"/>
      <c r="Y767" s="230"/>
      <c r="Z767" s="230"/>
    </row>
    <row r="768" spans="1:26" ht="12.75">
      <c r="A768" s="230"/>
      <c r="B768" s="230"/>
      <c r="C768" s="230"/>
      <c r="D768" s="230"/>
      <c r="E768" s="230"/>
      <c r="F768" s="230"/>
      <c r="G768" s="230"/>
      <c r="H768" s="230"/>
      <c r="I768" s="230"/>
      <c r="J768" s="230"/>
      <c r="K768" s="230"/>
      <c r="L768" s="230"/>
      <c r="M768" s="230"/>
      <c r="N768" s="230"/>
      <c r="O768" s="230"/>
      <c r="P768" s="230"/>
      <c r="Q768" s="230"/>
      <c r="R768" s="230"/>
      <c r="S768" s="230"/>
      <c r="T768" s="230"/>
      <c r="U768" s="230"/>
      <c r="V768" s="230"/>
      <c r="W768" s="230"/>
      <c r="X768" s="230"/>
      <c r="Y768" s="230"/>
      <c r="Z768" s="230"/>
    </row>
    <row r="769" spans="1:26" ht="12.75">
      <c r="A769" s="230"/>
      <c r="B769" s="230"/>
      <c r="C769" s="230"/>
      <c r="D769" s="230"/>
      <c r="E769" s="230"/>
      <c r="F769" s="230"/>
      <c r="G769" s="230"/>
      <c r="H769" s="230"/>
      <c r="I769" s="230"/>
      <c r="J769" s="230"/>
      <c r="K769" s="230"/>
      <c r="L769" s="230"/>
      <c r="M769" s="230"/>
      <c r="N769" s="230"/>
      <c r="O769" s="230"/>
      <c r="P769" s="230"/>
      <c r="Q769" s="230"/>
      <c r="R769" s="230"/>
      <c r="S769" s="230"/>
      <c r="T769" s="230"/>
      <c r="U769" s="230"/>
      <c r="V769" s="230"/>
      <c r="W769" s="230"/>
      <c r="X769" s="230"/>
      <c r="Y769" s="230"/>
      <c r="Z769" s="230"/>
    </row>
    <row r="770" spans="1:26" ht="12.75">
      <c r="A770" s="230"/>
      <c r="B770" s="230"/>
      <c r="C770" s="230"/>
      <c r="D770" s="230"/>
      <c r="E770" s="230"/>
      <c r="F770" s="230"/>
      <c r="G770" s="230"/>
      <c r="H770" s="230"/>
      <c r="I770" s="230"/>
      <c r="J770" s="230"/>
      <c r="K770" s="230"/>
      <c r="L770" s="230"/>
      <c r="M770" s="230"/>
      <c r="N770" s="230"/>
      <c r="O770" s="230"/>
      <c r="P770" s="230"/>
      <c r="Q770" s="230"/>
      <c r="R770" s="230"/>
      <c r="S770" s="230"/>
      <c r="T770" s="230"/>
      <c r="U770" s="230"/>
      <c r="V770" s="230"/>
      <c r="W770" s="230"/>
      <c r="X770" s="230"/>
      <c r="Y770" s="230"/>
      <c r="Z770" s="230"/>
    </row>
    <row r="771" spans="1:26" ht="12.75">
      <c r="A771" s="230"/>
      <c r="B771" s="230"/>
      <c r="C771" s="230"/>
      <c r="D771" s="230"/>
      <c r="E771" s="230"/>
      <c r="F771" s="230"/>
      <c r="G771" s="230"/>
      <c r="H771" s="230"/>
      <c r="I771" s="230"/>
      <c r="J771" s="230"/>
      <c r="K771" s="230"/>
      <c r="L771" s="230"/>
      <c r="M771" s="230"/>
      <c r="N771" s="230"/>
      <c r="O771" s="230"/>
      <c r="P771" s="230"/>
      <c r="Q771" s="230"/>
      <c r="R771" s="230"/>
      <c r="S771" s="230"/>
      <c r="T771" s="230"/>
      <c r="U771" s="230"/>
      <c r="V771" s="230"/>
      <c r="W771" s="230"/>
      <c r="X771" s="230"/>
      <c r="Y771" s="230"/>
      <c r="Z771" s="230"/>
    </row>
    <row r="772" spans="1:26" ht="12.75">
      <c r="A772" s="230"/>
      <c r="B772" s="230"/>
      <c r="C772" s="230"/>
      <c r="D772" s="230"/>
      <c r="E772" s="230"/>
      <c r="F772" s="230"/>
      <c r="G772" s="230"/>
      <c r="H772" s="230"/>
      <c r="I772" s="230"/>
      <c r="J772" s="230"/>
      <c r="K772" s="230"/>
      <c r="L772" s="230"/>
      <c r="M772" s="230"/>
      <c r="N772" s="230"/>
      <c r="O772" s="230"/>
      <c r="P772" s="230"/>
      <c r="Q772" s="230"/>
      <c r="R772" s="230"/>
      <c r="S772" s="230"/>
      <c r="T772" s="230"/>
      <c r="U772" s="230"/>
      <c r="V772" s="230"/>
      <c r="W772" s="230"/>
      <c r="X772" s="230"/>
      <c r="Y772" s="230"/>
      <c r="Z772" s="230"/>
    </row>
    <row r="773" spans="1:26" ht="12.75">
      <c r="A773" s="230"/>
      <c r="B773" s="230"/>
      <c r="C773" s="230"/>
      <c r="D773" s="230"/>
      <c r="E773" s="230"/>
      <c r="F773" s="230"/>
      <c r="G773" s="230"/>
      <c r="H773" s="230"/>
      <c r="I773" s="230"/>
      <c r="J773" s="230"/>
      <c r="K773" s="230"/>
      <c r="L773" s="230"/>
      <c r="M773" s="230"/>
      <c r="N773" s="230"/>
      <c r="O773" s="230"/>
      <c r="P773" s="230"/>
      <c r="Q773" s="230"/>
      <c r="R773" s="230"/>
      <c r="S773" s="230"/>
      <c r="T773" s="230"/>
      <c r="U773" s="230"/>
      <c r="V773" s="230"/>
      <c r="W773" s="230"/>
      <c r="X773" s="230"/>
      <c r="Y773" s="230"/>
      <c r="Z773" s="230"/>
    </row>
    <row r="774" spans="1:26" ht="12.75">
      <c r="A774" s="230"/>
      <c r="B774" s="230"/>
      <c r="C774" s="230"/>
      <c r="D774" s="230"/>
      <c r="E774" s="230"/>
      <c r="F774" s="230"/>
      <c r="G774" s="230"/>
      <c r="H774" s="230"/>
      <c r="I774" s="230"/>
      <c r="J774" s="230"/>
      <c r="K774" s="230"/>
      <c r="L774" s="230"/>
      <c r="M774" s="230"/>
      <c r="N774" s="230"/>
      <c r="O774" s="230"/>
      <c r="P774" s="230"/>
      <c r="Q774" s="230"/>
      <c r="R774" s="230"/>
      <c r="S774" s="230"/>
      <c r="T774" s="230"/>
      <c r="U774" s="230"/>
      <c r="V774" s="230"/>
      <c r="W774" s="230"/>
      <c r="X774" s="230"/>
      <c r="Y774" s="230"/>
      <c r="Z774" s="230"/>
    </row>
    <row r="775" spans="1:26" ht="12.75">
      <c r="A775" s="230"/>
      <c r="B775" s="230"/>
      <c r="C775" s="230"/>
      <c r="D775" s="230"/>
      <c r="E775" s="230"/>
      <c r="F775" s="230"/>
      <c r="G775" s="230"/>
      <c r="H775" s="230"/>
      <c r="I775" s="230"/>
      <c r="J775" s="230"/>
      <c r="K775" s="230"/>
      <c r="L775" s="230"/>
      <c r="M775" s="230"/>
      <c r="N775" s="230"/>
      <c r="O775" s="230"/>
      <c r="P775" s="230"/>
      <c r="Q775" s="230"/>
      <c r="R775" s="230"/>
      <c r="S775" s="230"/>
      <c r="T775" s="230"/>
      <c r="U775" s="230"/>
      <c r="V775" s="230"/>
      <c r="W775" s="230"/>
      <c r="X775" s="230"/>
      <c r="Y775" s="230"/>
      <c r="Z775" s="230"/>
    </row>
    <row r="776" spans="1:26" ht="12.75">
      <c r="A776" s="230"/>
      <c r="B776" s="230"/>
      <c r="C776" s="230"/>
      <c r="D776" s="230"/>
      <c r="E776" s="230"/>
      <c r="F776" s="230"/>
      <c r="G776" s="230"/>
      <c r="H776" s="230"/>
      <c r="I776" s="230"/>
      <c r="J776" s="230"/>
      <c r="K776" s="230"/>
      <c r="L776" s="230"/>
      <c r="M776" s="230"/>
      <c r="N776" s="230"/>
      <c r="O776" s="230"/>
      <c r="P776" s="230"/>
      <c r="Q776" s="230"/>
      <c r="R776" s="230"/>
      <c r="S776" s="230"/>
      <c r="T776" s="230"/>
      <c r="U776" s="230"/>
      <c r="V776" s="230"/>
      <c r="W776" s="230"/>
      <c r="X776" s="230"/>
      <c r="Y776" s="230"/>
      <c r="Z776" s="230"/>
    </row>
    <row r="777" spans="1:26" ht="12.75">
      <c r="A777" s="230"/>
      <c r="B777" s="230"/>
      <c r="C777" s="230"/>
      <c r="D777" s="230"/>
      <c r="E777" s="230"/>
      <c r="F777" s="230"/>
      <c r="G777" s="230"/>
      <c r="H777" s="230"/>
      <c r="I777" s="230"/>
      <c r="J777" s="230"/>
      <c r="K777" s="230"/>
      <c r="L777" s="230"/>
      <c r="M777" s="230"/>
      <c r="N777" s="230"/>
      <c r="O777" s="230"/>
      <c r="P777" s="230"/>
      <c r="Q777" s="230"/>
      <c r="R777" s="230"/>
      <c r="S777" s="230"/>
      <c r="T777" s="230"/>
      <c r="U777" s="230"/>
      <c r="V777" s="230"/>
      <c r="W777" s="230"/>
      <c r="X777" s="230"/>
      <c r="Y777" s="230"/>
      <c r="Z777" s="230"/>
    </row>
    <row r="778" spans="1:26" ht="12.75">
      <c r="A778" s="230"/>
      <c r="B778" s="230"/>
      <c r="C778" s="230"/>
      <c r="D778" s="230"/>
      <c r="E778" s="230"/>
      <c r="F778" s="230"/>
      <c r="G778" s="230"/>
      <c r="H778" s="230"/>
      <c r="I778" s="230"/>
      <c r="J778" s="230"/>
      <c r="K778" s="230"/>
      <c r="L778" s="230"/>
      <c r="M778" s="230"/>
      <c r="N778" s="230"/>
      <c r="O778" s="230"/>
      <c r="P778" s="230"/>
      <c r="Q778" s="230"/>
      <c r="R778" s="230"/>
      <c r="S778" s="230"/>
      <c r="T778" s="230"/>
      <c r="U778" s="230"/>
      <c r="V778" s="230"/>
      <c r="W778" s="230"/>
      <c r="X778" s="230"/>
      <c r="Y778" s="230"/>
      <c r="Z778" s="230"/>
    </row>
    <row r="779" spans="1:26" ht="12.75">
      <c r="A779" s="230"/>
      <c r="B779" s="230"/>
      <c r="C779" s="230"/>
      <c r="D779" s="230"/>
      <c r="E779" s="230"/>
      <c r="F779" s="230"/>
      <c r="G779" s="230"/>
      <c r="H779" s="230"/>
      <c r="I779" s="230"/>
      <c r="J779" s="230"/>
      <c r="K779" s="230"/>
      <c r="L779" s="230"/>
      <c r="M779" s="230"/>
      <c r="N779" s="230"/>
      <c r="O779" s="230"/>
      <c r="P779" s="230"/>
      <c r="Q779" s="230"/>
      <c r="R779" s="230"/>
      <c r="S779" s="230"/>
      <c r="T779" s="230"/>
      <c r="U779" s="230"/>
      <c r="V779" s="230"/>
      <c r="W779" s="230"/>
      <c r="X779" s="230"/>
      <c r="Y779" s="230"/>
      <c r="Z779" s="230"/>
    </row>
    <row r="780" spans="1:26" ht="12.75">
      <c r="A780" s="230"/>
      <c r="B780" s="230"/>
      <c r="C780" s="230"/>
      <c r="D780" s="230"/>
      <c r="E780" s="230"/>
      <c r="F780" s="230"/>
      <c r="G780" s="230"/>
      <c r="H780" s="230"/>
      <c r="I780" s="230"/>
      <c r="J780" s="230"/>
      <c r="K780" s="230"/>
      <c r="L780" s="230"/>
      <c r="M780" s="230"/>
      <c r="N780" s="230"/>
      <c r="O780" s="230"/>
      <c r="P780" s="230"/>
      <c r="Q780" s="230"/>
      <c r="R780" s="230"/>
      <c r="S780" s="230"/>
      <c r="T780" s="230"/>
      <c r="U780" s="230"/>
      <c r="V780" s="230"/>
      <c r="W780" s="230"/>
      <c r="X780" s="230"/>
      <c r="Y780" s="230"/>
      <c r="Z780" s="230"/>
    </row>
    <row r="781" spans="1:26" ht="12.75">
      <c r="A781" s="230"/>
      <c r="B781" s="230"/>
      <c r="C781" s="230"/>
      <c r="D781" s="230"/>
      <c r="E781" s="230"/>
      <c r="F781" s="230"/>
      <c r="G781" s="230"/>
      <c r="H781" s="230"/>
      <c r="I781" s="230"/>
      <c r="J781" s="230"/>
      <c r="K781" s="230"/>
      <c r="L781" s="230"/>
      <c r="M781" s="230"/>
      <c r="N781" s="230"/>
      <c r="O781" s="230"/>
      <c r="P781" s="230"/>
      <c r="Q781" s="230"/>
      <c r="R781" s="230"/>
      <c r="S781" s="230"/>
      <c r="T781" s="230"/>
      <c r="U781" s="230"/>
      <c r="V781" s="230"/>
      <c r="W781" s="230"/>
      <c r="X781" s="230"/>
      <c r="Y781" s="230"/>
      <c r="Z781" s="230"/>
    </row>
    <row r="782" spans="1:26" ht="12.75">
      <c r="A782" s="230"/>
      <c r="B782" s="230"/>
      <c r="C782" s="230"/>
      <c r="D782" s="230"/>
      <c r="E782" s="230"/>
      <c r="F782" s="230"/>
      <c r="G782" s="230"/>
      <c r="H782" s="230"/>
      <c r="I782" s="230"/>
      <c r="J782" s="230"/>
      <c r="K782" s="230"/>
      <c r="L782" s="230"/>
      <c r="M782" s="230"/>
      <c r="N782" s="230"/>
      <c r="O782" s="230"/>
      <c r="P782" s="230"/>
      <c r="Q782" s="230"/>
      <c r="R782" s="230"/>
      <c r="S782" s="230"/>
      <c r="T782" s="230"/>
      <c r="U782" s="230"/>
      <c r="V782" s="230"/>
      <c r="W782" s="230"/>
      <c r="X782" s="230"/>
      <c r="Y782" s="230"/>
      <c r="Z782" s="230"/>
    </row>
    <row r="783" spans="1:26" ht="12.75">
      <c r="A783" s="230"/>
      <c r="B783" s="230"/>
      <c r="C783" s="230"/>
      <c r="D783" s="230"/>
      <c r="E783" s="230"/>
      <c r="F783" s="230"/>
      <c r="G783" s="230"/>
      <c r="H783" s="230"/>
      <c r="I783" s="230"/>
      <c r="J783" s="230"/>
      <c r="K783" s="230"/>
      <c r="L783" s="230"/>
      <c r="M783" s="230"/>
      <c r="N783" s="230"/>
      <c r="O783" s="230"/>
      <c r="P783" s="230"/>
      <c r="Q783" s="230"/>
      <c r="R783" s="230"/>
      <c r="S783" s="230"/>
      <c r="T783" s="230"/>
      <c r="U783" s="230"/>
      <c r="V783" s="230"/>
      <c r="W783" s="230"/>
      <c r="X783" s="230"/>
      <c r="Y783" s="230"/>
      <c r="Z783" s="230"/>
    </row>
    <row r="784" spans="1:26" ht="12.75">
      <c r="A784" s="230"/>
      <c r="B784" s="230"/>
      <c r="C784" s="230"/>
      <c r="D784" s="230"/>
      <c r="E784" s="230"/>
      <c r="F784" s="230"/>
      <c r="G784" s="230"/>
      <c r="H784" s="230"/>
      <c r="I784" s="230"/>
      <c r="J784" s="230"/>
      <c r="K784" s="230"/>
      <c r="L784" s="230"/>
      <c r="M784" s="230"/>
      <c r="N784" s="230"/>
      <c r="O784" s="230"/>
      <c r="P784" s="230"/>
      <c r="Q784" s="230"/>
      <c r="R784" s="230"/>
      <c r="S784" s="230"/>
      <c r="T784" s="230"/>
      <c r="U784" s="230"/>
      <c r="V784" s="230"/>
      <c r="W784" s="230"/>
      <c r="X784" s="230"/>
      <c r="Y784" s="230"/>
      <c r="Z784" s="230"/>
    </row>
    <row r="785" spans="1:26" ht="12.75">
      <c r="A785" s="230"/>
      <c r="B785" s="230"/>
      <c r="C785" s="230"/>
      <c r="D785" s="230"/>
      <c r="E785" s="230"/>
      <c r="F785" s="230"/>
      <c r="G785" s="230"/>
      <c r="H785" s="230"/>
      <c r="I785" s="230"/>
      <c r="J785" s="230"/>
      <c r="K785" s="230"/>
      <c r="L785" s="230"/>
      <c r="M785" s="230"/>
      <c r="N785" s="230"/>
      <c r="O785" s="230"/>
      <c r="P785" s="230"/>
      <c r="Q785" s="230"/>
      <c r="R785" s="230"/>
      <c r="S785" s="230"/>
      <c r="T785" s="230"/>
      <c r="U785" s="230"/>
      <c r="V785" s="230"/>
      <c r="W785" s="230"/>
      <c r="X785" s="230"/>
      <c r="Y785" s="230"/>
      <c r="Z785" s="230"/>
    </row>
    <row r="786" spans="1:26" ht="12.75">
      <c r="A786" s="230"/>
      <c r="B786" s="230"/>
      <c r="C786" s="230"/>
      <c r="D786" s="230"/>
      <c r="E786" s="230"/>
      <c r="F786" s="230"/>
      <c r="G786" s="230"/>
      <c r="H786" s="230"/>
      <c r="I786" s="230"/>
      <c r="J786" s="230"/>
      <c r="K786" s="230"/>
      <c r="L786" s="230"/>
      <c r="M786" s="230"/>
      <c r="N786" s="230"/>
      <c r="O786" s="230"/>
      <c r="P786" s="230"/>
      <c r="Q786" s="230"/>
      <c r="R786" s="230"/>
      <c r="S786" s="230"/>
      <c r="T786" s="230"/>
      <c r="U786" s="230"/>
      <c r="V786" s="230"/>
      <c r="W786" s="230"/>
      <c r="X786" s="230"/>
      <c r="Y786" s="230"/>
      <c r="Z786" s="230"/>
    </row>
    <row r="787" spans="1:26" ht="12.75">
      <c r="A787" s="230"/>
      <c r="B787" s="230"/>
      <c r="C787" s="230"/>
      <c r="D787" s="230"/>
      <c r="E787" s="230"/>
      <c r="F787" s="230"/>
      <c r="G787" s="230"/>
      <c r="H787" s="230"/>
      <c r="I787" s="230"/>
      <c r="J787" s="230"/>
      <c r="K787" s="230"/>
      <c r="L787" s="230"/>
      <c r="M787" s="230"/>
      <c r="N787" s="230"/>
      <c r="O787" s="230"/>
      <c r="P787" s="230"/>
      <c r="Q787" s="230"/>
      <c r="R787" s="230"/>
      <c r="S787" s="230"/>
      <c r="T787" s="230"/>
      <c r="U787" s="230"/>
      <c r="V787" s="230"/>
      <c r="W787" s="230"/>
      <c r="X787" s="230"/>
      <c r="Y787" s="230"/>
      <c r="Z787" s="230"/>
    </row>
    <row r="788" spans="1:26" ht="12.75">
      <c r="A788" s="230"/>
      <c r="B788" s="230"/>
      <c r="C788" s="230"/>
      <c r="D788" s="230"/>
      <c r="E788" s="230"/>
      <c r="F788" s="230"/>
      <c r="G788" s="230"/>
      <c r="H788" s="230"/>
      <c r="I788" s="230"/>
      <c r="J788" s="230"/>
      <c r="K788" s="230"/>
      <c r="L788" s="230"/>
      <c r="M788" s="230"/>
      <c r="N788" s="230"/>
      <c r="O788" s="230"/>
      <c r="P788" s="230"/>
      <c r="Q788" s="230"/>
      <c r="R788" s="230"/>
      <c r="S788" s="230"/>
      <c r="T788" s="230"/>
      <c r="U788" s="230"/>
      <c r="V788" s="230"/>
      <c r="W788" s="230"/>
      <c r="X788" s="230"/>
      <c r="Y788" s="230"/>
      <c r="Z788" s="230"/>
    </row>
    <row r="789" spans="1:26" ht="12.75">
      <c r="A789" s="230"/>
      <c r="B789" s="230"/>
      <c r="C789" s="230"/>
      <c r="D789" s="230"/>
      <c r="E789" s="230"/>
      <c r="F789" s="230"/>
      <c r="G789" s="230"/>
      <c r="H789" s="230"/>
      <c r="I789" s="230"/>
      <c r="J789" s="230"/>
      <c r="K789" s="230"/>
      <c r="L789" s="230"/>
      <c r="M789" s="230"/>
      <c r="N789" s="230"/>
      <c r="O789" s="230"/>
      <c r="P789" s="230"/>
      <c r="Q789" s="230"/>
      <c r="R789" s="230"/>
      <c r="S789" s="230"/>
      <c r="T789" s="230"/>
      <c r="U789" s="230"/>
      <c r="V789" s="230"/>
      <c r="W789" s="230"/>
      <c r="X789" s="230"/>
      <c r="Y789" s="230"/>
      <c r="Z789" s="230"/>
    </row>
    <row r="790" spans="1:26" ht="12.75">
      <c r="A790" s="230"/>
      <c r="B790" s="230"/>
      <c r="C790" s="230"/>
      <c r="D790" s="230"/>
      <c r="E790" s="230"/>
      <c r="F790" s="230"/>
      <c r="G790" s="230"/>
      <c r="H790" s="230"/>
      <c r="I790" s="230"/>
      <c r="J790" s="230"/>
      <c r="K790" s="230"/>
      <c r="L790" s="230"/>
      <c r="M790" s="230"/>
      <c r="N790" s="230"/>
      <c r="O790" s="230"/>
      <c r="P790" s="230"/>
      <c r="Q790" s="230"/>
      <c r="R790" s="230"/>
      <c r="S790" s="230"/>
      <c r="T790" s="230"/>
      <c r="U790" s="230"/>
      <c r="V790" s="230"/>
      <c r="W790" s="230"/>
      <c r="X790" s="230"/>
      <c r="Y790" s="230"/>
      <c r="Z790" s="230"/>
    </row>
    <row r="791" spans="1:26" ht="12.75">
      <c r="A791" s="230"/>
      <c r="B791" s="230"/>
      <c r="C791" s="230"/>
      <c r="D791" s="230"/>
      <c r="E791" s="230"/>
      <c r="F791" s="230"/>
      <c r="G791" s="230"/>
      <c r="H791" s="230"/>
      <c r="I791" s="230"/>
      <c r="J791" s="230"/>
      <c r="K791" s="230"/>
      <c r="L791" s="230"/>
      <c r="M791" s="230"/>
      <c r="N791" s="230"/>
      <c r="O791" s="230"/>
      <c r="P791" s="230"/>
      <c r="Q791" s="230"/>
      <c r="R791" s="230"/>
      <c r="S791" s="230"/>
      <c r="T791" s="230"/>
      <c r="U791" s="230"/>
      <c r="V791" s="230"/>
      <c r="W791" s="230"/>
      <c r="X791" s="230"/>
      <c r="Y791" s="230"/>
      <c r="Z791" s="230"/>
    </row>
    <row r="792" spans="1:26" ht="12.75">
      <c r="A792" s="230"/>
      <c r="B792" s="230"/>
      <c r="C792" s="230"/>
      <c r="D792" s="230"/>
      <c r="E792" s="230"/>
      <c r="F792" s="230"/>
      <c r="G792" s="230"/>
      <c r="H792" s="230"/>
      <c r="I792" s="230"/>
      <c r="J792" s="230"/>
      <c r="K792" s="230"/>
      <c r="L792" s="230"/>
      <c r="M792" s="230"/>
      <c r="N792" s="230"/>
      <c r="O792" s="230"/>
      <c r="P792" s="230"/>
      <c r="Q792" s="230"/>
      <c r="R792" s="230"/>
      <c r="S792" s="230"/>
      <c r="T792" s="230"/>
      <c r="U792" s="230"/>
      <c r="V792" s="230"/>
      <c r="W792" s="230"/>
      <c r="X792" s="230"/>
      <c r="Y792" s="230"/>
      <c r="Z792" s="230"/>
    </row>
    <row r="793" spans="1:26" ht="12.75">
      <c r="A793" s="230"/>
      <c r="B793" s="230"/>
      <c r="C793" s="230"/>
      <c r="D793" s="230"/>
      <c r="E793" s="230"/>
      <c r="F793" s="230"/>
      <c r="G793" s="230"/>
      <c r="H793" s="230"/>
      <c r="I793" s="230"/>
      <c r="J793" s="230"/>
      <c r="K793" s="230"/>
      <c r="L793" s="230"/>
      <c r="M793" s="230"/>
      <c r="N793" s="230"/>
      <c r="O793" s="230"/>
      <c r="P793" s="230"/>
      <c r="Q793" s="230"/>
      <c r="R793" s="230"/>
      <c r="S793" s="230"/>
      <c r="T793" s="230"/>
      <c r="U793" s="230"/>
      <c r="V793" s="230"/>
      <c r="W793" s="230"/>
      <c r="X793" s="230"/>
      <c r="Y793" s="230"/>
      <c r="Z793" s="230"/>
    </row>
    <row r="794" spans="1:26" ht="12.75">
      <c r="A794" s="230"/>
      <c r="B794" s="230"/>
      <c r="C794" s="230"/>
      <c r="D794" s="230"/>
      <c r="E794" s="230"/>
      <c r="F794" s="230"/>
      <c r="G794" s="230"/>
      <c r="H794" s="230"/>
      <c r="I794" s="230"/>
      <c r="J794" s="230"/>
      <c r="K794" s="230"/>
      <c r="L794" s="230"/>
      <c r="M794" s="230"/>
      <c r="N794" s="230"/>
      <c r="O794" s="230"/>
      <c r="P794" s="230"/>
      <c r="Q794" s="230"/>
      <c r="R794" s="230"/>
      <c r="S794" s="230"/>
      <c r="T794" s="230"/>
      <c r="U794" s="230"/>
      <c r="V794" s="230"/>
      <c r="W794" s="230"/>
      <c r="X794" s="230"/>
      <c r="Y794" s="230"/>
      <c r="Z794" s="230"/>
    </row>
    <row r="795" spans="1:26" ht="12.75">
      <c r="A795" s="230"/>
      <c r="B795" s="230"/>
      <c r="C795" s="230"/>
      <c r="D795" s="230"/>
      <c r="E795" s="230"/>
      <c r="F795" s="230"/>
      <c r="G795" s="230"/>
      <c r="H795" s="230"/>
      <c r="I795" s="230"/>
      <c r="J795" s="230"/>
      <c r="K795" s="230"/>
      <c r="L795" s="230"/>
      <c r="M795" s="230"/>
      <c r="N795" s="230"/>
      <c r="O795" s="230"/>
      <c r="P795" s="230"/>
      <c r="Q795" s="230"/>
      <c r="R795" s="230"/>
      <c r="S795" s="230"/>
      <c r="T795" s="230"/>
      <c r="U795" s="230"/>
      <c r="V795" s="230"/>
      <c r="W795" s="230"/>
      <c r="X795" s="230"/>
      <c r="Y795" s="230"/>
      <c r="Z795" s="230"/>
    </row>
    <row r="796" spans="1:26" ht="12.75">
      <c r="A796" s="230"/>
      <c r="B796" s="230"/>
      <c r="C796" s="230"/>
      <c r="D796" s="230"/>
      <c r="E796" s="230"/>
      <c r="F796" s="230"/>
      <c r="G796" s="230"/>
      <c r="H796" s="230"/>
      <c r="I796" s="230"/>
      <c r="J796" s="230"/>
      <c r="K796" s="230"/>
      <c r="L796" s="230"/>
      <c r="M796" s="230"/>
      <c r="N796" s="230"/>
      <c r="O796" s="230"/>
      <c r="P796" s="230"/>
      <c r="Q796" s="230"/>
      <c r="R796" s="230"/>
      <c r="S796" s="230"/>
      <c r="T796" s="230"/>
      <c r="U796" s="230"/>
      <c r="V796" s="230"/>
      <c r="W796" s="230"/>
      <c r="X796" s="230"/>
      <c r="Y796" s="230"/>
      <c r="Z796" s="230"/>
    </row>
    <row r="797" spans="1:26" ht="12.75">
      <c r="A797" s="230"/>
      <c r="B797" s="230"/>
      <c r="C797" s="230"/>
      <c r="D797" s="230"/>
      <c r="E797" s="230"/>
      <c r="F797" s="230"/>
      <c r="G797" s="230"/>
      <c r="H797" s="230"/>
      <c r="I797" s="230"/>
      <c r="J797" s="230"/>
      <c r="K797" s="230"/>
      <c r="L797" s="230"/>
      <c r="M797" s="230"/>
      <c r="N797" s="230"/>
      <c r="O797" s="230"/>
      <c r="P797" s="230"/>
      <c r="Q797" s="230"/>
      <c r="R797" s="230"/>
      <c r="S797" s="230"/>
      <c r="T797" s="230"/>
      <c r="U797" s="230"/>
      <c r="V797" s="230"/>
      <c r="W797" s="230"/>
      <c r="X797" s="230"/>
      <c r="Y797" s="230"/>
      <c r="Z797" s="230"/>
    </row>
    <row r="798" spans="1:26" ht="12.75">
      <c r="A798" s="230"/>
      <c r="B798" s="230"/>
      <c r="C798" s="230"/>
      <c r="D798" s="230"/>
      <c r="E798" s="230"/>
      <c r="F798" s="230"/>
      <c r="G798" s="230"/>
      <c r="H798" s="230"/>
      <c r="I798" s="230"/>
      <c r="J798" s="230"/>
      <c r="K798" s="230"/>
      <c r="L798" s="230"/>
      <c r="M798" s="230"/>
      <c r="N798" s="230"/>
      <c r="O798" s="230"/>
      <c r="P798" s="230"/>
      <c r="Q798" s="230"/>
      <c r="R798" s="230"/>
      <c r="S798" s="230"/>
      <c r="T798" s="230"/>
      <c r="U798" s="230"/>
      <c r="V798" s="230"/>
      <c r="W798" s="230"/>
      <c r="X798" s="230"/>
      <c r="Y798" s="230"/>
      <c r="Z798" s="230"/>
    </row>
    <row r="799" spans="1:26" ht="12.75">
      <c r="A799" s="230"/>
      <c r="B799" s="230"/>
      <c r="C799" s="230"/>
      <c r="D799" s="230"/>
      <c r="E799" s="230"/>
      <c r="F799" s="230"/>
      <c r="G799" s="230"/>
      <c r="H799" s="230"/>
      <c r="I799" s="230"/>
      <c r="J799" s="230"/>
      <c r="K799" s="230"/>
      <c r="L799" s="230"/>
      <c r="M799" s="230"/>
      <c r="N799" s="230"/>
      <c r="O799" s="230"/>
      <c r="P799" s="230"/>
      <c r="Q799" s="230"/>
      <c r="R799" s="230"/>
      <c r="S799" s="230"/>
      <c r="T799" s="230"/>
      <c r="U799" s="230"/>
      <c r="V799" s="230"/>
      <c r="W799" s="230"/>
      <c r="X799" s="230"/>
      <c r="Y799" s="230"/>
      <c r="Z799" s="230"/>
    </row>
    <row r="800" spans="1:26" ht="12.75">
      <c r="A800" s="230"/>
      <c r="B800" s="230"/>
      <c r="C800" s="230"/>
      <c r="D800" s="230"/>
      <c r="E800" s="230"/>
      <c r="F800" s="230"/>
      <c r="G800" s="230"/>
      <c r="H800" s="230"/>
      <c r="I800" s="230"/>
      <c r="J800" s="230"/>
      <c r="K800" s="230"/>
      <c r="L800" s="230"/>
      <c r="M800" s="230"/>
      <c r="N800" s="230"/>
      <c r="O800" s="230"/>
      <c r="P800" s="230"/>
      <c r="Q800" s="230"/>
      <c r="R800" s="230"/>
      <c r="S800" s="230"/>
      <c r="T800" s="230"/>
      <c r="U800" s="230"/>
      <c r="V800" s="230"/>
      <c r="W800" s="230"/>
      <c r="X800" s="230"/>
      <c r="Y800" s="230"/>
      <c r="Z800" s="230"/>
    </row>
    <row r="801" spans="1:26" ht="12.75">
      <c r="A801" s="230"/>
      <c r="B801" s="230"/>
      <c r="C801" s="230"/>
      <c r="D801" s="230"/>
      <c r="E801" s="230"/>
      <c r="F801" s="230"/>
      <c r="G801" s="230"/>
      <c r="H801" s="230"/>
      <c r="I801" s="230"/>
      <c r="J801" s="230"/>
      <c r="K801" s="230"/>
      <c r="L801" s="230"/>
      <c r="M801" s="230"/>
      <c r="N801" s="230"/>
      <c r="O801" s="230"/>
      <c r="P801" s="230"/>
      <c r="Q801" s="230"/>
      <c r="R801" s="230"/>
      <c r="S801" s="230"/>
      <c r="T801" s="230"/>
      <c r="U801" s="230"/>
      <c r="V801" s="230"/>
      <c r="W801" s="230"/>
      <c r="X801" s="230"/>
      <c r="Y801" s="230"/>
      <c r="Z801" s="230"/>
    </row>
    <row r="802" spans="1:26" ht="12.75">
      <c r="A802" s="230"/>
      <c r="B802" s="230"/>
      <c r="C802" s="230"/>
      <c r="D802" s="230"/>
      <c r="E802" s="230"/>
      <c r="F802" s="230"/>
      <c r="G802" s="230"/>
      <c r="H802" s="230"/>
      <c r="I802" s="230"/>
      <c r="J802" s="230"/>
      <c r="K802" s="230"/>
      <c r="L802" s="230"/>
      <c r="M802" s="230"/>
      <c r="N802" s="230"/>
      <c r="O802" s="230"/>
      <c r="P802" s="230"/>
      <c r="Q802" s="230"/>
      <c r="R802" s="230"/>
      <c r="S802" s="230"/>
      <c r="T802" s="230"/>
      <c r="U802" s="230"/>
      <c r="V802" s="230"/>
      <c r="W802" s="230"/>
      <c r="X802" s="230"/>
      <c r="Y802" s="230"/>
      <c r="Z802" s="230"/>
    </row>
    <row r="803" spans="1:26" ht="12.75">
      <c r="A803" s="230"/>
      <c r="B803" s="230"/>
      <c r="C803" s="230"/>
      <c r="D803" s="230"/>
      <c r="E803" s="230"/>
      <c r="F803" s="230"/>
      <c r="G803" s="230"/>
      <c r="H803" s="230"/>
      <c r="I803" s="230"/>
      <c r="J803" s="230"/>
      <c r="K803" s="230"/>
      <c r="L803" s="230"/>
      <c r="M803" s="230"/>
      <c r="N803" s="230"/>
      <c r="O803" s="230"/>
      <c r="P803" s="230"/>
      <c r="Q803" s="230"/>
      <c r="R803" s="230"/>
      <c r="S803" s="230"/>
      <c r="T803" s="230"/>
      <c r="U803" s="230"/>
      <c r="V803" s="230"/>
      <c r="W803" s="230"/>
      <c r="X803" s="230"/>
      <c r="Y803" s="230"/>
      <c r="Z803" s="230"/>
    </row>
    <row r="804" spans="1:26" ht="12.75">
      <c r="A804" s="230"/>
      <c r="B804" s="230"/>
      <c r="C804" s="230"/>
      <c r="D804" s="230"/>
      <c r="E804" s="230"/>
      <c r="F804" s="230"/>
      <c r="G804" s="230"/>
      <c r="H804" s="230"/>
      <c r="I804" s="230"/>
      <c r="J804" s="230"/>
      <c r="K804" s="230"/>
      <c r="L804" s="230"/>
      <c r="M804" s="230"/>
      <c r="N804" s="230"/>
      <c r="O804" s="230"/>
      <c r="P804" s="230"/>
      <c r="Q804" s="230"/>
      <c r="R804" s="230"/>
      <c r="S804" s="230"/>
      <c r="T804" s="230"/>
      <c r="U804" s="230"/>
      <c r="V804" s="230"/>
      <c r="W804" s="230"/>
      <c r="X804" s="230"/>
      <c r="Y804" s="230"/>
      <c r="Z804" s="230"/>
    </row>
    <row r="805" spans="1:26" ht="12.75">
      <c r="A805" s="230"/>
      <c r="B805" s="230"/>
      <c r="C805" s="230"/>
      <c r="D805" s="230"/>
      <c r="E805" s="230"/>
      <c r="F805" s="230"/>
      <c r="G805" s="230"/>
      <c r="H805" s="230"/>
      <c r="I805" s="230"/>
      <c r="J805" s="230"/>
      <c r="K805" s="230"/>
      <c r="L805" s="230"/>
      <c r="M805" s="230"/>
      <c r="N805" s="230"/>
      <c r="O805" s="230"/>
      <c r="P805" s="230"/>
      <c r="Q805" s="230"/>
      <c r="R805" s="230"/>
      <c r="S805" s="230"/>
      <c r="T805" s="230"/>
      <c r="U805" s="230"/>
      <c r="V805" s="230"/>
      <c r="W805" s="230"/>
      <c r="X805" s="230"/>
      <c r="Y805" s="230"/>
      <c r="Z805" s="230"/>
    </row>
    <row r="806" spans="1:26" ht="12.75">
      <c r="A806" s="230"/>
      <c r="B806" s="230"/>
      <c r="C806" s="230"/>
      <c r="D806" s="230"/>
      <c r="E806" s="230"/>
      <c r="F806" s="230"/>
      <c r="G806" s="230"/>
      <c r="H806" s="230"/>
      <c r="I806" s="230"/>
      <c r="J806" s="230"/>
      <c r="K806" s="230"/>
      <c r="L806" s="230"/>
      <c r="M806" s="230"/>
      <c r="N806" s="230"/>
      <c r="O806" s="230"/>
      <c r="P806" s="230"/>
      <c r="Q806" s="230"/>
      <c r="R806" s="230"/>
      <c r="S806" s="230"/>
      <c r="T806" s="230"/>
      <c r="U806" s="230"/>
      <c r="V806" s="230"/>
      <c r="W806" s="230"/>
      <c r="X806" s="230"/>
      <c r="Y806" s="230"/>
      <c r="Z806" s="230"/>
    </row>
    <row r="807" spans="1:26" ht="12.75">
      <c r="A807" s="230"/>
      <c r="B807" s="230"/>
      <c r="C807" s="230"/>
      <c r="D807" s="230"/>
      <c r="E807" s="230"/>
      <c r="F807" s="230"/>
      <c r="G807" s="230"/>
      <c r="H807" s="230"/>
      <c r="I807" s="230"/>
      <c r="J807" s="230"/>
      <c r="K807" s="230"/>
      <c r="L807" s="230"/>
      <c r="M807" s="230"/>
      <c r="N807" s="230"/>
      <c r="O807" s="230"/>
      <c r="P807" s="230"/>
      <c r="Q807" s="230"/>
      <c r="R807" s="230"/>
      <c r="S807" s="230"/>
      <c r="T807" s="230"/>
      <c r="U807" s="230"/>
      <c r="V807" s="230"/>
      <c r="W807" s="230"/>
      <c r="X807" s="230"/>
      <c r="Y807" s="230"/>
      <c r="Z807" s="230"/>
    </row>
    <row r="808" spans="1:26" ht="12.75">
      <c r="A808" s="230"/>
      <c r="B808" s="230"/>
      <c r="C808" s="230"/>
      <c r="D808" s="230"/>
      <c r="E808" s="230"/>
      <c r="F808" s="230"/>
      <c r="G808" s="230"/>
      <c r="H808" s="230"/>
      <c r="I808" s="230"/>
      <c r="J808" s="230"/>
      <c r="K808" s="230"/>
      <c r="L808" s="230"/>
      <c r="M808" s="230"/>
      <c r="N808" s="230"/>
      <c r="O808" s="230"/>
      <c r="P808" s="230"/>
      <c r="Q808" s="230"/>
      <c r="R808" s="230"/>
      <c r="S808" s="230"/>
      <c r="T808" s="230"/>
      <c r="U808" s="230"/>
      <c r="V808" s="230"/>
      <c r="W808" s="230"/>
      <c r="X808" s="230"/>
      <c r="Y808" s="230"/>
      <c r="Z808" s="230"/>
    </row>
    <row r="809" spans="1:26" ht="12.75">
      <c r="A809" s="230"/>
      <c r="B809" s="230"/>
      <c r="C809" s="230"/>
      <c r="D809" s="230"/>
      <c r="E809" s="230"/>
      <c r="F809" s="230"/>
      <c r="G809" s="230"/>
      <c r="H809" s="230"/>
      <c r="I809" s="230"/>
      <c r="J809" s="230"/>
      <c r="K809" s="230"/>
      <c r="L809" s="230"/>
      <c r="M809" s="230"/>
      <c r="N809" s="230"/>
      <c r="O809" s="230"/>
      <c r="P809" s="230"/>
      <c r="Q809" s="230"/>
      <c r="R809" s="230"/>
      <c r="S809" s="230"/>
      <c r="T809" s="230"/>
      <c r="U809" s="230"/>
      <c r="V809" s="230"/>
      <c r="W809" s="230"/>
      <c r="X809" s="230"/>
      <c r="Y809" s="230"/>
      <c r="Z809" s="230"/>
    </row>
    <row r="810" spans="1:26" ht="12.75">
      <c r="A810" s="230"/>
      <c r="B810" s="230"/>
      <c r="C810" s="230"/>
      <c r="D810" s="230"/>
      <c r="E810" s="230"/>
      <c r="F810" s="230"/>
      <c r="G810" s="230"/>
      <c r="H810" s="230"/>
      <c r="I810" s="230"/>
      <c r="J810" s="230"/>
      <c r="K810" s="230"/>
      <c r="L810" s="230"/>
      <c r="M810" s="230"/>
      <c r="N810" s="230"/>
      <c r="O810" s="230"/>
      <c r="P810" s="230"/>
      <c r="Q810" s="230"/>
      <c r="R810" s="230"/>
      <c r="S810" s="230"/>
      <c r="T810" s="230"/>
      <c r="U810" s="230"/>
      <c r="V810" s="230"/>
      <c r="W810" s="230"/>
      <c r="X810" s="230"/>
      <c r="Y810" s="230"/>
      <c r="Z810" s="230"/>
    </row>
    <row r="811" spans="1:26" ht="12.75">
      <c r="A811" s="230"/>
      <c r="B811" s="230"/>
      <c r="C811" s="230"/>
      <c r="D811" s="230"/>
      <c r="E811" s="230"/>
      <c r="F811" s="230"/>
      <c r="G811" s="230"/>
      <c r="H811" s="230"/>
      <c r="I811" s="230"/>
      <c r="J811" s="230"/>
      <c r="K811" s="230"/>
      <c r="L811" s="230"/>
      <c r="M811" s="230"/>
      <c r="N811" s="230"/>
      <c r="O811" s="230"/>
      <c r="P811" s="230"/>
      <c r="Q811" s="230"/>
      <c r="R811" s="230"/>
      <c r="S811" s="230"/>
      <c r="T811" s="230"/>
      <c r="U811" s="230"/>
      <c r="V811" s="230"/>
      <c r="W811" s="230"/>
      <c r="X811" s="230"/>
      <c r="Y811" s="230"/>
      <c r="Z811" s="230"/>
    </row>
    <row r="812" spans="1:26" ht="12.75">
      <c r="A812" s="230"/>
      <c r="B812" s="230"/>
      <c r="C812" s="230"/>
      <c r="D812" s="230"/>
      <c r="E812" s="230"/>
      <c r="F812" s="230"/>
      <c r="G812" s="230"/>
      <c r="H812" s="230"/>
      <c r="I812" s="230"/>
      <c r="J812" s="230"/>
      <c r="K812" s="230"/>
      <c r="L812" s="230"/>
      <c r="M812" s="230"/>
      <c r="N812" s="230"/>
      <c r="O812" s="230"/>
      <c r="P812" s="230"/>
      <c r="Q812" s="230"/>
      <c r="R812" s="230"/>
      <c r="S812" s="230"/>
      <c r="T812" s="230"/>
      <c r="U812" s="230"/>
      <c r="V812" s="230"/>
      <c r="W812" s="230"/>
      <c r="X812" s="230"/>
      <c r="Y812" s="230"/>
      <c r="Z812" s="230"/>
    </row>
    <row r="813" spans="1:26" ht="12.75">
      <c r="A813" s="230"/>
      <c r="B813" s="230"/>
      <c r="C813" s="230"/>
      <c r="D813" s="230"/>
      <c r="E813" s="230"/>
      <c r="F813" s="230"/>
      <c r="G813" s="230"/>
      <c r="H813" s="230"/>
      <c r="I813" s="230"/>
      <c r="J813" s="230"/>
      <c r="K813" s="230"/>
      <c r="L813" s="230"/>
      <c r="M813" s="230"/>
      <c r="N813" s="230"/>
      <c r="O813" s="230"/>
      <c r="P813" s="230"/>
      <c r="Q813" s="230"/>
      <c r="R813" s="230"/>
      <c r="S813" s="230"/>
      <c r="T813" s="230"/>
      <c r="U813" s="230"/>
      <c r="V813" s="230"/>
      <c r="W813" s="230"/>
      <c r="X813" s="230"/>
      <c r="Y813" s="230"/>
      <c r="Z813" s="230"/>
    </row>
    <row r="814" spans="1:26" ht="12.75">
      <c r="A814" s="230"/>
      <c r="B814" s="230"/>
      <c r="C814" s="230"/>
      <c r="D814" s="230"/>
      <c r="E814" s="230"/>
      <c r="F814" s="230"/>
      <c r="G814" s="230"/>
      <c r="H814" s="230"/>
      <c r="I814" s="230"/>
      <c r="J814" s="230"/>
      <c r="K814" s="230"/>
      <c r="L814" s="230"/>
      <c r="M814" s="230"/>
      <c r="N814" s="230"/>
      <c r="O814" s="230"/>
      <c r="P814" s="230"/>
      <c r="Q814" s="230"/>
      <c r="R814" s="230"/>
      <c r="S814" s="230"/>
      <c r="T814" s="230"/>
      <c r="U814" s="230"/>
      <c r="V814" s="230"/>
      <c r="W814" s="230"/>
      <c r="X814" s="230"/>
      <c r="Y814" s="230"/>
      <c r="Z814" s="230"/>
    </row>
    <row r="815" spans="1:26" ht="12.75">
      <c r="A815" s="230"/>
      <c r="B815" s="230"/>
      <c r="C815" s="230"/>
      <c r="D815" s="230"/>
      <c r="E815" s="230"/>
      <c r="F815" s="230"/>
      <c r="G815" s="230"/>
      <c r="H815" s="230"/>
      <c r="I815" s="230"/>
      <c r="J815" s="230"/>
      <c r="K815" s="230"/>
      <c r="L815" s="230"/>
      <c r="M815" s="230"/>
      <c r="N815" s="230"/>
      <c r="O815" s="230"/>
      <c r="P815" s="230"/>
      <c r="Q815" s="230"/>
      <c r="R815" s="230"/>
      <c r="S815" s="230"/>
      <c r="T815" s="230"/>
      <c r="U815" s="230"/>
      <c r="V815" s="230"/>
      <c r="W815" s="230"/>
      <c r="X815" s="230"/>
      <c r="Y815" s="230"/>
      <c r="Z815" s="230"/>
    </row>
    <row r="816" spans="1:26" ht="12.75">
      <c r="A816" s="230"/>
      <c r="B816" s="230"/>
      <c r="C816" s="230"/>
      <c r="D816" s="230"/>
      <c r="E816" s="230"/>
      <c r="F816" s="230"/>
      <c r="G816" s="230"/>
      <c r="H816" s="230"/>
      <c r="I816" s="230"/>
      <c r="J816" s="230"/>
      <c r="K816" s="230"/>
      <c r="L816" s="230"/>
      <c r="M816" s="230"/>
      <c r="N816" s="230"/>
      <c r="O816" s="230"/>
      <c r="P816" s="230"/>
      <c r="Q816" s="230"/>
      <c r="R816" s="230"/>
      <c r="S816" s="230"/>
      <c r="T816" s="230"/>
      <c r="U816" s="230"/>
      <c r="V816" s="230"/>
      <c r="W816" s="230"/>
      <c r="X816" s="230"/>
      <c r="Y816" s="230"/>
      <c r="Z816" s="230"/>
    </row>
    <row r="817" spans="1:26" ht="12.75">
      <c r="A817" s="230"/>
      <c r="B817" s="230"/>
      <c r="C817" s="230"/>
      <c r="D817" s="230"/>
      <c r="E817" s="230"/>
      <c r="F817" s="230"/>
      <c r="G817" s="230"/>
      <c r="H817" s="230"/>
      <c r="I817" s="230"/>
      <c r="J817" s="230"/>
      <c r="K817" s="230"/>
      <c r="L817" s="230"/>
      <c r="M817" s="230"/>
      <c r="N817" s="230"/>
      <c r="O817" s="230"/>
      <c r="P817" s="230"/>
      <c r="Q817" s="230"/>
      <c r="R817" s="230"/>
      <c r="S817" s="230"/>
      <c r="T817" s="230"/>
      <c r="U817" s="230"/>
      <c r="V817" s="230"/>
      <c r="W817" s="230"/>
      <c r="X817" s="230"/>
      <c r="Y817" s="230"/>
      <c r="Z817" s="230"/>
    </row>
    <row r="818" spans="1:26" ht="12.75">
      <c r="A818" s="230"/>
      <c r="B818" s="230"/>
      <c r="C818" s="230"/>
      <c r="D818" s="230"/>
      <c r="E818" s="230"/>
      <c r="F818" s="230"/>
      <c r="G818" s="230"/>
      <c r="H818" s="230"/>
      <c r="I818" s="230"/>
      <c r="J818" s="230"/>
      <c r="K818" s="230"/>
      <c r="L818" s="230"/>
      <c r="M818" s="230"/>
      <c r="N818" s="230"/>
      <c r="O818" s="230"/>
      <c r="P818" s="230"/>
      <c r="Q818" s="230"/>
      <c r="R818" s="230"/>
      <c r="S818" s="230"/>
      <c r="T818" s="230"/>
      <c r="U818" s="230"/>
      <c r="V818" s="230"/>
      <c r="W818" s="230"/>
      <c r="X818" s="230"/>
      <c r="Y818" s="230"/>
      <c r="Z818" s="230"/>
    </row>
    <row r="819" spans="1:26" ht="12.75">
      <c r="A819" s="230"/>
      <c r="B819" s="230"/>
      <c r="C819" s="230"/>
      <c r="D819" s="230"/>
      <c r="E819" s="230"/>
      <c r="F819" s="230"/>
      <c r="G819" s="230"/>
      <c r="H819" s="230"/>
      <c r="I819" s="230"/>
      <c r="J819" s="230"/>
      <c r="K819" s="230"/>
      <c r="L819" s="230"/>
      <c r="M819" s="230"/>
      <c r="N819" s="230"/>
      <c r="O819" s="230"/>
      <c r="P819" s="230"/>
      <c r="Q819" s="230"/>
      <c r="R819" s="230"/>
      <c r="S819" s="230"/>
      <c r="T819" s="230"/>
      <c r="U819" s="230"/>
      <c r="V819" s="230"/>
      <c r="W819" s="230"/>
      <c r="X819" s="230"/>
      <c r="Y819" s="230"/>
      <c r="Z819" s="230"/>
    </row>
    <row r="820" spans="1:26" ht="12.75">
      <c r="A820" s="230"/>
      <c r="B820" s="230"/>
      <c r="C820" s="230"/>
      <c r="D820" s="230"/>
      <c r="E820" s="230"/>
      <c r="F820" s="230"/>
      <c r="G820" s="230"/>
      <c r="H820" s="230"/>
      <c r="I820" s="230"/>
      <c r="J820" s="230"/>
      <c r="K820" s="230"/>
      <c r="L820" s="230"/>
      <c r="M820" s="230"/>
      <c r="N820" s="230"/>
      <c r="O820" s="230"/>
      <c r="P820" s="230"/>
      <c r="Q820" s="230"/>
      <c r="R820" s="230"/>
      <c r="S820" s="230"/>
      <c r="T820" s="230"/>
      <c r="U820" s="230"/>
      <c r="V820" s="230"/>
      <c r="W820" s="230"/>
      <c r="X820" s="230"/>
      <c r="Y820" s="230"/>
      <c r="Z820" s="230"/>
    </row>
    <row r="821" spans="1:26" ht="12.75">
      <c r="A821" s="230"/>
      <c r="B821" s="230"/>
      <c r="C821" s="230"/>
      <c r="D821" s="230"/>
      <c r="E821" s="230"/>
      <c r="F821" s="230"/>
      <c r="G821" s="230"/>
      <c r="H821" s="230"/>
      <c r="I821" s="230"/>
      <c r="J821" s="230"/>
      <c r="K821" s="230"/>
      <c r="L821" s="230"/>
      <c r="M821" s="230"/>
      <c r="N821" s="230"/>
      <c r="O821" s="230"/>
      <c r="P821" s="230"/>
      <c r="Q821" s="230"/>
      <c r="R821" s="230"/>
      <c r="S821" s="230"/>
      <c r="T821" s="230"/>
      <c r="U821" s="230"/>
      <c r="V821" s="230"/>
      <c r="W821" s="230"/>
      <c r="X821" s="230"/>
      <c r="Y821" s="230"/>
      <c r="Z821" s="230"/>
    </row>
    <row r="822" spans="1:26" ht="12.75">
      <c r="A822" s="230"/>
      <c r="B822" s="230"/>
      <c r="C822" s="230"/>
      <c r="D822" s="230"/>
      <c r="E822" s="230"/>
      <c r="F822" s="230"/>
      <c r="G822" s="230"/>
      <c r="H822" s="230"/>
      <c r="I822" s="230"/>
      <c r="J822" s="230"/>
      <c r="K822" s="230"/>
      <c r="L822" s="230"/>
      <c r="M822" s="230"/>
      <c r="N822" s="230"/>
      <c r="O822" s="230"/>
      <c r="P822" s="230"/>
      <c r="Q822" s="230"/>
      <c r="R822" s="230"/>
      <c r="S822" s="230"/>
      <c r="T822" s="230"/>
      <c r="U822" s="230"/>
      <c r="V822" s="230"/>
      <c r="W822" s="230"/>
      <c r="X822" s="230"/>
      <c r="Y822" s="230"/>
      <c r="Z822" s="230"/>
    </row>
    <row r="823" spans="1:26" ht="12.75">
      <c r="A823" s="230"/>
      <c r="B823" s="230"/>
      <c r="C823" s="230"/>
      <c r="D823" s="230"/>
      <c r="E823" s="230"/>
      <c r="F823" s="230"/>
      <c r="G823" s="230"/>
      <c r="H823" s="230"/>
      <c r="I823" s="230"/>
      <c r="J823" s="230"/>
      <c r="K823" s="230"/>
      <c r="L823" s="230"/>
      <c r="M823" s="230"/>
      <c r="N823" s="230"/>
      <c r="O823" s="230"/>
      <c r="P823" s="230"/>
      <c r="Q823" s="230"/>
      <c r="R823" s="230"/>
      <c r="S823" s="230"/>
      <c r="T823" s="230"/>
      <c r="U823" s="230"/>
      <c r="V823" s="230"/>
      <c r="W823" s="230"/>
      <c r="X823" s="230"/>
      <c r="Y823" s="230"/>
      <c r="Z823" s="230"/>
    </row>
    <row r="824" spans="1:26" ht="12.75">
      <c r="A824" s="230"/>
      <c r="B824" s="230"/>
      <c r="C824" s="230"/>
      <c r="D824" s="230"/>
      <c r="E824" s="230"/>
      <c r="F824" s="230"/>
      <c r="G824" s="230"/>
      <c r="H824" s="230"/>
      <c r="I824" s="230"/>
      <c r="J824" s="230"/>
      <c r="K824" s="230"/>
      <c r="L824" s="230"/>
      <c r="M824" s="230"/>
      <c r="N824" s="230"/>
      <c r="O824" s="230"/>
      <c r="P824" s="230"/>
      <c r="Q824" s="230"/>
      <c r="R824" s="230"/>
      <c r="S824" s="230"/>
      <c r="T824" s="230"/>
      <c r="U824" s="230"/>
      <c r="V824" s="230"/>
      <c r="W824" s="230"/>
      <c r="X824" s="230"/>
      <c r="Y824" s="230"/>
      <c r="Z824" s="230"/>
    </row>
    <row r="825" spans="1:26" ht="12.75">
      <c r="A825" s="230"/>
      <c r="B825" s="230"/>
      <c r="C825" s="230"/>
      <c r="D825" s="230"/>
      <c r="E825" s="230"/>
      <c r="F825" s="230"/>
      <c r="G825" s="230"/>
      <c r="H825" s="230"/>
      <c r="I825" s="230"/>
      <c r="J825" s="230"/>
      <c r="K825" s="230"/>
      <c r="L825" s="230"/>
      <c r="M825" s="230"/>
      <c r="N825" s="230"/>
      <c r="O825" s="230"/>
      <c r="P825" s="230"/>
      <c r="Q825" s="230"/>
      <c r="R825" s="230"/>
      <c r="S825" s="230"/>
      <c r="T825" s="230"/>
      <c r="U825" s="230"/>
      <c r="V825" s="230"/>
      <c r="W825" s="230"/>
      <c r="X825" s="230"/>
      <c r="Y825" s="230"/>
      <c r="Z825" s="230"/>
    </row>
    <row r="826" spans="1:26" ht="12.75">
      <c r="A826" s="230"/>
      <c r="B826" s="230"/>
      <c r="C826" s="230"/>
      <c r="D826" s="230"/>
      <c r="E826" s="230"/>
      <c r="F826" s="230"/>
      <c r="G826" s="230"/>
      <c r="H826" s="230"/>
      <c r="I826" s="230"/>
      <c r="J826" s="230"/>
      <c r="K826" s="230"/>
      <c r="L826" s="230"/>
      <c r="M826" s="230"/>
      <c r="N826" s="230"/>
      <c r="O826" s="230"/>
      <c r="P826" s="230"/>
      <c r="Q826" s="230"/>
      <c r="R826" s="230"/>
      <c r="S826" s="230"/>
      <c r="T826" s="230"/>
      <c r="U826" s="230"/>
      <c r="V826" s="230"/>
      <c r="W826" s="230"/>
      <c r="X826" s="230"/>
      <c r="Y826" s="230"/>
      <c r="Z826" s="230"/>
    </row>
    <row r="827" spans="1:26" ht="12.75">
      <c r="A827" s="230"/>
      <c r="B827" s="230"/>
      <c r="C827" s="230"/>
      <c r="D827" s="230"/>
      <c r="E827" s="230"/>
      <c r="F827" s="230"/>
      <c r="G827" s="230"/>
      <c r="H827" s="230"/>
      <c r="I827" s="230"/>
      <c r="J827" s="230"/>
      <c r="K827" s="230"/>
      <c r="L827" s="230"/>
      <c r="M827" s="230"/>
      <c r="N827" s="230"/>
      <c r="O827" s="230"/>
      <c r="P827" s="230"/>
      <c r="Q827" s="230"/>
      <c r="R827" s="230"/>
      <c r="S827" s="230"/>
      <c r="T827" s="230"/>
      <c r="U827" s="230"/>
      <c r="V827" s="230"/>
      <c r="W827" s="230"/>
      <c r="X827" s="230"/>
      <c r="Y827" s="230"/>
      <c r="Z827" s="230"/>
    </row>
    <row r="828" spans="1:26" ht="12.75">
      <c r="A828" s="230"/>
      <c r="B828" s="230"/>
      <c r="C828" s="230"/>
      <c r="D828" s="230"/>
      <c r="E828" s="230"/>
      <c r="F828" s="230"/>
      <c r="G828" s="230"/>
      <c r="H828" s="230"/>
      <c r="I828" s="230"/>
      <c r="J828" s="230"/>
      <c r="K828" s="230"/>
      <c r="L828" s="230"/>
      <c r="M828" s="230"/>
      <c r="N828" s="230"/>
      <c r="O828" s="230"/>
      <c r="P828" s="230"/>
      <c r="Q828" s="230"/>
      <c r="R828" s="230"/>
      <c r="S828" s="230"/>
      <c r="T828" s="230"/>
      <c r="U828" s="230"/>
      <c r="V828" s="230"/>
      <c r="W828" s="230"/>
      <c r="X828" s="230"/>
      <c r="Y828" s="230"/>
      <c r="Z828" s="230"/>
    </row>
    <row r="829" spans="1:26" ht="12.75">
      <c r="A829" s="230"/>
      <c r="B829" s="230"/>
      <c r="C829" s="230"/>
      <c r="D829" s="230"/>
      <c r="E829" s="230"/>
      <c r="F829" s="230"/>
      <c r="G829" s="230"/>
      <c r="H829" s="230"/>
      <c r="I829" s="230"/>
      <c r="J829" s="230"/>
      <c r="K829" s="230"/>
      <c r="L829" s="230"/>
      <c r="M829" s="230"/>
      <c r="N829" s="230"/>
      <c r="O829" s="230"/>
      <c r="P829" s="230"/>
      <c r="Q829" s="230"/>
      <c r="R829" s="230"/>
      <c r="S829" s="230"/>
      <c r="T829" s="230"/>
      <c r="U829" s="230"/>
      <c r="V829" s="230"/>
      <c r="W829" s="230"/>
      <c r="X829" s="230"/>
      <c r="Y829" s="230"/>
      <c r="Z829" s="230"/>
    </row>
    <row r="830" spans="1:26" ht="12.75">
      <c r="A830" s="230"/>
      <c r="B830" s="230"/>
      <c r="C830" s="230"/>
      <c r="D830" s="230"/>
      <c r="E830" s="230"/>
      <c r="F830" s="230"/>
      <c r="G830" s="230"/>
      <c r="H830" s="230"/>
      <c r="I830" s="230"/>
      <c r="J830" s="230"/>
      <c r="K830" s="230"/>
      <c r="L830" s="230"/>
      <c r="M830" s="230"/>
      <c r="N830" s="230"/>
      <c r="O830" s="230"/>
      <c r="P830" s="230"/>
      <c r="Q830" s="230"/>
      <c r="R830" s="230"/>
      <c r="S830" s="230"/>
      <c r="T830" s="230"/>
      <c r="U830" s="230"/>
      <c r="V830" s="230"/>
      <c r="W830" s="230"/>
      <c r="X830" s="230"/>
      <c r="Y830" s="230"/>
      <c r="Z830" s="230"/>
    </row>
    <row r="831" spans="1:26" ht="12.75">
      <c r="A831" s="230"/>
      <c r="B831" s="230"/>
      <c r="C831" s="230"/>
      <c r="D831" s="230"/>
      <c r="E831" s="230"/>
      <c r="F831" s="230"/>
      <c r="G831" s="230"/>
      <c r="H831" s="230"/>
      <c r="I831" s="230"/>
      <c r="J831" s="230"/>
      <c r="K831" s="230"/>
      <c r="L831" s="230"/>
      <c r="M831" s="230"/>
      <c r="N831" s="230"/>
      <c r="O831" s="230"/>
      <c r="P831" s="230"/>
      <c r="Q831" s="230"/>
      <c r="R831" s="230"/>
      <c r="S831" s="230"/>
      <c r="T831" s="230"/>
      <c r="U831" s="230"/>
      <c r="V831" s="230"/>
      <c r="W831" s="230"/>
      <c r="X831" s="230"/>
      <c r="Y831" s="230"/>
      <c r="Z831" s="230"/>
    </row>
    <row r="832" spans="1:26" ht="12.75">
      <c r="A832" s="230"/>
      <c r="B832" s="230"/>
      <c r="C832" s="230"/>
      <c r="D832" s="230"/>
      <c r="E832" s="230"/>
      <c r="F832" s="230"/>
      <c r="G832" s="230"/>
      <c r="H832" s="230"/>
      <c r="I832" s="230"/>
      <c r="J832" s="230"/>
      <c r="K832" s="230"/>
      <c r="L832" s="230"/>
      <c r="M832" s="230"/>
      <c r="N832" s="230"/>
      <c r="O832" s="230"/>
      <c r="P832" s="230"/>
      <c r="Q832" s="230"/>
      <c r="R832" s="230"/>
      <c r="S832" s="230"/>
      <c r="T832" s="230"/>
      <c r="U832" s="230"/>
      <c r="V832" s="230"/>
      <c r="W832" s="230"/>
      <c r="X832" s="230"/>
      <c r="Y832" s="230"/>
      <c r="Z832" s="230"/>
    </row>
    <row r="833" spans="1:26" ht="12.75">
      <c r="A833" s="230"/>
      <c r="B833" s="230"/>
      <c r="C833" s="230"/>
      <c r="D833" s="230"/>
      <c r="E833" s="230"/>
      <c r="F833" s="230"/>
      <c r="G833" s="230"/>
      <c r="H833" s="230"/>
      <c r="I833" s="230"/>
      <c r="J833" s="230"/>
      <c r="K833" s="230"/>
      <c r="L833" s="230"/>
      <c r="M833" s="230"/>
      <c r="N833" s="230"/>
      <c r="O833" s="230"/>
      <c r="P833" s="230"/>
      <c r="Q833" s="230"/>
      <c r="R833" s="230"/>
      <c r="S833" s="230"/>
      <c r="T833" s="230"/>
      <c r="U833" s="230"/>
      <c r="V833" s="230"/>
      <c r="W833" s="230"/>
      <c r="X833" s="230"/>
      <c r="Y833" s="230"/>
      <c r="Z833" s="230"/>
    </row>
    <row r="834" spans="1:26" ht="12.75">
      <c r="A834" s="230"/>
      <c r="B834" s="230"/>
      <c r="C834" s="230"/>
      <c r="D834" s="230"/>
      <c r="E834" s="230"/>
      <c r="F834" s="230"/>
      <c r="G834" s="230"/>
      <c r="H834" s="230"/>
      <c r="I834" s="230"/>
      <c r="J834" s="230"/>
      <c r="K834" s="230"/>
      <c r="L834" s="230"/>
      <c r="M834" s="230"/>
      <c r="N834" s="230"/>
      <c r="O834" s="230"/>
      <c r="P834" s="230"/>
      <c r="Q834" s="230"/>
      <c r="R834" s="230"/>
      <c r="S834" s="230"/>
      <c r="T834" s="230"/>
      <c r="U834" s="230"/>
      <c r="V834" s="230"/>
      <c r="W834" s="230"/>
      <c r="X834" s="230"/>
      <c r="Y834" s="230"/>
      <c r="Z834" s="230"/>
    </row>
    <row r="835" spans="1:26" ht="12.75">
      <c r="A835" s="230"/>
      <c r="B835" s="230"/>
      <c r="C835" s="230"/>
      <c r="D835" s="230"/>
      <c r="E835" s="230"/>
      <c r="F835" s="230"/>
      <c r="G835" s="230"/>
      <c r="H835" s="230"/>
      <c r="I835" s="230"/>
      <c r="J835" s="230"/>
      <c r="K835" s="230"/>
      <c r="L835" s="230"/>
      <c r="M835" s="230"/>
      <c r="N835" s="230"/>
      <c r="O835" s="230"/>
      <c r="P835" s="230"/>
      <c r="Q835" s="230"/>
      <c r="R835" s="230"/>
      <c r="S835" s="230"/>
      <c r="T835" s="230"/>
      <c r="U835" s="230"/>
      <c r="V835" s="230"/>
      <c r="W835" s="230"/>
      <c r="X835" s="230"/>
      <c r="Y835" s="230"/>
      <c r="Z835" s="230"/>
    </row>
    <row r="836" spans="1:26" ht="12.75">
      <c r="A836" s="230"/>
      <c r="B836" s="230"/>
      <c r="C836" s="230"/>
      <c r="D836" s="230"/>
      <c r="E836" s="230"/>
      <c r="F836" s="230"/>
      <c r="G836" s="230"/>
      <c r="H836" s="230"/>
      <c r="I836" s="230"/>
      <c r="J836" s="230"/>
      <c r="K836" s="230"/>
      <c r="L836" s="230"/>
      <c r="M836" s="230"/>
      <c r="N836" s="230"/>
      <c r="O836" s="230"/>
      <c r="P836" s="230"/>
      <c r="Q836" s="230"/>
      <c r="R836" s="230"/>
      <c r="S836" s="230"/>
      <c r="T836" s="230"/>
      <c r="U836" s="230"/>
      <c r="V836" s="230"/>
      <c r="W836" s="230"/>
      <c r="X836" s="230"/>
      <c r="Y836" s="230"/>
      <c r="Z836" s="230"/>
    </row>
    <row r="837" spans="1:26" ht="12.75">
      <c r="A837" s="230"/>
      <c r="B837" s="230"/>
      <c r="C837" s="230"/>
      <c r="D837" s="230"/>
      <c r="E837" s="230"/>
      <c r="F837" s="230"/>
      <c r="G837" s="230"/>
      <c r="H837" s="230"/>
      <c r="I837" s="230"/>
      <c r="J837" s="230"/>
      <c r="K837" s="230"/>
      <c r="L837" s="230"/>
      <c r="M837" s="230"/>
      <c r="N837" s="230"/>
      <c r="O837" s="230"/>
      <c r="P837" s="230"/>
      <c r="Q837" s="230"/>
      <c r="R837" s="230"/>
      <c r="S837" s="230"/>
      <c r="T837" s="230"/>
      <c r="U837" s="230"/>
      <c r="V837" s="230"/>
      <c r="W837" s="230"/>
      <c r="X837" s="230"/>
      <c r="Y837" s="230"/>
      <c r="Z837" s="230"/>
    </row>
    <row r="838" spans="1:26" ht="12.75">
      <c r="A838" s="230"/>
      <c r="B838" s="230"/>
      <c r="C838" s="230"/>
      <c r="D838" s="230"/>
      <c r="E838" s="230"/>
      <c r="F838" s="230"/>
      <c r="G838" s="230"/>
      <c r="H838" s="230"/>
      <c r="I838" s="230"/>
      <c r="J838" s="230"/>
      <c r="K838" s="230"/>
      <c r="L838" s="230"/>
      <c r="M838" s="230"/>
      <c r="N838" s="230"/>
      <c r="O838" s="230"/>
      <c r="P838" s="230"/>
      <c r="Q838" s="230"/>
      <c r="R838" s="230"/>
      <c r="S838" s="230"/>
      <c r="T838" s="230"/>
      <c r="U838" s="230"/>
      <c r="V838" s="230"/>
      <c r="W838" s="230"/>
      <c r="X838" s="230"/>
      <c r="Y838" s="230"/>
      <c r="Z838" s="230"/>
    </row>
    <row r="839" spans="1:26" ht="12.75">
      <c r="A839" s="230"/>
      <c r="B839" s="230"/>
      <c r="C839" s="230"/>
      <c r="D839" s="230"/>
      <c r="E839" s="230"/>
      <c r="F839" s="230"/>
      <c r="G839" s="230"/>
      <c r="H839" s="230"/>
      <c r="I839" s="230"/>
      <c r="J839" s="230"/>
      <c r="K839" s="230"/>
      <c r="L839" s="230"/>
      <c r="M839" s="230"/>
      <c r="N839" s="230"/>
      <c r="O839" s="230"/>
      <c r="P839" s="230"/>
      <c r="Q839" s="230"/>
      <c r="R839" s="230"/>
      <c r="S839" s="230"/>
      <c r="T839" s="230"/>
      <c r="U839" s="230"/>
      <c r="V839" s="230"/>
      <c r="W839" s="230"/>
      <c r="X839" s="230"/>
      <c r="Y839" s="230"/>
      <c r="Z839" s="230"/>
    </row>
    <row r="840" spans="1:26" ht="12.75">
      <c r="A840" s="230"/>
      <c r="B840" s="230"/>
      <c r="C840" s="230"/>
      <c r="D840" s="230"/>
      <c r="E840" s="230"/>
      <c r="F840" s="230"/>
      <c r="G840" s="230"/>
      <c r="H840" s="230"/>
      <c r="I840" s="230"/>
      <c r="J840" s="230"/>
      <c r="K840" s="230"/>
      <c r="L840" s="230"/>
      <c r="M840" s="230"/>
      <c r="N840" s="230"/>
      <c r="O840" s="230"/>
      <c r="P840" s="230"/>
      <c r="Q840" s="230"/>
      <c r="R840" s="230"/>
      <c r="S840" s="230"/>
      <c r="T840" s="230"/>
      <c r="U840" s="230"/>
      <c r="V840" s="230"/>
      <c r="W840" s="230"/>
      <c r="X840" s="230"/>
      <c r="Y840" s="230"/>
      <c r="Z840" s="230"/>
    </row>
    <row r="841" spans="1:26" ht="12.75">
      <c r="A841" s="230"/>
      <c r="B841" s="230"/>
      <c r="C841" s="230"/>
      <c r="D841" s="230"/>
      <c r="E841" s="230"/>
      <c r="F841" s="230"/>
      <c r="G841" s="230"/>
      <c r="H841" s="230"/>
      <c r="I841" s="230"/>
      <c r="J841" s="230"/>
      <c r="K841" s="230"/>
      <c r="L841" s="230"/>
      <c r="M841" s="230"/>
      <c r="N841" s="230"/>
      <c r="O841" s="230"/>
      <c r="P841" s="230"/>
      <c r="Q841" s="230"/>
      <c r="R841" s="230"/>
      <c r="S841" s="230"/>
      <c r="T841" s="230"/>
      <c r="U841" s="230"/>
      <c r="V841" s="230"/>
      <c r="W841" s="230"/>
      <c r="X841" s="230"/>
      <c r="Y841" s="230"/>
      <c r="Z841" s="230"/>
    </row>
    <row r="842" spans="1:26" ht="12.75">
      <c r="A842" s="230"/>
      <c r="B842" s="230"/>
      <c r="C842" s="230"/>
      <c r="D842" s="230"/>
      <c r="E842" s="230"/>
      <c r="F842" s="230"/>
      <c r="G842" s="230"/>
      <c r="H842" s="230"/>
      <c r="I842" s="230"/>
      <c r="J842" s="230"/>
      <c r="K842" s="230"/>
      <c r="L842" s="230"/>
      <c r="M842" s="230"/>
      <c r="N842" s="230"/>
      <c r="O842" s="230"/>
      <c r="P842" s="230"/>
      <c r="Q842" s="230"/>
      <c r="R842" s="230"/>
      <c r="S842" s="230"/>
      <c r="T842" s="230"/>
      <c r="U842" s="230"/>
      <c r="V842" s="230"/>
      <c r="W842" s="230"/>
      <c r="X842" s="230"/>
      <c r="Y842" s="230"/>
      <c r="Z842" s="230"/>
    </row>
    <row r="843" spans="1:26" ht="12.75">
      <c r="A843" s="230"/>
      <c r="B843" s="230"/>
      <c r="C843" s="230"/>
      <c r="D843" s="230"/>
      <c r="E843" s="230"/>
      <c r="F843" s="230"/>
      <c r="G843" s="230"/>
      <c r="H843" s="230"/>
      <c r="I843" s="230"/>
      <c r="J843" s="230"/>
      <c r="K843" s="230"/>
      <c r="L843" s="230"/>
      <c r="M843" s="230"/>
      <c r="N843" s="230"/>
      <c r="O843" s="230"/>
      <c r="P843" s="230"/>
      <c r="Q843" s="230"/>
      <c r="R843" s="230"/>
      <c r="S843" s="230"/>
      <c r="T843" s="230"/>
      <c r="U843" s="230"/>
      <c r="V843" s="230"/>
      <c r="W843" s="230"/>
      <c r="X843" s="230"/>
      <c r="Y843" s="230"/>
      <c r="Z843" s="230"/>
    </row>
    <row r="844" spans="1:26" ht="12.75">
      <c r="A844" s="230"/>
      <c r="B844" s="230"/>
      <c r="C844" s="230"/>
      <c r="D844" s="230"/>
      <c r="E844" s="230"/>
      <c r="F844" s="230"/>
      <c r="G844" s="230"/>
      <c r="H844" s="230"/>
      <c r="I844" s="230"/>
      <c r="J844" s="230"/>
      <c r="K844" s="230"/>
      <c r="L844" s="230"/>
      <c r="M844" s="230"/>
      <c r="N844" s="230"/>
      <c r="O844" s="230"/>
      <c r="P844" s="230"/>
      <c r="Q844" s="230"/>
      <c r="R844" s="230"/>
      <c r="S844" s="230"/>
      <c r="T844" s="230"/>
      <c r="U844" s="230"/>
      <c r="V844" s="230"/>
      <c r="W844" s="230"/>
      <c r="X844" s="230"/>
      <c r="Y844" s="230"/>
      <c r="Z844" s="230"/>
    </row>
    <row r="845" spans="1:26" ht="12.75">
      <c r="A845" s="230"/>
      <c r="B845" s="230"/>
      <c r="C845" s="230"/>
      <c r="D845" s="230"/>
      <c r="E845" s="230"/>
      <c r="F845" s="230"/>
      <c r="G845" s="230"/>
      <c r="H845" s="230"/>
      <c r="I845" s="230"/>
      <c r="J845" s="230"/>
      <c r="K845" s="230"/>
      <c r="L845" s="230"/>
      <c r="M845" s="230"/>
      <c r="N845" s="230"/>
      <c r="O845" s="230"/>
      <c r="P845" s="230"/>
      <c r="Q845" s="230"/>
      <c r="R845" s="230"/>
      <c r="S845" s="230"/>
      <c r="T845" s="230"/>
      <c r="U845" s="230"/>
      <c r="V845" s="230"/>
      <c r="W845" s="230"/>
      <c r="X845" s="230"/>
      <c r="Y845" s="230"/>
      <c r="Z845" s="230"/>
    </row>
    <row r="846" spans="1:26" ht="12.75">
      <c r="A846" s="230"/>
      <c r="B846" s="230"/>
      <c r="C846" s="230"/>
      <c r="D846" s="230"/>
      <c r="E846" s="230"/>
      <c r="F846" s="230"/>
      <c r="G846" s="230"/>
      <c r="H846" s="230"/>
      <c r="I846" s="230"/>
      <c r="J846" s="230"/>
      <c r="K846" s="230"/>
      <c r="L846" s="230"/>
      <c r="M846" s="230"/>
      <c r="N846" s="230"/>
      <c r="O846" s="230"/>
      <c r="P846" s="230"/>
      <c r="Q846" s="230"/>
      <c r="R846" s="230"/>
      <c r="S846" s="230"/>
      <c r="T846" s="230"/>
      <c r="U846" s="230"/>
      <c r="V846" s="230"/>
      <c r="W846" s="230"/>
      <c r="X846" s="230"/>
      <c r="Y846" s="230"/>
      <c r="Z846" s="230"/>
    </row>
    <row r="847" spans="1:26" ht="12.75">
      <c r="A847" s="230"/>
      <c r="B847" s="230"/>
      <c r="C847" s="230"/>
      <c r="D847" s="230"/>
      <c r="E847" s="230"/>
      <c r="F847" s="230"/>
      <c r="G847" s="230"/>
      <c r="H847" s="230"/>
      <c r="I847" s="230"/>
      <c r="J847" s="230"/>
      <c r="K847" s="230"/>
      <c r="L847" s="230"/>
      <c r="M847" s="230"/>
      <c r="N847" s="230"/>
      <c r="O847" s="230"/>
      <c r="P847" s="230"/>
      <c r="Q847" s="230"/>
      <c r="R847" s="230"/>
      <c r="S847" s="230"/>
      <c r="T847" s="230"/>
      <c r="U847" s="230"/>
      <c r="V847" s="230"/>
      <c r="W847" s="230"/>
      <c r="X847" s="230"/>
      <c r="Y847" s="230"/>
      <c r="Z847" s="230"/>
    </row>
    <row r="848" spans="1:26" ht="12.75">
      <c r="A848" s="230"/>
      <c r="B848" s="230"/>
      <c r="C848" s="230"/>
      <c r="D848" s="230"/>
      <c r="E848" s="230"/>
      <c r="F848" s="230"/>
      <c r="G848" s="230"/>
      <c r="H848" s="230"/>
      <c r="I848" s="230"/>
      <c r="J848" s="230"/>
      <c r="K848" s="230"/>
      <c r="L848" s="230"/>
      <c r="M848" s="230"/>
      <c r="N848" s="230"/>
      <c r="O848" s="230"/>
      <c r="P848" s="230"/>
      <c r="Q848" s="230"/>
      <c r="R848" s="230"/>
      <c r="S848" s="230"/>
      <c r="T848" s="230"/>
      <c r="U848" s="230"/>
      <c r="V848" s="230"/>
      <c r="W848" s="230"/>
      <c r="X848" s="230"/>
      <c r="Y848" s="230"/>
      <c r="Z848" s="230"/>
    </row>
    <row r="849" spans="1:26" ht="12.75">
      <c r="A849" s="230"/>
      <c r="B849" s="230"/>
      <c r="C849" s="230"/>
      <c r="D849" s="230"/>
      <c r="E849" s="230"/>
      <c r="F849" s="230"/>
      <c r="G849" s="230"/>
      <c r="H849" s="230"/>
      <c r="I849" s="230"/>
      <c r="J849" s="230"/>
      <c r="K849" s="230"/>
      <c r="L849" s="230"/>
      <c r="M849" s="230"/>
      <c r="N849" s="230"/>
      <c r="O849" s="230"/>
      <c r="P849" s="230"/>
      <c r="Q849" s="230"/>
      <c r="R849" s="230"/>
      <c r="S849" s="230"/>
      <c r="T849" s="230"/>
      <c r="U849" s="230"/>
      <c r="V849" s="230"/>
      <c r="W849" s="230"/>
      <c r="X849" s="230"/>
      <c r="Y849" s="230"/>
      <c r="Z849" s="230"/>
    </row>
    <row r="850" spans="1:26" ht="12.75">
      <c r="A850" s="230"/>
      <c r="B850" s="230"/>
      <c r="C850" s="230"/>
      <c r="D850" s="230"/>
      <c r="E850" s="230"/>
      <c r="F850" s="230"/>
      <c r="G850" s="230"/>
      <c r="H850" s="230"/>
      <c r="I850" s="230"/>
      <c r="J850" s="230"/>
      <c r="K850" s="230"/>
      <c r="L850" s="230"/>
      <c r="M850" s="230"/>
      <c r="N850" s="230"/>
      <c r="O850" s="230"/>
      <c r="P850" s="230"/>
      <c r="Q850" s="230"/>
      <c r="R850" s="230"/>
      <c r="S850" s="230"/>
      <c r="T850" s="230"/>
      <c r="U850" s="230"/>
      <c r="V850" s="230"/>
      <c r="W850" s="230"/>
      <c r="X850" s="230"/>
      <c r="Y850" s="230"/>
      <c r="Z850" s="230"/>
    </row>
    <row r="851" spans="1:26" ht="12.75">
      <c r="A851" s="230"/>
      <c r="B851" s="230"/>
      <c r="C851" s="230"/>
      <c r="D851" s="230"/>
      <c r="E851" s="230"/>
      <c r="F851" s="230"/>
      <c r="G851" s="230"/>
      <c r="H851" s="230"/>
      <c r="I851" s="230"/>
      <c r="J851" s="230"/>
      <c r="K851" s="230"/>
      <c r="L851" s="230"/>
      <c r="M851" s="230"/>
      <c r="N851" s="230"/>
      <c r="O851" s="230"/>
      <c r="P851" s="230"/>
      <c r="Q851" s="230"/>
      <c r="R851" s="230"/>
      <c r="S851" s="230"/>
      <c r="T851" s="230"/>
      <c r="U851" s="230"/>
      <c r="V851" s="230"/>
      <c r="W851" s="230"/>
      <c r="X851" s="230"/>
      <c r="Y851" s="230"/>
      <c r="Z851" s="230"/>
    </row>
    <row r="852" spans="1:26" ht="12.75">
      <c r="A852" s="230"/>
      <c r="B852" s="230"/>
      <c r="C852" s="230"/>
      <c r="D852" s="230"/>
      <c r="E852" s="230"/>
      <c r="F852" s="230"/>
      <c r="G852" s="230"/>
      <c r="H852" s="230"/>
      <c r="I852" s="230"/>
      <c r="J852" s="230"/>
      <c r="K852" s="230"/>
      <c r="L852" s="230"/>
      <c r="M852" s="230"/>
      <c r="N852" s="230"/>
      <c r="O852" s="230"/>
      <c r="P852" s="230"/>
      <c r="Q852" s="230"/>
      <c r="R852" s="230"/>
      <c r="S852" s="230"/>
      <c r="T852" s="230"/>
      <c r="U852" s="230"/>
      <c r="V852" s="230"/>
      <c r="W852" s="230"/>
      <c r="X852" s="230"/>
      <c r="Y852" s="230"/>
      <c r="Z852" s="230"/>
    </row>
    <row r="853" spans="1:26" ht="12.75">
      <c r="A853" s="230"/>
      <c r="B853" s="230"/>
      <c r="C853" s="230"/>
      <c r="D853" s="230"/>
      <c r="E853" s="230"/>
      <c r="F853" s="230"/>
      <c r="G853" s="230"/>
      <c r="H853" s="230"/>
      <c r="I853" s="230"/>
      <c r="J853" s="230"/>
      <c r="K853" s="230"/>
      <c r="L853" s="230"/>
      <c r="M853" s="230"/>
      <c r="N853" s="230"/>
      <c r="O853" s="230"/>
      <c r="P853" s="230"/>
      <c r="Q853" s="230"/>
      <c r="R853" s="230"/>
      <c r="S853" s="230"/>
      <c r="T853" s="230"/>
      <c r="U853" s="230"/>
      <c r="V853" s="230"/>
      <c r="W853" s="230"/>
      <c r="X853" s="230"/>
      <c r="Y853" s="230"/>
      <c r="Z853" s="230"/>
    </row>
    <row r="854" spans="1:26" ht="12.75">
      <c r="A854" s="230"/>
      <c r="B854" s="230"/>
      <c r="C854" s="230"/>
      <c r="D854" s="230"/>
      <c r="E854" s="230"/>
      <c r="F854" s="230"/>
      <c r="G854" s="230"/>
      <c r="H854" s="230"/>
      <c r="I854" s="230"/>
      <c r="J854" s="230"/>
      <c r="K854" s="230"/>
      <c r="L854" s="230"/>
      <c r="M854" s="230"/>
      <c r="N854" s="230"/>
      <c r="O854" s="230"/>
      <c r="P854" s="230"/>
      <c r="Q854" s="230"/>
      <c r="R854" s="230"/>
      <c r="S854" s="230"/>
      <c r="T854" s="230"/>
      <c r="U854" s="230"/>
      <c r="V854" s="230"/>
      <c r="W854" s="230"/>
      <c r="X854" s="230"/>
      <c r="Y854" s="230"/>
      <c r="Z854" s="230"/>
    </row>
    <row r="855" spans="1:26" ht="12.75">
      <c r="A855" s="230"/>
      <c r="B855" s="230"/>
      <c r="C855" s="230"/>
      <c r="D855" s="230"/>
      <c r="E855" s="230"/>
      <c r="F855" s="230"/>
      <c r="G855" s="230"/>
      <c r="H855" s="230"/>
      <c r="I855" s="230"/>
      <c r="J855" s="230"/>
      <c r="K855" s="230"/>
      <c r="L855" s="230"/>
      <c r="M855" s="230"/>
      <c r="N855" s="230"/>
      <c r="O855" s="230"/>
      <c r="P855" s="230"/>
      <c r="Q855" s="230"/>
      <c r="R855" s="230"/>
      <c r="S855" s="230"/>
      <c r="T855" s="230"/>
      <c r="U855" s="230"/>
      <c r="V855" s="230"/>
      <c r="W855" s="230"/>
      <c r="X855" s="230"/>
      <c r="Y855" s="230"/>
      <c r="Z855" s="230"/>
    </row>
    <row r="856" spans="1:26" ht="12.75">
      <c r="A856" s="230"/>
      <c r="B856" s="230"/>
      <c r="C856" s="230"/>
      <c r="D856" s="230"/>
      <c r="E856" s="230"/>
      <c r="F856" s="230"/>
      <c r="G856" s="230"/>
      <c r="H856" s="230"/>
      <c r="I856" s="230"/>
      <c r="J856" s="230"/>
      <c r="K856" s="230"/>
      <c r="L856" s="230"/>
      <c r="M856" s="230"/>
      <c r="N856" s="230"/>
      <c r="O856" s="230"/>
      <c r="P856" s="230"/>
      <c r="Q856" s="230"/>
      <c r="R856" s="230"/>
      <c r="S856" s="230"/>
      <c r="T856" s="230"/>
      <c r="U856" s="230"/>
      <c r="V856" s="230"/>
      <c r="W856" s="230"/>
      <c r="X856" s="230"/>
      <c r="Y856" s="230"/>
      <c r="Z856" s="230"/>
    </row>
    <row r="857" spans="1:26" ht="12.75">
      <c r="A857" s="230"/>
      <c r="B857" s="230"/>
      <c r="C857" s="230"/>
      <c r="D857" s="230"/>
      <c r="E857" s="230"/>
      <c r="F857" s="230"/>
      <c r="G857" s="230"/>
      <c r="H857" s="230"/>
      <c r="I857" s="230"/>
      <c r="J857" s="230"/>
      <c r="K857" s="230"/>
      <c r="L857" s="230"/>
      <c r="M857" s="230"/>
      <c r="N857" s="230"/>
      <c r="O857" s="230"/>
      <c r="P857" s="230"/>
      <c r="Q857" s="230"/>
      <c r="R857" s="230"/>
      <c r="S857" s="230"/>
      <c r="T857" s="230"/>
      <c r="U857" s="230"/>
      <c r="V857" s="230"/>
      <c r="W857" s="230"/>
      <c r="X857" s="230"/>
      <c r="Y857" s="230"/>
      <c r="Z857" s="230"/>
    </row>
    <row r="858" spans="1:26" ht="12.75">
      <c r="A858" s="230"/>
      <c r="B858" s="230"/>
      <c r="C858" s="230"/>
      <c r="D858" s="230"/>
      <c r="E858" s="230"/>
      <c r="F858" s="230"/>
      <c r="G858" s="230"/>
      <c r="H858" s="230"/>
      <c r="I858" s="230"/>
      <c r="J858" s="230"/>
      <c r="K858" s="230"/>
      <c r="L858" s="230"/>
      <c r="M858" s="230"/>
      <c r="N858" s="230"/>
      <c r="O858" s="230"/>
      <c r="P858" s="230"/>
      <c r="Q858" s="230"/>
      <c r="R858" s="230"/>
      <c r="S858" s="230"/>
      <c r="T858" s="230"/>
      <c r="U858" s="230"/>
      <c r="V858" s="230"/>
      <c r="W858" s="230"/>
      <c r="X858" s="230"/>
      <c r="Y858" s="230"/>
      <c r="Z858" s="230"/>
    </row>
    <row r="859" spans="1:26" ht="12.75">
      <c r="A859" s="230"/>
      <c r="B859" s="230"/>
      <c r="C859" s="230"/>
      <c r="D859" s="230"/>
      <c r="E859" s="230"/>
      <c r="F859" s="230"/>
      <c r="G859" s="230"/>
      <c r="H859" s="230"/>
      <c r="I859" s="230"/>
      <c r="J859" s="230"/>
      <c r="K859" s="230"/>
      <c r="L859" s="230"/>
      <c r="M859" s="230"/>
      <c r="N859" s="230"/>
      <c r="O859" s="230"/>
      <c r="P859" s="230"/>
      <c r="Q859" s="230"/>
      <c r="R859" s="230"/>
      <c r="S859" s="230"/>
      <c r="T859" s="230"/>
      <c r="U859" s="230"/>
      <c r="V859" s="230"/>
      <c r="W859" s="230"/>
      <c r="X859" s="230"/>
      <c r="Y859" s="230"/>
      <c r="Z859" s="230"/>
    </row>
    <row r="860" spans="1:26" ht="12.75">
      <c r="A860" s="230"/>
      <c r="B860" s="230"/>
      <c r="C860" s="230"/>
      <c r="D860" s="230"/>
      <c r="E860" s="230"/>
      <c r="F860" s="230"/>
      <c r="G860" s="230"/>
      <c r="H860" s="230"/>
      <c r="I860" s="230"/>
      <c r="J860" s="230"/>
      <c r="K860" s="230"/>
      <c r="L860" s="230"/>
      <c r="M860" s="230"/>
      <c r="N860" s="230"/>
      <c r="O860" s="230"/>
      <c r="P860" s="230"/>
      <c r="Q860" s="230"/>
      <c r="R860" s="230"/>
      <c r="S860" s="230"/>
      <c r="T860" s="230"/>
      <c r="U860" s="230"/>
      <c r="V860" s="230"/>
      <c r="W860" s="230"/>
      <c r="X860" s="230"/>
      <c r="Y860" s="230"/>
      <c r="Z860" s="230"/>
    </row>
    <row r="861" spans="1:26" ht="12.75">
      <c r="A861" s="230"/>
      <c r="B861" s="230"/>
      <c r="C861" s="230"/>
      <c r="D861" s="230"/>
      <c r="E861" s="230"/>
      <c r="F861" s="230"/>
      <c r="G861" s="230"/>
      <c r="H861" s="230"/>
      <c r="I861" s="230"/>
      <c r="J861" s="230"/>
      <c r="K861" s="230"/>
      <c r="L861" s="230"/>
      <c r="M861" s="230"/>
      <c r="N861" s="230"/>
      <c r="O861" s="230"/>
      <c r="P861" s="230"/>
      <c r="Q861" s="230"/>
      <c r="R861" s="230"/>
      <c r="S861" s="230"/>
      <c r="T861" s="230"/>
      <c r="U861" s="230"/>
      <c r="V861" s="230"/>
      <c r="W861" s="230"/>
      <c r="X861" s="230"/>
      <c r="Y861" s="230"/>
      <c r="Z861" s="230"/>
    </row>
    <row r="862" spans="1:26" ht="12.75">
      <c r="A862" s="230"/>
      <c r="B862" s="230"/>
      <c r="C862" s="230"/>
      <c r="D862" s="230"/>
      <c r="E862" s="230"/>
      <c r="F862" s="230"/>
      <c r="G862" s="230"/>
      <c r="H862" s="230"/>
      <c r="I862" s="230"/>
      <c r="J862" s="230"/>
      <c r="K862" s="230"/>
      <c r="L862" s="230"/>
      <c r="M862" s="230"/>
      <c r="N862" s="230"/>
      <c r="O862" s="230"/>
      <c r="P862" s="230"/>
      <c r="Q862" s="230"/>
      <c r="R862" s="230"/>
      <c r="S862" s="230"/>
      <c r="T862" s="230"/>
      <c r="U862" s="230"/>
      <c r="V862" s="230"/>
      <c r="W862" s="230"/>
      <c r="X862" s="230"/>
      <c r="Y862" s="230"/>
      <c r="Z862" s="230"/>
    </row>
    <row r="863" spans="1:26" ht="12.75">
      <c r="A863" s="230"/>
      <c r="B863" s="230"/>
      <c r="C863" s="230"/>
      <c r="D863" s="230"/>
      <c r="E863" s="230"/>
      <c r="F863" s="230"/>
      <c r="G863" s="230"/>
      <c r="H863" s="230"/>
      <c r="I863" s="230"/>
      <c r="J863" s="230"/>
      <c r="K863" s="230"/>
      <c r="L863" s="230"/>
      <c r="M863" s="230"/>
      <c r="N863" s="230"/>
      <c r="O863" s="230"/>
      <c r="P863" s="230"/>
      <c r="Q863" s="230"/>
      <c r="R863" s="230"/>
      <c r="S863" s="230"/>
      <c r="T863" s="230"/>
      <c r="U863" s="230"/>
      <c r="V863" s="230"/>
      <c r="W863" s="230"/>
      <c r="X863" s="230"/>
      <c r="Y863" s="230"/>
      <c r="Z863" s="230"/>
    </row>
    <row r="864" spans="1:26" ht="12.75">
      <c r="A864" s="230"/>
      <c r="B864" s="230"/>
      <c r="C864" s="230"/>
      <c r="D864" s="230"/>
      <c r="E864" s="230"/>
      <c r="F864" s="230"/>
      <c r="G864" s="230"/>
      <c r="H864" s="230"/>
      <c r="I864" s="230"/>
      <c r="J864" s="230"/>
      <c r="K864" s="230"/>
      <c r="L864" s="230"/>
      <c r="M864" s="230"/>
      <c r="N864" s="230"/>
      <c r="O864" s="230"/>
      <c r="P864" s="230"/>
      <c r="Q864" s="230"/>
      <c r="R864" s="230"/>
      <c r="S864" s="230"/>
      <c r="T864" s="230"/>
      <c r="U864" s="230"/>
      <c r="V864" s="230"/>
      <c r="W864" s="230"/>
      <c r="X864" s="230"/>
      <c r="Y864" s="230"/>
      <c r="Z864" s="230"/>
    </row>
    <row r="865" spans="1:26" ht="12.75">
      <c r="A865" s="230"/>
      <c r="B865" s="230"/>
      <c r="C865" s="230"/>
      <c r="D865" s="230"/>
      <c r="E865" s="230"/>
      <c r="F865" s="230"/>
      <c r="G865" s="230"/>
      <c r="H865" s="230"/>
      <c r="I865" s="230"/>
      <c r="J865" s="230"/>
      <c r="K865" s="230"/>
      <c r="L865" s="230"/>
      <c r="M865" s="230"/>
      <c r="N865" s="230"/>
      <c r="O865" s="230"/>
      <c r="P865" s="230"/>
      <c r="Q865" s="230"/>
      <c r="R865" s="230"/>
      <c r="S865" s="230"/>
      <c r="T865" s="230"/>
      <c r="U865" s="230"/>
      <c r="V865" s="230"/>
      <c r="W865" s="230"/>
      <c r="X865" s="230"/>
      <c r="Y865" s="230"/>
      <c r="Z865" s="230"/>
    </row>
    <row r="866" spans="1:26" ht="12.75">
      <c r="A866" s="230"/>
      <c r="B866" s="230"/>
      <c r="C866" s="230"/>
      <c r="D866" s="230"/>
      <c r="E866" s="230"/>
      <c r="F866" s="230"/>
      <c r="G866" s="230"/>
      <c r="H866" s="230"/>
      <c r="I866" s="230"/>
      <c r="J866" s="230"/>
      <c r="K866" s="230"/>
      <c r="L866" s="230"/>
      <c r="M866" s="230"/>
      <c r="N866" s="230"/>
      <c r="O866" s="230"/>
      <c r="P866" s="230"/>
      <c r="Q866" s="230"/>
      <c r="R866" s="230"/>
      <c r="S866" s="230"/>
      <c r="T866" s="230"/>
      <c r="U866" s="230"/>
      <c r="V866" s="230"/>
      <c r="W866" s="230"/>
      <c r="X866" s="230"/>
      <c r="Y866" s="230"/>
      <c r="Z866" s="230"/>
    </row>
    <row r="867" spans="1:26" ht="12.75">
      <c r="A867" s="230"/>
      <c r="B867" s="230"/>
      <c r="C867" s="230"/>
      <c r="D867" s="230"/>
      <c r="E867" s="230"/>
      <c r="F867" s="230"/>
      <c r="G867" s="230"/>
      <c r="H867" s="230"/>
      <c r="I867" s="230"/>
      <c r="J867" s="230"/>
      <c r="K867" s="230"/>
      <c r="L867" s="230"/>
      <c r="M867" s="230"/>
      <c r="N867" s="230"/>
      <c r="O867" s="230"/>
      <c r="P867" s="230"/>
      <c r="Q867" s="230"/>
      <c r="R867" s="230"/>
      <c r="S867" s="230"/>
      <c r="T867" s="230"/>
      <c r="U867" s="230"/>
      <c r="V867" s="230"/>
      <c r="W867" s="230"/>
      <c r="X867" s="230"/>
      <c r="Y867" s="230"/>
      <c r="Z867" s="230"/>
    </row>
    <row r="868" spans="1:26" ht="12.75">
      <c r="A868" s="230"/>
      <c r="B868" s="230"/>
      <c r="C868" s="230"/>
      <c r="D868" s="230"/>
      <c r="E868" s="230"/>
      <c r="F868" s="230"/>
      <c r="G868" s="230"/>
      <c r="H868" s="230"/>
      <c r="I868" s="230"/>
      <c r="J868" s="230"/>
      <c r="K868" s="230"/>
      <c r="L868" s="230"/>
      <c r="M868" s="230"/>
      <c r="N868" s="230"/>
      <c r="O868" s="230"/>
      <c r="P868" s="230"/>
      <c r="Q868" s="230"/>
      <c r="R868" s="230"/>
      <c r="S868" s="230"/>
      <c r="T868" s="230"/>
      <c r="U868" s="230"/>
      <c r="V868" s="230"/>
      <c r="W868" s="230"/>
      <c r="X868" s="230"/>
      <c r="Y868" s="230"/>
      <c r="Z868" s="230"/>
    </row>
    <row r="869" spans="1:26" ht="12.75">
      <c r="A869" s="230"/>
      <c r="B869" s="230"/>
      <c r="C869" s="230"/>
      <c r="D869" s="230"/>
      <c r="E869" s="230"/>
      <c r="F869" s="230"/>
      <c r="G869" s="230"/>
      <c r="H869" s="230"/>
      <c r="I869" s="230"/>
      <c r="J869" s="230"/>
      <c r="K869" s="230"/>
      <c r="L869" s="230"/>
      <c r="M869" s="230"/>
      <c r="N869" s="230"/>
      <c r="O869" s="230"/>
      <c r="P869" s="230"/>
      <c r="Q869" s="230"/>
      <c r="R869" s="230"/>
      <c r="S869" s="230"/>
      <c r="T869" s="230"/>
      <c r="U869" s="230"/>
      <c r="V869" s="230"/>
      <c r="W869" s="230"/>
      <c r="X869" s="230"/>
      <c r="Y869" s="230"/>
      <c r="Z869" s="230"/>
    </row>
    <row r="870" spans="1:26" ht="12.75">
      <c r="A870" s="230"/>
      <c r="B870" s="230"/>
      <c r="C870" s="230"/>
      <c r="D870" s="230"/>
      <c r="E870" s="230"/>
      <c r="F870" s="230"/>
      <c r="G870" s="230"/>
      <c r="H870" s="230"/>
      <c r="I870" s="230"/>
      <c r="J870" s="230"/>
      <c r="K870" s="230"/>
      <c r="L870" s="230"/>
      <c r="M870" s="230"/>
      <c r="N870" s="230"/>
      <c r="O870" s="230"/>
      <c r="P870" s="230"/>
      <c r="Q870" s="230"/>
      <c r="R870" s="230"/>
      <c r="S870" s="230"/>
      <c r="T870" s="230"/>
      <c r="U870" s="230"/>
      <c r="V870" s="230"/>
      <c r="W870" s="230"/>
      <c r="X870" s="230"/>
      <c r="Y870" s="230"/>
      <c r="Z870" s="230"/>
    </row>
    <row r="871" spans="1:26" ht="12.75">
      <c r="A871" s="230"/>
      <c r="B871" s="230"/>
      <c r="C871" s="230"/>
      <c r="D871" s="230"/>
      <c r="E871" s="230"/>
      <c r="F871" s="230"/>
      <c r="G871" s="230"/>
      <c r="H871" s="230"/>
      <c r="I871" s="230"/>
      <c r="J871" s="230"/>
      <c r="K871" s="230"/>
      <c r="L871" s="230"/>
      <c r="M871" s="230"/>
      <c r="N871" s="230"/>
      <c r="O871" s="230"/>
      <c r="P871" s="230"/>
      <c r="Q871" s="230"/>
      <c r="R871" s="230"/>
      <c r="S871" s="230"/>
      <c r="T871" s="230"/>
      <c r="U871" s="230"/>
      <c r="V871" s="230"/>
      <c r="W871" s="230"/>
      <c r="X871" s="230"/>
      <c r="Y871" s="230"/>
      <c r="Z871" s="230"/>
    </row>
    <row r="872" spans="1:26" ht="12.75">
      <c r="A872" s="230"/>
      <c r="B872" s="230"/>
      <c r="C872" s="230"/>
      <c r="D872" s="230"/>
      <c r="E872" s="230"/>
      <c r="F872" s="230"/>
      <c r="G872" s="230"/>
      <c r="H872" s="230"/>
      <c r="I872" s="230"/>
      <c r="J872" s="230"/>
      <c r="K872" s="230"/>
      <c r="L872" s="230"/>
      <c r="M872" s="230"/>
      <c r="N872" s="230"/>
      <c r="O872" s="230"/>
      <c r="P872" s="230"/>
      <c r="Q872" s="230"/>
      <c r="R872" s="230"/>
      <c r="S872" s="230"/>
      <c r="T872" s="230"/>
      <c r="U872" s="230"/>
      <c r="V872" s="230"/>
      <c r="W872" s="230"/>
      <c r="X872" s="230"/>
      <c r="Y872" s="230"/>
      <c r="Z872" s="230"/>
    </row>
    <row r="873" spans="1:26" ht="12.75">
      <c r="A873" s="230"/>
      <c r="B873" s="230"/>
      <c r="C873" s="230"/>
      <c r="D873" s="230"/>
      <c r="E873" s="230"/>
      <c r="F873" s="230"/>
      <c r="G873" s="230"/>
      <c r="H873" s="230"/>
      <c r="I873" s="230"/>
      <c r="J873" s="230"/>
      <c r="K873" s="230"/>
      <c r="L873" s="230"/>
      <c r="M873" s="230"/>
      <c r="N873" s="230"/>
      <c r="O873" s="230"/>
      <c r="P873" s="230"/>
      <c r="Q873" s="230"/>
      <c r="R873" s="230"/>
      <c r="S873" s="230"/>
      <c r="T873" s="230"/>
      <c r="U873" s="230"/>
      <c r="V873" s="230"/>
      <c r="W873" s="230"/>
      <c r="X873" s="230"/>
      <c r="Y873" s="230"/>
      <c r="Z873" s="230"/>
    </row>
    <row r="874" spans="1:26" ht="12.75">
      <c r="A874" s="230"/>
      <c r="B874" s="230"/>
      <c r="C874" s="230"/>
      <c r="D874" s="230"/>
      <c r="E874" s="230"/>
      <c r="F874" s="230"/>
      <c r="G874" s="230"/>
      <c r="H874" s="230"/>
      <c r="I874" s="230"/>
      <c r="J874" s="230"/>
      <c r="K874" s="230"/>
      <c r="L874" s="230"/>
      <c r="M874" s="230"/>
      <c r="N874" s="230"/>
      <c r="O874" s="230"/>
      <c r="P874" s="230"/>
      <c r="Q874" s="230"/>
      <c r="R874" s="230"/>
      <c r="S874" s="230"/>
      <c r="T874" s="230"/>
      <c r="U874" s="230"/>
      <c r="V874" s="230"/>
      <c r="W874" s="230"/>
      <c r="X874" s="230"/>
      <c r="Y874" s="230"/>
      <c r="Z874" s="230"/>
    </row>
    <row r="875" spans="1:26" ht="12.75">
      <c r="A875" s="230"/>
      <c r="B875" s="230"/>
      <c r="C875" s="230"/>
      <c r="D875" s="230"/>
      <c r="E875" s="230"/>
      <c r="F875" s="230"/>
      <c r="G875" s="230"/>
      <c r="H875" s="230"/>
      <c r="I875" s="230"/>
      <c r="J875" s="230"/>
      <c r="K875" s="230"/>
      <c r="L875" s="230"/>
      <c r="M875" s="230"/>
      <c r="N875" s="230"/>
      <c r="O875" s="230"/>
      <c r="P875" s="230"/>
      <c r="Q875" s="230"/>
      <c r="R875" s="230"/>
      <c r="S875" s="230"/>
      <c r="T875" s="230"/>
      <c r="U875" s="230"/>
      <c r="V875" s="230"/>
      <c r="W875" s="230"/>
      <c r="X875" s="230"/>
      <c r="Y875" s="230"/>
      <c r="Z875" s="230"/>
    </row>
    <row r="876" spans="1:26" ht="12.75">
      <c r="A876" s="230"/>
      <c r="B876" s="230"/>
      <c r="C876" s="230"/>
      <c r="D876" s="230"/>
      <c r="E876" s="230"/>
      <c r="F876" s="230"/>
      <c r="G876" s="230"/>
      <c r="H876" s="230"/>
      <c r="I876" s="230"/>
      <c r="J876" s="230"/>
      <c r="K876" s="230"/>
      <c r="L876" s="230"/>
      <c r="M876" s="230"/>
      <c r="N876" s="230"/>
      <c r="O876" s="230"/>
      <c r="P876" s="230"/>
      <c r="Q876" s="230"/>
      <c r="R876" s="230"/>
      <c r="S876" s="230"/>
      <c r="T876" s="230"/>
      <c r="U876" s="230"/>
      <c r="V876" s="230"/>
      <c r="W876" s="230"/>
      <c r="X876" s="230"/>
      <c r="Y876" s="230"/>
      <c r="Z876" s="230"/>
    </row>
    <row r="877" spans="1:26" ht="12.75">
      <c r="A877" s="230"/>
      <c r="B877" s="230"/>
      <c r="C877" s="230"/>
      <c r="D877" s="230"/>
      <c r="E877" s="230"/>
      <c r="F877" s="230"/>
      <c r="G877" s="230"/>
      <c r="H877" s="230"/>
      <c r="I877" s="230"/>
      <c r="J877" s="230"/>
      <c r="K877" s="230"/>
      <c r="L877" s="230"/>
      <c r="M877" s="230"/>
      <c r="N877" s="230"/>
      <c r="O877" s="230"/>
      <c r="P877" s="230"/>
      <c r="Q877" s="230"/>
      <c r="R877" s="230"/>
      <c r="S877" s="230"/>
      <c r="T877" s="230"/>
      <c r="U877" s="230"/>
      <c r="V877" s="230"/>
      <c r="W877" s="230"/>
      <c r="X877" s="230"/>
      <c r="Y877" s="230"/>
      <c r="Z877" s="230"/>
    </row>
    <row r="878" spans="1:26" ht="12.75">
      <c r="A878" s="230"/>
      <c r="B878" s="230"/>
      <c r="C878" s="230"/>
      <c r="D878" s="230"/>
      <c r="E878" s="230"/>
      <c r="F878" s="230"/>
      <c r="G878" s="230"/>
      <c r="H878" s="230"/>
      <c r="I878" s="230"/>
      <c r="J878" s="230"/>
      <c r="K878" s="230"/>
      <c r="L878" s="230"/>
      <c r="M878" s="230"/>
      <c r="N878" s="230"/>
      <c r="O878" s="230"/>
      <c r="P878" s="230"/>
      <c r="Q878" s="230"/>
      <c r="R878" s="230"/>
      <c r="S878" s="230"/>
      <c r="T878" s="230"/>
      <c r="U878" s="230"/>
      <c r="V878" s="230"/>
      <c r="W878" s="230"/>
      <c r="X878" s="230"/>
      <c r="Y878" s="230"/>
      <c r="Z878" s="230"/>
    </row>
    <row r="879" spans="1:26" ht="12.75">
      <c r="A879" s="230"/>
      <c r="B879" s="230"/>
      <c r="C879" s="230"/>
      <c r="D879" s="230"/>
      <c r="E879" s="230"/>
      <c r="F879" s="230"/>
      <c r="G879" s="230"/>
      <c r="H879" s="230"/>
      <c r="I879" s="230"/>
      <c r="J879" s="230"/>
      <c r="K879" s="230"/>
      <c r="L879" s="230"/>
      <c r="M879" s="230"/>
      <c r="N879" s="230"/>
      <c r="O879" s="230"/>
      <c r="P879" s="230"/>
      <c r="Q879" s="230"/>
      <c r="R879" s="230"/>
      <c r="S879" s="230"/>
      <c r="T879" s="230"/>
      <c r="U879" s="230"/>
      <c r="V879" s="230"/>
      <c r="W879" s="230"/>
      <c r="X879" s="230"/>
      <c r="Y879" s="230"/>
      <c r="Z879" s="230"/>
    </row>
    <row r="880" spans="1:26" ht="12.75">
      <c r="A880" s="230"/>
      <c r="B880" s="230"/>
      <c r="C880" s="230"/>
      <c r="D880" s="230"/>
      <c r="E880" s="230"/>
      <c r="F880" s="230"/>
      <c r="G880" s="230"/>
      <c r="H880" s="230"/>
      <c r="I880" s="230"/>
      <c r="J880" s="230"/>
      <c r="K880" s="230"/>
      <c r="L880" s="230"/>
      <c r="M880" s="230"/>
      <c r="N880" s="230"/>
      <c r="O880" s="230"/>
      <c r="P880" s="230"/>
      <c r="Q880" s="230"/>
      <c r="R880" s="230"/>
      <c r="S880" s="230"/>
      <c r="T880" s="230"/>
      <c r="U880" s="230"/>
      <c r="V880" s="230"/>
      <c r="W880" s="230"/>
      <c r="X880" s="230"/>
      <c r="Y880" s="230"/>
      <c r="Z880" s="230"/>
    </row>
    <row r="881" spans="1:26" ht="12.75">
      <c r="A881" s="230"/>
      <c r="B881" s="230"/>
      <c r="C881" s="230"/>
      <c r="D881" s="230"/>
      <c r="E881" s="230"/>
      <c r="F881" s="230"/>
      <c r="G881" s="230"/>
      <c r="H881" s="230"/>
      <c r="I881" s="230"/>
      <c r="J881" s="230"/>
      <c r="K881" s="230"/>
      <c r="L881" s="230"/>
      <c r="M881" s="230"/>
      <c r="N881" s="230"/>
      <c r="O881" s="230"/>
      <c r="P881" s="230"/>
      <c r="Q881" s="230"/>
      <c r="R881" s="230"/>
      <c r="S881" s="230"/>
      <c r="T881" s="230"/>
      <c r="U881" s="230"/>
      <c r="V881" s="230"/>
      <c r="W881" s="230"/>
      <c r="X881" s="230"/>
      <c r="Y881" s="230"/>
      <c r="Z881" s="230"/>
    </row>
    <row r="882" spans="1:26" ht="12.75">
      <c r="A882" s="230"/>
      <c r="B882" s="230"/>
      <c r="C882" s="230"/>
      <c r="D882" s="230"/>
      <c r="E882" s="230"/>
      <c r="F882" s="230"/>
      <c r="G882" s="230"/>
      <c r="H882" s="230"/>
      <c r="I882" s="230"/>
      <c r="J882" s="230"/>
      <c r="K882" s="230"/>
      <c r="L882" s="230"/>
      <c r="M882" s="230"/>
      <c r="N882" s="230"/>
      <c r="O882" s="230"/>
      <c r="P882" s="230"/>
      <c r="Q882" s="230"/>
      <c r="R882" s="230"/>
      <c r="S882" s="230"/>
      <c r="T882" s="230"/>
      <c r="U882" s="230"/>
      <c r="V882" s="230"/>
      <c r="W882" s="230"/>
      <c r="X882" s="230"/>
      <c r="Y882" s="230"/>
      <c r="Z882" s="230"/>
    </row>
    <row r="883" spans="1:26" ht="12.75">
      <c r="A883" s="230"/>
      <c r="B883" s="230"/>
      <c r="C883" s="230"/>
      <c r="D883" s="230"/>
      <c r="E883" s="230"/>
      <c r="F883" s="230"/>
      <c r="G883" s="230"/>
      <c r="H883" s="230"/>
      <c r="I883" s="230"/>
      <c r="J883" s="230"/>
      <c r="K883" s="230"/>
      <c r="L883" s="230"/>
      <c r="M883" s="230"/>
      <c r="N883" s="230"/>
      <c r="O883" s="230"/>
      <c r="P883" s="230"/>
      <c r="Q883" s="230"/>
      <c r="R883" s="230"/>
      <c r="S883" s="230"/>
      <c r="T883" s="230"/>
      <c r="U883" s="230"/>
      <c r="V883" s="230"/>
      <c r="W883" s="230"/>
      <c r="X883" s="230"/>
      <c r="Y883" s="230"/>
      <c r="Z883" s="230"/>
    </row>
    <row r="884" spans="1:26" ht="12.75">
      <c r="A884" s="230"/>
      <c r="B884" s="230"/>
      <c r="C884" s="230"/>
      <c r="D884" s="230"/>
      <c r="E884" s="230"/>
      <c r="F884" s="230"/>
      <c r="G884" s="230"/>
      <c r="H884" s="230"/>
      <c r="I884" s="230"/>
      <c r="J884" s="230"/>
      <c r="K884" s="230"/>
      <c r="L884" s="230"/>
      <c r="M884" s="230"/>
      <c r="N884" s="230"/>
      <c r="O884" s="230"/>
      <c r="P884" s="230"/>
      <c r="Q884" s="230"/>
      <c r="R884" s="230"/>
      <c r="S884" s="230"/>
      <c r="T884" s="230"/>
      <c r="U884" s="230"/>
      <c r="V884" s="230"/>
      <c r="W884" s="230"/>
      <c r="X884" s="230"/>
      <c r="Y884" s="230"/>
      <c r="Z884" s="230"/>
    </row>
    <row r="885" spans="1:26" ht="12.75">
      <c r="A885" s="230"/>
      <c r="B885" s="230"/>
      <c r="C885" s="230"/>
      <c r="D885" s="230"/>
      <c r="E885" s="230"/>
      <c r="F885" s="230"/>
      <c r="G885" s="230"/>
      <c r="H885" s="230"/>
      <c r="I885" s="230"/>
      <c r="J885" s="230"/>
      <c r="K885" s="230"/>
      <c r="L885" s="230"/>
      <c r="M885" s="230"/>
      <c r="N885" s="230"/>
      <c r="O885" s="230"/>
      <c r="P885" s="230"/>
      <c r="Q885" s="230"/>
      <c r="R885" s="230"/>
      <c r="S885" s="230"/>
      <c r="T885" s="230"/>
      <c r="U885" s="230"/>
      <c r="V885" s="230"/>
      <c r="W885" s="230"/>
      <c r="X885" s="230"/>
      <c r="Y885" s="230"/>
      <c r="Z885" s="230"/>
    </row>
    <row r="886" spans="1:26" ht="12.75">
      <c r="A886" s="230"/>
      <c r="B886" s="230"/>
      <c r="C886" s="230"/>
      <c r="D886" s="230"/>
      <c r="E886" s="230"/>
      <c r="F886" s="230"/>
      <c r="G886" s="230"/>
      <c r="H886" s="230"/>
      <c r="I886" s="230"/>
      <c r="J886" s="230"/>
      <c r="K886" s="230"/>
      <c r="L886" s="230"/>
      <c r="M886" s="230"/>
      <c r="N886" s="230"/>
      <c r="O886" s="230"/>
      <c r="P886" s="230"/>
      <c r="Q886" s="230"/>
      <c r="R886" s="230"/>
      <c r="S886" s="230"/>
      <c r="T886" s="230"/>
      <c r="U886" s="230"/>
      <c r="V886" s="230"/>
      <c r="W886" s="230"/>
      <c r="X886" s="230"/>
      <c r="Y886" s="230"/>
      <c r="Z886" s="230"/>
    </row>
    <row r="887" spans="1:26" ht="12.75">
      <c r="A887" s="230"/>
      <c r="B887" s="230"/>
      <c r="C887" s="230"/>
      <c r="D887" s="230"/>
      <c r="E887" s="230"/>
      <c r="F887" s="230"/>
      <c r="G887" s="230"/>
      <c r="H887" s="230"/>
      <c r="I887" s="230"/>
      <c r="J887" s="230"/>
      <c r="K887" s="230"/>
      <c r="L887" s="230"/>
      <c r="M887" s="230"/>
      <c r="N887" s="230"/>
      <c r="O887" s="230"/>
      <c r="P887" s="230"/>
      <c r="Q887" s="230"/>
      <c r="R887" s="230"/>
      <c r="S887" s="230"/>
      <c r="T887" s="230"/>
      <c r="U887" s="230"/>
      <c r="V887" s="230"/>
      <c r="W887" s="230"/>
      <c r="X887" s="230"/>
      <c r="Y887" s="230"/>
      <c r="Z887" s="230"/>
    </row>
    <row r="888" spans="1:26" ht="12.75">
      <c r="A888" s="230"/>
      <c r="B888" s="230"/>
      <c r="C888" s="230"/>
      <c r="D888" s="230"/>
      <c r="E888" s="230"/>
      <c r="F888" s="230"/>
      <c r="G888" s="230"/>
      <c r="H888" s="230"/>
      <c r="I888" s="230"/>
      <c r="J888" s="230"/>
      <c r="K888" s="230"/>
      <c r="L888" s="230"/>
      <c r="M888" s="230"/>
      <c r="N888" s="230"/>
      <c r="O888" s="230"/>
      <c r="P888" s="230"/>
      <c r="Q888" s="230"/>
      <c r="R888" s="230"/>
      <c r="S888" s="230"/>
      <c r="T888" s="230"/>
      <c r="U888" s="230"/>
      <c r="V888" s="230"/>
      <c r="W888" s="230"/>
      <c r="X888" s="230"/>
      <c r="Y888" s="230"/>
      <c r="Z888" s="230"/>
    </row>
    <row r="889" spans="1:26" ht="12.75">
      <c r="A889" s="230"/>
      <c r="B889" s="230"/>
      <c r="C889" s="230"/>
      <c r="D889" s="230"/>
      <c r="E889" s="230"/>
      <c r="F889" s="230"/>
      <c r="G889" s="230"/>
      <c r="H889" s="230"/>
      <c r="I889" s="230"/>
      <c r="J889" s="230"/>
      <c r="K889" s="230"/>
      <c r="L889" s="230"/>
      <c r="M889" s="230"/>
      <c r="N889" s="230"/>
      <c r="O889" s="230"/>
      <c r="P889" s="230"/>
      <c r="Q889" s="230"/>
      <c r="R889" s="230"/>
      <c r="S889" s="230"/>
      <c r="T889" s="230"/>
      <c r="U889" s="230"/>
      <c r="V889" s="230"/>
      <c r="W889" s="230"/>
      <c r="X889" s="230"/>
      <c r="Y889" s="230"/>
      <c r="Z889" s="230"/>
    </row>
    <row r="890" spans="1:26" ht="12.75">
      <c r="A890" s="230"/>
      <c r="B890" s="230"/>
      <c r="C890" s="230"/>
      <c r="D890" s="230"/>
      <c r="E890" s="230"/>
      <c r="F890" s="230"/>
      <c r="G890" s="230"/>
      <c r="H890" s="230"/>
      <c r="I890" s="230"/>
      <c r="J890" s="230"/>
      <c r="K890" s="230"/>
      <c r="L890" s="230"/>
      <c r="M890" s="230"/>
      <c r="N890" s="230"/>
      <c r="O890" s="230"/>
      <c r="P890" s="230"/>
      <c r="Q890" s="230"/>
      <c r="R890" s="230"/>
      <c r="S890" s="230"/>
      <c r="T890" s="230"/>
      <c r="U890" s="230"/>
      <c r="V890" s="230"/>
      <c r="W890" s="230"/>
      <c r="X890" s="230"/>
      <c r="Y890" s="230"/>
      <c r="Z890" s="230"/>
    </row>
    <row r="891" spans="1:26" ht="12.75">
      <c r="A891" s="230"/>
      <c r="B891" s="230"/>
      <c r="C891" s="230"/>
      <c r="D891" s="230"/>
      <c r="E891" s="230"/>
      <c r="F891" s="230"/>
      <c r="G891" s="230"/>
      <c r="H891" s="230"/>
      <c r="I891" s="230"/>
      <c r="J891" s="230"/>
      <c r="K891" s="230"/>
      <c r="L891" s="230"/>
      <c r="M891" s="230"/>
      <c r="N891" s="230"/>
      <c r="O891" s="230"/>
      <c r="P891" s="230"/>
      <c r="Q891" s="230"/>
      <c r="R891" s="230"/>
      <c r="S891" s="230"/>
      <c r="T891" s="230"/>
      <c r="U891" s="230"/>
      <c r="V891" s="230"/>
      <c r="W891" s="230"/>
      <c r="X891" s="230"/>
      <c r="Y891" s="230"/>
      <c r="Z891" s="230"/>
    </row>
    <row r="892" spans="1:26" ht="12.75">
      <c r="A892" s="230"/>
      <c r="B892" s="230"/>
      <c r="C892" s="230"/>
      <c r="D892" s="230"/>
      <c r="E892" s="230"/>
      <c r="F892" s="230"/>
      <c r="G892" s="230"/>
      <c r="H892" s="230"/>
      <c r="I892" s="230"/>
      <c r="J892" s="230"/>
      <c r="K892" s="230"/>
      <c r="L892" s="230"/>
      <c r="M892" s="230"/>
      <c r="N892" s="230"/>
      <c r="O892" s="230"/>
      <c r="P892" s="230"/>
      <c r="Q892" s="230"/>
      <c r="R892" s="230"/>
      <c r="S892" s="230"/>
      <c r="T892" s="230"/>
      <c r="U892" s="230"/>
      <c r="V892" s="230"/>
      <c r="W892" s="230"/>
      <c r="X892" s="230"/>
      <c r="Y892" s="230"/>
      <c r="Z892" s="230"/>
    </row>
    <row r="893" spans="1:26" ht="12.75">
      <c r="A893" s="230"/>
      <c r="B893" s="230"/>
      <c r="C893" s="230"/>
      <c r="D893" s="230"/>
      <c r="E893" s="230"/>
      <c r="F893" s="230"/>
      <c r="G893" s="230"/>
      <c r="H893" s="230"/>
      <c r="I893" s="230"/>
      <c r="J893" s="230"/>
      <c r="K893" s="230"/>
      <c r="L893" s="230"/>
      <c r="M893" s="230"/>
      <c r="N893" s="230"/>
      <c r="O893" s="230"/>
      <c r="P893" s="230"/>
      <c r="Q893" s="230"/>
      <c r="R893" s="230"/>
      <c r="S893" s="230"/>
      <c r="T893" s="230"/>
      <c r="U893" s="230"/>
      <c r="V893" s="230"/>
      <c r="W893" s="230"/>
      <c r="X893" s="230"/>
      <c r="Y893" s="230"/>
      <c r="Z893" s="230"/>
    </row>
    <row r="894" spans="1:26" ht="12.75">
      <c r="A894" s="230"/>
      <c r="B894" s="230"/>
      <c r="C894" s="230"/>
      <c r="D894" s="230"/>
      <c r="E894" s="230"/>
      <c r="F894" s="230"/>
      <c r="G894" s="230"/>
      <c r="H894" s="230"/>
      <c r="I894" s="230"/>
      <c r="J894" s="230"/>
      <c r="K894" s="230"/>
      <c r="L894" s="230"/>
      <c r="M894" s="230"/>
      <c r="N894" s="230"/>
      <c r="O894" s="230"/>
      <c r="P894" s="230"/>
      <c r="Q894" s="230"/>
      <c r="R894" s="230"/>
      <c r="S894" s="230"/>
      <c r="T894" s="230"/>
      <c r="U894" s="230"/>
      <c r="V894" s="230"/>
      <c r="W894" s="230"/>
      <c r="X894" s="230"/>
      <c r="Y894" s="230"/>
      <c r="Z894" s="230"/>
    </row>
    <row r="895" spans="1:26" ht="12.75">
      <c r="A895" s="230"/>
      <c r="B895" s="230"/>
      <c r="C895" s="230"/>
      <c r="D895" s="230"/>
      <c r="E895" s="230"/>
      <c r="F895" s="230"/>
      <c r="G895" s="230"/>
      <c r="H895" s="230"/>
      <c r="I895" s="230"/>
      <c r="J895" s="230"/>
      <c r="K895" s="230"/>
      <c r="L895" s="230"/>
      <c r="M895" s="230"/>
      <c r="N895" s="230"/>
      <c r="O895" s="230"/>
      <c r="P895" s="230"/>
      <c r="Q895" s="230"/>
      <c r="R895" s="230"/>
      <c r="S895" s="230"/>
      <c r="T895" s="230"/>
      <c r="U895" s="230"/>
      <c r="V895" s="230"/>
      <c r="W895" s="230"/>
      <c r="X895" s="230"/>
      <c r="Y895" s="230"/>
      <c r="Z895" s="230"/>
    </row>
    <row r="896" spans="1:26" ht="12.75">
      <c r="A896" s="230"/>
      <c r="B896" s="230"/>
      <c r="C896" s="230"/>
      <c r="D896" s="230"/>
      <c r="E896" s="230"/>
      <c r="F896" s="230"/>
      <c r="G896" s="230"/>
      <c r="H896" s="230"/>
      <c r="I896" s="230"/>
      <c r="J896" s="230"/>
      <c r="K896" s="230"/>
      <c r="L896" s="230"/>
      <c r="M896" s="230"/>
      <c r="N896" s="230"/>
      <c r="O896" s="230"/>
      <c r="P896" s="230"/>
      <c r="Q896" s="230"/>
      <c r="R896" s="230"/>
      <c r="S896" s="230"/>
      <c r="T896" s="230"/>
      <c r="U896" s="230"/>
      <c r="V896" s="230"/>
      <c r="W896" s="230"/>
      <c r="X896" s="230"/>
      <c r="Y896" s="230"/>
      <c r="Z896" s="230"/>
    </row>
    <row r="897" spans="1:26" ht="12.75">
      <c r="A897" s="230"/>
      <c r="B897" s="230"/>
      <c r="C897" s="230"/>
      <c r="D897" s="230"/>
      <c r="E897" s="230"/>
      <c r="F897" s="230"/>
      <c r="G897" s="230"/>
      <c r="H897" s="230"/>
      <c r="I897" s="230"/>
      <c r="J897" s="230"/>
      <c r="K897" s="230"/>
      <c r="L897" s="230"/>
      <c r="M897" s="230"/>
      <c r="N897" s="230"/>
      <c r="O897" s="230"/>
      <c r="P897" s="230"/>
      <c r="Q897" s="230"/>
      <c r="R897" s="230"/>
      <c r="S897" s="230"/>
      <c r="T897" s="230"/>
      <c r="U897" s="230"/>
      <c r="V897" s="230"/>
      <c r="W897" s="230"/>
      <c r="X897" s="230"/>
      <c r="Y897" s="230"/>
      <c r="Z897" s="230"/>
    </row>
    <row r="898" spans="1:26" ht="12.75">
      <c r="A898" s="230"/>
      <c r="B898" s="230"/>
      <c r="C898" s="230"/>
      <c r="D898" s="230"/>
      <c r="E898" s="230"/>
      <c r="F898" s="230"/>
      <c r="G898" s="230"/>
      <c r="H898" s="230"/>
      <c r="I898" s="230"/>
      <c r="J898" s="230"/>
      <c r="K898" s="230"/>
      <c r="L898" s="230"/>
      <c r="M898" s="230"/>
      <c r="N898" s="230"/>
      <c r="O898" s="230"/>
      <c r="P898" s="230"/>
      <c r="Q898" s="230"/>
      <c r="R898" s="230"/>
      <c r="S898" s="230"/>
      <c r="T898" s="230"/>
      <c r="U898" s="230"/>
      <c r="V898" s="230"/>
      <c r="W898" s="230"/>
      <c r="X898" s="230"/>
      <c r="Y898" s="230"/>
      <c r="Z898" s="230"/>
    </row>
    <row r="899" spans="1:26" ht="12.75">
      <c r="A899" s="230"/>
      <c r="B899" s="230"/>
      <c r="C899" s="230"/>
      <c r="D899" s="230"/>
      <c r="E899" s="230"/>
      <c r="F899" s="230"/>
      <c r="G899" s="230"/>
      <c r="H899" s="230"/>
      <c r="I899" s="230"/>
      <c r="J899" s="230"/>
      <c r="K899" s="230"/>
      <c r="L899" s="230"/>
      <c r="M899" s="230"/>
      <c r="N899" s="230"/>
      <c r="O899" s="230"/>
      <c r="P899" s="230"/>
      <c r="Q899" s="230"/>
      <c r="R899" s="230"/>
      <c r="S899" s="230"/>
      <c r="T899" s="230"/>
      <c r="U899" s="230"/>
      <c r="V899" s="230"/>
      <c r="W899" s="230"/>
      <c r="X899" s="230"/>
      <c r="Y899" s="230"/>
      <c r="Z899" s="230"/>
    </row>
    <row r="900" spans="1:26" ht="12.75">
      <c r="A900" s="230"/>
      <c r="B900" s="230"/>
      <c r="C900" s="230"/>
      <c r="D900" s="230"/>
      <c r="E900" s="230"/>
      <c r="F900" s="230"/>
      <c r="G900" s="230"/>
      <c r="H900" s="230"/>
      <c r="I900" s="230"/>
      <c r="J900" s="230"/>
      <c r="K900" s="230"/>
      <c r="L900" s="230"/>
      <c r="M900" s="230"/>
      <c r="N900" s="230"/>
      <c r="O900" s="230"/>
      <c r="P900" s="230"/>
      <c r="Q900" s="230"/>
      <c r="R900" s="230"/>
      <c r="S900" s="230"/>
      <c r="T900" s="230"/>
      <c r="U900" s="230"/>
      <c r="V900" s="230"/>
      <c r="W900" s="230"/>
      <c r="X900" s="230"/>
      <c r="Y900" s="230"/>
      <c r="Z900" s="230"/>
    </row>
    <row r="901" spans="1:26" ht="12.75">
      <c r="A901" s="230"/>
      <c r="B901" s="230"/>
      <c r="C901" s="230"/>
      <c r="D901" s="230"/>
      <c r="E901" s="230"/>
      <c r="F901" s="230"/>
      <c r="G901" s="230"/>
      <c r="H901" s="230"/>
      <c r="I901" s="230"/>
      <c r="J901" s="230"/>
      <c r="K901" s="230"/>
      <c r="L901" s="230"/>
      <c r="M901" s="230"/>
      <c r="N901" s="230"/>
      <c r="O901" s="230"/>
      <c r="P901" s="230"/>
      <c r="Q901" s="230"/>
      <c r="R901" s="230"/>
      <c r="S901" s="230"/>
      <c r="T901" s="230"/>
      <c r="U901" s="230"/>
      <c r="V901" s="230"/>
      <c r="W901" s="230"/>
      <c r="X901" s="230"/>
      <c r="Y901" s="230"/>
      <c r="Z901" s="230"/>
    </row>
    <row r="902" spans="1:26" ht="12.75">
      <c r="A902" s="230"/>
      <c r="B902" s="230"/>
      <c r="C902" s="230"/>
      <c r="D902" s="230"/>
      <c r="E902" s="230"/>
      <c r="F902" s="230"/>
      <c r="G902" s="230"/>
      <c r="H902" s="230"/>
      <c r="I902" s="230"/>
      <c r="J902" s="230"/>
      <c r="K902" s="230"/>
      <c r="L902" s="230"/>
      <c r="M902" s="230"/>
      <c r="N902" s="230"/>
      <c r="O902" s="230"/>
      <c r="P902" s="230"/>
      <c r="Q902" s="230"/>
      <c r="R902" s="230"/>
      <c r="S902" s="230"/>
      <c r="T902" s="230"/>
      <c r="U902" s="230"/>
      <c r="V902" s="230"/>
      <c r="W902" s="230"/>
      <c r="X902" s="230"/>
      <c r="Y902" s="230"/>
      <c r="Z902" s="230"/>
    </row>
    <row r="903" spans="1:26" ht="12.75">
      <c r="A903" s="230"/>
      <c r="B903" s="230"/>
      <c r="C903" s="230"/>
      <c r="D903" s="230"/>
      <c r="E903" s="230"/>
      <c r="F903" s="230"/>
      <c r="G903" s="230"/>
      <c r="H903" s="230"/>
      <c r="I903" s="230"/>
      <c r="J903" s="230"/>
      <c r="K903" s="230"/>
      <c r="L903" s="230"/>
      <c r="M903" s="230"/>
      <c r="N903" s="230"/>
      <c r="O903" s="230"/>
      <c r="P903" s="230"/>
      <c r="Q903" s="230"/>
      <c r="R903" s="230"/>
      <c r="S903" s="230"/>
      <c r="T903" s="230"/>
      <c r="U903" s="230"/>
      <c r="V903" s="230"/>
      <c r="W903" s="230"/>
      <c r="X903" s="230"/>
      <c r="Y903" s="230"/>
      <c r="Z903" s="230"/>
    </row>
    <row r="904" spans="1:26" ht="12.75">
      <c r="A904" s="230"/>
      <c r="B904" s="230"/>
      <c r="C904" s="230"/>
      <c r="D904" s="230"/>
      <c r="E904" s="230"/>
      <c r="F904" s="230"/>
      <c r="G904" s="230"/>
      <c r="H904" s="230"/>
      <c r="I904" s="230"/>
      <c r="J904" s="230"/>
      <c r="K904" s="230"/>
      <c r="L904" s="230"/>
      <c r="M904" s="230"/>
      <c r="N904" s="230"/>
      <c r="O904" s="230"/>
      <c r="P904" s="230"/>
      <c r="Q904" s="230"/>
      <c r="R904" s="230"/>
      <c r="S904" s="230"/>
      <c r="T904" s="230"/>
      <c r="U904" s="230"/>
      <c r="V904" s="230"/>
      <c r="W904" s="230"/>
      <c r="X904" s="230"/>
      <c r="Y904" s="230"/>
      <c r="Z904" s="230"/>
    </row>
    <row r="905" spans="1:26" ht="12.75">
      <c r="A905" s="230"/>
      <c r="B905" s="230"/>
      <c r="C905" s="230"/>
      <c r="D905" s="230"/>
      <c r="E905" s="230"/>
      <c r="F905" s="230"/>
      <c r="G905" s="230"/>
      <c r="H905" s="230"/>
      <c r="I905" s="230"/>
      <c r="J905" s="230"/>
      <c r="K905" s="230"/>
      <c r="L905" s="230"/>
      <c r="M905" s="230"/>
      <c r="N905" s="230"/>
      <c r="O905" s="230"/>
      <c r="P905" s="230"/>
      <c r="Q905" s="230"/>
      <c r="R905" s="230"/>
      <c r="S905" s="230"/>
      <c r="T905" s="230"/>
      <c r="U905" s="230"/>
      <c r="V905" s="230"/>
      <c r="W905" s="230"/>
      <c r="X905" s="230"/>
      <c r="Y905" s="230"/>
      <c r="Z905" s="230"/>
    </row>
    <row r="906" spans="1:26" ht="12.75">
      <c r="A906" s="230"/>
      <c r="B906" s="230"/>
      <c r="C906" s="230"/>
      <c r="D906" s="230"/>
      <c r="E906" s="230"/>
      <c r="F906" s="230"/>
      <c r="G906" s="230"/>
      <c r="H906" s="230"/>
      <c r="I906" s="230"/>
      <c r="J906" s="230"/>
      <c r="K906" s="230"/>
      <c r="L906" s="230"/>
      <c r="M906" s="230"/>
      <c r="N906" s="230"/>
      <c r="O906" s="230"/>
      <c r="P906" s="230"/>
      <c r="Q906" s="230"/>
      <c r="R906" s="230"/>
      <c r="S906" s="230"/>
      <c r="T906" s="230"/>
      <c r="U906" s="230"/>
      <c r="V906" s="230"/>
      <c r="W906" s="230"/>
      <c r="X906" s="230"/>
      <c r="Y906" s="230"/>
      <c r="Z906" s="230"/>
    </row>
    <row r="907" spans="1:26" ht="12.75">
      <c r="A907" s="230"/>
      <c r="B907" s="230"/>
      <c r="C907" s="230"/>
      <c r="D907" s="230"/>
      <c r="E907" s="230"/>
      <c r="F907" s="230"/>
      <c r="G907" s="230"/>
      <c r="H907" s="230"/>
      <c r="I907" s="230"/>
      <c r="J907" s="230"/>
      <c r="K907" s="230"/>
      <c r="L907" s="230"/>
      <c r="M907" s="230"/>
      <c r="N907" s="230"/>
      <c r="O907" s="230"/>
      <c r="P907" s="230"/>
      <c r="Q907" s="230"/>
      <c r="R907" s="230"/>
      <c r="S907" s="230"/>
      <c r="T907" s="230"/>
      <c r="U907" s="230"/>
      <c r="V907" s="230"/>
      <c r="W907" s="230"/>
      <c r="X907" s="230"/>
      <c r="Y907" s="230"/>
      <c r="Z907" s="230"/>
    </row>
    <row r="908" spans="1:26" ht="12.75">
      <c r="A908" s="230"/>
      <c r="B908" s="230"/>
      <c r="C908" s="230"/>
      <c r="D908" s="230"/>
      <c r="E908" s="230"/>
      <c r="F908" s="230"/>
      <c r="G908" s="230"/>
      <c r="H908" s="230"/>
      <c r="I908" s="230"/>
      <c r="J908" s="230"/>
      <c r="K908" s="230"/>
      <c r="L908" s="230"/>
      <c r="M908" s="230"/>
      <c r="N908" s="230"/>
      <c r="O908" s="230"/>
      <c r="P908" s="230"/>
      <c r="Q908" s="230"/>
      <c r="R908" s="230"/>
      <c r="S908" s="230"/>
      <c r="T908" s="230"/>
      <c r="U908" s="230"/>
      <c r="V908" s="230"/>
      <c r="W908" s="230"/>
      <c r="X908" s="230"/>
      <c r="Y908" s="230"/>
      <c r="Z908" s="230"/>
    </row>
    <row r="909" spans="1:26" ht="12.75">
      <c r="A909" s="230"/>
      <c r="B909" s="230"/>
      <c r="C909" s="230"/>
      <c r="D909" s="230"/>
      <c r="E909" s="230"/>
      <c r="F909" s="230"/>
      <c r="G909" s="230"/>
      <c r="H909" s="230"/>
      <c r="I909" s="230"/>
      <c r="J909" s="230"/>
      <c r="K909" s="230"/>
      <c r="L909" s="230"/>
      <c r="M909" s="230"/>
      <c r="N909" s="230"/>
      <c r="O909" s="230"/>
      <c r="P909" s="230"/>
      <c r="Q909" s="230"/>
      <c r="R909" s="230"/>
      <c r="S909" s="230"/>
      <c r="T909" s="230"/>
      <c r="U909" s="230"/>
      <c r="V909" s="230"/>
      <c r="W909" s="230"/>
      <c r="X909" s="230"/>
      <c r="Y909" s="230"/>
      <c r="Z909" s="230"/>
    </row>
    <row r="910" spans="1:26" ht="12.75">
      <c r="A910" s="230"/>
      <c r="B910" s="230"/>
      <c r="C910" s="230"/>
      <c r="D910" s="230"/>
      <c r="E910" s="230"/>
      <c r="F910" s="230"/>
      <c r="G910" s="230"/>
      <c r="H910" s="230"/>
      <c r="I910" s="230"/>
      <c r="J910" s="230"/>
      <c r="K910" s="230"/>
      <c r="L910" s="230"/>
      <c r="M910" s="230"/>
      <c r="N910" s="230"/>
      <c r="O910" s="230"/>
      <c r="P910" s="230"/>
      <c r="Q910" s="230"/>
      <c r="R910" s="230"/>
      <c r="S910" s="230"/>
      <c r="T910" s="230"/>
      <c r="U910" s="230"/>
      <c r="V910" s="230"/>
      <c r="W910" s="230"/>
      <c r="X910" s="230"/>
      <c r="Y910" s="230"/>
      <c r="Z910" s="230"/>
    </row>
    <row r="911" spans="1:26" ht="12.75">
      <c r="A911" s="230"/>
      <c r="B911" s="230"/>
      <c r="C911" s="230"/>
      <c r="D911" s="230"/>
      <c r="E911" s="230"/>
      <c r="F911" s="230"/>
      <c r="G911" s="230"/>
      <c r="H911" s="230"/>
      <c r="I911" s="230"/>
      <c r="J911" s="230"/>
      <c r="K911" s="230"/>
      <c r="L911" s="230"/>
      <c r="M911" s="230"/>
      <c r="N911" s="230"/>
      <c r="O911" s="230"/>
      <c r="P911" s="230"/>
      <c r="Q911" s="230"/>
      <c r="R911" s="230"/>
      <c r="S911" s="230"/>
      <c r="T911" s="230"/>
      <c r="U911" s="230"/>
      <c r="V911" s="230"/>
      <c r="W911" s="230"/>
      <c r="X911" s="230"/>
      <c r="Y911" s="230"/>
      <c r="Z911" s="230"/>
    </row>
    <row r="912" spans="1:26" ht="12.75">
      <c r="A912" s="230"/>
      <c r="B912" s="230"/>
      <c r="C912" s="230"/>
      <c r="D912" s="230"/>
      <c r="E912" s="230"/>
      <c r="F912" s="230"/>
      <c r="G912" s="230"/>
      <c r="H912" s="230"/>
      <c r="I912" s="230"/>
      <c r="J912" s="230"/>
      <c r="K912" s="230"/>
      <c r="L912" s="230"/>
      <c r="M912" s="230"/>
      <c r="N912" s="230"/>
      <c r="O912" s="230"/>
      <c r="P912" s="230"/>
      <c r="Q912" s="230"/>
      <c r="R912" s="230"/>
      <c r="S912" s="230"/>
      <c r="T912" s="230"/>
      <c r="U912" s="230"/>
      <c r="V912" s="230"/>
      <c r="W912" s="230"/>
      <c r="X912" s="230"/>
      <c r="Y912" s="230"/>
      <c r="Z912" s="230"/>
    </row>
    <row r="913" spans="1:26" ht="12.75">
      <c r="A913" s="230"/>
      <c r="B913" s="230"/>
      <c r="C913" s="230"/>
      <c r="D913" s="230"/>
      <c r="E913" s="230"/>
      <c r="F913" s="230"/>
      <c r="G913" s="230"/>
      <c r="H913" s="230"/>
      <c r="I913" s="230"/>
      <c r="J913" s="230"/>
      <c r="K913" s="230"/>
      <c r="L913" s="230"/>
      <c r="M913" s="230"/>
      <c r="N913" s="230"/>
      <c r="O913" s="230"/>
      <c r="P913" s="230"/>
      <c r="Q913" s="230"/>
      <c r="R913" s="230"/>
      <c r="S913" s="230"/>
      <c r="T913" s="230"/>
      <c r="U913" s="230"/>
      <c r="V913" s="230"/>
      <c r="W913" s="230"/>
      <c r="X913" s="230"/>
      <c r="Y913" s="230"/>
      <c r="Z913" s="230"/>
    </row>
    <row r="914" spans="1:26" ht="12.75">
      <c r="A914" s="230"/>
      <c r="B914" s="230"/>
      <c r="C914" s="230"/>
      <c r="D914" s="230"/>
      <c r="E914" s="230"/>
      <c r="F914" s="230"/>
      <c r="G914" s="230"/>
      <c r="H914" s="230"/>
      <c r="I914" s="230"/>
      <c r="J914" s="230"/>
      <c r="K914" s="230"/>
      <c r="L914" s="230"/>
      <c r="M914" s="230"/>
      <c r="N914" s="230"/>
      <c r="O914" s="230"/>
      <c r="P914" s="230"/>
      <c r="Q914" s="230"/>
      <c r="R914" s="230"/>
      <c r="S914" s="230"/>
      <c r="T914" s="230"/>
      <c r="U914" s="230"/>
      <c r="V914" s="230"/>
      <c r="W914" s="230"/>
      <c r="X914" s="230"/>
      <c r="Y914" s="230"/>
      <c r="Z914" s="230"/>
    </row>
    <row r="915" spans="1:26" ht="12.75">
      <c r="A915" s="230"/>
      <c r="B915" s="230"/>
      <c r="C915" s="230"/>
      <c r="D915" s="230"/>
      <c r="E915" s="230"/>
      <c r="F915" s="230"/>
      <c r="G915" s="230"/>
      <c r="H915" s="230"/>
      <c r="I915" s="230"/>
      <c r="J915" s="230"/>
      <c r="K915" s="230"/>
      <c r="L915" s="230"/>
      <c r="M915" s="230"/>
      <c r="N915" s="230"/>
      <c r="O915" s="230"/>
      <c r="P915" s="230"/>
      <c r="Q915" s="230"/>
      <c r="R915" s="230"/>
      <c r="S915" s="230"/>
      <c r="T915" s="230"/>
      <c r="U915" s="230"/>
      <c r="V915" s="230"/>
      <c r="W915" s="230"/>
      <c r="X915" s="230"/>
      <c r="Y915" s="230"/>
      <c r="Z915" s="230"/>
    </row>
    <row r="916" spans="1:26" ht="12.75">
      <c r="A916" s="230"/>
      <c r="B916" s="230"/>
      <c r="C916" s="230"/>
      <c r="D916" s="230"/>
      <c r="E916" s="230"/>
      <c r="F916" s="230"/>
      <c r="G916" s="230"/>
      <c r="H916" s="230"/>
      <c r="I916" s="230"/>
      <c r="J916" s="230"/>
      <c r="K916" s="230"/>
      <c r="L916" s="230"/>
      <c r="M916" s="230"/>
      <c r="N916" s="230"/>
      <c r="O916" s="230"/>
      <c r="P916" s="230"/>
      <c r="Q916" s="230"/>
      <c r="R916" s="230"/>
      <c r="S916" s="230"/>
      <c r="T916" s="230"/>
      <c r="U916" s="230"/>
      <c r="V916" s="230"/>
      <c r="W916" s="230"/>
      <c r="X916" s="230"/>
      <c r="Y916" s="230"/>
      <c r="Z916" s="230"/>
    </row>
    <row r="917" spans="1:26" ht="12.75">
      <c r="A917" s="230"/>
      <c r="B917" s="230"/>
      <c r="C917" s="230"/>
      <c r="D917" s="230"/>
      <c r="E917" s="230"/>
      <c r="F917" s="230"/>
      <c r="G917" s="230"/>
      <c r="H917" s="230"/>
      <c r="I917" s="230"/>
      <c r="J917" s="230"/>
      <c r="K917" s="230"/>
      <c r="L917" s="230"/>
      <c r="M917" s="230"/>
      <c r="N917" s="230"/>
      <c r="O917" s="230"/>
      <c r="P917" s="230"/>
      <c r="Q917" s="230"/>
      <c r="R917" s="230"/>
      <c r="S917" s="230"/>
      <c r="T917" s="230"/>
      <c r="U917" s="230"/>
      <c r="V917" s="230"/>
      <c r="W917" s="230"/>
      <c r="X917" s="230"/>
      <c r="Y917" s="230"/>
      <c r="Z917" s="230"/>
    </row>
    <row r="918" spans="1:26" ht="12.75">
      <c r="A918" s="230"/>
      <c r="B918" s="230"/>
      <c r="C918" s="230"/>
      <c r="D918" s="230"/>
      <c r="E918" s="230"/>
      <c r="F918" s="230"/>
      <c r="G918" s="230"/>
      <c r="H918" s="230"/>
      <c r="I918" s="230"/>
      <c r="J918" s="230"/>
      <c r="K918" s="230"/>
      <c r="L918" s="230"/>
      <c r="M918" s="230"/>
      <c r="N918" s="230"/>
      <c r="O918" s="230"/>
      <c r="P918" s="230"/>
      <c r="Q918" s="230"/>
      <c r="R918" s="230"/>
      <c r="S918" s="230"/>
      <c r="T918" s="230"/>
      <c r="U918" s="230"/>
      <c r="V918" s="230"/>
      <c r="W918" s="230"/>
      <c r="X918" s="230"/>
      <c r="Y918" s="230"/>
      <c r="Z918" s="230"/>
    </row>
    <row r="919" spans="1:26" ht="12.75">
      <c r="A919" s="230"/>
      <c r="B919" s="230"/>
      <c r="C919" s="230"/>
      <c r="D919" s="230"/>
      <c r="E919" s="230"/>
      <c r="F919" s="230"/>
      <c r="G919" s="230"/>
      <c r="H919" s="230"/>
      <c r="I919" s="230"/>
      <c r="J919" s="230"/>
      <c r="K919" s="230"/>
      <c r="L919" s="230"/>
      <c r="M919" s="230"/>
      <c r="N919" s="230"/>
      <c r="O919" s="230"/>
      <c r="P919" s="230"/>
      <c r="Q919" s="230"/>
      <c r="R919" s="230"/>
      <c r="S919" s="230"/>
      <c r="T919" s="230"/>
      <c r="U919" s="230"/>
      <c r="V919" s="230"/>
      <c r="W919" s="230"/>
      <c r="X919" s="230"/>
      <c r="Y919" s="230"/>
      <c r="Z919" s="230"/>
    </row>
    <row r="920" spans="1:26" ht="12.75">
      <c r="A920" s="230"/>
      <c r="B920" s="230"/>
      <c r="C920" s="230"/>
      <c r="D920" s="230"/>
      <c r="E920" s="230"/>
      <c r="F920" s="230"/>
      <c r="G920" s="230"/>
      <c r="H920" s="230"/>
      <c r="I920" s="230"/>
      <c r="J920" s="230"/>
      <c r="K920" s="230"/>
      <c r="L920" s="230"/>
      <c r="M920" s="230"/>
      <c r="N920" s="230"/>
      <c r="O920" s="230"/>
      <c r="P920" s="230"/>
      <c r="Q920" s="230"/>
      <c r="R920" s="230"/>
      <c r="S920" s="230"/>
      <c r="T920" s="230"/>
      <c r="U920" s="230"/>
      <c r="V920" s="230"/>
      <c r="W920" s="230"/>
      <c r="X920" s="230"/>
      <c r="Y920" s="230"/>
      <c r="Z920" s="230"/>
    </row>
    <row r="921" spans="1:26" ht="12.75">
      <c r="A921" s="230"/>
      <c r="B921" s="230"/>
      <c r="C921" s="230"/>
      <c r="D921" s="230"/>
      <c r="E921" s="230"/>
      <c r="F921" s="230"/>
      <c r="G921" s="230"/>
      <c r="H921" s="230"/>
      <c r="I921" s="230"/>
      <c r="J921" s="230"/>
      <c r="K921" s="230"/>
      <c r="L921" s="230"/>
      <c r="M921" s="230"/>
      <c r="N921" s="230"/>
      <c r="O921" s="230"/>
      <c r="P921" s="230"/>
      <c r="Q921" s="230"/>
      <c r="R921" s="230"/>
      <c r="S921" s="230"/>
      <c r="T921" s="230"/>
      <c r="U921" s="230"/>
      <c r="V921" s="230"/>
      <c r="W921" s="230"/>
      <c r="X921" s="230"/>
      <c r="Y921" s="230"/>
      <c r="Z921" s="230"/>
    </row>
    <row r="922" spans="1:26" ht="12.75">
      <c r="A922" s="230"/>
      <c r="B922" s="230"/>
      <c r="C922" s="230"/>
      <c r="D922" s="230"/>
      <c r="E922" s="230"/>
      <c r="F922" s="230"/>
      <c r="G922" s="230"/>
      <c r="H922" s="230"/>
      <c r="I922" s="230"/>
      <c r="J922" s="230"/>
      <c r="K922" s="230"/>
      <c r="L922" s="230"/>
      <c r="M922" s="230"/>
      <c r="N922" s="230"/>
      <c r="O922" s="230"/>
      <c r="P922" s="230"/>
      <c r="Q922" s="230"/>
      <c r="R922" s="230"/>
      <c r="S922" s="230"/>
      <c r="T922" s="230"/>
      <c r="U922" s="230"/>
      <c r="V922" s="230"/>
      <c r="W922" s="230"/>
      <c r="X922" s="230"/>
      <c r="Y922" s="230"/>
      <c r="Z922" s="230"/>
    </row>
    <row r="923" spans="1:26" ht="12.75">
      <c r="A923" s="230"/>
      <c r="B923" s="230"/>
      <c r="C923" s="230"/>
      <c r="D923" s="230"/>
      <c r="E923" s="230"/>
      <c r="F923" s="230"/>
      <c r="G923" s="230"/>
      <c r="H923" s="230"/>
      <c r="I923" s="230"/>
      <c r="J923" s="230"/>
      <c r="K923" s="230"/>
      <c r="L923" s="230"/>
      <c r="M923" s="230"/>
      <c r="N923" s="230"/>
      <c r="O923" s="230"/>
      <c r="P923" s="230"/>
      <c r="Q923" s="230"/>
      <c r="R923" s="230"/>
      <c r="S923" s="230"/>
      <c r="T923" s="230"/>
      <c r="U923" s="230"/>
      <c r="V923" s="230"/>
      <c r="W923" s="230"/>
      <c r="X923" s="230"/>
      <c r="Y923" s="230"/>
      <c r="Z923" s="230"/>
    </row>
    <row r="924" spans="1:26" ht="12.75">
      <c r="A924" s="230"/>
      <c r="B924" s="230"/>
      <c r="C924" s="230"/>
      <c r="D924" s="230"/>
      <c r="E924" s="230"/>
      <c r="F924" s="230"/>
      <c r="G924" s="230"/>
      <c r="H924" s="230"/>
      <c r="I924" s="230"/>
      <c r="J924" s="230"/>
      <c r="K924" s="230"/>
      <c r="L924" s="230"/>
      <c r="M924" s="230"/>
      <c r="N924" s="230"/>
      <c r="O924" s="230"/>
      <c r="P924" s="230"/>
      <c r="Q924" s="230"/>
      <c r="R924" s="230"/>
      <c r="S924" s="230"/>
      <c r="T924" s="230"/>
      <c r="U924" s="230"/>
      <c r="V924" s="230"/>
      <c r="W924" s="230"/>
      <c r="X924" s="230"/>
      <c r="Y924" s="230"/>
      <c r="Z924" s="230"/>
    </row>
    <row r="925" spans="1:26" ht="12.75">
      <c r="A925" s="230"/>
      <c r="B925" s="230"/>
      <c r="C925" s="230"/>
      <c r="D925" s="230"/>
      <c r="E925" s="230"/>
      <c r="F925" s="230"/>
      <c r="G925" s="230"/>
      <c r="H925" s="230"/>
      <c r="I925" s="230"/>
      <c r="J925" s="230"/>
      <c r="K925" s="230"/>
      <c r="L925" s="230"/>
      <c r="M925" s="230"/>
      <c r="N925" s="230"/>
      <c r="O925" s="230"/>
      <c r="P925" s="230"/>
      <c r="Q925" s="230"/>
      <c r="R925" s="230"/>
      <c r="S925" s="230"/>
      <c r="T925" s="230"/>
      <c r="U925" s="230"/>
      <c r="V925" s="230"/>
      <c r="W925" s="230"/>
      <c r="X925" s="230"/>
      <c r="Y925" s="230"/>
      <c r="Z925" s="230"/>
    </row>
    <row r="926" spans="1:26" ht="12.75">
      <c r="A926" s="230"/>
      <c r="B926" s="230"/>
      <c r="C926" s="230"/>
      <c r="D926" s="230"/>
      <c r="E926" s="230"/>
      <c r="F926" s="230"/>
      <c r="G926" s="230"/>
      <c r="H926" s="230"/>
      <c r="I926" s="230"/>
      <c r="J926" s="230"/>
      <c r="K926" s="230"/>
      <c r="L926" s="230"/>
      <c r="M926" s="230"/>
      <c r="N926" s="230"/>
      <c r="O926" s="230"/>
      <c r="P926" s="230"/>
      <c r="Q926" s="230"/>
      <c r="R926" s="230"/>
      <c r="S926" s="230"/>
      <c r="T926" s="230"/>
      <c r="U926" s="230"/>
      <c r="V926" s="230"/>
      <c r="W926" s="230"/>
      <c r="X926" s="230"/>
      <c r="Y926" s="230"/>
      <c r="Z926" s="230"/>
    </row>
    <row r="927" spans="1:26" ht="12.75">
      <c r="A927" s="230"/>
      <c r="B927" s="230"/>
      <c r="C927" s="230"/>
      <c r="D927" s="230"/>
      <c r="E927" s="230"/>
      <c r="F927" s="230"/>
      <c r="G927" s="230"/>
      <c r="H927" s="230"/>
      <c r="I927" s="230"/>
      <c r="J927" s="230"/>
      <c r="K927" s="230"/>
      <c r="L927" s="230"/>
      <c r="M927" s="230"/>
      <c r="N927" s="230"/>
      <c r="O927" s="230"/>
      <c r="P927" s="230"/>
      <c r="Q927" s="230"/>
      <c r="R927" s="230"/>
      <c r="S927" s="230"/>
      <c r="T927" s="230"/>
      <c r="U927" s="230"/>
      <c r="V927" s="230"/>
      <c r="W927" s="230"/>
      <c r="X927" s="230"/>
      <c r="Y927" s="230"/>
      <c r="Z927" s="230"/>
    </row>
    <row r="928" spans="1:26" ht="12.75">
      <c r="A928" s="230"/>
      <c r="B928" s="230"/>
      <c r="C928" s="230"/>
      <c r="D928" s="230"/>
      <c r="E928" s="230"/>
      <c r="F928" s="230"/>
      <c r="G928" s="230"/>
      <c r="H928" s="230"/>
      <c r="I928" s="230"/>
      <c r="J928" s="230"/>
      <c r="K928" s="230"/>
      <c r="L928" s="230"/>
      <c r="M928" s="230"/>
      <c r="N928" s="230"/>
      <c r="O928" s="230"/>
      <c r="P928" s="230"/>
      <c r="Q928" s="230"/>
      <c r="R928" s="230"/>
      <c r="S928" s="230"/>
      <c r="T928" s="230"/>
      <c r="U928" s="230"/>
      <c r="V928" s="230"/>
      <c r="W928" s="230"/>
      <c r="X928" s="230"/>
      <c r="Y928" s="230"/>
      <c r="Z928" s="230"/>
    </row>
    <row r="929" spans="1:26" ht="12.75">
      <c r="A929" s="230"/>
      <c r="B929" s="230"/>
      <c r="C929" s="230"/>
      <c r="D929" s="230"/>
      <c r="E929" s="230"/>
      <c r="F929" s="230"/>
      <c r="G929" s="230"/>
      <c r="H929" s="230"/>
      <c r="I929" s="230"/>
      <c r="J929" s="230"/>
      <c r="K929" s="230"/>
      <c r="L929" s="230"/>
      <c r="M929" s="230"/>
      <c r="N929" s="230"/>
      <c r="O929" s="230"/>
      <c r="P929" s="230"/>
      <c r="Q929" s="230"/>
      <c r="R929" s="230"/>
      <c r="S929" s="230"/>
      <c r="T929" s="230"/>
      <c r="U929" s="230"/>
      <c r="V929" s="230"/>
      <c r="W929" s="230"/>
      <c r="X929" s="230"/>
      <c r="Y929" s="230"/>
      <c r="Z929" s="230"/>
    </row>
    <row r="930" spans="1:26" ht="12.75">
      <c r="A930" s="230"/>
      <c r="B930" s="230"/>
      <c r="C930" s="230"/>
      <c r="D930" s="230"/>
      <c r="E930" s="230"/>
      <c r="F930" s="230"/>
      <c r="G930" s="230"/>
      <c r="H930" s="230"/>
      <c r="I930" s="230"/>
      <c r="J930" s="230"/>
      <c r="K930" s="230"/>
      <c r="L930" s="230"/>
      <c r="M930" s="230"/>
      <c r="N930" s="230"/>
      <c r="O930" s="230"/>
      <c r="P930" s="230"/>
      <c r="Q930" s="230"/>
      <c r="R930" s="230"/>
      <c r="S930" s="230"/>
      <c r="T930" s="230"/>
      <c r="U930" s="230"/>
      <c r="V930" s="230"/>
      <c r="W930" s="230"/>
      <c r="X930" s="230"/>
      <c r="Y930" s="230"/>
      <c r="Z930" s="230"/>
    </row>
    <row r="931" spans="1:26" ht="12.75">
      <c r="A931" s="230"/>
      <c r="B931" s="230"/>
      <c r="C931" s="230"/>
      <c r="D931" s="230"/>
      <c r="E931" s="230"/>
      <c r="F931" s="230"/>
      <c r="G931" s="230"/>
      <c r="H931" s="230"/>
      <c r="I931" s="230"/>
      <c r="J931" s="230"/>
      <c r="K931" s="230"/>
      <c r="L931" s="230"/>
      <c r="M931" s="230"/>
      <c r="N931" s="230"/>
      <c r="O931" s="230"/>
      <c r="P931" s="230"/>
      <c r="Q931" s="230"/>
      <c r="R931" s="230"/>
      <c r="S931" s="230"/>
      <c r="T931" s="230"/>
      <c r="U931" s="230"/>
      <c r="V931" s="230"/>
      <c r="W931" s="230"/>
      <c r="X931" s="230"/>
      <c r="Y931" s="230"/>
      <c r="Z931" s="230"/>
    </row>
    <row r="932" spans="1:26" ht="12.75">
      <c r="A932" s="230"/>
      <c r="B932" s="230"/>
      <c r="C932" s="230"/>
      <c r="D932" s="230"/>
      <c r="E932" s="230"/>
      <c r="F932" s="230"/>
      <c r="G932" s="230"/>
      <c r="H932" s="230"/>
      <c r="I932" s="230"/>
      <c r="J932" s="230"/>
      <c r="K932" s="230"/>
      <c r="L932" s="230"/>
      <c r="M932" s="230"/>
      <c r="N932" s="230"/>
      <c r="O932" s="230"/>
      <c r="P932" s="230"/>
      <c r="Q932" s="230"/>
      <c r="R932" s="230"/>
      <c r="S932" s="230"/>
      <c r="T932" s="230"/>
      <c r="U932" s="230"/>
      <c r="V932" s="230"/>
      <c r="W932" s="230"/>
      <c r="X932" s="230"/>
      <c r="Y932" s="230"/>
      <c r="Z932" s="230"/>
    </row>
    <row r="933" spans="1:26" ht="12.75">
      <c r="A933" s="230"/>
      <c r="B933" s="230"/>
      <c r="C933" s="230"/>
      <c r="D933" s="230"/>
      <c r="E933" s="230"/>
      <c r="F933" s="230"/>
      <c r="G933" s="230"/>
      <c r="H933" s="230"/>
      <c r="I933" s="230"/>
      <c r="J933" s="230"/>
      <c r="K933" s="230"/>
      <c r="L933" s="230"/>
      <c r="M933" s="230"/>
      <c r="N933" s="230"/>
      <c r="O933" s="230"/>
      <c r="P933" s="230"/>
      <c r="Q933" s="230"/>
      <c r="R933" s="230"/>
      <c r="S933" s="230"/>
      <c r="T933" s="230"/>
      <c r="U933" s="230"/>
      <c r="V933" s="230"/>
      <c r="W933" s="230"/>
      <c r="X933" s="230"/>
      <c r="Y933" s="230"/>
      <c r="Z933" s="230"/>
    </row>
    <row r="934" spans="1:26" ht="12.75">
      <c r="A934" s="230"/>
      <c r="B934" s="230"/>
      <c r="C934" s="230"/>
      <c r="D934" s="230"/>
      <c r="E934" s="230"/>
      <c r="F934" s="230"/>
      <c r="G934" s="230"/>
      <c r="H934" s="230"/>
      <c r="I934" s="230"/>
      <c r="J934" s="230"/>
      <c r="K934" s="230"/>
      <c r="L934" s="230"/>
      <c r="M934" s="230"/>
      <c r="N934" s="230"/>
      <c r="O934" s="230"/>
      <c r="P934" s="230"/>
      <c r="Q934" s="230"/>
      <c r="R934" s="230"/>
      <c r="S934" s="230"/>
      <c r="T934" s="230"/>
      <c r="U934" s="230"/>
      <c r="V934" s="230"/>
      <c r="W934" s="230"/>
      <c r="X934" s="230"/>
      <c r="Y934" s="230"/>
      <c r="Z934" s="230"/>
    </row>
    <row r="935" spans="1:26" ht="12.75">
      <c r="A935" s="230"/>
      <c r="B935" s="230"/>
      <c r="C935" s="230"/>
      <c r="D935" s="230"/>
      <c r="E935" s="230"/>
      <c r="F935" s="230"/>
      <c r="G935" s="230"/>
      <c r="H935" s="230"/>
      <c r="I935" s="230"/>
      <c r="J935" s="230"/>
      <c r="K935" s="230"/>
      <c r="L935" s="230"/>
      <c r="M935" s="230"/>
      <c r="N935" s="230"/>
      <c r="O935" s="230"/>
      <c r="P935" s="230"/>
      <c r="Q935" s="230"/>
      <c r="R935" s="230"/>
      <c r="S935" s="230"/>
      <c r="T935" s="230"/>
      <c r="U935" s="230"/>
      <c r="V935" s="230"/>
      <c r="W935" s="230"/>
      <c r="X935" s="230"/>
      <c r="Y935" s="230"/>
      <c r="Z935" s="230"/>
    </row>
    <row r="936" spans="1:26" ht="12.75">
      <c r="A936" s="230"/>
      <c r="B936" s="230"/>
      <c r="C936" s="230"/>
      <c r="D936" s="230"/>
      <c r="E936" s="230"/>
      <c r="F936" s="230"/>
      <c r="G936" s="230"/>
      <c r="H936" s="230"/>
      <c r="I936" s="230"/>
      <c r="J936" s="230"/>
      <c r="K936" s="230"/>
      <c r="L936" s="230"/>
      <c r="M936" s="230"/>
      <c r="N936" s="230"/>
      <c r="O936" s="230"/>
      <c r="P936" s="230"/>
      <c r="Q936" s="230"/>
      <c r="R936" s="230"/>
      <c r="S936" s="230"/>
      <c r="T936" s="230"/>
      <c r="U936" s="230"/>
      <c r="V936" s="230"/>
      <c r="W936" s="230"/>
      <c r="X936" s="230"/>
      <c r="Y936" s="230"/>
      <c r="Z936" s="230"/>
    </row>
    <row r="937" spans="1:26" ht="12.75">
      <c r="A937" s="230"/>
      <c r="B937" s="230"/>
      <c r="C937" s="230"/>
      <c r="D937" s="230"/>
      <c r="E937" s="230"/>
      <c r="F937" s="230"/>
      <c r="G937" s="230"/>
      <c r="H937" s="230"/>
      <c r="I937" s="230"/>
      <c r="J937" s="230"/>
      <c r="K937" s="230"/>
      <c r="L937" s="230"/>
      <c r="M937" s="230"/>
      <c r="N937" s="230"/>
      <c r="O937" s="230"/>
      <c r="P937" s="230"/>
      <c r="Q937" s="230"/>
      <c r="R937" s="230"/>
      <c r="S937" s="230"/>
      <c r="T937" s="230"/>
      <c r="U937" s="230"/>
      <c r="V937" s="230"/>
      <c r="W937" s="230"/>
      <c r="X937" s="230"/>
      <c r="Y937" s="230"/>
      <c r="Z937" s="230"/>
    </row>
    <row r="938" spans="1:26" ht="12.75">
      <c r="A938" s="230"/>
      <c r="B938" s="230"/>
      <c r="C938" s="230"/>
      <c r="D938" s="230"/>
      <c r="E938" s="230"/>
      <c r="F938" s="230"/>
      <c r="G938" s="230"/>
      <c r="H938" s="230"/>
      <c r="I938" s="230"/>
      <c r="J938" s="230"/>
      <c r="K938" s="230"/>
      <c r="L938" s="230"/>
      <c r="M938" s="230"/>
      <c r="N938" s="230"/>
      <c r="O938" s="230"/>
      <c r="P938" s="230"/>
      <c r="Q938" s="230"/>
      <c r="R938" s="230"/>
      <c r="S938" s="230"/>
      <c r="T938" s="230"/>
      <c r="U938" s="230"/>
      <c r="V938" s="230"/>
      <c r="W938" s="230"/>
      <c r="X938" s="230"/>
      <c r="Y938" s="230"/>
      <c r="Z938" s="230"/>
    </row>
    <row r="939" spans="1:26" ht="12.75">
      <c r="A939" s="230"/>
      <c r="B939" s="230"/>
      <c r="C939" s="230"/>
      <c r="D939" s="230"/>
      <c r="E939" s="230"/>
      <c r="F939" s="230"/>
      <c r="G939" s="230"/>
      <c r="H939" s="230"/>
      <c r="I939" s="230"/>
      <c r="J939" s="230"/>
      <c r="K939" s="230"/>
      <c r="L939" s="230"/>
      <c r="M939" s="230"/>
      <c r="N939" s="230"/>
      <c r="O939" s="230"/>
      <c r="P939" s="230"/>
      <c r="Q939" s="230"/>
      <c r="R939" s="230"/>
      <c r="S939" s="230"/>
      <c r="T939" s="230"/>
      <c r="U939" s="230"/>
      <c r="V939" s="230"/>
      <c r="W939" s="230"/>
      <c r="X939" s="230"/>
      <c r="Y939" s="230"/>
      <c r="Z939" s="230"/>
    </row>
    <row r="940" spans="1:26" ht="12.75">
      <c r="A940" s="230"/>
      <c r="B940" s="230"/>
      <c r="C940" s="230"/>
      <c r="D940" s="230"/>
      <c r="E940" s="230"/>
      <c r="F940" s="230"/>
      <c r="G940" s="230"/>
      <c r="H940" s="230"/>
      <c r="I940" s="230"/>
      <c r="J940" s="230"/>
      <c r="K940" s="230"/>
      <c r="L940" s="230"/>
      <c r="M940" s="230"/>
      <c r="N940" s="230"/>
      <c r="O940" s="230"/>
      <c r="P940" s="230"/>
      <c r="Q940" s="230"/>
      <c r="R940" s="230"/>
      <c r="S940" s="230"/>
      <c r="T940" s="230"/>
      <c r="U940" s="230"/>
      <c r="V940" s="230"/>
      <c r="W940" s="230"/>
      <c r="X940" s="230"/>
      <c r="Y940" s="230"/>
      <c r="Z940" s="230"/>
    </row>
    <row r="941" spans="1:26" ht="12.75">
      <c r="A941" s="230"/>
      <c r="B941" s="230"/>
      <c r="C941" s="230"/>
      <c r="D941" s="230"/>
      <c r="E941" s="230"/>
      <c r="F941" s="230"/>
      <c r="G941" s="230"/>
      <c r="H941" s="230"/>
      <c r="I941" s="230"/>
      <c r="J941" s="230"/>
      <c r="K941" s="230"/>
      <c r="L941" s="230"/>
      <c r="M941" s="230"/>
      <c r="N941" s="230"/>
      <c r="O941" s="230"/>
      <c r="P941" s="230"/>
      <c r="Q941" s="230"/>
      <c r="R941" s="230"/>
      <c r="S941" s="230"/>
      <c r="T941" s="230"/>
      <c r="U941" s="230"/>
      <c r="V941" s="230"/>
      <c r="W941" s="230"/>
      <c r="X941" s="230"/>
      <c r="Y941" s="230"/>
      <c r="Z941" s="230"/>
    </row>
    <row r="942" spans="1:26" ht="12.75">
      <c r="A942" s="230"/>
      <c r="B942" s="230"/>
      <c r="C942" s="230"/>
      <c r="D942" s="230"/>
      <c r="E942" s="230"/>
      <c r="F942" s="230"/>
      <c r="G942" s="230"/>
      <c r="H942" s="230"/>
      <c r="I942" s="230"/>
      <c r="J942" s="230"/>
      <c r="K942" s="230"/>
      <c r="L942" s="230"/>
      <c r="M942" s="230"/>
      <c r="N942" s="230"/>
      <c r="O942" s="230"/>
      <c r="P942" s="230"/>
      <c r="Q942" s="230"/>
      <c r="R942" s="230"/>
      <c r="S942" s="230"/>
      <c r="T942" s="230"/>
      <c r="U942" s="230"/>
      <c r="V942" s="230"/>
      <c r="W942" s="230"/>
      <c r="X942" s="230"/>
      <c r="Y942" s="230"/>
      <c r="Z942" s="230"/>
    </row>
    <row r="943" spans="1:26" ht="12.75">
      <c r="A943" s="230"/>
      <c r="B943" s="230"/>
      <c r="C943" s="230"/>
      <c r="D943" s="230"/>
      <c r="E943" s="230"/>
      <c r="F943" s="230"/>
      <c r="G943" s="230"/>
      <c r="H943" s="230"/>
      <c r="I943" s="230"/>
      <c r="J943" s="230"/>
      <c r="K943" s="230"/>
      <c r="L943" s="230"/>
      <c r="M943" s="230"/>
      <c r="N943" s="230"/>
      <c r="O943" s="230"/>
      <c r="P943" s="230"/>
      <c r="Q943" s="230"/>
      <c r="R943" s="230"/>
      <c r="S943" s="230"/>
      <c r="T943" s="230"/>
      <c r="U943" s="230"/>
      <c r="V943" s="230"/>
      <c r="W943" s="230"/>
      <c r="X943" s="230"/>
      <c r="Y943" s="230"/>
      <c r="Z943" s="230"/>
    </row>
    <row r="944" spans="1:26" ht="12.75">
      <c r="A944" s="230"/>
      <c r="B944" s="230"/>
      <c r="C944" s="230"/>
      <c r="D944" s="230"/>
      <c r="E944" s="230"/>
      <c r="F944" s="230"/>
      <c r="G944" s="230"/>
      <c r="H944" s="230"/>
      <c r="I944" s="230"/>
      <c r="J944" s="230"/>
      <c r="K944" s="230"/>
      <c r="L944" s="230"/>
      <c r="M944" s="230"/>
      <c r="N944" s="230"/>
      <c r="O944" s="230"/>
      <c r="P944" s="230"/>
      <c r="Q944" s="230"/>
      <c r="R944" s="230"/>
      <c r="S944" s="230"/>
      <c r="T944" s="230"/>
      <c r="U944" s="230"/>
      <c r="V944" s="230"/>
      <c r="W944" s="230"/>
      <c r="X944" s="230"/>
      <c r="Y944" s="230"/>
      <c r="Z944" s="230"/>
    </row>
    <row r="945" spans="1:26" ht="12.75">
      <c r="A945" s="230"/>
      <c r="B945" s="230"/>
      <c r="C945" s="230"/>
      <c r="D945" s="230"/>
      <c r="E945" s="230"/>
      <c r="F945" s="230"/>
      <c r="G945" s="230"/>
      <c r="H945" s="230"/>
      <c r="I945" s="230"/>
      <c r="J945" s="230"/>
      <c r="K945" s="230"/>
      <c r="L945" s="230"/>
      <c r="M945" s="230"/>
      <c r="N945" s="230"/>
      <c r="O945" s="230"/>
      <c r="P945" s="230"/>
      <c r="Q945" s="230"/>
      <c r="R945" s="230"/>
      <c r="S945" s="230"/>
      <c r="T945" s="230"/>
      <c r="U945" s="230"/>
      <c r="V945" s="230"/>
      <c r="W945" s="230"/>
      <c r="X945" s="230"/>
      <c r="Y945" s="230"/>
      <c r="Z945" s="230"/>
    </row>
    <row r="946" spans="1:26" ht="12.75">
      <c r="A946" s="230"/>
      <c r="B946" s="230"/>
      <c r="C946" s="230"/>
      <c r="D946" s="230"/>
      <c r="E946" s="230"/>
      <c r="F946" s="230"/>
      <c r="G946" s="230"/>
      <c r="H946" s="230"/>
      <c r="I946" s="230"/>
      <c r="J946" s="230"/>
      <c r="K946" s="230"/>
      <c r="L946" s="230"/>
      <c r="M946" s="230"/>
      <c r="N946" s="230"/>
      <c r="O946" s="230"/>
      <c r="P946" s="230"/>
      <c r="Q946" s="230"/>
      <c r="R946" s="230"/>
      <c r="S946" s="230"/>
      <c r="T946" s="230"/>
      <c r="U946" s="230"/>
      <c r="V946" s="230"/>
      <c r="W946" s="230"/>
      <c r="X946" s="230"/>
      <c r="Y946" s="230"/>
      <c r="Z946" s="230"/>
    </row>
    <row r="947" spans="1:26" ht="12.75">
      <c r="A947" s="230"/>
      <c r="B947" s="230"/>
      <c r="C947" s="230"/>
      <c r="D947" s="230"/>
      <c r="E947" s="230"/>
      <c r="F947" s="230"/>
      <c r="G947" s="230"/>
      <c r="H947" s="230"/>
      <c r="I947" s="230"/>
      <c r="J947" s="230"/>
      <c r="K947" s="230"/>
      <c r="L947" s="230"/>
      <c r="M947" s="230"/>
      <c r="N947" s="230"/>
      <c r="O947" s="230"/>
      <c r="P947" s="230"/>
      <c r="Q947" s="230"/>
      <c r="R947" s="230"/>
      <c r="S947" s="230"/>
      <c r="T947" s="230"/>
      <c r="U947" s="230"/>
      <c r="V947" s="230"/>
      <c r="W947" s="230"/>
      <c r="X947" s="230"/>
      <c r="Y947" s="230"/>
      <c r="Z947" s="230"/>
    </row>
    <row r="948" spans="1:26" ht="12.75">
      <c r="A948" s="230"/>
      <c r="B948" s="230"/>
      <c r="C948" s="230"/>
      <c r="D948" s="230"/>
      <c r="E948" s="230"/>
      <c r="F948" s="230"/>
      <c r="G948" s="230"/>
      <c r="H948" s="230"/>
      <c r="I948" s="230"/>
      <c r="J948" s="230"/>
      <c r="K948" s="230"/>
      <c r="L948" s="230"/>
      <c r="M948" s="230"/>
      <c r="N948" s="230"/>
      <c r="O948" s="230"/>
      <c r="P948" s="230"/>
      <c r="Q948" s="230"/>
      <c r="R948" s="230"/>
      <c r="S948" s="230"/>
      <c r="T948" s="230"/>
      <c r="U948" s="230"/>
      <c r="V948" s="230"/>
      <c r="W948" s="230"/>
      <c r="X948" s="230"/>
      <c r="Y948" s="230"/>
      <c r="Z948" s="230"/>
    </row>
    <row r="949" spans="1:26" ht="12.75">
      <c r="A949" s="230"/>
      <c r="B949" s="230"/>
      <c r="C949" s="230"/>
      <c r="D949" s="230"/>
      <c r="E949" s="230"/>
      <c r="F949" s="230"/>
      <c r="G949" s="230"/>
      <c r="H949" s="230"/>
      <c r="I949" s="230"/>
      <c r="J949" s="230"/>
      <c r="K949" s="230"/>
      <c r="L949" s="230"/>
      <c r="M949" s="230"/>
      <c r="N949" s="230"/>
      <c r="O949" s="230"/>
      <c r="P949" s="230"/>
      <c r="Q949" s="230"/>
      <c r="R949" s="230"/>
      <c r="S949" s="230"/>
      <c r="T949" s="230"/>
      <c r="U949" s="230"/>
      <c r="V949" s="230"/>
      <c r="W949" s="230"/>
      <c r="X949" s="230"/>
      <c r="Y949" s="230"/>
      <c r="Z949" s="230"/>
    </row>
    <row r="950" spans="1:26" ht="12.75">
      <c r="A950" s="230"/>
      <c r="B950" s="230"/>
      <c r="C950" s="230"/>
      <c r="D950" s="230"/>
      <c r="E950" s="230"/>
      <c r="F950" s="230"/>
      <c r="G950" s="230"/>
      <c r="H950" s="230"/>
      <c r="I950" s="230"/>
      <c r="J950" s="230"/>
      <c r="K950" s="230"/>
      <c r="L950" s="230"/>
      <c r="M950" s="230"/>
      <c r="N950" s="230"/>
      <c r="O950" s="230"/>
      <c r="P950" s="230"/>
      <c r="Q950" s="230"/>
      <c r="R950" s="230"/>
      <c r="S950" s="230"/>
      <c r="T950" s="230"/>
      <c r="U950" s="230"/>
      <c r="V950" s="230"/>
      <c r="W950" s="230"/>
      <c r="X950" s="230"/>
      <c r="Y950" s="230"/>
      <c r="Z950" s="230"/>
    </row>
    <row r="951" spans="1:26" ht="12.75">
      <c r="A951" s="230"/>
      <c r="B951" s="230"/>
      <c r="C951" s="230"/>
      <c r="D951" s="230"/>
      <c r="E951" s="230"/>
      <c r="F951" s="230"/>
      <c r="G951" s="230"/>
      <c r="H951" s="230"/>
      <c r="I951" s="230"/>
      <c r="J951" s="230"/>
      <c r="K951" s="230"/>
      <c r="L951" s="230"/>
      <c r="M951" s="230"/>
      <c r="N951" s="230"/>
      <c r="O951" s="230"/>
      <c r="P951" s="230"/>
      <c r="Q951" s="230"/>
      <c r="R951" s="230"/>
      <c r="S951" s="230"/>
      <c r="T951" s="230"/>
      <c r="U951" s="230"/>
      <c r="V951" s="230"/>
      <c r="W951" s="230"/>
      <c r="X951" s="230"/>
      <c r="Y951" s="230"/>
      <c r="Z951" s="230"/>
    </row>
    <row r="952" spans="1:26" ht="12.75">
      <c r="A952" s="230"/>
      <c r="B952" s="230"/>
      <c r="C952" s="230"/>
      <c r="D952" s="230"/>
      <c r="E952" s="230"/>
      <c r="F952" s="230"/>
      <c r="G952" s="230"/>
      <c r="H952" s="230"/>
      <c r="I952" s="230"/>
      <c r="J952" s="230"/>
      <c r="K952" s="230"/>
      <c r="L952" s="230"/>
      <c r="M952" s="230"/>
      <c r="N952" s="230"/>
      <c r="O952" s="230"/>
      <c r="P952" s="230"/>
      <c r="Q952" s="230"/>
      <c r="R952" s="230"/>
      <c r="S952" s="230"/>
      <c r="T952" s="230"/>
      <c r="U952" s="230"/>
      <c r="V952" s="230"/>
      <c r="W952" s="230"/>
      <c r="X952" s="230"/>
      <c r="Y952" s="230"/>
      <c r="Z952" s="230"/>
    </row>
    <row r="953" spans="1:26" ht="12.75">
      <c r="A953" s="230"/>
      <c r="B953" s="230"/>
      <c r="C953" s="230"/>
      <c r="D953" s="230"/>
      <c r="E953" s="230"/>
      <c r="F953" s="230"/>
      <c r="G953" s="230"/>
      <c r="H953" s="230"/>
      <c r="I953" s="230"/>
      <c r="J953" s="230"/>
      <c r="K953" s="230"/>
      <c r="L953" s="230"/>
      <c r="M953" s="230"/>
      <c r="N953" s="230"/>
      <c r="O953" s="230"/>
      <c r="P953" s="230"/>
      <c r="Q953" s="230"/>
      <c r="R953" s="230"/>
      <c r="S953" s="230"/>
      <c r="T953" s="230"/>
      <c r="U953" s="230"/>
      <c r="V953" s="230"/>
      <c r="W953" s="230"/>
      <c r="X953" s="230"/>
      <c r="Y953" s="230"/>
      <c r="Z953" s="230"/>
    </row>
    <row r="954" spans="1:26" ht="12.75">
      <c r="A954" s="230"/>
      <c r="B954" s="230"/>
      <c r="C954" s="230"/>
      <c r="D954" s="230"/>
      <c r="E954" s="230"/>
      <c r="F954" s="230"/>
      <c r="G954" s="230"/>
      <c r="H954" s="230"/>
      <c r="I954" s="230"/>
      <c r="J954" s="230"/>
      <c r="K954" s="230"/>
      <c r="L954" s="230"/>
      <c r="M954" s="230"/>
      <c r="N954" s="230"/>
      <c r="O954" s="230"/>
      <c r="P954" s="230"/>
      <c r="Q954" s="230"/>
      <c r="R954" s="230"/>
      <c r="S954" s="230"/>
      <c r="T954" s="230"/>
      <c r="U954" s="230"/>
      <c r="V954" s="230"/>
      <c r="W954" s="230"/>
      <c r="X954" s="230"/>
      <c r="Y954" s="230"/>
      <c r="Z954" s="230"/>
    </row>
    <row r="955" spans="1:26" ht="12.75">
      <c r="A955" s="230"/>
      <c r="B955" s="230"/>
      <c r="C955" s="230"/>
      <c r="D955" s="230"/>
      <c r="E955" s="230"/>
      <c r="F955" s="230"/>
      <c r="G955" s="230"/>
      <c r="H955" s="230"/>
      <c r="I955" s="230"/>
      <c r="J955" s="230"/>
      <c r="K955" s="230"/>
      <c r="L955" s="230"/>
      <c r="M955" s="230"/>
      <c r="N955" s="230"/>
      <c r="O955" s="230"/>
      <c r="P955" s="230"/>
      <c r="Q955" s="230"/>
      <c r="R955" s="230"/>
      <c r="S955" s="230"/>
      <c r="T955" s="230"/>
      <c r="U955" s="230"/>
      <c r="V955" s="230"/>
      <c r="W955" s="230"/>
      <c r="X955" s="230"/>
      <c r="Y955" s="230"/>
      <c r="Z955" s="230"/>
    </row>
    <row r="956" spans="1:26" ht="12.75">
      <c r="A956" s="230"/>
      <c r="B956" s="230"/>
      <c r="C956" s="230"/>
      <c r="D956" s="230"/>
      <c r="E956" s="230"/>
      <c r="F956" s="230"/>
      <c r="G956" s="230"/>
      <c r="H956" s="230"/>
      <c r="I956" s="230"/>
      <c r="J956" s="230"/>
      <c r="K956" s="230"/>
      <c r="L956" s="230"/>
      <c r="M956" s="230"/>
      <c r="N956" s="230"/>
      <c r="O956" s="230"/>
      <c r="P956" s="230"/>
      <c r="Q956" s="230"/>
      <c r="R956" s="230"/>
      <c r="S956" s="230"/>
      <c r="T956" s="230"/>
      <c r="U956" s="230"/>
      <c r="V956" s="230"/>
      <c r="W956" s="230"/>
      <c r="X956" s="230"/>
      <c r="Y956" s="230"/>
      <c r="Z956" s="230"/>
    </row>
    <row r="957" spans="1:26" ht="12.75">
      <c r="A957" s="230"/>
      <c r="B957" s="230"/>
      <c r="C957" s="230"/>
      <c r="D957" s="230"/>
      <c r="E957" s="230"/>
      <c r="F957" s="230"/>
      <c r="G957" s="230"/>
      <c r="H957" s="230"/>
      <c r="I957" s="230"/>
      <c r="J957" s="230"/>
      <c r="K957" s="230"/>
      <c r="L957" s="230"/>
      <c r="M957" s="230"/>
      <c r="N957" s="230"/>
      <c r="O957" s="230"/>
      <c r="P957" s="230"/>
      <c r="Q957" s="230"/>
      <c r="R957" s="230"/>
      <c r="S957" s="230"/>
      <c r="T957" s="230"/>
      <c r="U957" s="230"/>
      <c r="V957" s="230"/>
      <c r="W957" s="230"/>
      <c r="X957" s="230"/>
      <c r="Y957" s="230"/>
      <c r="Z957" s="230"/>
    </row>
    <row r="958" spans="1:26" ht="12.75">
      <c r="A958" s="230"/>
      <c r="B958" s="230"/>
      <c r="C958" s="230"/>
      <c r="D958" s="230"/>
      <c r="E958" s="230"/>
      <c r="F958" s="230"/>
      <c r="G958" s="230"/>
      <c r="H958" s="230"/>
      <c r="I958" s="230"/>
      <c r="J958" s="230"/>
      <c r="K958" s="230"/>
      <c r="L958" s="230"/>
      <c r="M958" s="230"/>
      <c r="N958" s="230"/>
      <c r="O958" s="230"/>
      <c r="P958" s="230"/>
      <c r="Q958" s="230"/>
      <c r="R958" s="230"/>
      <c r="S958" s="230"/>
      <c r="T958" s="230"/>
      <c r="U958" s="230"/>
      <c r="V958" s="230"/>
      <c r="W958" s="230"/>
      <c r="X958" s="230"/>
      <c r="Y958" s="230"/>
      <c r="Z958" s="230"/>
    </row>
    <row r="959" spans="1:26" ht="12.75">
      <c r="A959" s="230"/>
      <c r="B959" s="230"/>
      <c r="C959" s="230"/>
      <c r="D959" s="230"/>
      <c r="E959" s="230"/>
      <c r="F959" s="230"/>
      <c r="G959" s="230"/>
      <c r="H959" s="230"/>
      <c r="I959" s="230"/>
      <c r="J959" s="230"/>
      <c r="K959" s="230"/>
      <c r="L959" s="230"/>
      <c r="M959" s="230"/>
      <c r="N959" s="230"/>
      <c r="O959" s="230"/>
      <c r="P959" s="230"/>
      <c r="Q959" s="230"/>
      <c r="R959" s="230"/>
      <c r="S959" s="230"/>
      <c r="T959" s="230"/>
      <c r="U959" s="230"/>
      <c r="V959" s="230"/>
      <c r="W959" s="230"/>
      <c r="X959" s="230"/>
      <c r="Y959" s="230"/>
      <c r="Z959" s="230"/>
    </row>
    <row r="960" spans="1:26" ht="12.75">
      <c r="A960" s="230"/>
      <c r="B960" s="230"/>
      <c r="C960" s="230"/>
      <c r="D960" s="230"/>
      <c r="E960" s="230"/>
      <c r="F960" s="230"/>
      <c r="G960" s="230"/>
      <c r="H960" s="230"/>
      <c r="I960" s="230"/>
      <c r="J960" s="230"/>
      <c r="K960" s="230"/>
      <c r="L960" s="230"/>
      <c r="M960" s="230"/>
      <c r="N960" s="230"/>
      <c r="O960" s="230"/>
      <c r="P960" s="230"/>
      <c r="Q960" s="230"/>
      <c r="R960" s="230"/>
      <c r="S960" s="230"/>
      <c r="T960" s="230"/>
      <c r="U960" s="230"/>
      <c r="V960" s="230"/>
      <c r="W960" s="230"/>
      <c r="X960" s="230"/>
      <c r="Y960" s="230"/>
      <c r="Z960" s="230"/>
    </row>
    <row r="961" spans="1:26" ht="12.75">
      <c r="A961" s="230"/>
      <c r="B961" s="230"/>
      <c r="C961" s="230"/>
      <c r="D961" s="230"/>
      <c r="E961" s="230"/>
      <c r="F961" s="230"/>
      <c r="G961" s="230"/>
      <c r="H961" s="230"/>
      <c r="I961" s="230"/>
      <c r="J961" s="230"/>
      <c r="K961" s="230"/>
      <c r="L961" s="230"/>
      <c r="M961" s="230"/>
      <c r="N961" s="230"/>
      <c r="O961" s="230"/>
      <c r="P961" s="230"/>
      <c r="Q961" s="230"/>
      <c r="R961" s="230"/>
      <c r="S961" s="230"/>
      <c r="T961" s="230"/>
      <c r="U961" s="230"/>
      <c r="V961" s="230"/>
      <c r="W961" s="230"/>
      <c r="X961" s="230"/>
      <c r="Y961" s="230"/>
      <c r="Z961" s="230"/>
    </row>
    <row r="962" spans="1:26" ht="12.75">
      <c r="A962" s="230"/>
      <c r="B962" s="230"/>
      <c r="C962" s="230"/>
      <c r="D962" s="230"/>
      <c r="E962" s="230"/>
      <c r="F962" s="230"/>
      <c r="G962" s="230"/>
      <c r="H962" s="230"/>
      <c r="I962" s="230"/>
      <c r="J962" s="230"/>
      <c r="K962" s="230"/>
      <c r="L962" s="230"/>
      <c r="M962" s="230"/>
      <c r="N962" s="230"/>
      <c r="O962" s="230"/>
      <c r="P962" s="230"/>
      <c r="Q962" s="230"/>
      <c r="R962" s="230"/>
      <c r="S962" s="230"/>
      <c r="T962" s="230"/>
      <c r="U962" s="230"/>
      <c r="V962" s="230"/>
      <c r="W962" s="230"/>
      <c r="X962" s="230"/>
      <c r="Y962" s="230"/>
      <c r="Z962" s="230"/>
    </row>
    <row r="963" spans="1:26" ht="12.75">
      <c r="A963" s="230"/>
      <c r="B963" s="230"/>
      <c r="C963" s="230"/>
      <c r="D963" s="230"/>
      <c r="E963" s="230"/>
      <c r="F963" s="230"/>
      <c r="G963" s="230"/>
      <c r="H963" s="230"/>
      <c r="I963" s="230"/>
      <c r="J963" s="230"/>
      <c r="K963" s="230"/>
      <c r="L963" s="230"/>
      <c r="M963" s="230"/>
      <c r="N963" s="230"/>
      <c r="O963" s="230"/>
      <c r="P963" s="230"/>
      <c r="Q963" s="230"/>
      <c r="R963" s="230"/>
      <c r="S963" s="230"/>
      <c r="T963" s="230"/>
      <c r="U963" s="230"/>
      <c r="V963" s="230"/>
      <c r="W963" s="230"/>
      <c r="X963" s="230"/>
      <c r="Y963" s="230"/>
      <c r="Z963" s="230"/>
    </row>
    <row r="964" spans="1:26" ht="12.75">
      <c r="A964" s="230"/>
      <c r="B964" s="230"/>
      <c r="C964" s="230"/>
      <c r="D964" s="230"/>
      <c r="E964" s="230"/>
      <c r="F964" s="230"/>
      <c r="G964" s="230"/>
      <c r="H964" s="230"/>
      <c r="I964" s="230"/>
      <c r="J964" s="230"/>
      <c r="K964" s="230"/>
      <c r="L964" s="230"/>
      <c r="M964" s="230"/>
      <c r="N964" s="230"/>
      <c r="O964" s="230"/>
      <c r="P964" s="230"/>
      <c r="Q964" s="230"/>
      <c r="R964" s="230"/>
      <c r="S964" s="230"/>
      <c r="T964" s="230"/>
      <c r="U964" s="230"/>
      <c r="V964" s="230"/>
      <c r="W964" s="230"/>
      <c r="X964" s="230"/>
      <c r="Y964" s="230"/>
      <c r="Z964" s="230"/>
    </row>
    <row r="965" spans="1:26" ht="12.75">
      <c r="A965" s="230"/>
      <c r="B965" s="230"/>
      <c r="C965" s="230"/>
      <c r="D965" s="230"/>
      <c r="E965" s="230"/>
      <c r="F965" s="230"/>
      <c r="G965" s="230"/>
      <c r="H965" s="230"/>
      <c r="I965" s="230"/>
      <c r="J965" s="230"/>
      <c r="K965" s="230"/>
      <c r="L965" s="230"/>
      <c r="M965" s="230"/>
      <c r="N965" s="230"/>
      <c r="O965" s="230"/>
      <c r="P965" s="230"/>
      <c r="Q965" s="230"/>
      <c r="R965" s="230"/>
      <c r="S965" s="230"/>
      <c r="T965" s="230"/>
      <c r="U965" s="230"/>
      <c r="V965" s="230"/>
      <c r="W965" s="230"/>
      <c r="X965" s="230"/>
      <c r="Y965" s="230"/>
      <c r="Z965" s="230"/>
    </row>
    <row r="966" spans="1:26" ht="12.75">
      <c r="A966" s="230"/>
      <c r="B966" s="230"/>
      <c r="C966" s="230"/>
      <c r="D966" s="230"/>
      <c r="E966" s="230"/>
      <c r="F966" s="230"/>
      <c r="G966" s="230"/>
      <c r="H966" s="230"/>
      <c r="I966" s="230"/>
      <c r="J966" s="230"/>
      <c r="K966" s="230"/>
      <c r="L966" s="230"/>
      <c r="M966" s="230"/>
      <c r="N966" s="230"/>
      <c r="O966" s="230"/>
      <c r="P966" s="230"/>
      <c r="Q966" s="230"/>
      <c r="R966" s="230"/>
      <c r="S966" s="230"/>
      <c r="T966" s="230"/>
      <c r="U966" s="230"/>
      <c r="V966" s="230"/>
      <c r="W966" s="230"/>
      <c r="X966" s="230"/>
      <c r="Y966" s="230"/>
      <c r="Z966" s="230"/>
    </row>
    <row r="967" spans="1:26" ht="12.75">
      <c r="A967" s="230"/>
      <c r="B967" s="230"/>
      <c r="C967" s="230"/>
      <c r="D967" s="230"/>
      <c r="E967" s="230"/>
      <c r="F967" s="230"/>
      <c r="G967" s="230"/>
      <c r="H967" s="230"/>
      <c r="I967" s="230"/>
      <c r="J967" s="230"/>
      <c r="K967" s="230"/>
      <c r="L967" s="230"/>
      <c r="M967" s="230"/>
      <c r="N967" s="230"/>
      <c r="O967" s="230"/>
      <c r="P967" s="230"/>
      <c r="Q967" s="230"/>
      <c r="R967" s="230"/>
      <c r="S967" s="230"/>
      <c r="T967" s="230"/>
      <c r="U967" s="230"/>
      <c r="V967" s="230"/>
      <c r="W967" s="230"/>
      <c r="X967" s="230"/>
      <c r="Y967" s="230"/>
      <c r="Z967" s="230"/>
    </row>
    <row r="968" spans="1:26" ht="12.75">
      <c r="A968" s="230"/>
      <c r="B968" s="230"/>
      <c r="C968" s="230"/>
      <c r="D968" s="230"/>
      <c r="E968" s="230"/>
      <c r="F968" s="230"/>
      <c r="G968" s="230"/>
      <c r="H968" s="230"/>
      <c r="I968" s="230"/>
      <c r="J968" s="230"/>
      <c r="K968" s="230"/>
      <c r="L968" s="230"/>
      <c r="M968" s="230"/>
      <c r="N968" s="230"/>
      <c r="O968" s="230"/>
      <c r="P968" s="230"/>
      <c r="Q968" s="230"/>
      <c r="R968" s="230"/>
      <c r="S968" s="230"/>
      <c r="T968" s="230"/>
      <c r="U968" s="230"/>
      <c r="V968" s="230"/>
      <c r="W968" s="230"/>
      <c r="X968" s="230"/>
      <c r="Y968" s="230"/>
      <c r="Z968" s="230"/>
    </row>
    <row r="969" spans="1:26" ht="12.75">
      <c r="A969" s="230"/>
      <c r="B969" s="230"/>
      <c r="C969" s="230"/>
      <c r="D969" s="230"/>
      <c r="E969" s="230"/>
      <c r="F969" s="230"/>
      <c r="G969" s="230"/>
      <c r="H969" s="230"/>
      <c r="I969" s="230"/>
      <c r="J969" s="230"/>
      <c r="K969" s="230"/>
      <c r="L969" s="230"/>
      <c r="M969" s="230"/>
      <c r="N969" s="230"/>
      <c r="O969" s="230"/>
      <c r="P969" s="230"/>
      <c r="Q969" s="230"/>
      <c r="R969" s="230"/>
      <c r="S969" s="230"/>
      <c r="T969" s="230"/>
      <c r="U969" s="230"/>
      <c r="V969" s="230"/>
      <c r="W969" s="230"/>
      <c r="X969" s="230"/>
      <c r="Y969" s="230"/>
      <c r="Z969" s="230"/>
    </row>
    <row r="970" spans="1:26" ht="12.75">
      <c r="A970" s="230"/>
      <c r="B970" s="230"/>
      <c r="C970" s="230"/>
      <c r="D970" s="230"/>
      <c r="E970" s="230"/>
      <c r="F970" s="230"/>
      <c r="G970" s="230"/>
      <c r="H970" s="230"/>
      <c r="I970" s="230"/>
      <c r="J970" s="230"/>
      <c r="K970" s="230"/>
      <c r="L970" s="230"/>
      <c r="M970" s="230"/>
      <c r="N970" s="230"/>
      <c r="O970" s="230"/>
      <c r="P970" s="230"/>
      <c r="Q970" s="230"/>
      <c r="R970" s="230"/>
      <c r="S970" s="230"/>
      <c r="T970" s="230"/>
      <c r="U970" s="230"/>
      <c r="V970" s="230"/>
      <c r="W970" s="230"/>
      <c r="X970" s="230"/>
      <c r="Y970" s="230"/>
      <c r="Z970" s="230"/>
    </row>
    <row r="971" spans="1:26" ht="12.75">
      <c r="A971" s="230"/>
      <c r="B971" s="230"/>
      <c r="C971" s="230"/>
      <c r="D971" s="230"/>
      <c r="E971" s="230"/>
      <c r="F971" s="230"/>
      <c r="G971" s="230"/>
      <c r="H971" s="230"/>
      <c r="I971" s="230"/>
      <c r="J971" s="230"/>
      <c r="K971" s="230"/>
      <c r="L971" s="230"/>
      <c r="M971" s="230"/>
      <c r="N971" s="230"/>
      <c r="O971" s="230"/>
      <c r="P971" s="230"/>
      <c r="Q971" s="230"/>
      <c r="R971" s="230"/>
      <c r="S971" s="230"/>
      <c r="T971" s="230"/>
      <c r="U971" s="230"/>
      <c r="V971" s="230"/>
      <c r="W971" s="230"/>
      <c r="X971" s="230"/>
      <c r="Y971" s="230"/>
      <c r="Z971" s="230"/>
    </row>
    <row r="972" spans="1:26" ht="12.75">
      <c r="A972" s="230"/>
      <c r="B972" s="230"/>
      <c r="C972" s="230"/>
      <c r="D972" s="230"/>
      <c r="E972" s="230"/>
      <c r="F972" s="230"/>
      <c r="G972" s="230"/>
      <c r="H972" s="230"/>
      <c r="I972" s="230"/>
      <c r="J972" s="230"/>
      <c r="K972" s="230"/>
      <c r="L972" s="230"/>
      <c r="M972" s="230"/>
      <c r="N972" s="230"/>
      <c r="O972" s="230"/>
      <c r="P972" s="230"/>
      <c r="Q972" s="230"/>
      <c r="R972" s="230"/>
      <c r="S972" s="230"/>
      <c r="T972" s="230"/>
      <c r="U972" s="230"/>
      <c r="V972" s="230"/>
      <c r="W972" s="230"/>
      <c r="X972" s="230"/>
      <c r="Y972" s="230"/>
      <c r="Z972" s="230"/>
    </row>
    <row r="973" spans="1:26" ht="12.75">
      <c r="A973" s="230"/>
      <c r="B973" s="230"/>
      <c r="C973" s="230"/>
      <c r="D973" s="230"/>
      <c r="E973" s="230"/>
      <c r="F973" s="230"/>
      <c r="G973" s="230"/>
      <c r="H973" s="230"/>
      <c r="I973" s="230"/>
      <c r="J973" s="230"/>
      <c r="K973" s="230"/>
      <c r="L973" s="230"/>
      <c r="M973" s="230"/>
      <c r="N973" s="230"/>
      <c r="O973" s="230"/>
      <c r="P973" s="230"/>
      <c r="Q973" s="230"/>
      <c r="R973" s="230"/>
      <c r="S973" s="230"/>
      <c r="T973" s="230"/>
      <c r="U973" s="230"/>
      <c r="V973" s="230"/>
      <c r="W973" s="230"/>
      <c r="X973" s="230"/>
      <c r="Y973" s="230"/>
      <c r="Z973" s="230"/>
    </row>
    <row r="974" spans="1:26" ht="12.75">
      <c r="A974" s="230"/>
      <c r="B974" s="230"/>
      <c r="C974" s="230"/>
      <c r="D974" s="230"/>
      <c r="E974" s="230"/>
      <c r="F974" s="230"/>
      <c r="G974" s="230"/>
      <c r="H974" s="230"/>
      <c r="I974" s="230"/>
      <c r="J974" s="230"/>
      <c r="K974" s="230"/>
      <c r="L974" s="230"/>
      <c r="M974" s="230"/>
      <c r="N974" s="230"/>
      <c r="O974" s="230"/>
      <c r="P974" s="230"/>
      <c r="Q974" s="230"/>
      <c r="R974" s="230"/>
      <c r="S974" s="230"/>
      <c r="T974" s="230"/>
      <c r="U974" s="230"/>
      <c r="V974" s="230"/>
      <c r="W974" s="230"/>
      <c r="X974" s="230"/>
      <c r="Y974" s="230"/>
      <c r="Z974" s="230"/>
    </row>
    <row r="975" spans="1:26" ht="12.75">
      <c r="A975" s="230"/>
      <c r="B975" s="230"/>
      <c r="C975" s="230"/>
      <c r="D975" s="230"/>
      <c r="E975" s="230"/>
      <c r="F975" s="230"/>
      <c r="G975" s="230"/>
      <c r="H975" s="230"/>
      <c r="I975" s="230"/>
      <c r="J975" s="230"/>
      <c r="K975" s="230"/>
      <c r="L975" s="230"/>
      <c r="M975" s="230"/>
      <c r="N975" s="230"/>
      <c r="O975" s="230"/>
      <c r="P975" s="230"/>
      <c r="Q975" s="230"/>
      <c r="R975" s="230"/>
      <c r="S975" s="230"/>
      <c r="T975" s="230"/>
      <c r="U975" s="230"/>
      <c r="V975" s="230"/>
      <c r="W975" s="230"/>
      <c r="X975" s="230"/>
      <c r="Y975" s="230"/>
      <c r="Z975" s="230"/>
    </row>
    <row r="976" spans="1:26" ht="12.75">
      <c r="A976" s="230"/>
      <c r="B976" s="230"/>
      <c r="C976" s="230"/>
      <c r="D976" s="230"/>
      <c r="E976" s="230"/>
      <c r="F976" s="230"/>
      <c r="G976" s="230"/>
      <c r="H976" s="230"/>
      <c r="I976" s="230"/>
      <c r="J976" s="230"/>
      <c r="K976" s="230"/>
      <c r="L976" s="230"/>
      <c r="M976" s="230"/>
      <c r="N976" s="230"/>
      <c r="O976" s="230"/>
      <c r="P976" s="230"/>
      <c r="Q976" s="230"/>
      <c r="R976" s="230"/>
      <c r="S976" s="230"/>
      <c r="T976" s="230"/>
      <c r="U976" s="230"/>
      <c r="V976" s="230"/>
      <c r="W976" s="230"/>
      <c r="X976" s="230"/>
      <c r="Y976" s="230"/>
      <c r="Z976" s="230"/>
    </row>
    <row r="977" spans="1:26" ht="12.75">
      <c r="A977" s="230"/>
      <c r="B977" s="230"/>
      <c r="C977" s="230"/>
      <c r="D977" s="230"/>
      <c r="E977" s="230"/>
      <c r="F977" s="230"/>
      <c r="G977" s="230"/>
      <c r="H977" s="230"/>
      <c r="I977" s="230"/>
      <c r="J977" s="230"/>
      <c r="K977" s="230"/>
      <c r="L977" s="230"/>
      <c r="M977" s="230"/>
      <c r="N977" s="230"/>
      <c r="O977" s="230"/>
      <c r="P977" s="230"/>
      <c r="Q977" s="230"/>
      <c r="R977" s="230"/>
      <c r="S977" s="230"/>
      <c r="T977" s="230"/>
      <c r="U977" s="230"/>
      <c r="V977" s="230"/>
      <c r="W977" s="230"/>
      <c r="X977" s="230"/>
      <c r="Y977" s="230"/>
      <c r="Z977" s="230"/>
    </row>
    <row r="978" spans="1:26" ht="12.75">
      <c r="A978" s="230"/>
      <c r="B978" s="230"/>
      <c r="C978" s="230"/>
      <c r="D978" s="230"/>
      <c r="E978" s="230"/>
      <c r="F978" s="230"/>
      <c r="G978" s="230"/>
      <c r="H978" s="230"/>
      <c r="I978" s="230"/>
      <c r="J978" s="230"/>
      <c r="K978" s="230"/>
      <c r="L978" s="230"/>
      <c r="M978" s="230"/>
      <c r="N978" s="230"/>
      <c r="O978" s="230"/>
      <c r="P978" s="230"/>
      <c r="Q978" s="230"/>
      <c r="R978" s="230"/>
      <c r="S978" s="230"/>
      <c r="T978" s="230"/>
      <c r="U978" s="230"/>
      <c r="V978" s="230"/>
      <c r="W978" s="230"/>
      <c r="X978" s="230"/>
      <c r="Y978" s="230"/>
      <c r="Z978" s="230"/>
    </row>
    <row r="979" spans="1:26" ht="12.75">
      <c r="A979" s="230"/>
      <c r="B979" s="230"/>
      <c r="C979" s="230"/>
      <c r="D979" s="230"/>
      <c r="E979" s="230"/>
      <c r="F979" s="230"/>
      <c r="G979" s="230"/>
      <c r="H979" s="230"/>
      <c r="I979" s="230"/>
      <c r="J979" s="230"/>
      <c r="K979" s="230"/>
      <c r="L979" s="230"/>
      <c r="M979" s="230"/>
      <c r="N979" s="230"/>
      <c r="O979" s="230"/>
      <c r="P979" s="230"/>
      <c r="Q979" s="230"/>
      <c r="R979" s="230"/>
      <c r="S979" s="230"/>
      <c r="T979" s="230"/>
      <c r="U979" s="230"/>
      <c r="V979" s="230"/>
      <c r="W979" s="230"/>
      <c r="X979" s="230"/>
      <c r="Y979" s="230"/>
      <c r="Z979" s="230"/>
    </row>
    <row r="980" spans="1:26" ht="12.75">
      <c r="A980" s="230"/>
      <c r="B980" s="230"/>
      <c r="C980" s="230"/>
      <c r="D980" s="230"/>
      <c r="E980" s="230"/>
      <c r="F980" s="230"/>
      <c r="G980" s="230"/>
      <c r="H980" s="230"/>
      <c r="I980" s="230"/>
      <c r="J980" s="230"/>
      <c r="K980" s="230"/>
      <c r="L980" s="230"/>
      <c r="M980" s="230"/>
      <c r="N980" s="230"/>
      <c r="O980" s="230"/>
      <c r="P980" s="230"/>
      <c r="Q980" s="230"/>
      <c r="R980" s="230"/>
      <c r="S980" s="230"/>
      <c r="T980" s="230"/>
      <c r="U980" s="230"/>
      <c r="V980" s="230"/>
      <c r="W980" s="230"/>
      <c r="X980" s="230"/>
      <c r="Y980" s="230"/>
      <c r="Z980" s="230"/>
    </row>
    <row r="981" spans="1:26" ht="12.75">
      <c r="A981" s="230"/>
      <c r="B981" s="230"/>
      <c r="C981" s="230"/>
      <c r="D981" s="230"/>
      <c r="E981" s="230"/>
      <c r="F981" s="230"/>
      <c r="G981" s="230"/>
      <c r="H981" s="230"/>
      <c r="I981" s="230"/>
      <c r="J981" s="230"/>
      <c r="K981" s="230"/>
      <c r="L981" s="230"/>
      <c r="M981" s="230"/>
      <c r="N981" s="230"/>
      <c r="O981" s="230"/>
      <c r="P981" s="230"/>
      <c r="Q981" s="230"/>
      <c r="R981" s="230"/>
      <c r="S981" s="230"/>
      <c r="T981" s="230"/>
      <c r="U981" s="230"/>
      <c r="V981" s="230"/>
      <c r="W981" s="230"/>
      <c r="X981" s="230"/>
      <c r="Y981" s="230"/>
      <c r="Z981" s="230"/>
    </row>
    <row r="982" spans="1:26" ht="12.75">
      <c r="A982" s="230"/>
      <c r="B982" s="230"/>
      <c r="C982" s="230"/>
      <c r="D982" s="230"/>
      <c r="E982" s="230"/>
      <c r="F982" s="230"/>
      <c r="G982" s="230"/>
      <c r="H982" s="230"/>
      <c r="I982" s="230"/>
      <c r="J982" s="230"/>
      <c r="K982" s="230"/>
      <c r="L982" s="230"/>
      <c r="M982" s="230"/>
      <c r="N982" s="230"/>
      <c r="O982" s="230"/>
      <c r="P982" s="230"/>
      <c r="Q982" s="230"/>
      <c r="R982" s="230"/>
      <c r="S982" s="230"/>
      <c r="T982" s="230"/>
      <c r="U982" s="230"/>
      <c r="V982" s="230"/>
      <c r="W982" s="230"/>
      <c r="X982" s="230"/>
      <c r="Y982" s="230"/>
      <c r="Z982" s="230"/>
    </row>
    <row r="983" spans="1:26" ht="12.75">
      <c r="A983" s="230"/>
      <c r="B983" s="230"/>
      <c r="C983" s="230"/>
      <c r="D983" s="230"/>
      <c r="E983" s="230"/>
      <c r="F983" s="230"/>
      <c r="G983" s="230"/>
      <c r="H983" s="230"/>
      <c r="I983" s="230"/>
      <c r="J983" s="230"/>
      <c r="K983" s="230"/>
      <c r="L983" s="230"/>
      <c r="M983" s="230"/>
      <c r="N983" s="230"/>
      <c r="O983" s="230"/>
      <c r="P983" s="230"/>
      <c r="Q983" s="230"/>
      <c r="R983" s="230"/>
      <c r="S983" s="230"/>
      <c r="T983" s="230"/>
      <c r="U983" s="230"/>
      <c r="V983" s="230"/>
      <c r="W983" s="230"/>
      <c r="X983" s="230"/>
      <c r="Y983" s="230"/>
      <c r="Z983" s="230"/>
    </row>
    <row r="984" spans="1:26" ht="12.75">
      <c r="A984" s="230"/>
      <c r="B984" s="230"/>
      <c r="C984" s="230"/>
      <c r="D984" s="230"/>
      <c r="E984" s="230"/>
      <c r="F984" s="230"/>
      <c r="G984" s="230"/>
      <c r="H984" s="230"/>
      <c r="I984" s="230"/>
      <c r="J984" s="230"/>
      <c r="K984" s="230"/>
      <c r="L984" s="230"/>
      <c r="M984" s="230"/>
      <c r="N984" s="230"/>
      <c r="O984" s="230"/>
      <c r="P984" s="230"/>
      <c r="Q984" s="230"/>
      <c r="R984" s="230"/>
      <c r="S984" s="230"/>
      <c r="T984" s="230"/>
      <c r="U984" s="230"/>
      <c r="V984" s="230"/>
      <c r="W984" s="230"/>
      <c r="X984" s="230"/>
      <c r="Y984" s="230"/>
      <c r="Z984" s="230"/>
    </row>
    <row r="985" spans="1:26" ht="12.75">
      <c r="A985" s="230"/>
      <c r="B985" s="230"/>
      <c r="C985" s="230"/>
      <c r="D985" s="230"/>
      <c r="E985" s="230"/>
      <c r="F985" s="230"/>
      <c r="G985" s="230"/>
      <c r="H985" s="230"/>
      <c r="I985" s="230"/>
      <c r="J985" s="230"/>
      <c r="K985" s="230"/>
      <c r="L985" s="230"/>
      <c r="M985" s="230"/>
      <c r="N985" s="230"/>
      <c r="O985" s="230"/>
      <c r="P985" s="230"/>
      <c r="Q985" s="230"/>
      <c r="R985" s="230"/>
      <c r="S985" s="230"/>
      <c r="T985" s="230"/>
      <c r="U985" s="230"/>
      <c r="V985" s="230"/>
      <c r="W985" s="230"/>
      <c r="X985" s="230"/>
      <c r="Y985" s="230"/>
      <c r="Z985" s="230"/>
    </row>
    <row r="986" spans="1:26" ht="12.75">
      <c r="A986" s="230"/>
      <c r="B986" s="230"/>
      <c r="C986" s="230"/>
      <c r="D986" s="230"/>
      <c r="E986" s="230"/>
      <c r="F986" s="230"/>
      <c r="G986" s="230"/>
      <c r="H986" s="230"/>
      <c r="I986" s="230"/>
      <c r="J986" s="230"/>
      <c r="K986" s="230"/>
      <c r="L986" s="230"/>
      <c r="M986" s="230"/>
      <c r="N986" s="230"/>
      <c r="O986" s="230"/>
      <c r="P986" s="230"/>
      <c r="Q986" s="230"/>
      <c r="R986" s="230"/>
      <c r="S986" s="230"/>
      <c r="T986" s="230"/>
      <c r="U986" s="230"/>
      <c r="V986" s="230"/>
      <c r="W986" s="230"/>
      <c r="X986" s="230"/>
      <c r="Y986" s="230"/>
      <c r="Z986" s="230"/>
    </row>
    <row r="987" spans="1:26" ht="12.75">
      <c r="A987" s="230"/>
      <c r="B987" s="230"/>
      <c r="C987" s="230"/>
      <c r="D987" s="230"/>
      <c r="E987" s="230"/>
      <c r="F987" s="230"/>
      <c r="G987" s="230"/>
      <c r="H987" s="230"/>
      <c r="I987" s="230"/>
      <c r="J987" s="230"/>
      <c r="K987" s="230"/>
      <c r="L987" s="230"/>
      <c r="M987" s="230"/>
      <c r="N987" s="230"/>
      <c r="O987" s="230"/>
      <c r="P987" s="230"/>
      <c r="Q987" s="230"/>
      <c r="R987" s="230"/>
      <c r="S987" s="230"/>
      <c r="T987" s="230"/>
      <c r="U987" s="230"/>
      <c r="V987" s="230"/>
      <c r="W987" s="230"/>
      <c r="X987" s="230"/>
      <c r="Y987" s="230"/>
      <c r="Z987" s="230"/>
    </row>
    <row r="988" spans="1:26" ht="12.75">
      <c r="A988" s="230"/>
      <c r="B988" s="230"/>
      <c r="C988" s="230"/>
      <c r="D988" s="230"/>
      <c r="E988" s="230"/>
      <c r="F988" s="230"/>
      <c r="G988" s="230"/>
      <c r="H988" s="230"/>
      <c r="I988" s="230"/>
      <c r="J988" s="230"/>
      <c r="K988" s="230"/>
      <c r="L988" s="230"/>
      <c r="M988" s="230"/>
      <c r="N988" s="230"/>
      <c r="O988" s="230"/>
      <c r="P988" s="230"/>
      <c r="Q988" s="230"/>
      <c r="R988" s="230"/>
      <c r="S988" s="230"/>
      <c r="T988" s="230"/>
      <c r="U988" s="230"/>
      <c r="V988" s="230"/>
      <c r="W988" s="230"/>
      <c r="X988" s="230"/>
      <c r="Y988" s="230"/>
      <c r="Z988" s="230"/>
    </row>
    <row r="989" spans="1:26" ht="12.75">
      <c r="A989" s="230"/>
      <c r="B989" s="230"/>
      <c r="C989" s="230"/>
      <c r="D989" s="230"/>
      <c r="E989" s="230"/>
      <c r="F989" s="230"/>
      <c r="G989" s="230"/>
      <c r="H989" s="230"/>
      <c r="I989" s="230"/>
      <c r="J989" s="230"/>
      <c r="K989" s="230"/>
      <c r="L989" s="230"/>
      <c r="M989" s="230"/>
      <c r="N989" s="230"/>
      <c r="O989" s="230"/>
      <c r="P989" s="230"/>
      <c r="Q989" s="230"/>
      <c r="R989" s="230"/>
      <c r="S989" s="230"/>
      <c r="T989" s="230"/>
      <c r="U989" s="230"/>
      <c r="V989" s="230"/>
      <c r="W989" s="230"/>
      <c r="X989" s="230"/>
      <c r="Y989" s="230"/>
      <c r="Z989" s="230"/>
    </row>
    <row r="990" spans="1:26" ht="12.75">
      <c r="A990" s="230"/>
      <c r="B990" s="230"/>
      <c r="C990" s="230"/>
      <c r="D990" s="230"/>
      <c r="E990" s="230"/>
      <c r="F990" s="230"/>
      <c r="G990" s="230"/>
      <c r="H990" s="230"/>
      <c r="I990" s="230"/>
      <c r="J990" s="230"/>
      <c r="K990" s="230"/>
      <c r="L990" s="230"/>
      <c r="M990" s="230"/>
      <c r="N990" s="230"/>
      <c r="O990" s="230"/>
      <c r="P990" s="230"/>
      <c r="Q990" s="230"/>
      <c r="R990" s="230"/>
      <c r="S990" s="230"/>
      <c r="T990" s="230"/>
      <c r="U990" s="230"/>
      <c r="V990" s="230"/>
      <c r="W990" s="230"/>
      <c r="X990" s="230"/>
      <c r="Y990" s="230"/>
      <c r="Z990" s="230"/>
    </row>
    <row r="991" spans="1:26" ht="12.75">
      <c r="A991" s="230"/>
      <c r="B991" s="230"/>
      <c r="C991" s="230"/>
      <c r="D991" s="230"/>
      <c r="E991" s="230"/>
      <c r="F991" s="230"/>
      <c r="G991" s="230"/>
      <c r="H991" s="230"/>
      <c r="I991" s="230"/>
      <c r="J991" s="230"/>
      <c r="K991" s="230"/>
      <c r="L991" s="230"/>
      <c r="M991" s="230"/>
      <c r="N991" s="230"/>
      <c r="O991" s="230"/>
      <c r="P991" s="230"/>
      <c r="Q991" s="230"/>
      <c r="R991" s="230"/>
      <c r="S991" s="230"/>
      <c r="T991" s="230"/>
      <c r="U991" s="230"/>
      <c r="V991" s="230"/>
      <c r="W991" s="230"/>
      <c r="X991" s="230"/>
      <c r="Y991" s="230"/>
      <c r="Z991" s="230"/>
    </row>
  </sheetData>
  <mergeCells count="7">
    <mergeCell ref="A35:A38"/>
    <mergeCell ref="A39:A49"/>
    <mergeCell ref="A2:A9"/>
    <mergeCell ref="A10:A13"/>
    <mergeCell ref="A14:A17"/>
    <mergeCell ref="A18:A25"/>
    <mergeCell ref="A26:A3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9CC05-878E-4736-9210-C236434089FD}">
  <sheetPr>
    <outlinePr summaryBelow="0" summaryRight="0"/>
  </sheetPr>
  <dimension ref="A1:H97"/>
  <sheetViews>
    <sheetView workbookViewId="0"/>
  </sheetViews>
  <sheetFormatPr defaultColWidth="12.5703125" defaultRowHeight="15.75" customHeight="1"/>
  <cols>
    <col min="1" max="1" width="23.42578125" customWidth="1"/>
    <col min="2" max="2" width="18" customWidth="1"/>
    <col min="3" max="3" width="21.85546875" customWidth="1"/>
    <col min="4" max="4" width="21.5703125" customWidth="1"/>
    <col min="5" max="5" width="21.7109375" customWidth="1"/>
    <col min="6" max="6" width="25.42578125" customWidth="1"/>
    <col min="7" max="7" width="13" customWidth="1"/>
    <col min="8" max="8" width="23.28515625" customWidth="1"/>
  </cols>
  <sheetData>
    <row r="1" spans="1:8" ht="15.75" customHeight="1">
      <c r="A1" s="266"/>
      <c r="B1" s="290"/>
      <c r="C1" s="289" t="s">
        <v>871</v>
      </c>
      <c r="D1" s="289" t="s">
        <v>870</v>
      </c>
      <c r="E1" s="289" t="s">
        <v>869</v>
      </c>
      <c r="F1" s="289" t="s">
        <v>868</v>
      </c>
      <c r="G1" s="289" t="s">
        <v>867</v>
      </c>
      <c r="H1" s="289" t="s">
        <v>866</v>
      </c>
    </row>
    <row r="2" spans="1:8" ht="15.75" customHeight="1">
      <c r="A2" s="445" t="s">
        <v>865</v>
      </c>
      <c r="B2" s="288">
        <v>10000</v>
      </c>
      <c r="C2" s="266">
        <v>486</v>
      </c>
      <c r="D2" s="266">
        <f t="shared" ref="D2:D46" si="0">C2 * 60000</f>
        <v>29160000</v>
      </c>
      <c r="E2" s="266">
        <f t="shared" ref="E2:E8" si="1">-D2 + (B2 * C2)</f>
        <v>-24300000</v>
      </c>
      <c r="F2" s="266">
        <f>C2 / C9 * 100</f>
        <v>26.732673267326735</v>
      </c>
      <c r="G2" s="266">
        <f>C2 / C46 * 100</f>
        <v>9.9712761592121453</v>
      </c>
      <c r="H2" s="276"/>
    </row>
    <row r="3" spans="1:8" ht="15.75" customHeight="1">
      <c r="A3" s="427"/>
      <c r="B3" s="288">
        <v>15000</v>
      </c>
      <c r="C3" s="266">
        <v>526</v>
      </c>
      <c r="D3" s="266">
        <f t="shared" si="0"/>
        <v>31560000</v>
      </c>
      <c r="E3" s="266">
        <f t="shared" si="1"/>
        <v>-23670000</v>
      </c>
      <c r="F3" s="266">
        <f>C3 / C9 * 100</f>
        <v>28.932893289328931</v>
      </c>
      <c r="G3" s="266">
        <f>C3 / C46 * 100</f>
        <v>10.791957324579402</v>
      </c>
      <c r="H3" s="276"/>
    </row>
    <row r="4" spans="1:8" ht="15.75" customHeight="1">
      <c r="A4" s="427"/>
      <c r="B4" s="288">
        <v>25000</v>
      </c>
      <c r="C4" s="266">
        <v>440</v>
      </c>
      <c r="D4" s="266">
        <f t="shared" si="0"/>
        <v>26400000</v>
      </c>
      <c r="E4" s="266">
        <f t="shared" si="1"/>
        <v>-15400000</v>
      </c>
      <c r="F4" s="266">
        <f>C4 / C9 * 100</f>
        <v>24.202420242024203</v>
      </c>
      <c r="G4" s="266">
        <f>C4 / C46 * 100</f>
        <v>9.0274928190398036</v>
      </c>
      <c r="H4" s="276"/>
    </row>
    <row r="5" spans="1:8" ht="15.75" customHeight="1">
      <c r="A5" s="427"/>
      <c r="B5" s="288">
        <v>50000</v>
      </c>
      <c r="C5" s="266">
        <v>241</v>
      </c>
      <c r="D5" s="266">
        <f t="shared" si="0"/>
        <v>14460000</v>
      </c>
      <c r="E5" s="266">
        <f t="shared" si="1"/>
        <v>-2410000</v>
      </c>
      <c r="F5" s="266">
        <f>C5 / C9 * 100</f>
        <v>13.256325632563257</v>
      </c>
      <c r="G5" s="266">
        <f>C5 / C46 * 100</f>
        <v>4.9446040213377103</v>
      </c>
      <c r="H5" s="276"/>
    </row>
    <row r="6" spans="1:8" ht="15.75" customHeight="1">
      <c r="A6" s="427"/>
      <c r="B6" s="288">
        <v>100000</v>
      </c>
      <c r="C6" s="266">
        <v>87</v>
      </c>
      <c r="D6" s="266">
        <f t="shared" si="0"/>
        <v>5220000</v>
      </c>
      <c r="E6" s="266">
        <f t="shared" si="1"/>
        <v>3480000</v>
      </c>
      <c r="F6" s="266">
        <f>C6 / C9 * 100</f>
        <v>4.7854785478547859</v>
      </c>
      <c r="G6" s="266">
        <f>C6 / C46 * 100</f>
        <v>1.7849815346737792</v>
      </c>
      <c r="H6" s="276"/>
    </row>
    <row r="7" spans="1:8" ht="15.75" customHeight="1">
      <c r="A7" s="427"/>
      <c r="B7" s="288">
        <v>500000</v>
      </c>
      <c r="C7" s="266">
        <v>24</v>
      </c>
      <c r="D7" s="266">
        <f t="shared" si="0"/>
        <v>1440000</v>
      </c>
      <c r="E7" s="266">
        <f t="shared" si="1"/>
        <v>10560000</v>
      </c>
      <c r="F7" s="266">
        <f>C7 / C9 * 100</f>
        <v>1.3201320132013201</v>
      </c>
      <c r="G7" s="266">
        <f>C7 / C46 * 100</f>
        <v>0.49240869922035291</v>
      </c>
      <c r="H7" s="276"/>
    </row>
    <row r="8" spans="1:8" ht="15.75" customHeight="1">
      <c r="A8" s="427"/>
      <c r="B8" s="288">
        <v>1000000</v>
      </c>
      <c r="C8" s="266">
        <v>14</v>
      </c>
      <c r="D8" s="266">
        <f t="shared" si="0"/>
        <v>840000</v>
      </c>
      <c r="E8" s="266">
        <f t="shared" si="1"/>
        <v>13160000</v>
      </c>
      <c r="F8" s="266">
        <f>C8 / C9 * 100</f>
        <v>0.77007700770077003</v>
      </c>
      <c r="G8" s="266">
        <f>C8 / C46 * 100</f>
        <v>0.28723840787853916</v>
      </c>
      <c r="H8" s="276"/>
    </row>
    <row r="9" spans="1:8" ht="15.75" customHeight="1" thickBot="1">
      <c r="A9" s="444"/>
      <c r="B9" s="287" t="s">
        <v>697</v>
      </c>
      <c r="C9" s="285">
        <f>SUM(C2:C8)</f>
        <v>1818</v>
      </c>
      <c r="D9" s="285">
        <f t="shared" si="0"/>
        <v>109080000</v>
      </c>
      <c r="E9" s="285">
        <f>SUM(E2:E8)</f>
        <v>-38580000</v>
      </c>
      <c r="F9" s="286"/>
      <c r="G9" s="285">
        <f>C9 / C46 * 100</f>
        <v>37.299958965941734</v>
      </c>
      <c r="H9" s="285">
        <f>((C2 * B2) + (C3 * B3) + (C4 * B4) + (C5 * B5) + (C6 * B6) + (C7 * B7) + (C8 * B8)) / C9 - 60000</f>
        <v>-21221.122112211218</v>
      </c>
    </row>
    <row r="10" spans="1:8" ht="15.75" customHeight="1" thickTop="1">
      <c r="A10" s="446" t="s">
        <v>864</v>
      </c>
      <c r="B10" s="284">
        <v>0.2</v>
      </c>
      <c r="C10" s="283">
        <v>400</v>
      </c>
      <c r="D10" s="283">
        <f t="shared" si="0"/>
        <v>24000000</v>
      </c>
      <c r="E10" s="282"/>
      <c r="F10" s="283">
        <f>C10 / C13 * 100</f>
        <v>56.022408963585434</v>
      </c>
      <c r="G10" s="283">
        <f>C10 / C46 * 100</f>
        <v>8.2068116536725473</v>
      </c>
      <c r="H10" s="282"/>
    </row>
    <row r="11" spans="1:8" ht="15.75" customHeight="1">
      <c r="A11" s="427"/>
      <c r="B11" s="281">
        <v>0.3</v>
      </c>
      <c r="C11" s="267">
        <v>195</v>
      </c>
      <c r="D11" s="266">
        <f t="shared" si="0"/>
        <v>11700000</v>
      </c>
      <c r="E11" s="276"/>
      <c r="F11" s="266">
        <f>C11 / C13 * 100</f>
        <v>27.310924369747898</v>
      </c>
      <c r="G11" s="266">
        <f>C11 / C46 * 100</f>
        <v>4.0008206811653668</v>
      </c>
      <c r="H11" s="276"/>
    </row>
    <row r="12" spans="1:8" ht="15.75" customHeight="1">
      <c r="A12" s="427"/>
      <c r="B12" s="281">
        <v>0.5</v>
      </c>
      <c r="C12" s="266">
        <v>119</v>
      </c>
      <c r="D12" s="266">
        <f t="shared" si="0"/>
        <v>7140000</v>
      </c>
      <c r="E12" s="276"/>
      <c r="F12" s="266">
        <f>C12 / C13 * 100</f>
        <v>16.666666666666664</v>
      </c>
      <c r="G12" s="266">
        <f>C12 / C46 * 100</f>
        <v>2.4415264669675829</v>
      </c>
      <c r="H12" s="276"/>
    </row>
    <row r="13" spans="1:8" ht="15.75" customHeight="1" thickBot="1">
      <c r="A13" s="444"/>
      <c r="B13" s="275" t="s">
        <v>697</v>
      </c>
      <c r="C13" s="274">
        <f>SUM(C10:C12)</f>
        <v>714</v>
      </c>
      <c r="D13" s="274">
        <f t="shared" si="0"/>
        <v>42840000</v>
      </c>
      <c r="E13" s="273"/>
      <c r="F13" s="273"/>
      <c r="G13" s="274">
        <f>C13 / C46 * 100</f>
        <v>14.649158801805498</v>
      </c>
      <c r="H13" s="274">
        <f>((C10 * B10) + (C11 * B11) + (C12 * B12)) / C13</f>
        <v>0.27731092436974791</v>
      </c>
    </row>
    <row r="14" spans="1:8" ht="15.75" customHeight="1" thickTop="1">
      <c r="A14" s="446" t="s">
        <v>863</v>
      </c>
      <c r="B14" s="281">
        <v>0.2</v>
      </c>
      <c r="C14" s="266">
        <v>156</v>
      </c>
      <c r="D14" s="266">
        <f t="shared" si="0"/>
        <v>9360000</v>
      </c>
      <c r="E14" s="276"/>
      <c r="F14" s="266">
        <f>C14 / C17 * 100</f>
        <v>58.426966292134829</v>
      </c>
      <c r="G14" s="266">
        <f>C14 / C46 * 100</f>
        <v>3.2006565449322939</v>
      </c>
      <c r="H14" s="276"/>
    </row>
    <row r="15" spans="1:8" ht="15.75" customHeight="1">
      <c r="A15" s="427"/>
      <c r="B15" s="281">
        <v>0.3</v>
      </c>
      <c r="C15" s="266">
        <v>83</v>
      </c>
      <c r="D15" s="266">
        <f t="shared" si="0"/>
        <v>4980000</v>
      </c>
      <c r="E15" s="276"/>
      <c r="F15" s="266">
        <f>C15 / C17 * 100</f>
        <v>31.086142322097377</v>
      </c>
      <c r="G15" s="266">
        <f>C15 / C46 * 100</f>
        <v>1.7029134181370538</v>
      </c>
      <c r="H15" s="276"/>
    </row>
    <row r="16" spans="1:8" ht="15.75" customHeight="1">
      <c r="A16" s="427"/>
      <c r="B16" s="281">
        <v>0.5</v>
      </c>
      <c r="C16" s="266">
        <v>28</v>
      </c>
      <c r="D16" s="266">
        <f t="shared" si="0"/>
        <v>1680000</v>
      </c>
      <c r="E16" s="276"/>
      <c r="F16" s="266">
        <f>C16 / C17 * 100</f>
        <v>10.486891385767791</v>
      </c>
      <c r="G16" s="266">
        <f>C16 / C46 * 100</f>
        <v>0.57447681575707832</v>
      </c>
      <c r="H16" s="276"/>
    </row>
    <row r="17" spans="1:8" ht="15.75" customHeight="1" thickBot="1">
      <c r="A17" s="444"/>
      <c r="B17" s="275" t="s">
        <v>697</v>
      </c>
      <c r="C17" s="274">
        <f>SUM(C14:C16)</f>
        <v>267</v>
      </c>
      <c r="D17" s="274">
        <f t="shared" si="0"/>
        <v>16020000</v>
      </c>
      <c r="E17" s="273"/>
      <c r="F17" s="273"/>
      <c r="G17" s="274">
        <f>C17 / C46 * 100</f>
        <v>5.4780467788264255</v>
      </c>
      <c r="H17" s="274">
        <f>((C14 * B14) + (C15 * B15) + (C16 * B16)) / C17</f>
        <v>0.2625468164794007</v>
      </c>
    </row>
    <row r="18" spans="1:8" ht="15.75" customHeight="1" thickTop="1">
      <c r="A18" s="443" t="s">
        <v>862</v>
      </c>
      <c r="B18" s="280" t="s">
        <v>861</v>
      </c>
      <c r="C18" s="279">
        <v>85</v>
      </c>
      <c r="D18" s="266">
        <f t="shared" si="0"/>
        <v>5100000</v>
      </c>
      <c r="E18" s="278"/>
      <c r="F18" s="266">
        <f>C18 / C25 * 100</f>
        <v>13.866231647634583</v>
      </c>
      <c r="G18" s="279">
        <f>C18 / C46 * 100</f>
        <v>1.7439474764054164</v>
      </c>
      <c r="H18" s="278"/>
    </row>
    <row r="19" spans="1:8" ht="15.75" customHeight="1">
      <c r="A19" s="427"/>
      <c r="B19" s="277" t="s">
        <v>860</v>
      </c>
      <c r="C19" s="266">
        <v>94</v>
      </c>
      <c r="D19" s="266">
        <f t="shared" si="0"/>
        <v>5640000</v>
      </c>
      <c r="E19" s="276"/>
      <c r="F19" s="266">
        <f>C19 / C25 * 100</f>
        <v>15.334420880913541</v>
      </c>
      <c r="G19" s="266">
        <f>C19 / C46 * 100</f>
        <v>1.928600738613049</v>
      </c>
      <c r="H19" s="276"/>
    </row>
    <row r="20" spans="1:8" ht="15.75" customHeight="1">
      <c r="A20" s="427"/>
      <c r="B20" s="277" t="s">
        <v>859</v>
      </c>
      <c r="C20" s="266">
        <v>94</v>
      </c>
      <c r="D20" s="266">
        <f t="shared" si="0"/>
        <v>5640000</v>
      </c>
      <c r="E20" s="276"/>
      <c r="F20" s="266">
        <f>C20 / C25 * 100</f>
        <v>15.334420880913541</v>
      </c>
      <c r="G20" s="266">
        <f>C20 / C46 * 100</f>
        <v>1.928600738613049</v>
      </c>
      <c r="H20" s="276"/>
    </row>
    <row r="21" spans="1:8" ht="15.75" customHeight="1">
      <c r="A21" s="427"/>
      <c r="B21" s="277" t="s">
        <v>858</v>
      </c>
      <c r="C21" s="266">
        <v>85</v>
      </c>
      <c r="D21" s="266">
        <f t="shared" si="0"/>
        <v>5100000</v>
      </c>
      <c r="E21" s="276"/>
      <c r="F21" s="266">
        <f>C21 / C25 * 100</f>
        <v>13.866231647634583</v>
      </c>
      <c r="G21" s="266">
        <f>C21 / C46 * 100</f>
        <v>1.7439474764054164</v>
      </c>
      <c r="H21" s="276"/>
    </row>
    <row r="22" spans="1:8" ht="15.75" customHeight="1">
      <c r="A22" s="427"/>
      <c r="B22" s="277" t="s">
        <v>857</v>
      </c>
      <c r="C22" s="266">
        <v>107</v>
      </c>
      <c r="D22" s="266">
        <f t="shared" si="0"/>
        <v>6420000</v>
      </c>
      <c r="E22" s="276"/>
      <c r="F22" s="266">
        <f>C22 / C25 * 100</f>
        <v>17.455138662316479</v>
      </c>
      <c r="G22" s="266">
        <f>C22 / C46 * 100</f>
        <v>2.1953221173574065</v>
      </c>
      <c r="H22" s="276"/>
    </row>
    <row r="23" spans="1:8" ht="15.75" customHeight="1">
      <c r="A23" s="427"/>
      <c r="B23" s="277" t="s">
        <v>856</v>
      </c>
      <c r="C23" s="266">
        <v>71</v>
      </c>
      <c r="D23" s="266">
        <f t="shared" si="0"/>
        <v>4260000</v>
      </c>
      <c r="E23" s="276"/>
      <c r="F23" s="266">
        <f>C23 / C25 * 100</f>
        <v>11.582381729200652</v>
      </c>
      <c r="G23" s="266">
        <f>C23 / C46 * 100</f>
        <v>1.4567090685268773</v>
      </c>
      <c r="H23" s="276"/>
    </row>
    <row r="24" spans="1:8" ht="12.75">
      <c r="A24" s="427"/>
      <c r="B24" s="277" t="s">
        <v>855</v>
      </c>
      <c r="C24" s="266">
        <v>77</v>
      </c>
      <c r="D24" s="266">
        <f t="shared" si="0"/>
        <v>4620000</v>
      </c>
      <c r="E24" s="276"/>
      <c r="F24" s="266">
        <f>C24 / C25 * 100</f>
        <v>12.561174551386623</v>
      </c>
      <c r="G24" s="266">
        <f>C24 / C46 * 100</f>
        <v>1.5798112433319653</v>
      </c>
      <c r="H24" s="276"/>
    </row>
    <row r="25" spans="1:8" ht="13.5" thickBot="1">
      <c r="A25" s="444"/>
      <c r="B25" s="275" t="s">
        <v>697</v>
      </c>
      <c r="C25" s="274">
        <f>SUM(C18:C24)</f>
        <v>613</v>
      </c>
      <c r="D25" s="274">
        <f t="shared" si="0"/>
        <v>36780000</v>
      </c>
      <c r="E25" s="273"/>
      <c r="F25" s="273"/>
      <c r="G25" s="274">
        <f>C25 / C46 * 100</f>
        <v>12.576938859253181</v>
      </c>
      <c r="H25" s="273"/>
    </row>
    <row r="26" spans="1:8" ht="13.5" thickTop="1">
      <c r="A26" s="443" t="s">
        <v>854</v>
      </c>
      <c r="B26" s="277" t="s">
        <v>853</v>
      </c>
      <c r="C26" s="279">
        <v>76</v>
      </c>
      <c r="D26" s="266">
        <f t="shared" si="0"/>
        <v>4560000</v>
      </c>
      <c r="E26" s="278"/>
      <c r="F26" s="266">
        <f>C26 / C34 * 100</f>
        <v>10.951008645533141</v>
      </c>
      <c r="G26" s="279">
        <f>C26 / C46 * 100</f>
        <v>1.5592942141977841</v>
      </c>
      <c r="H26" s="278"/>
    </row>
    <row r="27" spans="1:8" ht="12.75">
      <c r="A27" s="427"/>
      <c r="B27" s="277" t="s">
        <v>852</v>
      </c>
      <c r="C27" s="266">
        <v>95</v>
      </c>
      <c r="D27" s="266">
        <f t="shared" si="0"/>
        <v>5700000</v>
      </c>
      <c r="E27" s="276"/>
      <c r="F27" s="266">
        <f>C27 / C34 * 100</f>
        <v>13.688760806916425</v>
      </c>
      <c r="G27" s="266">
        <f>C27 / C46 * 100</f>
        <v>1.9491177677472302</v>
      </c>
      <c r="H27" s="276"/>
    </row>
    <row r="28" spans="1:8" ht="12.75">
      <c r="A28" s="427"/>
      <c r="B28" s="277" t="s">
        <v>851</v>
      </c>
      <c r="C28" s="266">
        <v>69</v>
      </c>
      <c r="D28" s="266">
        <f t="shared" si="0"/>
        <v>4140000</v>
      </c>
      <c r="E28" s="276"/>
      <c r="F28" s="266">
        <f>C28 / C34 * 100</f>
        <v>9.9423631123919307</v>
      </c>
      <c r="G28" s="266">
        <f>C28 / C46 * 100</f>
        <v>1.4156750102585147</v>
      </c>
      <c r="H28" s="276"/>
    </row>
    <row r="29" spans="1:8" ht="12.75">
      <c r="A29" s="427"/>
      <c r="B29" s="277" t="s">
        <v>850</v>
      </c>
      <c r="C29" s="266">
        <v>94</v>
      </c>
      <c r="D29" s="266">
        <f t="shared" si="0"/>
        <v>5640000</v>
      </c>
      <c r="E29" s="276"/>
      <c r="F29" s="266">
        <f>C29 / C34 * 100</f>
        <v>13.544668587896252</v>
      </c>
      <c r="G29" s="266">
        <f>C29 / C46 * 100</f>
        <v>1.928600738613049</v>
      </c>
      <c r="H29" s="276"/>
    </row>
    <row r="30" spans="1:8" ht="12.75">
      <c r="A30" s="427"/>
      <c r="B30" s="277" t="s">
        <v>322</v>
      </c>
      <c r="C30" s="266">
        <v>88</v>
      </c>
      <c r="D30" s="266">
        <f t="shared" si="0"/>
        <v>5280000</v>
      </c>
      <c r="E30" s="276"/>
      <c r="F30" s="266">
        <f>C30 / C34 * 100</f>
        <v>12.680115273775217</v>
      </c>
      <c r="G30" s="266">
        <f>C30 / C46 * 100</f>
        <v>1.8054985638079606</v>
      </c>
      <c r="H30" s="276"/>
    </row>
    <row r="31" spans="1:8" ht="12.75">
      <c r="A31" s="427"/>
      <c r="B31" s="277" t="s">
        <v>849</v>
      </c>
      <c r="C31" s="266">
        <v>85</v>
      </c>
      <c r="D31" s="266">
        <f t="shared" si="0"/>
        <v>5100000</v>
      </c>
      <c r="E31" s="276"/>
      <c r="F31" s="266">
        <f>C31 / C34 * 100</f>
        <v>12.247838616714697</v>
      </c>
      <c r="G31" s="266">
        <f>C31 / C46 * 100</f>
        <v>1.7439474764054164</v>
      </c>
      <c r="H31" s="276"/>
    </row>
    <row r="32" spans="1:8" ht="12.75">
      <c r="A32" s="427"/>
      <c r="B32" s="277" t="s">
        <v>848</v>
      </c>
      <c r="C32" s="266">
        <v>76</v>
      </c>
      <c r="D32" s="266">
        <f t="shared" si="0"/>
        <v>4560000</v>
      </c>
      <c r="E32" s="276"/>
      <c r="F32" s="266">
        <f>C32 / C34 * 100</f>
        <v>10.951008645533141</v>
      </c>
      <c r="G32" s="266">
        <f>C32 / C46 * 100</f>
        <v>1.5592942141977841</v>
      </c>
      <c r="H32" s="276"/>
    </row>
    <row r="33" spans="1:8" ht="12.75">
      <c r="A33" s="427"/>
      <c r="B33" s="277" t="s">
        <v>847</v>
      </c>
      <c r="C33" s="266">
        <v>111</v>
      </c>
      <c r="D33" s="266">
        <f t="shared" si="0"/>
        <v>6660000</v>
      </c>
      <c r="E33" s="276"/>
      <c r="F33" s="266">
        <f>C33 / C34 * 100</f>
        <v>15.994236311239193</v>
      </c>
      <c r="G33" s="266">
        <f>C33 / C46 * 100</f>
        <v>2.2773902338941321</v>
      </c>
      <c r="H33" s="276"/>
    </row>
    <row r="34" spans="1:8" ht="13.5" thickBot="1">
      <c r="A34" s="444"/>
      <c r="B34" s="275" t="s">
        <v>697</v>
      </c>
      <c r="C34" s="274">
        <f>SUM(C26:C33)</f>
        <v>694</v>
      </c>
      <c r="D34" s="274">
        <f t="shared" si="0"/>
        <v>41640000</v>
      </c>
      <c r="E34" s="273"/>
      <c r="F34" s="273"/>
      <c r="G34" s="274">
        <f>C34 / C46 * 100</f>
        <v>14.238818219121871</v>
      </c>
      <c r="H34" s="273"/>
    </row>
    <row r="35" spans="1:8" ht="13.5" thickTop="1">
      <c r="A35" s="443" t="s">
        <v>846</v>
      </c>
      <c r="B35" s="280">
        <v>1</v>
      </c>
      <c r="C35" s="279">
        <v>353</v>
      </c>
      <c r="D35" s="266">
        <f t="shared" si="0"/>
        <v>21180000</v>
      </c>
      <c r="E35" s="278"/>
      <c r="F35" s="266">
        <f>C35 / C38 * 100</f>
        <v>53.566009104704094</v>
      </c>
      <c r="G35" s="279">
        <f>C35 / C46 * 100</f>
        <v>7.2425112843660235</v>
      </c>
      <c r="H35" s="278"/>
    </row>
    <row r="36" spans="1:8" ht="12.75">
      <c r="A36" s="427"/>
      <c r="B36" s="277">
        <v>2</v>
      </c>
      <c r="C36" s="266">
        <v>227</v>
      </c>
      <c r="D36" s="266">
        <f t="shared" si="0"/>
        <v>13620000</v>
      </c>
      <c r="E36" s="276"/>
      <c r="F36" s="266">
        <f>C36 / C38 * 100</f>
        <v>34.446130500758727</v>
      </c>
      <c r="G36" s="266">
        <f>C36 / C46 * 100</f>
        <v>4.657365613459171</v>
      </c>
      <c r="H36" s="276"/>
    </row>
    <row r="37" spans="1:8" ht="12.75">
      <c r="A37" s="427"/>
      <c r="B37" s="277">
        <v>3</v>
      </c>
      <c r="C37" s="266">
        <v>79</v>
      </c>
      <c r="D37" s="266">
        <f t="shared" si="0"/>
        <v>4740000</v>
      </c>
      <c r="E37" s="276"/>
      <c r="F37" s="266">
        <f>C37 / C38 * 100</f>
        <v>11.987860394537178</v>
      </c>
      <c r="G37" s="266">
        <f>C37 / C46 * 100</f>
        <v>1.6208453016003284</v>
      </c>
      <c r="H37" s="276"/>
    </row>
    <row r="38" spans="1:8" ht="13.5" thickBot="1">
      <c r="A38" s="444"/>
      <c r="B38" s="275" t="s">
        <v>697</v>
      </c>
      <c r="C38" s="274">
        <f>SUM(C35:C37)</f>
        <v>659</v>
      </c>
      <c r="D38" s="274">
        <f t="shared" si="0"/>
        <v>39540000</v>
      </c>
      <c r="E38" s="273"/>
      <c r="F38" s="273"/>
      <c r="G38" s="274">
        <f>C38 / C46 * 100</f>
        <v>13.520722199425522</v>
      </c>
      <c r="H38" s="274">
        <f>((C35 * B35) + (C36 * B36) + (C37 * B37)) / C38</f>
        <v>1.5842185128983308</v>
      </c>
    </row>
    <row r="39" spans="1:8" ht="13.5" thickTop="1">
      <c r="A39" s="443" t="s">
        <v>845</v>
      </c>
      <c r="B39" s="280" t="s">
        <v>844</v>
      </c>
      <c r="C39" s="279">
        <v>49</v>
      </c>
      <c r="D39" s="266">
        <f t="shared" si="0"/>
        <v>2940000</v>
      </c>
      <c r="E39" s="278"/>
      <c r="F39" s="266">
        <f>C39 / C45 * 100</f>
        <v>44.954128440366972</v>
      </c>
      <c r="G39" s="279">
        <f>C39 / C46 * 100</f>
        <v>1.0053344275748872</v>
      </c>
      <c r="H39" s="278"/>
    </row>
    <row r="40" spans="1:8" ht="12.75">
      <c r="A40" s="427"/>
      <c r="B40" s="277" t="s">
        <v>843</v>
      </c>
      <c r="C40" s="266">
        <v>20</v>
      </c>
      <c r="D40" s="266">
        <f t="shared" si="0"/>
        <v>1200000</v>
      </c>
      <c r="E40" s="276"/>
      <c r="F40" s="266">
        <f>C40 / C45 * 100</f>
        <v>18.348623853211009</v>
      </c>
      <c r="G40" s="266">
        <f>C40 / C46 * 100</f>
        <v>0.41034058268362739</v>
      </c>
      <c r="H40" s="276"/>
    </row>
    <row r="41" spans="1:8" ht="12.75">
      <c r="A41" s="427"/>
      <c r="B41" s="277" t="s">
        <v>842</v>
      </c>
      <c r="C41" s="266"/>
      <c r="D41" s="266">
        <f t="shared" si="0"/>
        <v>0</v>
      </c>
      <c r="E41" s="276"/>
      <c r="F41" s="266">
        <f>C41 / C45 * 100</f>
        <v>0</v>
      </c>
      <c r="G41" s="266">
        <f>C41 / C46 * 100</f>
        <v>0</v>
      </c>
      <c r="H41" s="276"/>
    </row>
    <row r="42" spans="1:8" ht="12.75">
      <c r="A42" s="427"/>
      <c r="B42" s="277" t="s">
        <v>841</v>
      </c>
      <c r="C42" s="266">
        <v>13</v>
      </c>
      <c r="D42" s="266">
        <f t="shared" si="0"/>
        <v>780000</v>
      </c>
      <c r="E42" s="276"/>
      <c r="F42" s="266">
        <f>C42 / C45 * 100</f>
        <v>11.926605504587156</v>
      </c>
      <c r="G42" s="266">
        <f>C42 / C46 * 100</f>
        <v>0.26672137874435781</v>
      </c>
      <c r="H42" s="276"/>
    </row>
    <row r="43" spans="1:8" ht="12.75">
      <c r="A43" s="427"/>
      <c r="B43" s="277" t="s">
        <v>840</v>
      </c>
      <c r="C43" s="266">
        <v>3</v>
      </c>
      <c r="D43" s="266">
        <f t="shared" si="0"/>
        <v>180000</v>
      </c>
      <c r="E43" s="276"/>
      <c r="F43" s="266">
        <f>C43 / C45 * 100</f>
        <v>2.7522935779816518</v>
      </c>
      <c r="G43" s="266">
        <f>C43 / C46 * 100</f>
        <v>6.1551087402544113E-2</v>
      </c>
      <c r="H43" s="276"/>
    </row>
    <row r="44" spans="1:8" ht="12.75">
      <c r="A44" s="427"/>
      <c r="B44" s="277" t="s">
        <v>1006</v>
      </c>
      <c r="C44" s="266">
        <v>24</v>
      </c>
      <c r="D44" s="266">
        <f t="shared" si="0"/>
        <v>1440000</v>
      </c>
      <c r="E44" s="276"/>
      <c r="F44" s="266">
        <f>C44 / C45 * 100</f>
        <v>22.018348623853214</v>
      </c>
      <c r="G44" s="266">
        <f>C44 / C46 * 100</f>
        <v>0.49240869922035291</v>
      </c>
      <c r="H44" s="276"/>
    </row>
    <row r="45" spans="1:8" ht="13.5" thickBot="1">
      <c r="A45" s="444"/>
      <c r="B45" s="275" t="s">
        <v>697</v>
      </c>
      <c r="C45" s="274">
        <f>SUM(C39:C44)</f>
        <v>109</v>
      </c>
      <c r="D45" s="274">
        <f t="shared" si="0"/>
        <v>6540000</v>
      </c>
      <c r="E45" s="273"/>
      <c r="F45" s="273"/>
      <c r="G45" s="274">
        <f>C45 / C46 * 100</f>
        <v>2.2363561756257693</v>
      </c>
      <c r="H45" s="273"/>
    </row>
    <row r="46" spans="1:8" ht="14.25" thickTop="1" thickBot="1">
      <c r="A46" s="241" t="s">
        <v>697</v>
      </c>
      <c r="B46" s="272" t="s">
        <v>697</v>
      </c>
      <c r="C46" s="271">
        <f>C9 + C13 + C17 + C25 + C34 + C38 + C45</f>
        <v>4874</v>
      </c>
      <c r="D46" s="271">
        <f t="shared" si="0"/>
        <v>292440000</v>
      </c>
      <c r="E46" s="271">
        <f>-D46-E9</f>
        <v>-253860000</v>
      </c>
      <c r="F46" s="270"/>
      <c r="G46" s="271">
        <f>G9 + G13 + G17 + G25 + G34 + G38 + G45</f>
        <v>100</v>
      </c>
      <c r="H46" s="270"/>
    </row>
    <row r="48" spans="1:8" ht="12.75">
      <c r="A48" s="236" t="s">
        <v>834</v>
      </c>
      <c r="B48" s="236" t="s">
        <v>833</v>
      </c>
      <c r="C48" s="236" t="s">
        <v>832</v>
      </c>
      <c r="D48" s="236" t="s">
        <v>831</v>
      </c>
      <c r="E48" s="236" t="s">
        <v>830</v>
      </c>
      <c r="F48" s="236" t="s">
        <v>829</v>
      </c>
    </row>
    <row r="49" spans="1:6" ht="42.75">
      <c r="A49" s="234" t="s">
        <v>1005</v>
      </c>
      <c r="B49" s="234" t="s">
        <v>1004</v>
      </c>
      <c r="C49" s="234" t="s">
        <v>949</v>
      </c>
      <c r="D49" s="230"/>
      <c r="E49" s="269" t="s">
        <v>1003</v>
      </c>
      <c r="F49" s="234" t="s">
        <v>981</v>
      </c>
    </row>
    <row r="50" spans="1:6" ht="25.5">
      <c r="A50" s="234" t="s">
        <v>959</v>
      </c>
      <c r="B50" s="246" t="s">
        <v>970</v>
      </c>
      <c r="C50" s="234" t="s">
        <v>947</v>
      </c>
      <c r="D50" s="230"/>
      <c r="E50" s="263" t="s">
        <v>1002</v>
      </c>
      <c r="F50" s="234" t="s">
        <v>981</v>
      </c>
    </row>
    <row r="51" spans="1:6" ht="25.5">
      <c r="A51" s="233" t="s">
        <v>1001</v>
      </c>
      <c r="B51" s="263" t="s">
        <v>1000</v>
      </c>
      <c r="C51" s="268" t="s">
        <v>950</v>
      </c>
      <c r="D51" s="230"/>
      <c r="E51" s="263" t="s">
        <v>999</v>
      </c>
      <c r="F51" s="234" t="s">
        <v>987</v>
      </c>
    </row>
    <row r="52" spans="1:6" ht="12.75">
      <c r="A52" s="234" t="s">
        <v>998</v>
      </c>
      <c r="B52" s="234" t="s">
        <v>963</v>
      </c>
      <c r="C52" s="234" t="s">
        <v>997</v>
      </c>
      <c r="D52" s="230"/>
      <c r="E52" s="230"/>
      <c r="F52" s="234" t="s">
        <v>992</v>
      </c>
    </row>
    <row r="53" spans="1:6" ht="12.75">
      <c r="A53" s="234" t="s">
        <v>996</v>
      </c>
      <c r="B53" s="234" t="s">
        <v>995</v>
      </c>
      <c r="C53" s="234" t="s">
        <v>950</v>
      </c>
      <c r="D53" s="230"/>
      <c r="E53" s="230"/>
      <c r="F53" s="234" t="s">
        <v>981</v>
      </c>
    </row>
    <row r="54" spans="1:6" ht="38.25">
      <c r="A54" s="234" t="s">
        <v>959</v>
      </c>
      <c r="B54" s="234" t="s">
        <v>994</v>
      </c>
      <c r="C54" s="263" t="s">
        <v>993</v>
      </c>
      <c r="D54" s="230"/>
      <c r="E54" s="230"/>
      <c r="F54" s="234" t="s">
        <v>992</v>
      </c>
    </row>
    <row r="55" spans="1:6" ht="12.75">
      <c r="A55" s="234" t="s">
        <v>969</v>
      </c>
      <c r="B55" s="234" t="s">
        <v>991</v>
      </c>
      <c r="C55" s="234" t="s">
        <v>957</v>
      </c>
      <c r="D55" s="230"/>
      <c r="E55" s="230"/>
      <c r="F55" s="234" t="s">
        <v>981</v>
      </c>
    </row>
    <row r="56" spans="1:6" ht="12.75">
      <c r="A56" s="234" t="s">
        <v>990</v>
      </c>
      <c r="B56" s="234" t="s">
        <v>989</v>
      </c>
      <c r="C56" s="234" t="s">
        <v>946</v>
      </c>
      <c r="D56" s="230"/>
      <c r="E56" s="230"/>
      <c r="F56" s="234" t="s">
        <v>987</v>
      </c>
    </row>
    <row r="57" spans="1:6" ht="12.75">
      <c r="A57" s="234" t="s">
        <v>988</v>
      </c>
      <c r="B57" s="234" t="s">
        <v>970</v>
      </c>
      <c r="C57" s="234" t="s">
        <v>946</v>
      </c>
      <c r="D57" s="230"/>
      <c r="E57" s="230"/>
      <c r="F57" s="234" t="s">
        <v>987</v>
      </c>
    </row>
    <row r="58" spans="1:6" ht="12.75">
      <c r="A58" s="266" t="s">
        <v>959</v>
      </c>
      <c r="B58" s="266" t="s">
        <v>986</v>
      </c>
      <c r="C58" s="266" t="s">
        <v>985</v>
      </c>
      <c r="E58" s="267"/>
      <c r="F58" s="266" t="s">
        <v>981</v>
      </c>
    </row>
    <row r="59" spans="1:6" ht="12.75">
      <c r="A59" s="266" t="s">
        <v>984</v>
      </c>
      <c r="B59" s="266" t="s">
        <v>983</v>
      </c>
      <c r="C59" s="266" t="s">
        <v>982</v>
      </c>
      <c r="E59" s="267"/>
      <c r="F59" s="266" t="s">
        <v>981</v>
      </c>
    </row>
    <row r="60" spans="1:6" ht="12.75">
      <c r="A60" s="266" t="s">
        <v>980</v>
      </c>
      <c r="B60" s="266" t="s">
        <v>968</v>
      </c>
      <c r="C60" s="266" t="s">
        <v>947</v>
      </c>
      <c r="F60" s="266" t="s">
        <v>979</v>
      </c>
    </row>
    <row r="61" spans="1:6" ht="12.75">
      <c r="A61" s="266" t="s">
        <v>978</v>
      </c>
      <c r="B61" s="266" t="s">
        <v>964</v>
      </c>
      <c r="C61" s="266" t="s">
        <v>977</v>
      </c>
      <c r="F61" s="234" t="s">
        <v>976</v>
      </c>
    </row>
    <row r="62" spans="1:6" ht="12.75">
      <c r="A62" s="266" t="s">
        <v>975</v>
      </c>
      <c r="B62" s="266" t="s">
        <v>974</v>
      </c>
      <c r="C62" s="266" t="s">
        <v>947</v>
      </c>
    </row>
    <row r="63" spans="1:6" ht="12.75">
      <c r="A63" s="266" t="s">
        <v>973</v>
      </c>
      <c r="B63" s="266" t="s">
        <v>968</v>
      </c>
      <c r="C63" s="266" t="s">
        <v>972</v>
      </c>
    </row>
    <row r="64" spans="1:6" ht="12.75">
      <c r="A64" s="266" t="s">
        <v>971</v>
      </c>
      <c r="B64" s="266" t="s">
        <v>970</v>
      </c>
      <c r="C64" s="266" t="s">
        <v>948</v>
      </c>
    </row>
    <row r="65" spans="1:3" ht="12.75">
      <c r="A65" s="266" t="s">
        <v>969</v>
      </c>
      <c r="B65" s="266" t="s">
        <v>968</v>
      </c>
      <c r="C65" s="266" t="s">
        <v>954</v>
      </c>
    </row>
    <row r="66" spans="1:3" ht="12.75">
      <c r="A66" s="266" t="s">
        <v>967</v>
      </c>
      <c r="B66" s="266" t="s">
        <v>966</v>
      </c>
      <c r="C66" s="266" t="s">
        <v>945</v>
      </c>
    </row>
    <row r="67" spans="1:3" ht="12.75">
      <c r="A67" s="266" t="s">
        <v>965</v>
      </c>
      <c r="B67" s="266" t="s">
        <v>964</v>
      </c>
      <c r="C67" s="266" t="s">
        <v>950</v>
      </c>
    </row>
    <row r="68" spans="1:3" ht="12.75">
      <c r="A68" s="266" t="s">
        <v>961</v>
      </c>
      <c r="B68" s="266" t="s">
        <v>963</v>
      </c>
      <c r="C68" s="266" t="s">
        <v>946</v>
      </c>
    </row>
    <row r="69" spans="1:3" ht="12.75">
      <c r="A69" s="266" t="s">
        <v>962</v>
      </c>
      <c r="B69" s="230"/>
      <c r="C69" s="266" t="s">
        <v>957</v>
      </c>
    </row>
    <row r="70" spans="1:3" ht="12.75">
      <c r="A70" s="266" t="s">
        <v>961</v>
      </c>
      <c r="B70" s="230"/>
      <c r="C70" s="266" t="s">
        <v>949</v>
      </c>
    </row>
    <row r="71" spans="1:3" ht="12.75">
      <c r="A71" s="266" t="s">
        <v>960</v>
      </c>
      <c r="B71" s="230"/>
      <c r="C71" s="266" t="s">
        <v>949</v>
      </c>
    </row>
    <row r="72" spans="1:3" ht="12.75">
      <c r="A72" s="266" t="s">
        <v>959</v>
      </c>
      <c r="B72" s="230"/>
      <c r="C72" s="266" t="s">
        <v>954</v>
      </c>
    </row>
    <row r="73" spans="1:3" ht="25.5">
      <c r="B73" s="230"/>
      <c r="C73" s="265" t="s">
        <v>958</v>
      </c>
    </row>
    <row r="74" spans="1:3" ht="12.75">
      <c r="B74" s="230"/>
      <c r="C74" s="266" t="s">
        <v>947</v>
      </c>
    </row>
    <row r="75" spans="1:3" ht="12.75">
      <c r="B75" s="230"/>
      <c r="C75" s="266" t="s">
        <v>946</v>
      </c>
    </row>
    <row r="76" spans="1:3" ht="12.75">
      <c r="B76" s="230"/>
      <c r="C76" s="266" t="s">
        <v>945</v>
      </c>
    </row>
    <row r="77" spans="1:3" ht="12.75">
      <c r="C77" s="266" t="s">
        <v>950</v>
      </c>
    </row>
    <row r="78" spans="1:3" ht="12.75">
      <c r="C78" s="266" t="s">
        <v>957</v>
      </c>
    </row>
    <row r="79" spans="1:3" ht="25.5">
      <c r="C79" s="265" t="s">
        <v>956</v>
      </c>
    </row>
    <row r="80" spans="1:3" ht="12.75">
      <c r="C80" s="266" t="s">
        <v>948</v>
      </c>
    </row>
    <row r="81" spans="3:3" ht="12.75">
      <c r="C81" s="266" t="s">
        <v>950</v>
      </c>
    </row>
    <row r="82" spans="3:3" ht="12.75">
      <c r="C82" s="266" t="s">
        <v>949</v>
      </c>
    </row>
    <row r="83" spans="3:3" ht="12.75">
      <c r="C83" s="266" t="s">
        <v>955</v>
      </c>
    </row>
    <row r="84" spans="3:3" ht="12.75">
      <c r="C84" s="266" t="s">
        <v>948</v>
      </c>
    </row>
    <row r="85" spans="3:3" ht="12.75">
      <c r="C85" s="266" t="s">
        <v>954</v>
      </c>
    </row>
    <row r="86" spans="3:3" ht="12.75">
      <c r="C86" s="266" t="s">
        <v>947</v>
      </c>
    </row>
    <row r="87" spans="3:3" ht="38.25">
      <c r="C87" s="265" t="s">
        <v>953</v>
      </c>
    </row>
    <row r="88" spans="3:3" ht="38.25">
      <c r="C88" s="265" t="s">
        <v>952</v>
      </c>
    </row>
    <row r="89" spans="3:3" ht="38.25">
      <c r="C89" s="265" t="s">
        <v>951</v>
      </c>
    </row>
    <row r="90" spans="3:3" ht="12.75">
      <c r="C90" s="264" t="s">
        <v>950</v>
      </c>
    </row>
    <row r="91" spans="3:3" ht="12.75">
      <c r="C91" s="264" t="s">
        <v>950</v>
      </c>
    </row>
    <row r="92" spans="3:3" ht="12.75">
      <c r="C92" s="264" t="s">
        <v>949</v>
      </c>
    </row>
    <row r="93" spans="3:3" ht="12.75">
      <c r="C93" s="264" t="s">
        <v>949</v>
      </c>
    </row>
    <row r="94" spans="3:3" ht="12.75">
      <c r="C94" s="264" t="s">
        <v>948</v>
      </c>
    </row>
    <row r="95" spans="3:3" ht="12.75">
      <c r="C95" s="264" t="s">
        <v>947</v>
      </c>
    </row>
    <row r="96" spans="3:3" ht="12.75">
      <c r="C96" s="264" t="s">
        <v>946</v>
      </c>
    </row>
    <row r="97" spans="3:3" ht="12.75">
      <c r="C97" s="264" t="s">
        <v>945</v>
      </c>
    </row>
  </sheetData>
  <mergeCells count="7">
    <mergeCell ref="A35:A38"/>
    <mergeCell ref="A39:A45"/>
    <mergeCell ref="A2:A9"/>
    <mergeCell ref="A10:A13"/>
    <mergeCell ref="A14:A17"/>
    <mergeCell ref="A18:A25"/>
    <mergeCell ref="A26:A3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BB3FC-196C-495B-AA05-CD55F2098BAF}">
  <sheetPr>
    <outlinePr summaryBelow="0" summaryRight="0"/>
  </sheetPr>
  <dimension ref="A1:H66"/>
  <sheetViews>
    <sheetView workbookViewId="0"/>
  </sheetViews>
  <sheetFormatPr defaultColWidth="12.5703125" defaultRowHeight="15.75" customHeight="1"/>
  <cols>
    <col min="1" max="1" width="15.140625" customWidth="1"/>
    <col min="2" max="2" width="19.42578125" customWidth="1"/>
    <col min="3" max="3" width="22.42578125" customWidth="1"/>
    <col min="4" max="4" width="21.5703125" customWidth="1"/>
    <col min="5" max="5" width="20.42578125" customWidth="1"/>
    <col min="6" max="6" width="25.42578125" customWidth="1"/>
    <col min="7" max="7" width="13" customWidth="1"/>
    <col min="8" max="8" width="18.7109375" customWidth="1"/>
  </cols>
  <sheetData>
    <row r="1" spans="1:8" ht="15.75" customHeight="1">
      <c r="A1" s="266"/>
      <c r="B1" s="290"/>
      <c r="C1" s="289" t="s">
        <v>871</v>
      </c>
      <c r="D1" s="289" t="s">
        <v>870</v>
      </c>
      <c r="E1" s="289" t="s">
        <v>869</v>
      </c>
      <c r="F1" s="289" t="s">
        <v>868</v>
      </c>
      <c r="G1" s="289" t="s">
        <v>867</v>
      </c>
      <c r="H1" s="289" t="s">
        <v>1036</v>
      </c>
    </row>
    <row r="2" spans="1:8" ht="15.75" customHeight="1">
      <c r="A2" s="445" t="s">
        <v>865</v>
      </c>
      <c r="B2" s="288">
        <v>10000</v>
      </c>
      <c r="C2" s="266">
        <v>81</v>
      </c>
      <c r="D2" s="266">
        <f t="shared" ref="D2:D33" si="0">C2 * 60000</f>
        <v>4860000</v>
      </c>
      <c r="E2" s="266">
        <f t="shared" ref="E2:E8" si="1">-D2 + (B2 * C2)</f>
        <v>-4050000</v>
      </c>
      <c r="F2" s="266">
        <f>C2 / C9 * 100</f>
        <v>23.342939481268012</v>
      </c>
      <c r="G2" s="266">
        <f>C2 / C50 * 100</f>
        <v>8.4551148225469728</v>
      </c>
      <c r="H2" s="276"/>
    </row>
    <row r="3" spans="1:8" ht="15.75" customHeight="1">
      <c r="A3" s="427"/>
      <c r="B3" s="288">
        <v>15000</v>
      </c>
      <c r="C3" s="266">
        <v>109</v>
      </c>
      <c r="D3" s="266">
        <f t="shared" si="0"/>
        <v>6540000</v>
      </c>
      <c r="E3" s="266">
        <f t="shared" si="1"/>
        <v>-4905000</v>
      </c>
      <c r="F3" s="266">
        <f>C3 / C9 * 100</f>
        <v>31.412103746397698</v>
      </c>
      <c r="G3" s="266">
        <f>C3 / C50 * 100</f>
        <v>11.377870563674323</v>
      </c>
      <c r="H3" s="276"/>
    </row>
    <row r="4" spans="1:8" ht="15.75" customHeight="1">
      <c r="A4" s="427"/>
      <c r="B4" s="288">
        <v>25000</v>
      </c>
      <c r="C4" s="266">
        <v>80</v>
      </c>
      <c r="D4" s="266">
        <f t="shared" si="0"/>
        <v>4800000</v>
      </c>
      <c r="E4" s="266">
        <f t="shared" si="1"/>
        <v>-2800000</v>
      </c>
      <c r="F4" s="266">
        <f>C4 / C9 * 100</f>
        <v>23.054755043227665</v>
      </c>
      <c r="G4" s="266">
        <f>C4 / C50 * 100</f>
        <v>8.3507306889352826</v>
      </c>
      <c r="H4" s="276"/>
    </row>
    <row r="5" spans="1:8" ht="15.75" customHeight="1">
      <c r="A5" s="427"/>
      <c r="B5" s="288">
        <v>50000</v>
      </c>
      <c r="C5" s="266">
        <v>46</v>
      </c>
      <c r="D5" s="266">
        <f t="shared" si="0"/>
        <v>2760000</v>
      </c>
      <c r="E5" s="266">
        <f t="shared" si="1"/>
        <v>-460000</v>
      </c>
      <c r="F5" s="266">
        <f>C5 / C9 * 100</f>
        <v>13.256484149855908</v>
      </c>
      <c r="G5" s="266">
        <f>C5 / C50 * 100</f>
        <v>4.8016701461377869</v>
      </c>
      <c r="H5" s="276"/>
    </row>
    <row r="6" spans="1:8" ht="15.75" customHeight="1">
      <c r="A6" s="427"/>
      <c r="B6" s="288">
        <v>100000</v>
      </c>
      <c r="C6" s="266">
        <v>20</v>
      </c>
      <c r="D6" s="266">
        <f t="shared" si="0"/>
        <v>1200000</v>
      </c>
      <c r="E6" s="266">
        <f t="shared" si="1"/>
        <v>800000</v>
      </c>
      <c r="F6" s="266">
        <f>C6 / C9 * 100</f>
        <v>5.7636887608069163</v>
      </c>
      <c r="G6" s="266">
        <f>C6 / C50 * 100</f>
        <v>2.0876826722338206</v>
      </c>
      <c r="H6" s="276"/>
    </row>
    <row r="7" spans="1:8" ht="15.75" customHeight="1">
      <c r="A7" s="427"/>
      <c r="B7" s="288">
        <v>500000</v>
      </c>
      <c r="C7" s="266">
        <v>8</v>
      </c>
      <c r="D7" s="266">
        <f t="shared" si="0"/>
        <v>480000</v>
      </c>
      <c r="E7" s="266">
        <f t="shared" si="1"/>
        <v>3520000</v>
      </c>
      <c r="F7" s="266">
        <f>C7 / C9 * 100</f>
        <v>2.3054755043227666</v>
      </c>
      <c r="G7" s="266">
        <f>C7 / C50 * 100</f>
        <v>0.83507306889352806</v>
      </c>
      <c r="H7" s="276"/>
    </row>
    <row r="8" spans="1:8" ht="15.75" customHeight="1">
      <c r="A8" s="427"/>
      <c r="B8" s="288">
        <v>1000000</v>
      </c>
      <c r="C8" s="266">
        <v>3</v>
      </c>
      <c r="D8" s="266">
        <f t="shared" si="0"/>
        <v>180000</v>
      </c>
      <c r="E8" s="266">
        <f t="shared" si="1"/>
        <v>2820000</v>
      </c>
      <c r="F8" s="266">
        <f>C8 / C9 * 100</f>
        <v>0.86455331412103753</v>
      </c>
      <c r="G8" s="266">
        <f>C8 / C50 * 100</f>
        <v>0.31315240083507306</v>
      </c>
      <c r="H8" s="276"/>
    </row>
    <row r="9" spans="1:8" ht="15.75" customHeight="1" thickBot="1">
      <c r="A9" s="444"/>
      <c r="B9" s="293" t="s">
        <v>697</v>
      </c>
      <c r="C9" s="285">
        <f>SUM(C2:C8)</f>
        <v>347</v>
      </c>
      <c r="D9" s="285">
        <f t="shared" si="0"/>
        <v>20820000</v>
      </c>
      <c r="E9" s="285">
        <f>SUM(E2:E8)</f>
        <v>-5075000</v>
      </c>
      <c r="F9" s="286"/>
      <c r="G9" s="285">
        <f>C9 / C50 * 100</f>
        <v>36.221294363256781</v>
      </c>
      <c r="H9" s="285">
        <f>((C2 * B2) + (C3 * B3) + (C4 * B4) + (C5 * B5) + (C6 * B6) + (C7 * B7) + (C8 * B8)) / C9</f>
        <v>45374.639769452449</v>
      </c>
    </row>
    <row r="10" spans="1:8" ht="15.75" customHeight="1" thickTop="1">
      <c r="A10" s="446" t="s">
        <v>864</v>
      </c>
      <c r="B10" s="284">
        <v>0.1</v>
      </c>
      <c r="C10" s="283"/>
      <c r="D10" s="283">
        <f t="shared" si="0"/>
        <v>0</v>
      </c>
      <c r="E10" s="282"/>
      <c r="F10" s="283">
        <f>C10 / C15</f>
        <v>0</v>
      </c>
      <c r="G10" s="283">
        <f>C10 / C50 * 100</f>
        <v>0</v>
      </c>
      <c r="H10" s="282"/>
    </row>
    <row r="11" spans="1:8" ht="15.75" customHeight="1">
      <c r="A11" s="427"/>
      <c r="B11" s="281">
        <v>0.2</v>
      </c>
      <c r="C11" s="266">
        <v>62</v>
      </c>
      <c r="D11" s="266">
        <f t="shared" si="0"/>
        <v>3720000</v>
      </c>
      <c r="E11" s="276"/>
      <c r="F11" s="266">
        <f>C11 / C15</f>
        <v>0.43971631205673761</v>
      </c>
      <c r="G11" s="266">
        <f>C11 / C50 * 100</f>
        <v>6.4718162839248432</v>
      </c>
      <c r="H11" s="276"/>
    </row>
    <row r="12" spans="1:8" ht="15.75" customHeight="1">
      <c r="A12" s="427"/>
      <c r="B12" s="281">
        <v>0.3</v>
      </c>
      <c r="C12" s="266">
        <v>48</v>
      </c>
      <c r="D12" s="266">
        <f t="shared" si="0"/>
        <v>2880000</v>
      </c>
      <c r="E12" s="276"/>
      <c r="F12" s="266">
        <f>C12 / C15</f>
        <v>0.34042553191489361</v>
      </c>
      <c r="G12" s="266">
        <f>C12 / C50 * 100</f>
        <v>5.010438413361169</v>
      </c>
      <c r="H12" s="276"/>
    </row>
    <row r="13" spans="1:8" ht="15.75" customHeight="1">
      <c r="A13" s="427"/>
      <c r="B13" s="281">
        <v>0.4</v>
      </c>
      <c r="C13" s="266"/>
      <c r="D13" s="266">
        <f t="shared" si="0"/>
        <v>0</v>
      </c>
      <c r="E13" s="276"/>
      <c r="F13" s="266">
        <f>C13 / C15</f>
        <v>0</v>
      </c>
      <c r="G13" s="266">
        <f>C13 / C50 * 100</f>
        <v>0</v>
      </c>
      <c r="H13" s="276"/>
    </row>
    <row r="14" spans="1:8" ht="15.75" customHeight="1">
      <c r="A14" s="427"/>
      <c r="B14" s="281">
        <v>0.5</v>
      </c>
      <c r="C14" s="266">
        <v>31</v>
      </c>
      <c r="D14" s="266">
        <f t="shared" si="0"/>
        <v>1860000</v>
      </c>
      <c r="E14" s="276"/>
      <c r="F14" s="266">
        <f>C14 / C15</f>
        <v>0.21985815602836881</v>
      </c>
      <c r="G14" s="266">
        <f>C14 / C50 * 100</f>
        <v>3.2359081419624216</v>
      </c>
      <c r="H14" s="276"/>
    </row>
    <row r="15" spans="1:8" ht="15.75" customHeight="1" thickBot="1">
      <c r="A15" s="444"/>
      <c r="B15" s="292" t="s">
        <v>697</v>
      </c>
      <c r="C15" s="274">
        <f>SUM(C10:C14)</f>
        <v>141</v>
      </c>
      <c r="D15" s="274">
        <f t="shared" si="0"/>
        <v>8460000</v>
      </c>
      <c r="E15" s="273"/>
      <c r="F15" s="273"/>
      <c r="G15" s="274">
        <f>C15 / C50 * 100</f>
        <v>14.718162839248434</v>
      </c>
      <c r="H15" s="274">
        <f>((C10 * B10) + (C11 * B11) + (C12 * B12) + (C13 * B13) + (C14 * B14)) / C15</f>
        <v>0.3</v>
      </c>
    </row>
    <row r="16" spans="1:8" ht="15.75" customHeight="1" thickTop="1">
      <c r="A16" s="446" t="s">
        <v>863</v>
      </c>
      <c r="B16" s="284">
        <v>0.1</v>
      </c>
      <c r="C16" s="283"/>
      <c r="D16" s="283">
        <f t="shared" si="0"/>
        <v>0</v>
      </c>
      <c r="E16" s="282"/>
      <c r="F16" s="283">
        <f>C16 / C21</f>
        <v>0</v>
      </c>
      <c r="G16" s="283">
        <f>C16 / C50 * 100</f>
        <v>0</v>
      </c>
      <c r="H16" s="282"/>
    </row>
    <row r="17" spans="1:8" ht="15.75" customHeight="1">
      <c r="A17" s="427"/>
      <c r="B17" s="281">
        <v>0.2</v>
      </c>
      <c r="C17" s="266">
        <v>41</v>
      </c>
      <c r="D17" s="266">
        <f t="shared" si="0"/>
        <v>2460000</v>
      </c>
      <c r="E17" s="276"/>
      <c r="F17" s="266">
        <f>C17 / C21</f>
        <v>0.62121212121212122</v>
      </c>
      <c r="G17" s="266">
        <f>C17 / C50 * 100</f>
        <v>4.2797494780793315</v>
      </c>
      <c r="H17" s="276"/>
    </row>
    <row r="18" spans="1:8" ht="15.75" customHeight="1">
      <c r="A18" s="427"/>
      <c r="B18" s="281">
        <v>0.3</v>
      </c>
      <c r="C18" s="266">
        <v>12</v>
      </c>
      <c r="D18" s="266">
        <f t="shared" si="0"/>
        <v>720000</v>
      </c>
      <c r="E18" s="276"/>
      <c r="F18" s="266">
        <f>C18 / C21</f>
        <v>0.18181818181818182</v>
      </c>
      <c r="G18" s="266">
        <f>C18 / C50 * 100</f>
        <v>1.2526096033402923</v>
      </c>
      <c r="H18" s="276"/>
    </row>
    <row r="19" spans="1:8" ht="15.75" customHeight="1">
      <c r="A19" s="427"/>
      <c r="B19" s="281">
        <v>0.4</v>
      </c>
      <c r="C19" s="266"/>
      <c r="D19" s="266">
        <f t="shared" si="0"/>
        <v>0</v>
      </c>
      <c r="E19" s="276"/>
      <c r="F19" s="266">
        <f>C19 / C21</f>
        <v>0</v>
      </c>
      <c r="G19" s="266">
        <f>C19 / C50 * 100</f>
        <v>0</v>
      </c>
      <c r="H19" s="276"/>
    </row>
    <row r="20" spans="1:8" ht="15.75" customHeight="1">
      <c r="A20" s="427"/>
      <c r="B20" s="281">
        <v>0.5</v>
      </c>
      <c r="C20" s="266">
        <v>13</v>
      </c>
      <c r="D20" s="266">
        <f t="shared" si="0"/>
        <v>780000</v>
      </c>
      <c r="E20" s="276"/>
      <c r="F20" s="266">
        <f>C20 / C21</f>
        <v>0.19696969696969696</v>
      </c>
      <c r="G20" s="266">
        <f>C20 / C50 * 100</f>
        <v>1.3569937369519833</v>
      </c>
      <c r="H20" s="276"/>
    </row>
    <row r="21" spans="1:8" ht="15.75" customHeight="1" thickBot="1">
      <c r="A21" s="444"/>
      <c r="B21" s="292" t="s">
        <v>697</v>
      </c>
      <c r="C21" s="274">
        <f>SUM(C16:C20)</f>
        <v>66</v>
      </c>
      <c r="D21" s="274">
        <f t="shared" si="0"/>
        <v>3960000</v>
      </c>
      <c r="E21" s="273"/>
      <c r="F21" s="273"/>
      <c r="G21" s="274">
        <f>C21 / C50 * 100</f>
        <v>6.8893528183716075</v>
      </c>
      <c r="H21" s="274">
        <f>((C16 * B16) + (C17 * B17) + (C18 * B18) + (C19 * B19) + (C20 * B20)) / C21</f>
        <v>0.27727272727272728</v>
      </c>
    </row>
    <row r="22" spans="1:8" ht="15.75" customHeight="1" thickTop="1">
      <c r="A22" s="443" t="s">
        <v>862</v>
      </c>
      <c r="B22" s="280" t="s">
        <v>861</v>
      </c>
      <c r="C22" s="279">
        <v>13</v>
      </c>
      <c r="D22" s="266">
        <f t="shared" si="0"/>
        <v>780000</v>
      </c>
      <c r="E22" s="278"/>
      <c r="F22" s="266">
        <f>C22 / C29 * 100</f>
        <v>12.380952380952381</v>
      </c>
      <c r="G22" s="279">
        <f>C22 / C50 * 100</f>
        <v>1.3569937369519833</v>
      </c>
      <c r="H22" s="278"/>
    </row>
    <row r="23" spans="1:8" ht="15.75" customHeight="1">
      <c r="A23" s="427"/>
      <c r="B23" s="277" t="s">
        <v>860</v>
      </c>
      <c r="C23" s="266">
        <v>16</v>
      </c>
      <c r="D23" s="266">
        <f t="shared" si="0"/>
        <v>960000</v>
      </c>
      <c r="E23" s="276"/>
      <c r="F23" s="266">
        <f>C23 / C29 * 100</f>
        <v>15.238095238095239</v>
      </c>
      <c r="G23" s="266">
        <f>C23 / C50 * 100</f>
        <v>1.6701461377870561</v>
      </c>
      <c r="H23" s="276"/>
    </row>
    <row r="24" spans="1:8" ht="12.75">
      <c r="A24" s="427"/>
      <c r="B24" s="277" t="s">
        <v>859</v>
      </c>
      <c r="C24" s="266">
        <v>15</v>
      </c>
      <c r="D24" s="266">
        <f t="shared" si="0"/>
        <v>900000</v>
      </c>
      <c r="E24" s="276"/>
      <c r="F24" s="266">
        <f>C24 / C29 * 100</f>
        <v>14.285714285714285</v>
      </c>
      <c r="G24" s="266">
        <f>C24 / C50 * 100</f>
        <v>1.5657620041753653</v>
      </c>
      <c r="H24" s="276"/>
    </row>
    <row r="25" spans="1:8" ht="12.75">
      <c r="A25" s="427"/>
      <c r="B25" s="277" t="s">
        <v>858</v>
      </c>
      <c r="C25" s="266">
        <v>18</v>
      </c>
      <c r="D25" s="266">
        <f t="shared" si="0"/>
        <v>1080000</v>
      </c>
      <c r="E25" s="276"/>
      <c r="F25" s="266">
        <f>C25 / C29 * 100</f>
        <v>17.142857142857142</v>
      </c>
      <c r="G25" s="266">
        <f>C25 / C50 * 100</f>
        <v>1.8789144050104383</v>
      </c>
      <c r="H25" s="276"/>
    </row>
    <row r="26" spans="1:8" ht="12.75">
      <c r="A26" s="427"/>
      <c r="B26" s="277" t="s">
        <v>857</v>
      </c>
      <c r="C26" s="266">
        <v>13</v>
      </c>
      <c r="D26" s="266">
        <f t="shared" si="0"/>
        <v>780000</v>
      </c>
      <c r="E26" s="276"/>
      <c r="F26" s="266">
        <f>C26 / C29 * 100</f>
        <v>12.380952380952381</v>
      </c>
      <c r="G26" s="266">
        <f>C26 / C50 * 100</f>
        <v>1.3569937369519833</v>
      </c>
      <c r="H26" s="276"/>
    </row>
    <row r="27" spans="1:8" ht="12.75">
      <c r="A27" s="427"/>
      <c r="B27" s="277" t="s">
        <v>856</v>
      </c>
      <c r="C27" s="266">
        <v>15</v>
      </c>
      <c r="D27" s="266">
        <f t="shared" si="0"/>
        <v>900000</v>
      </c>
      <c r="E27" s="276"/>
      <c r="F27" s="266">
        <f>C27 / C29 * 100</f>
        <v>14.285714285714285</v>
      </c>
      <c r="G27" s="266">
        <f>C27 / C50 * 100</f>
        <v>1.5657620041753653</v>
      </c>
      <c r="H27" s="276"/>
    </row>
    <row r="28" spans="1:8" ht="12.75">
      <c r="A28" s="427"/>
      <c r="B28" s="277" t="s">
        <v>855</v>
      </c>
      <c r="C28" s="266">
        <v>15</v>
      </c>
      <c r="D28" s="266">
        <f t="shared" si="0"/>
        <v>900000</v>
      </c>
      <c r="E28" s="276"/>
      <c r="F28" s="266">
        <f>C28 / C29 * 100</f>
        <v>14.285714285714285</v>
      </c>
      <c r="G28" s="266">
        <f>C28 / C50 * 100</f>
        <v>1.5657620041753653</v>
      </c>
      <c r="H28" s="276"/>
    </row>
    <row r="29" spans="1:8" ht="13.5" thickBot="1">
      <c r="A29" s="444"/>
      <c r="B29" s="292" t="s">
        <v>697</v>
      </c>
      <c r="C29" s="274">
        <f>SUM(C22:C28)</f>
        <v>105</v>
      </c>
      <c r="D29" s="274">
        <f t="shared" si="0"/>
        <v>6300000</v>
      </c>
      <c r="E29" s="273"/>
      <c r="F29" s="273"/>
      <c r="G29" s="274">
        <f>C29 / C50 * 100</f>
        <v>10.960334029227557</v>
      </c>
      <c r="H29" s="273"/>
    </row>
    <row r="30" spans="1:8" ht="13.5" thickTop="1">
      <c r="A30" s="443" t="s">
        <v>854</v>
      </c>
      <c r="B30" s="277" t="s">
        <v>853</v>
      </c>
      <c r="C30" s="279">
        <v>11</v>
      </c>
      <c r="D30" s="266">
        <f t="shared" si="0"/>
        <v>660000</v>
      </c>
      <c r="E30" s="278"/>
      <c r="F30" s="266">
        <f>C30 / C38 * 100</f>
        <v>8.0882352941176467</v>
      </c>
      <c r="G30" s="279">
        <f>C30 / C50 * 100</f>
        <v>1.1482254697286012</v>
      </c>
      <c r="H30" s="278"/>
    </row>
    <row r="31" spans="1:8" ht="12.75">
      <c r="A31" s="427"/>
      <c r="B31" s="277" t="s">
        <v>852</v>
      </c>
      <c r="C31" s="266">
        <v>19</v>
      </c>
      <c r="D31" s="266">
        <f t="shared" si="0"/>
        <v>1140000</v>
      </c>
      <c r="E31" s="276"/>
      <c r="F31" s="266">
        <f>C31 / C38 * 100</f>
        <v>13.970588235294118</v>
      </c>
      <c r="G31" s="266">
        <f>C31 / C50 * 100</f>
        <v>1.9832985386221296</v>
      </c>
      <c r="H31" s="276"/>
    </row>
    <row r="32" spans="1:8" ht="12.75">
      <c r="A32" s="427"/>
      <c r="B32" s="277" t="s">
        <v>851</v>
      </c>
      <c r="C32" s="266">
        <v>18</v>
      </c>
      <c r="D32" s="266">
        <f t="shared" si="0"/>
        <v>1080000</v>
      </c>
      <c r="E32" s="276"/>
      <c r="F32" s="266">
        <f>C32 / C38 * 100</f>
        <v>13.23529411764706</v>
      </c>
      <c r="G32" s="266">
        <f>C32 / C50 * 100</f>
        <v>1.8789144050104383</v>
      </c>
      <c r="H32" s="276"/>
    </row>
    <row r="33" spans="1:8" ht="12.75">
      <c r="A33" s="427"/>
      <c r="B33" s="277" t="s">
        <v>850</v>
      </c>
      <c r="C33" s="266">
        <v>13</v>
      </c>
      <c r="D33" s="266">
        <f t="shared" si="0"/>
        <v>780000</v>
      </c>
      <c r="E33" s="276"/>
      <c r="F33" s="266">
        <f>C33 / C38 * 100</f>
        <v>9.5588235294117645</v>
      </c>
      <c r="G33" s="266">
        <f>C33 / C50 * 100</f>
        <v>1.3569937369519833</v>
      </c>
      <c r="H33" s="276"/>
    </row>
    <row r="34" spans="1:8" ht="12.75">
      <c r="A34" s="427"/>
      <c r="B34" s="277" t="s">
        <v>322</v>
      </c>
      <c r="C34" s="266">
        <v>19</v>
      </c>
      <c r="D34" s="266">
        <f t="shared" ref="D34:D50" si="2">C34 * 60000</f>
        <v>1140000</v>
      </c>
      <c r="E34" s="276"/>
      <c r="F34" s="266">
        <f>C34 / C38 * 100</f>
        <v>13.970588235294118</v>
      </c>
      <c r="G34" s="266">
        <f>C34 / C50 * 100</f>
        <v>1.9832985386221296</v>
      </c>
      <c r="H34" s="276"/>
    </row>
    <row r="35" spans="1:8" ht="12.75">
      <c r="A35" s="427"/>
      <c r="B35" s="277" t="s">
        <v>849</v>
      </c>
      <c r="C35" s="266">
        <v>19</v>
      </c>
      <c r="D35" s="266">
        <f t="shared" si="2"/>
        <v>1140000</v>
      </c>
      <c r="E35" s="276"/>
      <c r="F35" s="266">
        <f>C35 / C38 * 100</f>
        <v>13.970588235294118</v>
      </c>
      <c r="G35" s="266">
        <f>C35 / C50 * 100</f>
        <v>1.9832985386221296</v>
      </c>
      <c r="H35" s="276"/>
    </row>
    <row r="36" spans="1:8" ht="12.75">
      <c r="A36" s="427"/>
      <c r="B36" s="277" t="s">
        <v>848</v>
      </c>
      <c r="C36" s="266">
        <v>18</v>
      </c>
      <c r="D36" s="266">
        <f t="shared" si="2"/>
        <v>1080000</v>
      </c>
      <c r="E36" s="276"/>
      <c r="F36" s="266">
        <f>C36 / C38 * 100</f>
        <v>13.23529411764706</v>
      </c>
      <c r="G36" s="266">
        <f>C36 / C50 * 100</f>
        <v>1.8789144050104383</v>
      </c>
      <c r="H36" s="276"/>
    </row>
    <row r="37" spans="1:8" ht="12.75">
      <c r="A37" s="427"/>
      <c r="B37" s="277" t="s">
        <v>847</v>
      </c>
      <c r="C37" s="266">
        <v>19</v>
      </c>
      <c r="D37" s="266">
        <f t="shared" si="2"/>
        <v>1140000</v>
      </c>
      <c r="E37" s="276"/>
      <c r="F37" s="266">
        <f>C37 / C38 * 100</f>
        <v>13.970588235294118</v>
      </c>
      <c r="G37" s="266">
        <f>C37 / C50 * 100</f>
        <v>1.9832985386221296</v>
      </c>
      <c r="H37" s="276"/>
    </row>
    <row r="38" spans="1:8" ht="13.5" thickBot="1">
      <c r="A38" s="444"/>
      <c r="B38" s="292" t="s">
        <v>697</v>
      </c>
      <c r="C38" s="274">
        <f>SUM(C30:C37)</f>
        <v>136</v>
      </c>
      <c r="D38" s="274">
        <f t="shared" si="2"/>
        <v>8160000</v>
      </c>
      <c r="E38" s="273"/>
      <c r="F38" s="273"/>
      <c r="G38" s="274">
        <f>C38 / C50 * 100</f>
        <v>14.196242171189979</v>
      </c>
      <c r="H38" s="273"/>
    </row>
    <row r="39" spans="1:8" ht="13.5" thickTop="1">
      <c r="A39" s="443" t="s">
        <v>846</v>
      </c>
      <c r="B39" s="280">
        <v>1</v>
      </c>
      <c r="C39" s="279">
        <v>73</v>
      </c>
      <c r="D39" s="266">
        <f t="shared" si="2"/>
        <v>4380000</v>
      </c>
      <c r="E39" s="278"/>
      <c r="F39" s="266">
        <f>C39 / C42 * 100</f>
        <v>56.153846153846153</v>
      </c>
      <c r="G39" s="279">
        <f>C39 / C50 * 100</f>
        <v>7.620041753653445</v>
      </c>
      <c r="H39" s="278"/>
    </row>
    <row r="40" spans="1:8" ht="12.75">
      <c r="A40" s="427"/>
      <c r="B40" s="277">
        <v>2</v>
      </c>
      <c r="C40" s="266">
        <v>36</v>
      </c>
      <c r="D40" s="266">
        <f t="shared" si="2"/>
        <v>2160000</v>
      </c>
      <c r="E40" s="276"/>
      <c r="F40" s="266">
        <f>C40 / C42 * 100</f>
        <v>27.692307692307693</v>
      </c>
      <c r="G40" s="266">
        <f>C40 / C50 * 100</f>
        <v>3.7578288100208765</v>
      </c>
      <c r="H40" s="276"/>
    </row>
    <row r="41" spans="1:8" ht="12.75">
      <c r="A41" s="427"/>
      <c r="B41" s="277">
        <v>3</v>
      </c>
      <c r="C41" s="266">
        <v>21</v>
      </c>
      <c r="D41" s="266">
        <f t="shared" si="2"/>
        <v>1260000</v>
      </c>
      <c r="E41" s="276"/>
      <c r="F41" s="266">
        <f>C41 / C42 * 100</f>
        <v>16.153846153846153</v>
      </c>
      <c r="G41" s="266">
        <f>C41 / C50 * 100</f>
        <v>2.1920668058455117</v>
      </c>
      <c r="H41" s="276"/>
    </row>
    <row r="42" spans="1:8" ht="13.5" thickBot="1">
      <c r="A42" s="444"/>
      <c r="B42" s="292" t="s">
        <v>697</v>
      </c>
      <c r="C42" s="274">
        <f>SUM(C39:C41)</f>
        <v>130</v>
      </c>
      <c r="D42" s="274">
        <f t="shared" si="2"/>
        <v>7800000</v>
      </c>
      <c r="E42" s="273"/>
      <c r="F42" s="273"/>
      <c r="G42" s="274">
        <f>C42 / C50 * 100</f>
        <v>13.569937369519833</v>
      </c>
      <c r="H42" s="274">
        <f>((C39 * B39) + (C40 * B40) + (C41 * B41)) / C42</f>
        <v>1.6</v>
      </c>
    </row>
    <row r="43" spans="1:8" ht="13.5" thickTop="1">
      <c r="A43" s="443" t="s">
        <v>1035</v>
      </c>
      <c r="B43" s="280" t="s">
        <v>844</v>
      </c>
      <c r="C43" s="279">
        <v>9</v>
      </c>
      <c r="D43" s="266">
        <f t="shared" si="2"/>
        <v>540000</v>
      </c>
      <c r="E43" s="278"/>
      <c r="F43" s="266">
        <f>C43 / C49 * 100</f>
        <v>27.27272727272727</v>
      </c>
      <c r="G43" s="279">
        <f>C43 / C50 * 100</f>
        <v>0.93945720250521914</v>
      </c>
      <c r="H43" s="278"/>
    </row>
    <row r="44" spans="1:8" ht="12.75">
      <c r="A44" s="427"/>
      <c r="B44" s="277" t="s">
        <v>843</v>
      </c>
      <c r="C44" s="266">
        <v>5</v>
      </c>
      <c r="D44" s="266">
        <f t="shared" si="2"/>
        <v>300000</v>
      </c>
      <c r="E44" s="276"/>
      <c r="F44" s="266">
        <f>C44 / C49 * 100</f>
        <v>15.151515151515152</v>
      </c>
      <c r="G44" s="266">
        <f>C44 / C50 * 100</f>
        <v>0.52192066805845516</v>
      </c>
      <c r="H44" s="276"/>
    </row>
    <row r="45" spans="1:8" ht="12.75">
      <c r="A45" s="427"/>
      <c r="B45" s="277" t="s">
        <v>842</v>
      </c>
      <c r="C45" s="266">
        <v>4</v>
      </c>
      <c r="D45" s="266">
        <f t="shared" si="2"/>
        <v>240000</v>
      </c>
      <c r="E45" s="276"/>
      <c r="F45" s="266">
        <f>C45 / C49 * 100</f>
        <v>12.121212121212121</v>
      </c>
      <c r="G45" s="266">
        <f>C45 / C50 * 100</f>
        <v>0.41753653444676403</v>
      </c>
      <c r="H45" s="276"/>
    </row>
    <row r="46" spans="1:8" ht="12.75">
      <c r="A46" s="427"/>
      <c r="B46" s="277" t="s">
        <v>841</v>
      </c>
      <c r="C46" s="266"/>
      <c r="D46" s="266">
        <f t="shared" si="2"/>
        <v>0</v>
      </c>
      <c r="E46" s="276"/>
      <c r="F46" s="266">
        <f>C46 / C49 * 100</f>
        <v>0</v>
      </c>
      <c r="G46" s="266">
        <f>C46 / C50 * 100</f>
        <v>0</v>
      </c>
      <c r="H46" s="276"/>
    </row>
    <row r="47" spans="1:8" ht="12.75">
      <c r="A47" s="427"/>
      <c r="B47" s="277" t="s">
        <v>840</v>
      </c>
      <c r="C47" s="266"/>
      <c r="D47" s="266">
        <f t="shared" si="2"/>
        <v>0</v>
      </c>
      <c r="E47" s="276"/>
      <c r="F47" s="266">
        <f>C47 / C49 * 100</f>
        <v>0</v>
      </c>
      <c r="G47" s="266">
        <f>C47 / C50 * 100</f>
        <v>0</v>
      </c>
      <c r="H47" s="276"/>
    </row>
    <row r="48" spans="1:8" ht="12.75">
      <c r="A48" s="427"/>
      <c r="B48" s="277" t="s">
        <v>1006</v>
      </c>
      <c r="C48" s="266">
        <v>15</v>
      </c>
      <c r="D48" s="266">
        <f t="shared" si="2"/>
        <v>900000</v>
      </c>
      <c r="E48" s="276"/>
      <c r="F48" s="266">
        <f>C48 / C49 * 100</f>
        <v>45.454545454545453</v>
      </c>
      <c r="G48" s="266">
        <f>C48 / C50 * 100</f>
        <v>1.5657620041753653</v>
      </c>
      <c r="H48" s="276"/>
    </row>
    <row r="49" spans="1:8" ht="13.5" thickBot="1">
      <c r="A49" s="444"/>
      <c r="B49" s="292" t="s">
        <v>697</v>
      </c>
      <c r="C49" s="274">
        <f>SUM(C43:C48)</f>
        <v>33</v>
      </c>
      <c r="D49" s="274">
        <f t="shared" si="2"/>
        <v>1980000</v>
      </c>
      <c r="E49" s="273"/>
      <c r="F49" s="273"/>
      <c r="G49" s="274">
        <f>C49 / C50 * 100</f>
        <v>3.4446764091858038</v>
      </c>
      <c r="H49" s="273"/>
    </row>
    <row r="50" spans="1:8" ht="14.25" thickTop="1" thickBot="1">
      <c r="A50" s="241" t="s">
        <v>697</v>
      </c>
      <c r="B50" s="291" t="s">
        <v>697</v>
      </c>
      <c r="C50" s="271">
        <f>C9 + C15 + C21 + C29 + C38 + C42 + C49</f>
        <v>958</v>
      </c>
      <c r="D50" s="271">
        <f t="shared" si="2"/>
        <v>57480000</v>
      </c>
      <c r="E50" s="271">
        <f>E9</f>
        <v>-5075000</v>
      </c>
      <c r="F50" s="270"/>
      <c r="G50" s="270"/>
      <c r="H50" s="270"/>
    </row>
    <row r="52" spans="1:8" ht="12.75">
      <c r="A52" s="236" t="s">
        <v>834</v>
      </c>
      <c r="B52" s="236" t="s">
        <v>833</v>
      </c>
      <c r="C52" s="236" t="s">
        <v>832</v>
      </c>
      <c r="D52" s="236" t="s">
        <v>831</v>
      </c>
      <c r="E52" s="236" t="s">
        <v>829</v>
      </c>
    </row>
    <row r="53" spans="1:8" ht="12.75">
      <c r="A53" s="266" t="s">
        <v>1034</v>
      </c>
      <c r="B53" s="266" t="s">
        <v>1033</v>
      </c>
      <c r="C53" s="266" t="s">
        <v>1032</v>
      </c>
      <c r="D53" s="266" t="s">
        <v>1025</v>
      </c>
      <c r="E53" s="266" t="s">
        <v>1031</v>
      </c>
    </row>
    <row r="54" spans="1:8" ht="12.75">
      <c r="A54" s="266" t="s">
        <v>1030</v>
      </c>
      <c r="B54" s="266" t="s">
        <v>1029</v>
      </c>
      <c r="C54" s="266" t="s">
        <v>1028</v>
      </c>
      <c r="D54" s="266" t="s">
        <v>1027</v>
      </c>
    </row>
    <row r="55" spans="1:8" ht="12.75">
      <c r="A55" s="266" t="s">
        <v>1026</v>
      </c>
      <c r="B55" s="266" t="s">
        <v>1021</v>
      </c>
      <c r="C55" s="266" t="s">
        <v>1025</v>
      </c>
      <c r="D55" s="266" t="s">
        <v>1024</v>
      </c>
    </row>
    <row r="56" spans="1:8" ht="12.75">
      <c r="A56" s="266" t="s">
        <v>1023</v>
      </c>
      <c r="B56" s="266" t="s">
        <v>1022</v>
      </c>
      <c r="C56" s="266" t="s">
        <v>1021</v>
      </c>
      <c r="D56" s="266" t="s">
        <v>1020</v>
      </c>
    </row>
    <row r="57" spans="1:8" ht="12.75">
      <c r="A57" s="266" t="s">
        <v>1019</v>
      </c>
      <c r="B57" s="266" t="s">
        <v>1018</v>
      </c>
      <c r="C57" s="266" t="s">
        <v>1017</v>
      </c>
    </row>
    <row r="58" spans="1:8" ht="12.75">
      <c r="A58" s="266" t="s">
        <v>1016</v>
      </c>
      <c r="C58" s="266" t="s">
        <v>1015</v>
      </c>
    </row>
    <row r="59" spans="1:8" ht="12.75">
      <c r="A59" s="266" t="s">
        <v>1014</v>
      </c>
      <c r="C59" s="266" t="s">
        <v>1013</v>
      </c>
    </row>
    <row r="60" spans="1:8" ht="12.75">
      <c r="A60" s="266" t="s">
        <v>1012</v>
      </c>
    </row>
    <row r="61" spans="1:8" ht="12.75">
      <c r="A61" s="266" t="s">
        <v>1011</v>
      </c>
    </row>
    <row r="62" spans="1:8" ht="12.75">
      <c r="A62" s="266" t="s">
        <v>1010</v>
      </c>
    </row>
    <row r="63" spans="1:8" ht="12.75">
      <c r="A63" s="266" t="s">
        <v>1009</v>
      </c>
    </row>
    <row r="64" spans="1:8" ht="12.75">
      <c r="A64" s="266" t="s">
        <v>1008</v>
      </c>
    </row>
    <row r="65" spans="1:1" ht="12.75">
      <c r="A65" s="266" t="s">
        <v>1007</v>
      </c>
    </row>
    <row r="66" spans="1:1" ht="12.75">
      <c r="A66" s="267"/>
    </row>
  </sheetData>
  <mergeCells count="7">
    <mergeCell ref="A39:A42"/>
    <mergeCell ref="A43:A49"/>
    <mergeCell ref="A2:A9"/>
    <mergeCell ref="A10:A15"/>
    <mergeCell ref="A16:A21"/>
    <mergeCell ref="A22:A29"/>
    <mergeCell ref="A30:A3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DBD9A-5EE3-40F1-A150-C3BCE9799128}">
  <dimension ref="A1:F385"/>
  <sheetViews>
    <sheetView topLeftCell="A208" workbookViewId="0">
      <selection activeCell="D8" sqref="D8"/>
    </sheetView>
  </sheetViews>
  <sheetFormatPr defaultRowHeight="14.25"/>
  <cols>
    <col min="1" max="1" width="8.85546875" style="133" bestFit="1" customWidth="1"/>
    <col min="2" max="2" width="8.140625" style="133" bestFit="1" customWidth="1"/>
    <col min="3" max="3" width="25.140625" style="133" bestFit="1" customWidth="1"/>
    <col min="4" max="4" width="186.85546875" style="133" bestFit="1" customWidth="1"/>
    <col min="5" max="5" width="130.42578125" style="133" bestFit="1" customWidth="1"/>
    <col min="6" max="6" width="14.42578125" style="133" bestFit="1" customWidth="1"/>
    <col min="7" max="16384" width="9.140625" style="133"/>
  </cols>
  <sheetData>
    <row r="1" spans="1:6">
      <c r="A1" s="133" t="s">
        <v>615</v>
      </c>
      <c r="B1" s="133" t="s">
        <v>614</v>
      </c>
      <c r="C1" s="133" t="s">
        <v>613</v>
      </c>
      <c r="D1" s="133" t="s">
        <v>612</v>
      </c>
      <c r="E1" s="133" t="s">
        <v>611</v>
      </c>
      <c r="F1" s="133" t="s">
        <v>610</v>
      </c>
    </row>
    <row r="2" spans="1:6">
      <c r="A2" s="133" t="s">
        <v>498</v>
      </c>
      <c r="B2" s="133" t="s">
        <v>571</v>
      </c>
      <c r="C2" s="133" t="s">
        <v>467</v>
      </c>
      <c r="D2" s="133" t="s">
        <v>319</v>
      </c>
      <c r="F2" s="133" t="s">
        <v>572</v>
      </c>
    </row>
    <row r="3" spans="1:6">
      <c r="A3" s="133" t="s">
        <v>498</v>
      </c>
      <c r="B3" s="133" t="s">
        <v>571</v>
      </c>
      <c r="C3" s="133" t="s">
        <v>487</v>
      </c>
      <c r="D3" s="133" t="s">
        <v>370</v>
      </c>
      <c r="E3" s="133" t="s">
        <v>599</v>
      </c>
      <c r="F3" s="133" t="s">
        <v>389</v>
      </c>
    </row>
    <row r="4" spans="1:6">
      <c r="A4" s="133" t="s">
        <v>498</v>
      </c>
      <c r="B4" s="133" t="s">
        <v>571</v>
      </c>
      <c r="C4" s="133" t="s">
        <v>473</v>
      </c>
      <c r="D4" s="133" t="s">
        <v>602</v>
      </c>
      <c r="E4" s="133" t="s">
        <v>472</v>
      </c>
      <c r="F4" s="133" t="s">
        <v>526</v>
      </c>
    </row>
    <row r="5" spans="1:6">
      <c r="A5" s="133" t="s">
        <v>498</v>
      </c>
      <c r="B5" s="133" t="s">
        <v>571</v>
      </c>
      <c r="C5" s="133" t="s">
        <v>314</v>
      </c>
      <c r="D5" s="133" t="s">
        <v>313</v>
      </c>
      <c r="E5" s="133" t="s">
        <v>536</v>
      </c>
      <c r="F5" s="133" t="s">
        <v>389</v>
      </c>
    </row>
    <row r="6" spans="1:6">
      <c r="A6" s="133" t="s">
        <v>498</v>
      </c>
      <c r="B6" s="133" t="s">
        <v>571</v>
      </c>
      <c r="C6" s="133" t="s">
        <v>483</v>
      </c>
      <c r="D6" s="133" t="s">
        <v>309</v>
      </c>
      <c r="F6" s="133" t="s">
        <v>578</v>
      </c>
    </row>
    <row r="7" spans="1:6">
      <c r="A7" s="133" t="s">
        <v>498</v>
      </c>
      <c r="B7" s="133" t="s">
        <v>571</v>
      </c>
      <c r="C7" s="133" t="s">
        <v>486</v>
      </c>
      <c r="D7" s="133" t="s">
        <v>485</v>
      </c>
      <c r="F7" s="133" t="s">
        <v>593</v>
      </c>
    </row>
    <row r="8" spans="1:6">
      <c r="A8" s="133" t="s">
        <v>498</v>
      </c>
      <c r="B8" s="133" t="s">
        <v>571</v>
      </c>
      <c r="C8" s="133" t="s">
        <v>553</v>
      </c>
      <c r="D8" s="133" t="s">
        <v>592</v>
      </c>
      <c r="E8" s="133" t="s">
        <v>516</v>
      </c>
      <c r="F8" s="133" t="s">
        <v>389</v>
      </c>
    </row>
    <row r="9" spans="1:6">
      <c r="A9" s="133" t="s">
        <v>498</v>
      </c>
      <c r="B9" s="133" t="s">
        <v>571</v>
      </c>
      <c r="C9" s="133" t="s">
        <v>495</v>
      </c>
      <c r="D9" s="133" t="s">
        <v>306</v>
      </c>
      <c r="E9" s="133" t="s">
        <v>305</v>
      </c>
      <c r="F9" s="133" t="s">
        <v>530</v>
      </c>
    </row>
    <row r="10" spans="1:6">
      <c r="A10" s="133" t="s">
        <v>498</v>
      </c>
      <c r="B10" s="133" t="s">
        <v>571</v>
      </c>
      <c r="C10" s="133" t="s">
        <v>477</v>
      </c>
      <c r="D10" s="133" t="s">
        <v>476</v>
      </c>
      <c r="F10" s="133" t="s">
        <v>444</v>
      </c>
    </row>
    <row r="11" spans="1:6">
      <c r="A11" s="133" t="s">
        <v>498</v>
      </c>
      <c r="B11" s="133" t="s">
        <v>571</v>
      </c>
      <c r="C11" s="133" t="s">
        <v>475</v>
      </c>
      <c r="D11" s="133" t="s">
        <v>442</v>
      </c>
      <c r="F11" s="133" t="s">
        <v>609</v>
      </c>
    </row>
    <row r="12" spans="1:6">
      <c r="A12" s="133" t="s">
        <v>498</v>
      </c>
      <c r="B12" s="133" t="s">
        <v>571</v>
      </c>
      <c r="C12" s="133" t="s">
        <v>465</v>
      </c>
      <c r="D12" s="133" t="s">
        <v>382</v>
      </c>
      <c r="E12" s="133" t="s">
        <v>570</v>
      </c>
      <c r="F12" s="133" t="s">
        <v>526</v>
      </c>
    </row>
    <row r="13" spans="1:6">
      <c r="A13" s="133" t="s">
        <v>498</v>
      </c>
      <c r="B13" s="133" t="s">
        <v>571</v>
      </c>
      <c r="C13" s="133" t="s">
        <v>488</v>
      </c>
      <c r="D13" s="133" t="s">
        <v>434</v>
      </c>
      <c r="F13" s="133" t="s">
        <v>608</v>
      </c>
    </row>
    <row r="14" spans="1:6">
      <c r="A14" s="133" t="s">
        <v>498</v>
      </c>
      <c r="B14" s="133" t="s">
        <v>571</v>
      </c>
      <c r="C14" s="133" t="s">
        <v>548</v>
      </c>
      <c r="D14" s="133" t="s">
        <v>607</v>
      </c>
      <c r="E14" s="133" t="s">
        <v>546</v>
      </c>
      <c r="F14" s="133" t="s">
        <v>389</v>
      </c>
    </row>
    <row r="15" spans="1:6">
      <c r="A15" s="133" t="s">
        <v>498</v>
      </c>
      <c r="B15" s="133" t="s">
        <v>571</v>
      </c>
      <c r="C15" s="133" t="s">
        <v>492</v>
      </c>
      <c r="D15" s="133" t="s">
        <v>360</v>
      </c>
      <c r="E15" s="133" t="s">
        <v>359</v>
      </c>
      <c r="F15" s="133" t="s">
        <v>297</v>
      </c>
    </row>
    <row r="16" spans="1:6">
      <c r="A16" s="133" t="s">
        <v>455</v>
      </c>
      <c r="B16" s="133" t="s">
        <v>571</v>
      </c>
      <c r="C16" s="133" t="s">
        <v>430</v>
      </c>
      <c r="D16" s="133" t="s">
        <v>309</v>
      </c>
      <c r="F16" s="133" t="s">
        <v>587</v>
      </c>
    </row>
    <row r="17" spans="1:6">
      <c r="A17" s="133" t="s">
        <v>455</v>
      </c>
      <c r="B17" s="133" t="s">
        <v>571</v>
      </c>
      <c r="C17" s="133" t="s">
        <v>420</v>
      </c>
      <c r="D17" s="133" t="s">
        <v>382</v>
      </c>
      <c r="E17" s="133" t="s">
        <v>369</v>
      </c>
      <c r="F17" s="133" t="s">
        <v>526</v>
      </c>
    </row>
    <row r="18" spans="1:6">
      <c r="A18" s="133" t="s">
        <v>455</v>
      </c>
      <c r="B18" s="133" t="s">
        <v>571</v>
      </c>
      <c r="C18" s="133" t="s">
        <v>449</v>
      </c>
      <c r="D18" s="133" t="s">
        <v>448</v>
      </c>
      <c r="E18" s="133" t="s">
        <v>606</v>
      </c>
      <c r="F18" s="133" t="s">
        <v>389</v>
      </c>
    </row>
    <row r="19" spans="1:6">
      <c r="A19" s="133" t="s">
        <v>455</v>
      </c>
      <c r="B19" s="133" t="s">
        <v>571</v>
      </c>
      <c r="C19" s="133" t="s">
        <v>585</v>
      </c>
      <c r="D19" s="133" t="s">
        <v>584</v>
      </c>
      <c r="E19" s="133" t="s">
        <v>605</v>
      </c>
      <c r="F19" s="133" t="s">
        <v>532</v>
      </c>
    </row>
    <row r="20" spans="1:6">
      <c r="A20" s="133" t="s">
        <v>455</v>
      </c>
      <c r="B20" s="133" t="s">
        <v>571</v>
      </c>
      <c r="C20" s="133" t="s">
        <v>541</v>
      </c>
      <c r="D20" s="133" t="s">
        <v>586</v>
      </c>
      <c r="E20" s="133" t="s">
        <v>539</v>
      </c>
      <c r="F20" s="133" t="s">
        <v>389</v>
      </c>
    </row>
    <row r="21" spans="1:6">
      <c r="A21" s="133" t="s">
        <v>455</v>
      </c>
      <c r="B21" s="133" t="s">
        <v>571</v>
      </c>
      <c r="C21" s="133" t="s">
        <v>409</v>
      </c>
      <c r="D21" s="133" t="s">
        <v>408</v>
      </c>
      <c r="F21" s="133" t="s">
        <v>604</v>
      </c>
    </row>
    <row r="22" spans="1:6">
      <c r="A22" s="133" t="s">
        <v>455</v>
      </c>
      <c r="B22" s="133" t="s">
        <v>571</v>
      </c>
      <c r="C22" s="133" t="s">
        <v>314</v>
      </c>
      <c r="D22" s="133" t="s">
        <v>313</v>
      </c>
      <c r="E22" s="133" t="s">
        <v>536</v>
      </c>
      <c r="F22" s="133" t="s">
        <v>389</v>
      </c>
    </row>
    <row r="23" spans="1:6">
      <c r="A23" s="133" t="s">
        <v>455</v>
      </c>
      <c r="B23" s="133" t="s">
        <v>571</v>
      </c>
      <c r="C23" s="133" t="s">
        <v>426</v>
      </c>
      <c r="D23" s="133" t="s">
        <v>338</v>
      </c>
      <c r="E23" s="133" t="s">
        <v>337</v>
      </c>
      <c r="F23" s="133" t="s">
        <v>533</v>
      </c>
    </row>
    <row r="24" spans="1:6">
      <c r="A24" s="133" t="s">
        <v>455</v>
      </c>
      <c r="B24" s="133" t="s">
        <v>571</v>
      </c>
      <c r="C24" s="133" t="s">
        <v>446</v>
      </c>
      <c r="D24" s="133" t="s">
        <v>445</v>
      </c>
      <c r="F24" s="133" t="s">
        <v>533</v>
      </c>
    </row>
    <row r="25" spans="1:6">
      <c r="A25" s="133" t="s">
        <v>455</v>
      </c>
      <c r="B25" s="133" t="s">
        <v>571</v>
      </c>
      <c r="C25" s="133" t="s">
        <v>435</v>
      </c>
      <c r="D25" s="133" t="s">
        <v>434</v>
      </c>
      <c r="F25" s="133" t="s">
        <v>533</v>
      </c>
    </row>
    <row r="26" spans="1:6">
      <c r="A26" s="133" t="s">
        <v>455</v>
      </c>
      <c r="B26" s="133" t="s">
        <v>571</v>
      </c>
      <c r="C26" s="133" t="s">
        <v>543</v>
      </c>
      <c r="D26" s="133" t="s">
        <v>573</v>
      </c>
      <c r="E26" s="133" t="s">
        <v>516</v>
      </c>
      <c r="F26" s="133" t="s">
        <v>389</v>
      </c>
    </row>
    <row r="27" spans="1:6">
      <c r="A27" s="133" t="s">
        <v>455</v>
      </c>
      <c r="B27" s="133" t="s">
        <v>571</v>
      </c>
      <c r="C27" s="133" t="s">
        <v>432</v>
      </c>
      <c r="D27" s="133" t="s">
        <v>370</v>
      </c>
      <c r="E27" s="133" t="s">
        <v>570</v>
      </c>
      <c r="F27" s="133" t="s">
        <v>389</v>
      </c>
    </row>
    <row r="28" spans="1:6">
      <c r="A28" s="133" t="s">
        <v>455</v>
      </c>
      <c r="B28" s="133" t="s">
        <v>571</v>
      </c>
      <c r="C28" s="133" t="s">
        <v>439</v>
      </c>
      <c r="D28" s="133" t="s">
        <v>438</v>
      </c>
      <c r="E28" s="133" t="s">
        <v>582</v>
      </c>
      <c r="F28" s="133" t="s">
        <v>530</v>
      </c>
    </row>
    <row r="29" spans="1:6">
      <c r="A29" s="133" t="s">
        <v>455</v>
      </c>
      <c r="B29" s="133" t="s">
        <v>571</v>
      </c>
      <c r="C29" s="133" t="s">
        <v>419</v>
      </c>
      <c r="D29" s="133" t="s">
        <v>418</v>
      </c>
      <c r="E29" s="133" t="s">
        <v>417</v>
      </c>
      <c r="F29" s="133" t="s">
        <v>533</v>
      </c>
    </row>
    <row r="30" spans="1:6">
      <c r="A30" s="133" t="s">
        <v>455</v>
      </c>
      <c r="B30" s="133" t="s">
        <v>571</v>
      </c>
      <c r="C30" s="133" t="s">
        <v>581</v>
      </c>
      <c r="D30" s="133" t="s">
        <v>524</v>
      </c>
      <c r="E30" s="133" t="s">
        <v>523</v>
      </c>
      <c r="F30" s="133" t="s">
        <v>321</v>
      </c>
    </row>
    <row r="31" spans="1:6">
      <c r="A31" s="133" t="s">
        <v>455</v>
      </c>
      <c r="B31" s="133" t="s">
        <v>571</v>
      </c>
      <c r="C31" s="133" t="s">
        <v>361</v>
      </c>
      <c r="D31" s="133" t="s">
        <v>360</v>
      </c>
      <c r="E31" s="133" t="s">
        <v>603</v>
      </c>
      <c r="F31" s="133" t="s">
        <v>297</v>
      </c>
    </row>
    <row r="32" spans="1:6">
      <c r="A32" s="133" t="s">
        <v>455</v>
      </c>
      <c r="B32" s="133" t="s">
        <v>571</v>
      </c>
      <c r="C32" s="133" t="s">
        <v>443</v>
      </c>
      <c r="D32" s="133" t="s">
        <v>442</v>
      </c>
      <c r="F32" s="133" t="s">
        <v>533</v>
      </c>
    </row>
    <row r="33" spans="1:6">
      <c r="A33" s="133" t="s">
        <v>455</v>
      </c>
      <c r="B33" s="133" t="s">
        <v>571</v>
      </c>
      <c r="C33" s="133" t="s">
        <v>589</v>
      </c>
      <c r="D33" s="133" t="s">
        <v>588</v>
      </c>
      <c r="F33" s="133" t="s">
        <v>422</v>
      </c>
    </row>
    <row r="34" spans="1:6">
      <c r="A34" s="133" t="s">
        <v>385</v>
      </c>
      <c r="B34" s="133" t="s">
        <v>571</v>
      </c>
      <c r="C34" s="133" t="s">
        <v>348</v>
      </c>
      <c r="D34" s="133" t="s">
        <v>602</v>
      </c>
      <c r="E34" s="133" t="s">
        <v>346</v>
      </c>
      <c r="F34" s="133" t="s">
        <v>526</v>
      </c>
    </row>
    <row r="35" spans="1:6">
      <c r="A35" s="133" t="s">
        <v>385</v>
      </c>
      <c r="B35" s="133" t="s">
        <v>571</v>
      </c>
      <c r="C35" s="133" t="s">
        <v>529</v>
      </c>
      <c r="D35" s="133" t="s">
        <v>579</v>
      </c>
      <c r="E35" s="133" t="s">
        <v>527</v>
      </c>
      <c r="F35" s="133" t="s">
        <v>389</v>
      </c>
    </row>
    <row r="36" spans="1:6">
      <c r="A36" s="133" t="s">
        <v>385</v>
      </c>
      <c r="B36" s="133" t="s">
        <v>571</v>
      </c>
      <c r="C36" s="133" t="s">
        <v>367</v>
      </c>
      <c r="D36" s="133" t="s">
        <v>366</v>
      </c>
      <c r="E36" s="133" t="s">
        <v>395</v>
      </c>
      <c r="F36" s="133" t="s">
        <v>533</v>
      </c>
    </row>
    <row r="37" spans="1:6">
      <c r="A37" s="133" t="s">
        <v>385</v>
      </c>
      <c r="B37" s="133" t="s">
        <v>571</v>
      </c>
      <c r="C37" s="133" t="s">
        <v>332</v>
      </c>
      <c r="D37" s="133" t="s">
        <v>331</v>
      </c>
      <c r="E37" s="133" t="s">
        <v>601</v>
      </c>
      <c r="F37" s="133" t="s">
        <v>530</v>
      </c>
    </row>
    <row r="38" spans="1:6">
      <c r="A38" s="133" t="s">
        <v>385</v>
      </c>
      <c r="B38" s="133" t="s">
        <v>571</v>
      </c>
      <c r="C38" s="133" t="s">
        <v>310</v>
      </c>
      <c r="D38" s="133" t="s">
        <v>309</v>
      </c>
      <c r="F38" s="133" t="s">
        <v>600</v>
      </c>
    </row>
    <row r="39" spans="1:6">
      <c r="A39" s="133" t="s">
        <v>385</v>
      </c>
      <c r="B39" s="133" t="s">
        <v>571</v>
      </c>
      <c r="C39" s="133" t="s">
        <v>339</v>
      </c>
      <c r="D39" s="133" t="s">
        <v>338</v>
      </c>
      <c r="E39" s="133" t="s">
        <v>337</v>
      </c>
      <c r="F39" s="133" t="s">
        <v>533</v>
      </c>
    </row>
    <row r="40" spans="1:6">
      <c r="A40" s="133" t="s">
        <v>385</v>
      </c>
      <c r="B40" s="133" t="s">
        <v>571</v>
      </c>
      <c r="C40" s="133" t="s">
        <v>303</v>
      </c>
      <c r="D40" s="133" t="s">
        <v>302</v>
      </c>
      <c r="F40" s="133" t="s">
        <v>532</v>
      </c>
    </row>
    <row r="41" spans="1:6">
      <c r="A41" s="133" t="s">
        <v>385</v>
      </c>
      <c r="B41" s="133" t="s">
        <v>571</v>
      </c>
      <c r="C41" s="133" t="s">
        <v>371</v>
      </c>
      <c r="D41" s="133" t="s">
        <v>370</v>
      </c>
      <c r="E41" s="133" t="s">
        <v>599</v>
      </c>
      <c r="F41" s="133" t="s">
        <v>389</v>
      </c>
    </row>
    <row r="42" spans="1:6">
      <c r="A42" s="133" t="s">
        <v>385</v>
      </c>
      <c r="B42" s="133" t="s">
        <v>571</v>
      </c>
      <c r="C42" s="133" t="s">
        <v>320</v>
      </c>
      <c r="D42" s="133" t="s">
        <v>319</v>
      </c>
      <c r="F42" s="133" t="s">
        <v>572</v>
      </c>
    </row>
    <row r="43" spans="1:6">
      <c r="A43" s="133" t="s">
        <v>385</v>
      </c>
      <c r="B43" s="133" t="s">
        <v>571</v>
      </c>
      <c r="C43" s="133" t="s">
        <v>335</v>
      </c>
      <c r="D43" s="133" t="s">
        <v>334</v>
      </c>
      <c r="E43" s="133" t="s">
        <v>333</v>
      </c>
      <c r="F43" s="133" t="s">
        <v>321</v>
      </c>
    </row>
    <row r="44" spans="1:6">
      <c r="A44" s="133" t="s">
        <v>385</v>
      </c>
      <c r="B44" s="133" t="s">
        <v>571</v>
      </c>
      <c r="C44" s="133" t="s">
        <v>380</v>
      </c>
      <c r="D44" s="133" t="s">
        <v>379</v>
      </c>
      <c r="E44" s="133" t="s">
        <v>378</v>
      </c>
      <c r="F44" s="133" t="s">
        <v>321</v>
      </c>
    </row>
    <row r="45" spans="1:6">
      <c r="A45" s="133" t="s">
        <v>385</v>
      </c>
      <c r="B45" s="133" t="s">
        <v>571</v>
      </c>
      <c r="C45" s="133" t="s">
        <v>342</v>
      </c>
      <c r="D45" s="133" t="s">
        <v>341</v>
      </c>
      <c r="F45" s="133" t="s">
        <v>444</v>
      </c>
    </row>
    <row r="46" spans="1:6">
      <c r="A46" s="133" t="s">
        <v>385</v>
      </c>
      <c r="B46" s="133" t="s">
        <v>571</v>
      </c>
      <c r="C46" s="133" t="s">
        <v>525</v>
      </c>
      <c r="D46" s="133" t="s">
        <v>524</v>
      </c>
      <c r="E46" s="133" t="s">
        <v>523</v>
      </c>
      <c r="F46" s="133" t="s">
        <v>321</v>
      </c>
    </row>
    <row r="47" spans="1:6">
      <c r="A47" s="133" t="s">
        <v>385</v>
      </c>
      <c r="B47" s="133" t="s">
        <v>571</v>
      </c>
      <c r="C47" s="133" t="s">
        <v>383</v>
      </c>
      <c r="D47" s="133" t="s">
        <v>382</v>
      </c>
      <c r="E47" s="133" t="s">
        <v>570</v>
      </c>
      <c r="F47" s="133" t="s">
        <v>526</v>
      </c>
    </row>
    <row r="48" spans="1:6">
      <c r="A48" s="133" t="s">
        <v>385</v>
      </c>
      <c r="B48" s="133" t="s">
        <v>571</v>
      </c>
      <c r="C48" s="133" t="s">
        <v>394</v>
      </c>
      <c r="D48" s="133" t="s">
        <v>393</v>
      </c>
      <c r="F48" s="133" t="s">
        <v>422</v>
      </c>
    </row>
    <row r="49" spans="1:6">
      <c r="A49" s="133" t="s">
        <v>385</v>
      </c>
      <c r="B49" s="133" t="s">
        <v>571</v>
      </c>
      <c r="C49" s="133" t="s">
        <v>314</v>
      </c>
      <c r="D49" s="133" t="s">
        <v>313</v>
      </c>
      <c r="E49" s="133" t="s">
        <v>536</v>
      </c>
      <c r="F49" s="133" t="s">
        <v>389</v>
      </c>
    </row>
    <row r="50" spans="1:6">
      <c r="A50" s="133" t="s">
        <v>385</v>
      </c>
      <c r="B50" s="133" t="s">
        <v>571</v>
      </c>
      <c r="C50" s="133" t="s">
        <v>361</v>
      </c>
      <c r="D50" s="133" t="s">
        <v>360</v>
      </c>
      <c r="E50" s="133" t="s">
        <v>359</v>
      </c>
      <c r="F50" s="133" t="s">
        <v>297</v>
      </c>
    </row>
    <row r="51" spans="1:6">
      <c r="A51" s="133" t="s">
        <v>385</v>
      </c>
      <c r="B51" s="133" t="s">
        <v>571</v>
      </c>
      <c r="C51" s="133" t="s">
        <v>598</v>
      </c>
      <c r="D51" s="133" t="s">
        <v>573</v>
      </c>
      <c r="E51" s="133" t="s">
        <v>516</v>
      </c>
      <c r="F51" s="133" t="s">
        <v>389</v>
      </c>
    </row>
    <row r="52" spans="1:6">
      <c r="A52" s="133" t="s">
        <v>385</v>
      </c>
      <c r="B52" s="133" t="s">
        <v>571</v>
      </c>
      <c r="C52" s="133" t="s">
        <v>294</v>
      </c>
      <c r="D52" s="133" t="s">
        <v>293</v>
      </c>
      <c r="E52" s="133" t="s">
        <v>292</v>
      </c>
      <c r="F52" s="133" t="s">
        <v>519</v>
      </c>
    </row>
    <row r="53" spans="1:6">
      <c r="A53" s="133" t="s">
        <v>464</v>
      </c>
      <c r="B53" s="133" t="s">
        <v>571</v>
      </c>
      <c r="C53" s="133" t="s">
        <v>548</v>
      </c>
      <c r="D53" s="133" t="s">
        <v>597</v>
      </c>
      <c r="E53" s="133" t="s">
        <v>546</v>
      </c>
      <c r="F53" s="133" t="s">
        <v>389</v>
      </c>
    </row>
    <row r="54" spans="1:6">
      <c r="A54" s="133" t="s">
        <v>464</v>
      </c>
      <c r="B54" s="133" t="s">
        <v>571</v>
      </c>
      <c r="C54" s="133" t="s">
        <v>465</v>
      </c>
      <c r="D54" s="133" t="s">
        <v>382</v>
      </c>
      <c r="E54" s="133" t="s">
        <v>369</v>
      </c>
      <c r="F54" s="133" t="s">
        <v>526</v>
      </c>
    </row>
    <row r="55" spans="1:6">
      <c r="A55" s="133" t="s">
        <v>464</v>
      </c>
      <c r="B55" s="133" t="s">
        <v>571</v>
      </c>
      <c r="C55" s="133" t="s">
        <v>477</v>
      </c>
      <c r="D55" s="133" t="s">
        <v>476</v>
      </c>
      <c r="F55" s="133" t="s">
        <v>532</v>
      </c>
    </row>
    <row r="56" spans="1:6">
      <c r="A56" s="133" t="s">
        <v>464</v>
      </c>
      <c r="B56" s="133" t="s">
        <v>571</v>
      </c>
      <c r="C56" s="133" t="s">
        <v>483</v>
      </c>
      <c r="D56" s="133" t="s">
        <v>309</v>
      </c>
      <c r="F56" s="133" t="s">
        <v>596</v>
      </c>
    </row>
    <row r="57" spans="1:6">
      <c r="A57" s="133" t="s">
        <v>464</v>
      </c>
      <c r="B57" s="133" t="s">
        <v>571</v>
      </c>
      <c r="C57" s="133" t="s">
        <v>475</v>
      </c>
      <c r="D57" s="133" t="s">
        <v>442</v>
      </c>
      <c r="F57" s="133" t="s">
        <v>595</v>
      </c>
    </row>
    <row r="58" spans="1:6">
      <c r="A58" s="133" t="s">
        <v>464</v>
      </c>
      <c r="B58" s="133" t="s">
        <v>571</v>
      </c>
      <c r="C58" s="133" t="s">
        <v>314</v>
      </c>
      <c r="D58" s="133" t="s">
        <v>313</v>
      </c>
      <c r="E58" s="133" t="s">
        <v>536</v>
      </c>
      <c r="F58" s="133" t="s">
        <v>389</v>
      </c>
    </row>
    <row r="59" spans="1:6">
      <c r="A59" s="133" t="s">
        <v>464</v>
      </c>
      <c r="B59" s="133" t="s">
        <v>571</v>
      </c>
      <c r="C59" s="133" t="s">
        <v>492</v>
      </c>
      <c r="D59" s="133" t="s">
        <v>360</v>
      </c>
      <c r="E59" s="133" t="s">
        <v>359</v>
      </c>
      <c r="F59" s="133" t="s">
        <v>297</v>
      </c>
    </row>
    <row r="60" spans="1:6">
      <c r="A60" s="133" t="s">
        <v>464</v>
      </c>
      <c r="B60" s="133" t="s">
        <v>571</v>
      </c>
      <c r="C60" s="133" t="s">
        <v>495</v>
      </c>
      <c r="D60" s="133" t="s">
        <v>306</v>
      </c>
      <c r="E60" s="133" t="s">
        <v>305</v>
      </c>
      <c r="F60" s="133" t="s">
        <v>530</v>
      </c>
    </row>
    <row r="61" spans="1:6">
      <c r="A61" s="133" t="s">
        <v>464</v>
      </c>
      <c r="B61" s="133" t="s">
        <v>571</v>
      </c>
      <c r="C61" s="133" t="s">
        <v>487</v>
      </c>
      <c r="D61" s="133" t="s">
        <v>370</v>
      </c>
      <c r="E61" s="133" t="s">
        <v>531</v>
      </c>
      <c r="F61" s="133" t="s">
        <v>389</v>
      </c>
    </row>
    <row r="62" spans="1:6">
      <c r="A62" s="133" t="s">
        <v>464</v>
      </c>
      <c r="B62" s="133" t="s">
        <v>571</v>
      </c>
      <c r="C62" s="133" t="s">
        <v>553</v>
      </c>
      <c r="D62" s="133" t="s">
        <v>573</v>
      </c>
      <c r="E62" s="133" t="s">
        <v>516</v>
      </c>
      <c r="F62" s="133" t="s">
        <v>389</v>
      </c>
    </row>
    <row r="63" spans="1:6">
      <c r="A63" s="133" t="s">
        <v>464</v>
      </c>
      <c r="B63" s="133" t="s">
        <v>571</v>
      </c>
      <c r="C63" s="133" t="s">
        <v>473</v>
      </c>
      <c r="D63" s="133" t="s">
        <v>347</v>
      </c>
      <c r="E63" s="133" t="s">
        <v>472</v>
      </c>
      <c r="F63" s="133" t="s">
        <v>526</v>
      </c>
    </row>
    <row r="64" spans="1:6">
      <c r="A64" s="133" t="s">
        <v>464</v>
      </c>
      <c r="B64" s="133" t="s">
        <v>571</v>
      </c>
      <c r="C64" s="133" t="s">
        <v>488</v>
      </c>
      <c r="D64" s="133" t="s">
        <v>434</v>
      </c>
      <c r="F64" s="133" t="s">
        <v>595</v>
      </c>
    </row>
    <row r="65" spans="1:6">
      <c r="A65" s="133" t="s">
        <v>464</v>
      </c>
      <c r="B65" s="133" t="s">
        <v>571</v>
      </c>
      <c r="C65" s="133" t="s">
        <v>467</v>
      </c>
      <c r="D65" s="133" t="s">
        <v>319</v>
      </c>
      <c r="F65" s="133" t="s">
        <v>594</v>
      </c>
    </row>
    <row r="66" spans="1:6">
      <c r="A66" s="133" t="s">
        <v>464</v>
      </c>
      <c r="B66" s="133" t="s">
        <v>571</v>
      </c>
      <c r="C66" s="133" t="s">
        <v>486</v>
      </c>
      <c r="D66" s="133" t="s">
        <v>485</v>
      </c>
      <c r="F66" s="133" t="s">
        <v>593</v>
      </c>
    </row>
    <row r="67" spans="1:6">
      <c r="A67" s="133" t="s">
        <v>464</v>
      </c>
      <c r="B67" s="133" t="s">
        <v>571</v>
      </c>
      <c r="C67" s="133" t="s">
        <v>553</v>
      </c>
      <c r="D67" s="133" t="s">
        <v>592</v>
      </c>
      <c r="E67" s="133" t="s">
        <v>516</v>
      </c>
      <c r="F67" s="133" t="s">
        <v>389</v>
      </c>
    </row>
    <row r="68" spans="1:6">
      <c r="A68" s="133" t="s">
        <v>410</v>
      </c>
      <c r="B68" s="133" t="s">
        <v>571</v>
      </c>
      <c r="C68" s="133" t="s">
        <v>449</v>
      </c>
      <c r="D68" s="133" t="s">
        <v>448</v>
      </c>
      <c r="E68" s="133" t="s">
        <v>591</v>
      </c>
      <c r="F68" s="133" t="s">
        <v>389</v>
      </c>
    </row>
    <row r="69" spans="1:6">
      <c r="A69" s="133" t="s">
        <v>410</v>
      </c>
      <c r="B69" s="133" t="s">
        <v>571</v>
      </c>
      <c r="C69" s="133" t="s">
        <v>314</v>
      </c>
      <c r="D69" s="133" t="s">
        <v>313</v>
      </c>
      <c r="E69" s="133" t="s">
        <v>590</v>
      </c>
      <c r="F69" s="133" t="s">
        <v>389</v>
      </c>
    </row>
    <row r="70" spans="1:6">
      <c r="A70" s="133" t="s">
        <v>410</v>
      </c>
      <c r="B70" s="133" t="s">
        <v>571</v>
      </c>
      <c r="C70" s="133" t="s">
        <v>361</v>
      </c>
      <c r="D70" s="133" t="s">
        <v>360</v>
      </c>
      <c r="E70" s="133" t="s">
        <v>359</v>
      </c>
      <c r="F70" s="133" t="s">
        <v>297</v>
      </c>
    </row>
    <row r="71" spans="1:6">
      <c r="A71" s="133" t="s">
        <v>410</v>
      </c>
      <c r="B71" s="133" t="s">
        <v>571</v>
      </c>
      <c r="C71" s="133" t="s">
        <v>543</v>
      </c>
      <c r="D71" s="133" t="s">
        <v>573</v>
      </c>
      <c r="E71" s="133" t="s">
        <v>516</v>
      </c>
      <c r="F71" s="133" t="s">
        <v>389</v>
      </c>
    </row>
    <row r="72" spans="1:6">
      <c r="A72" s="133" t="s">
        <v>410</v>
      </c>
      <c r="B72" s="133" t="s">
        <v>571</v>
      </c>
      <c r="C72" s="133" t="s">
        <v>420</v>
      </c>
      <c r="D72" s="133" t="s">
        <v>382</v>
      </c>
      <c r="E72" s="133" t="s">
        <v>369</v>
      </c>
      <c r="F72" s="133" t="s">
        <v>526</v>
      </c>
    </row>
    <row r="73" spans="1:6">
      <c r="A73" s="133" t="s">
        <v>410</v>
      </c>
      <c r="B73" s="133" t="s">
        <v>571</v>
      </c>
      <c r="C73" s="133" t="s">
        <v>426</v>
      </c>
      <c r="D73" s="133" t="s">
        <v>338</v>
      </c>
      <c r="E73" s="133" t="s">
        <v>337</v>
      </c>
      <c r="F73" s="133" t="s">
        <v>533</v>
      </c>
    </row>
    <row r="74" spans="1:6">
      <c r="A74" s="133" t="s">
        <v>410</v>
      </c>
      <c r="B74" s="133" t="s">
        <v>571</v>
      </c>
      <c r="C74" s="133" t="s">
        <v>589</v>
      </c>
      <c r="D74" s="133" t="s">
        <v>588</v>
      </c>
      <c r="F74" s="133" t="s">
        <v>422</v>
      </c>
    </row>
    <row r="75" spans="1:6">
      <c r="A75" s="133" t="s">
        <v>410</v>
      </c>
      <c r="B75" s="133" t="s">
        <v>571</v>
      </c>
      <c r="C75" s="133" t="s">
        <v>430</v>
      </c>
      <c r="D75" s="133" t="s">
        <v>309</v>
      </c>
      <c r="F75" s="133" t="s">
        <v>587</v>
      </c>
    </row>
    <row r="76" spans="1:6">
      <c r="A76" s="133" t="s">
        <v>410</v>
      </c>
      <c r="B76" s="133" t="s">
        <v>571</v>
      </c>
      <c r="C76" s="133" t="s">
        <v>541</v>
      </c>
      <c r="D76" s="133" t="s">
        <v>586</v>
      </c>
      <c r="E76" s="133" t="s">
        <v>539</v>
      </c>
      <c r="F76" s="133" t="s">
        <v>389</v>
      </c>
    </row>
    <row r="77" spans="1:6">
      <c r="A77" s="133" t="s">
        <v>410</v>
      </c>
      <c r="B77" s="133" t="s">
        <v>571</v>
      </c>
      <c r="C77" s="133" t="s">
        <v>585</v>
      </c>
      <c r="D77" s="133" t="s">
        <v>584</v>
      </c>
      <c r="E77" s="133" t="s">
        <v>583</v>
      </c>
      <c r="F77" s="133" t="s">
        <v>532</v>
      </c>
    </row>
    <row r="78" spans="1:6">
      <c r="A78" s="133" t="s">
        <v>410</v>
      </c>
      <c r="B78" s="133" t="s">
        <v>571</v>
      </c>
      <c r="C78" s="133" t="s">
        <v>439</v>
      </c>
      <c r="D78" s="133" t="s">
        <v>438</v>
      </c>
      <c r="E78" s="133" t="s">
        <v>582</v>
      </c>
      <c r="F78" s="133" t="s">
        <v>530</v>
      </c>
    </row>
    <row r="79" spans="1:6">
      <c r="A79" s="133" t="s">
        <v>410</v>
      </c>
      <c r="B79" s="133" t="s">
        <v>571</v>
      </c>
      <c r="C79" s="133" t="s">
        <v>446</v>
      </c>
      <c r="D79" s="133" t="s">
        <v>445</v>
      </c>
      <c r="F79" s="133" t="s">
        <v>533</v>
      </c>
    </row>
    <row r="80" spans="1:6">
      <c r="A80" s="133" t="s">
        <v>410</v>
      </c>
      <c r="B80" s="133" t="s">
        <v>571</v>
      </c>
      <c r="C80" s="133" t="s">
        <v>432</v>
      </c>
      <c r="D80" s="133" t="s">
        <v>370</v>
      </c>
      <c r="E80" s="133" t="s">
        <v>570</v>
      </c>
      <c r="F80" s="133" t="s">
        <v>389</v>
      </c>
    </row>
    <row r="81" spans="1:6">
      <c r="A81" s="133" t="s">
        <v>410</v>
      </c>
      <c r="B81" s="133" t="s">
        <v>571</v>
      </c>
      <c r="C81" s="133" t="s">
        <v>419</v>
      </c>
      <c r="D81" s="133" t="s">
        <v>418</v>
      </c>
      <c r="E81" s="133" t="s">
        <v>417</v>
      </c>
      <c r="F81" s="133" t="s">
        <v>533</v>
      </c>
    </row>
    <row r="82" spans="1:6">
      <c r="A82" s="133" t="s">
        <v>410</v>
      </c>
      <c r="B82" s="133" t="s">
        <v>571</v>
      </c>
      <c r="C82" s="133" t="s">
        <v>581</v>
      </c>
      <c r="D82" s="133" t="s">
        <v>524</v>
      </c>
      <c r="E82" s="133" t="s">
        <v>523</v>
      </c>
      <c r="F82" s="133" t="s">
        <v>321</v>
      </c>
    </row>
    <row r="83" spans="1:6">
      <c r="A83" s="133" t="s">
        <v>410</v>
      </c>
      <c r="B83" s="133" t="s">
        <v>571</v>
      </c>
      <c r="C83" s="133" t="s">
        <v>443</v>
      </c>
      <c r="D83" s="133" t="s">
        <v>442</v>
      </c>
      <c r="F83" s="133" t="s">
        <v>533</v>
      </c>
    </row>
    <row r="84" spans="1:6">
      <c r="A84" s="133" t="s">
        <v>410</v>
      </c>
      <c r="B84" s="133" t="s">
        <v>571</v>
      </c>
      <c r="C84" s="133" t="s">
        <v>435</v>
      </c>
      <c r="D84" s="133" t="s">
        <v>434</v>
      </c>
      <c r="F84" s="133" t="s">
        <v>533</v>
      </c>
    </row>
    <row r="85" spans="1:6">
      <c r="A85" s="133" t="s">
        <v>410</v>
      </c>
      <c r="B85" s="133" t="s">
        <v>571</v>
      </c>
      <c r="C85" s="133" t="s">
        <v>409</v>
      </c>
      <c r="D85" s="133" t="s">
        <v>408</v>
      </c>
      <c r="F85" s="133" t="s">
        <v>580</v>
      </c>
    </row>
    <row r="86" spans="1:6">
      <c r="A86" s="133" t="s">
        <v>296</v>
      </c>
      <c r="B86" s="133" t="s">
        <v>571</v>
      </c>
      <c r="C86" s="133" t="s">
        <v>529</v>
      </c>
      <c r="D86" s="133" t="s">
        <v>579</v>
      </c>
      <c r="E86" s="133" t="s">
        <v>527</v>
      </c>
      <c r="F86" s="133" t="s">
        <v>389</v>
      </c>
    </row>
    <row r="87" spans="1:6">
      <c r="A87" s="133" t="s">
        <v>296</v>
      </c>
      <c r="B87" s="133" t="s">
        <v>571</v>
      </c>
      <c r="C87" s="133" t="s">
        <v>342</v>
      </c>
      <c r="D87" s="133" t="s">
        <v>341</v>
      </c>
      <c r="F87" s="133" t="s">
        <v>422</v>
      </c>
    </row>
    <row r="88" spans="1:6">
      <c r="A88" s="133" t="s">
        <v>296</v>
      </c>
      <c r="B88" s="133" t="s">
        <v>571</v>
      </c>
      <c r="C88" s="133" t="s">
        <v>525</v>
      </c>
      <c r="D88" s="133" t="s">
        <v>524</v>
      </c>
      <c r="E88" s="133" t="s">
        <v>523</v>
      </c>
      <c r="F88" s="133" t="s">
        <v>321</v>
      </c>
    </row>
    <row r="89" spans="1:6">
      <c r="A89" s="133" t="s">
        <v>296</v>
      </c>
      <c r="B89" s="133" t="s">
        <v>571</v>
      </c>
      <c r="C89" s="133" t="s">
        <v>314</v>
      </c>
      <c r="D89" s="133" t="s">
        <v>313</v>
      </c>
      <c r="E89" s="133" t="s">
        <v>536</v>
      </c>
      <c r="F89" s="133" t="s">
        <v>389</v>
      </c>
    </row>
    <row r="90" spans="1:6">
      <c r="A90" s="133" t="s">
        <v>296</v>
      </c>
      <c r="B90" s="133" t="s">
        <v>571</v>
      </c>
      <c r="C90" s="133" t="s">
        <v>303</v>
      </c>
      <c r="D90" s="133" t="s">
        <v>302</v>
      </c>
      <c r="F90" s="133" t="s">
        <v>532</v>
      </c>
    </row>
    <row r="91" spans="1:6">
      <c r="A91" s="133" t="s">
        <v>296</v>
      </c>
      <c r="B91" s="133" t="s">
        <v>571</v>
      </c>
      <c r="C91" s="133" t="s">
        <v>310</v>
      </c>
      <c r="D91" s="133" t="s">
        <v>309</v>
      </c>
      <c r="F91" s="133" t="s">
        <v>578</v>
      </c>
    </row>
    <row r="92" spans="1:6">
      <c r="A92" s="133" t="s">
        <v>296</v>
      </c>
      <c r="B92" s="133" t="s">
        <v>571</v>
      </c>
      <c r="C92" s="133" t="s">
        <v>294</v>
      </c>
      <c r="D92" s="133" t="s">
        <v>293</v>
      </c>
      <c r="E92" s="133" t="s">
        <v>292</v>
      </c>
      <c r="F92" s="133" t="s">
        <v>577</v>
      </c>
    </row>
    <row r="93" spans="1:6">
      <c r="A93" s="133" t="s">
        <v>296</v>
      </c>
      <c r="B93" s="133" t="s">
        <v>571</v>
      </c>
      <c r="C93" s="133" t="s">
        <v>394</v>
      </c>
      <c r="D93" s="133" t="s">
        <v>393</v>
      </c>
      <c r="F93" s="133" t="s">
        <v>532</v>
      </c>
    </row>
    <row r="94" spans="1:6">
      <c r="A94" s="133" t="s">
        <v>296</v>
      </c>
      <c r="B94" s="133" t="s">
        <v>571</v>
      </c>
      <c r="C94" s="133" t="s">
        <v>361</v>
      </c>
      <c r="D94" s="133" t="s">
        <v>360</v>
      </c>
      <c r="E94" s="133" t="s">
        <v>359</v>
      </c>
      <c r="F94" s="133" t="s">
        <v>297</v>
      </c>
    </row>
    <row r="95" spans="1:6">
      <c r="A95" s="133" t="s">
        <v>296</v>
      </c>
      <c r="B95" s="133" t="s">
        <v>571</v>
      </c>
      <c r="C95" s="133" t="s">
        <v>380</v>
      </c>
      <c r="D95" s="133" t="s">
        <v>576</v>
      </c>
      <c r="E95" s="133" t="s">
        <v>378</v>
      </c>
      <c r="F95" s="133" t="s">
        <v>321</v>
      </c>
    </row>
    <row r="96" spans="1:6">
      <c r="A96" s="133" t="s">
        <v>296</v>
      </c>
      <c r="B96" s="133" t="s">
        <v>571</v>
      </c>
      <c r="C96" s="133" t="s">
        <v>371</v>
      </c>
      <c r="D96" s="133" t="s">
        <v>370</v>
      </c>
      <c r="E96" s="133" t="s">
        <v>575</v>
      </c>
      <c r="F96" s="133" t="s">
        <v>389</v>
      </c>
    </row>
    <row r="97" spans="1:6">
      <c r="A97" s="133" t="s">
        <v>296</v>
      </c>
      <c r="B97" s="133" t="s">
        <v>571</v>
      </c>
      <c r="C97" s="133" t="s">
        <v>367</v>
      </c>
      <c r="D97" s="133" t="s">
        <v>366</v>
      </c>
      <c r="F97" s="133" t="s">
        <v>533</v>
      </c>
    </row>
    <row r="98" spans="1:6">
      <c r="A98" s="133" t="s">
        <v>296</v>
      </c>
      <c r="B98" s="133" t="s">
        <v>571</v>
      </c>
      <c r="C98" s="133" t="s">
        <v>332</v>
      </c>
      <c r="D98" s="133" t="s">
        <v>331</v>
      </c>
      <c r="E98" s="133" t="s">
        <v>574</v>
      </c>
      <c r="F98" s="133" t="s">
        <v>530</v>
      </c>
    </row>
    <row r="99" spans="1:6">
      <c r="A99" s="133" t="s">
        <v>296</v>
      </c>
      <c r="B99" s="133" t="s">
        <v>571</v>
      </c>
      <c r="C99" s="133" t="s">
        <v>348</v>
      </c>
      <c r="D99" s="133" t="s">
        <v>347</v>
      </c>
      <c r="E99" s="133" t="s">
        <v>346</v>
      </c>
      <c r="F99" s="133" t="s">
        <v>526</v>
      </c>
    </row>
    <row r="100" spans="1:6">
      <c r="A100" s="133" t="s">
        <v>296</v>
      </c>
      <c r="B100" s="133" t="s">
        <v>571</v>
      </c>
      <c r="C100" s="133" t="s">
        <v>518</v>
      </c>
      <c r="D100" s="133" t="s">
        <v>573</v>
      </c>
      <c r="E100" s="133" t="s">
        <v>516</v>
      </c>
      <c r="F100" s="133" t="s">
        <v>389</v>
      </c>
    </row>
    <row r="101" spans="1:6">
      <c r="A101" s="133" t="s">
        <v>296</v>
      </c>
      <c r="B101" s="133" t="s">
        <v>571</v>
      </c>
      <c r="C101" s="133" t="s">
        <v>335</v>
      </c>
      <c r="D101" s="133" t="s">
        <v>334</v>
      </c>
      <c r="E101" s="133" t="s">
        <v>333</v>
      </c>
      <c r="F101" s="133" t="s">
        <v>321</v>
      </c>
    </row>
    <row r="102" spans="1:6">
      <c r="A102" s="133" t="s">
        <v>296</v>
      </c>
      <c r="B102" s="133" t="s">
        <v>571</v>
      </c>
      <c r="C102" s="133" t="s">
        <v>320</v>
      </c>
      <c r="D102" s="133" t="s">
        <v>319</v>
      </c>
      <c r="F102" s="133" t="s">
        <v>572</v>
      </c>
    </row>
    <row r="103" spans="1:6">
      <c r="A103" s="133" t="s">
        <v>296</v>
      </c>
      <c r="B103" s="133" t="s">
        <v>571</v>
      </c>
      <c r="C103" s="133" t="s">
        <v>339</v>
      </c>
      <c r="D103" s="133" t="s">
        <v>338</v>
      </c>
      <c r="E103" s="133" t="s">
        <v>337</v>
      </c>
      <c r="F103" s="133" t="s">
        <v>533</v>
      </c>
    </row>
    <row r="104" spans="1:6">
      <c r="A104" s="133" t="s">
        <v>296</v>
      </c>
      <c r="B104" s="133" t="s">
        <v>571</v>
      </c>
      <c r="C104" s="133" t="s">
        <v>383</v>
      </c>
      <c r="D104" s="133" t="s">
        <v>382</v>
      </c>
      <c r="E104" s="133" t="s">
        <v>570</v>
      </c>
      <c r="F104" s="133" t="s">
        <v>526</v>
      </c>
    </row>
    <row r="106" spans="1:6">
      <c r="A106" s="133" t="s">
        <v>498</v>
      </c>
      <c r="B106" s="133" t="s">
        <v>511</v>
      </c>
      <c r="C106" s="133" t="s">
        <v>477</v>
      </c>
      <c r="D106" s="133" t="s">
        <v>476</v>
      </c>
      <c r="F106" s="133" t="s">
        <v>396</v>
      </c>
    </row>
    <row r="107" spans="1:6">
      <c r="A107" s="133" t="s">
        <v>498</v>
      </c>
      <c r="B107" s="133" t="s">
        <v>511</v>
      </c>
      <c r="C107" s="133" t="s">
        <v>487</v>
      </c>
      <c r="D107" s="133" t="s">
        <v>370</v>
      </c>
      <c r="E107" s="133" t="s">
        <v>531</v>
      </c>
      <c r="F107" s="133" t="s">
        <v>404</v>
      </c>
    </row>
    <row r="108" spans="1:6">
      <c r="A108" s="133" t="s">
        <v>498</v>
      </c>
      <c r="B108" s="133" t="s">
        <v>511</v>
      </c>
      <c r="C108" s="133" t="s">
        <v>483</v>
      </c>
      <c r="D108" s="133" t="s">
        <v>309</v>
      </c>
      <c r="F108" s="133" t="s">
        <v>569</v>
      </c>
    </row>
    <row r="109" spans="1:6">
      <c r="A109" s="133" t="s">
        <v>498</v>
      </c>
      <c r="B109" s="133" t="s">
        <v>511</v>
      </c>
      <c r="C109" s="133" t="s">
        <v>505</v>
      </c>
      <c r="D109" s="133" t="s">
        <v>504</v>
      </c>
      <c r="E109" s="133" t="s">
        <v>503</v>
      </c>
      <c r="F109" s="133" t="s">
        <v>389</v>
      </c>
    </row>
    <row r="110" spans="1:6">
      <c r="A110" s="133" t="s">
        <v>498</v>
      </c>
      <c r="B110" s="133" t="s">
        <v>511</v>
      </c>
      <c r="C110" s="133" t="s">
        <v>480</v>
      </c>
      <c r="D110" s="133" t="s">
        <v>479</v>
      </c>
      <c r="F110" s="133" t="s">
        <v>568</v>
      </c>
    </row>
    <row r="111" spans="1:6">
      <c r="A111" s="133" t="s">
        <v>498</v>
      </c>
      <c r="B111" s="133" t="s">
        <v>511</v>
      </c>
      <c r="C111" s="133" t="s">
        <v>486</v>
      </c>
      <c r="D111" s="133" t="s">
        <v>485</v>
      </c>
      <c r="F111" s="133" t="s">
        <v>567</v>
      </c>
    </row>
    <row r="112" spans="1:6">
      <c r="A112" s="133" t="s">
        <v>498</v>
      </c>
      <c r="B112" s="133" t="s">
        <v>511</v>
      </c>
      <c r="C112" s="133" t="s">
        <v>481</v>
      </c>
      <c r="D112" s="133" t="s">
        <v>566</v>
      </c>
      <c r="E112" s="133" t="s">
        <v>372</v>
      </c>
      <c r="F112" s="133" t="s">
        <v>389</v>
      </c>
    </row>
    <row r="113" spans="1:6">
      <c r="A113" s="133" t="s">
        <v>498</v>
      </c>
      <c r="B113" s="133" t="s">
        <v>511</v>
      </c>
      <c r="C113" s="133" t="s">
        <v>495</v>
      </c>
      <c r="D113" s="133" t="s">
        <v>306</v>
      </c>
      <c r="E113" s="133" t="s">
        <v>565</v>
      </c>
      <c r="F113" s="133" t="s">
        <v>304</v>
      </c>
    </row>
    <row r="114" spans="1:6">
      <c r="A114" s="133" t="s">
        <v>498</v>
      </c>
      <c r="B114" s="133" t="s">
        <v>511</v>
      </c>
      <c r="C114" s="133" t="s">
        <v>467</v>
      </c>
      <c r="D114" s="133" t="s">
        <v>319</v>
      </c>
      <c r="F114" s="133" t="s">
        <v>556</v>
      </c>
    </row>
    <row r="115" spans="1:6">
      <c r="A115" s="133" t="s">
        <v>498</v>
      </c>
      <c r="B115" s="133" t="s">
        <v>511</v>
      </c>
      <c r="C115" s="133" t="s">
        <v>469</v>
      </c>
      <c r="D115" s="133" t="s">
        <v>468</v>
      </c>
      <c r="F115" s="133" t="s">
        <v>405</v>
      </c>
    </row>
    <row r="116" spans="1:6">
      <c r="A116" s="133" t="s">
        <v>498</v>
      </c>
      <c r="B116" s="133" t="s">
        <v>511</v>
      </c>
      <c r="C116" s="133" t="s">
        <v>553</v>
      </c>
      <c r="D116" s="133" t="s">
        <v>564</v>
      </c>
      <c r="E116" s="133" t="s">
        <v>516</v>
      </c>
      <c r="F116" s="133" t="s">
        <v>389</v>
      </c>
    </row>
    <row r="117" spans="1:6">
      <c r="A117" s="133" t="s">
        <v>498</v>
      </c>
      <c r="B117" s="133" t="s">
        <v>511</v>
      </c>
      <c r="C117" s="133" t="s">
        <v>550</v>
      </c>
      <c r="D117" s="133" t="s">
        <v>514</v>
      </c>
      <c r="E117" s="133" t="s">
        <v>513</v>
      </c>
      <c r="F117" s="133" t="s">
        <v>389</v>
      </c>
    </row>
    <row r="118" spans="1:6">
      <c r="A118" s="133" t="s">
        <v>498</v>
      </c>
      <c r="B118" s="133" t="s">
        <v>511</v>
      </c>
      <c r="C118" s="133" t="s">
        <v>488</v>
      </c>
      <c r="D118" s="133" t="s">
        <v>434</v>
      </c>
      <c r="F118" s="133" t="s">
        <v>563</v>
      </c>
    </row>
    <row r="119" spans="1:6">
      <c r="A119" s="133" t="s">
        <v>498</v>
      </c>
      <c r="B119" s="133" t="s">
        <v>511</v>
      </c>
      <c r="C119" s="133" t="s">
        <v>314</v>
      </c>
      <c r="D119" s="133" t="s">
        <v>313</v>
      </c>
      <c r="E119" s="133" t="s">
        <v>312</v>
      </c>
      <c r="F119" s="133" t="s">
        <v>404</v>
      </c>
    </row>
    <row r="120" spans="1:6">
      <c r="A120" s="133" t="s">
        <v>498</v>
      </c>
      <c r="B120" s="133" t="s">
        <v>511</v>
      </c>
      <c r="C120" s="133" t="s">
        <v>548</v>
      </c>
      <c r="D120" s="133" t="s">
        <v>547</v>
      </c>
      <c r="E120" s="133" t="s">
        <v>546</v>
      </c>
      <c r="F120" s="133" t="s">
        <v>297</v>
      </c>
    </row>
    <row r="121" spans="1:6">
      <c r="A121" s="133" t="s">
        <v>498</v>
      </c>
      <c r="B121" s="133" t="s">
        <v>511</v>
      </c>
      <c r="C121" s="133" t="s">
        <v>465</v>
      </c>
      <c r="D121" s="133" t="s">
        <v>382</v>
      </c>
      <c r="E121" s="133" t="s">
        <v>369</v>
      </c>
      <c r="F121" s="133" t="s">
        <v>304</v>
      </c>
    </row>
    <row r="122" spans="1:6">
      <c r="A122" s="133" t="s">
        <v>498</v>
      </c>
      <c r="B122" s="133" t="s">
        <v>511</v>
      </c>
      <c r="C122" s="133" t="s">
        <v>475</v>
      </c>
      <c r="D122" s="133" t="s">
        <v>442</v>
      </c>
      <c r="F122" s="133" t="s">
        <v>562</v>
      </c>
    </row>
    <row r="123" spans="1:6">
      <c r="A123" s="133" t="s">
        <v>498</v>
      </c>
      <c r="B123" s="133" t="s">
        <v>511</v>
      </c>
      <c r="C123" s="133" t="s">
        <v>473</v>
      </c>
      <c r="D123" s="133" t="s">
        <v>347</v>
      </c>
      <c r="E123" s="133" t="s">
        <v>472</v>
      </c>
      <c r="F123" s="133" t="s">
        <v>530</v>
      </c>
    </row>
    <row r="124" spans="1:6">
      <c r="A124" s="133" t="s">
        <v>498</v>
      </c>
      <c r="B124" s="133" t="s">
        <v>511</v>
      </c>
      <c r="C124" s="133" t="s">
        <v>491</v>
      </c>
      <c r="D124" s="133" t="s">
        <v>347</v>
      </c>
      <c r="E124" s="133" t="s">
        <v>490</v>
      </c>
      <c r="F124" s="133" t="s">
        <v>530</v>
      </c>
    </row>
    <row r="125" spans="1:6">
      <c r="A125" s="133" t="s">
        <v>498</v>
      </c>
      <c r="B125" s="133" t="s">
        <v>511</v>
      </c>
      <c r="C125" s="133" t="s">
        <v>492</v>
      </c>
      <c r="D125" s="133" t="s">
        <v>360</v>
      </c>
      <c r="E125" s="133" t="s">
        <v>359</v>
      </c>
      <c r="F125" s="133" t="s">
        <v>368</v>
      </c>
    </row>
    <row r="126" spans="1:6">
      <c r="A126" s="133" t="s">
        <v>498</v>
      </c>
      <c r="B126" s="133" t="s">
        <v>511</v>
      </c>
      <c r="C126" s="133" t="s">
        <v>471</v>
      </c>
      <c r="D126" s="133" t="s">
        <v>470</v>
      </c>
      <c r="F126" s="133" t="s">
        <v>398</v>
      </c>
    </row>
    <row r="127" spans="1:6">
      <c r="A127" s="133" t="s">
        <v>455</v>
      </c>
      <c r="B127" s="133" t="s">
        <v>511</v>
      </c>
      <c r="C127" s="133" t="s">
        <v>449</v>
      </c>
      <c r="D127" s="133" t="s">
        <v>448</v>
      </c>
      <c r="E127" s="133" t="s">
        <v>561</v>
      </c>
      <c r="F127" s="133" t="s">
        <v>389</v>
      </c>
    </row>
    <row r="128" spans="1:6">
      <c r="A128" s="133" t="s">
        <v>455</v>
      </c>
      <c r="B128" s="133" t="s">
        <v>511</v>
      </c>
      <c r="C128" s="133" t="s">
        <v>409</v>
      </c>
      <c r="D128" s="133" t="s">
        <v>408</v>
      </c>
      <c r="F128" s="133" t="s">
        <v>560</v>
      </c>
    </row>
    <row r="129" spans="1:6">
      <c r="A129" s="133" t="s">
        <v>455</v>
      </c>
      <c r="B129" s="133" t="s">
        <v>511</v>
      </c>
      <c r="C129" s="133" t="s">
        <v>541</v>
      </c>
      <c r="D129" s="133" t="s">
        <v>540</v>
      </c>
      <c r="E129" s="133" t="s">
        <v>539</v>
      </c>
      <c r="F129" s="133" t="s">
        <v>297</v>
      </c>
    </row>
    <row r="130" spans="1:6">
      <c r="A130" s="133" t="s">
        <v>455</v>
      </c>
      <c r="B130" s="133" t="s">
        <v>511</v>
      </c>
      <c r="C130" s="133" t="s">
        <v>430</v>
      </c>
      <c r="D130" s="133" t="s">
        <v>309</v>
      </c>
      <c r="F130" s="133" t="s">
        <v>559</v>
      </c>
    </row>
    <row r="131" spans="1:6">
      <c r="A131" s="133" t="s">
        <v>455</v>
      </c>
      <c r="B131" s="133" t="s">
        <v>511</v>
      </c>
      <c r="C131" s="133" t="s">
        <v>425</v>
      </c>
      <c r="D131" s="133" t="s">
        <v>424</v>
      </c>
      <c r="E131" s="133" t="s">
        <v>423</v>
      </c>
      <c r="F131" s="133" t="s">
        <v>533</v>
      </c>
    </row>
    <row r="132" spans="1:6">
      <c r="A132" s="133" t="s">
        <v>455</v>
      </c>
      <c r="B132" s="133" t="s">
        <v>511</v>
      </c>
      <c r="C132" s="133" t="s">
        <v>441</v>
      </c>
      <c r="D132" s="133" t="s">
        <v>440</v>
      </c>
      <c r="F132" s="133" t="s">
        <v>405</v>
      </c>
    </row>
    <row r="133" spans="1:6">
      <c r="A133" s="133" t="s">
        <v>455</v>
      </c>
      <c r="B133" s="133" t="s">
        <v>511</v>
      </c>
      <c r="C133" s="133" t="s">
        <v>419</v>
      </c>
      <c r="D133" s="133" t="s">
        <v>418</v>
      </c>
      <c r="E133" s="133" t="s">
        <v>417</v>
      </c>
      <c r="F133" s="133" t="s">
        <v>422</v>
      </c>
    </row>
    <row r="134" spans="1:6">
      <c r="A134" s="133" t="s">
        <v>455</v>
      </c>
      <c r="B134" s="133" t="s">
        <v>511</v>
      </c>
      <c r="C134" s="133" t="s">
        <v>454</v>
      </c>
      <c r="D134" s="133" t="s">
        <v>453</v>
      </c>
      <c r="E134" s="133" t="s">
        <v>452</v>
      </c>
      <c r="F134" s="133" t="s">
        <v>532</v>
      </c>
    </row>
    <row r="135" spans="1:6">
      <c r="A135" s="133" t="s">
        <v>455</v>
      </c>
      <c r="B135" s="133" t="s">
        <v>511</v>
      </c>
      <c r="C135" s="133" t="s">
        <v>543</v>
      </c>
      <c r="D135" s="133" t="s">
        <v>517</v>
      </c>
      <c r="E135" s="133" t="s">
        <v>516</v>
      </c>
      <c r="F135" s="133" t="s">
        <v>389</v>
      </c>
    </row>
    <row r="136" spans="1:6">
      <c r="A136" s="133" t="s">
        <v>455</v>
      </c>
      <c r="B136" s="133" t="s">
        <v>511</v>
      </c>
      <c r="C136" s="133" t="s">
        <v>432</v>
      </c>
      <c r="D136" s="133" t="s">
        <v>370</v>
      </c>
      <c r="E136" s="133" t="s">
        <v>369</v>
      </c>
      <c r="F136" s="133" t="s">
        <v>404</v>
      </c>
    </row>
    <row r="137" spans="1:6">
      <c r="A137" s="133" t="s">
        <v>455</v>
      </c>
      <c r="B137" s="133" t="s">
        <v>511</v>
      </c>
      <c r="C137" s="133" t="s">
        <v>361</v>
      </c>
      <c r="D137" s="133" t="s">
        <v>360</v>
      </c>
      <c r="E137" s="133" t="s">
        <v>359</v>
      </c>
      <c r="F137" s="133" t="s">
        <v>368</v>
      </c>
    </row>
    <row r="138" spans="1:6">
      <c r="A138" s="133" t="s">
        <v>455</v>
      </c>
      <c r="B138" s="133" t="s">
        <v>511</v>
      </c>
      <c r="C138" s="133" t="s">
        <v>413</v>
      </c>
      <c r="D138" s="133" t="s">
        <v>412</v>
      </c>
      <c r="E138" s="133" t="s">
        <v>411</v>
      </c>
      <c r="F138" s="133" t="s">
        <v>533</v>
      </c>
    </row>
    <row r="139" spans="1:6">
      <c r="A139" s="133" t="s">
        <v>455</v>
      </c>
      <c r="B139" s="133" t="s">
        <v>511</v>
      </c>
      <c r="C139" s="133" t="s">
        <v>451</v>
      </c>
      <c r="D139" s="133" t="s">
        <v>306</v>
      </c>
      <c r="E139" s="133" t="s">
        <v>305</v>
      </c>
      <c r="F139" s="133" t="s">
        <v>530</v>
      </c>
    </row>
    <row r="140" spans="1:6">
      <c r="A140" s="133" t="s">
        <v>455</v>
      </c>
      <c r="B140" s="133" t="s">
        <v>511</v>
      </c>
      <c r="C140" s="133" t="s">
        <v>420</v>
      </c>
      <c r="D140" s="133" t="s">
        <v>382</v>
      </c>
      <c r="E140" s="133" t="s">
        <v>369</v>
      </c>
      <c r="F140" s="133" t="s">
        <v>304</v>
      </c>
    </row>
    <row r="141" spans="1:6">
      <c r="A141" s="133" t="s">
        <v>455</v>
      </c>
      <c r="B141" s="133" t="s">
        <v>511</v>
      </c>
      <c r="C141" s="133" t="s">
        <v>426</v>
      </c>
      <c r="D141" s="133" t="s">
        <v>338</v>
      </c>
      <c r="E141" s="133" t="s">
        <v>337</v>
      </c>
      <c r="F141" s="133" t="s">
        <v>416</v>
      </c>
    </row>
    <row r="142" spans="1:6">
      <c r="A142" s="133" t="s">
        <v>455</v>
      </c>
      <c r="B142" s="133" t="s">
        <v>511</v>
      </c>
      <c r="C142" s="133" t="s">
        <v>439</v>
      </c>
      <c r="D142" s="133" t="s">
        <v>438</v>
      </c>
      <c r="E142" s="133" t="s">
        <v>535</v>
      </c>
      <c r="F142" s="133" t="s">
        <v>304</v>
      </c>
    </row>
    <row r="143" spans="1:6">
      <c r="A143" s="133" t="s">
        <v>455</v>
      </c>
      <c r="B143" s="133" t="s">
        <v>511</v>
      </c>
      <c r="C143" s="133" t="s">
        <v>314</v>
      </c>
      <c r="D143" s="133" t="s">
        <v>313</v>
      </c>
      <c r="E143" s="133" t="s">
        <v>312</v>
      </c>
      <c r="F143" s="133" t="s">
        <v>404</v>
      </c>
    </row>
    <row r="144" spans="1:6">
      <c r="A144" s="133" t="s">
        <v>455</v>
      </c>
      <c r="B144" s="133" t="s">
        <v>511</v>
      </c>
      <c r="C144" s="133" t="s">
        <v>435</v>
      </c>
      <c r="D144" s="133" t="s">
        <v>434</v>
      </c>
      <c r="F144" s="133" t="s">
        <v>398</v>
      </c>
    </row>
    <row r="145" spans="1:6">
      <c r="A145" s="133" t="s">
        <v>455</v>
      </c>
      <c r="B145" s="133" t="s">
        <v>511</v>
      </c>
      <c r="C145" s="133" t="s">
        <v>534</v>
      </c>
      <c r="D145" s="133" t="s">
        <v>514</v>
      </c>
      <c r="E145" s="133" t="s">
        <v>513</v>
      </c>
      <c r="F145" s="133" t="s">
        <v>389</v>
      </c>
    </row>
    <row r="146" spans="1:6">
      <c r="A146" s="133" t="s">
        <v>455</v>
      </c>
      <c r="B146" s="133" t="s">
        <v>511</v>
      </c>
      <c r="C146" s="133" t="s">
        <v>443</v>
      </c>
      <c r="D146" s="133" t="s">
        <v>442</v>
      </c>
      <c r="F146" s="133" t="s">
        <v>398</v>
      </c>
    </row>
    <row r="147" spans="1:6">
      <c r="A147" s="133" t="s">
        <v>455</v>
      </c>
      <c r="B147" s="133" t="s">
        <v>511</v>
      </c>
      <c r="C147" s="133" t="s">
        <v>428</v>
      </c>
      <c r="D147" s="133" t="s">
        <v>558</v>
      </c>
      <c r="F147" s="133" t="s">
        <v>389</v>
      </c>
    </row>
    <row r="148" spans="1:6">
      <c r="A148" s="133" t="s">
        <v>455</v>
      </c>
      <c r="B148" s="133" t="s">
        <v>511</v>
      </c>
      <c r="C148" s="133" t="s">
        <v>446</v>
      </c>
      <c r="D148" s="133" t="s">
        <v>445</v>
      </c>
      <c r="F148" s="133" t="s">
        <v>532</v>
      </c>
    </row>
    <row r="149" spans="1:6">
      <c r="A149" s="133" t="s">
        <v>385</v>
      </c>
      <c r="B149" s="133" t="s">
        <v>511</v>
      </c>
      <c r="C149" s="133" t="s">
        <v>374</v>
      </c>
      <c r="D149" s="133" t="s">
        <v>373</v>
      </c>
      <c r="E149" s="133" t="s">
        <v>372</v>
      </c>
      <c r="F149" s="133" t="s">
        <v>389</v>
      </c>
    </row>
    <row r="150" spans="1:6">
      <c r="A150" s="133" t="s">
        <v>385</v>
      </c>
      <c r="B150" s="133" t="s">
        <v>511</v>
      </c>
      <c r="C150" s="133" t="s">
        <v>348</v>
      </c>
      <c r="D150" s="133" t="s">
        <v>557</v>
      </c>
      <c r="E150" s="133" t="s">
        <v>346</v>
      </c>
      <c r="F150" s="133" t="s">
        <v>530</v>
      </c>
    </row>
    <row r="151" spans="1:6">
      <c r="A151" s="133" t="s">
        <v>385</v>
      </c>
      <c r="B151" s="133" t="s">
        <v>511</v>
      </c>
      <c r="C151" s="133" t="s">
        <v>320</v>
      </c>
      <c r="D151" s="133" t="s">
        <v>319</v>
      </c>
      <c r="F151" s="133" t="s">
        <v>556</v>
      </c>
    </row>
    <row r="152" spans="1:6">
      <c r="A152" s="133" t="s">
        <v>385</v>
      </c>
      <c r="B152" s="133" t="s">
        <v>511</v>
      </c>
      <c r="C152" s="133" t="s">
        <v>339</v>
      </c>
      <c r="D152" s="133" t="s">
        <v>338</v>
      </c>
      <c r="E152" s="133" t="s">
        <v>337</v>
      </c>
      <c r="F152" s="133" t="s">
        <v>398</v>
      </c>
    </row>
    <row r="153" spans="1:6">
      <c r="A153" s="133" t="s">
        <v>385</v>
      </c>
      <c r="B153" s="133" t="s">
        <v>511</v>
      </c>
      <c r="C153" s="133" t="s">
        <v>376</v>
      </c>
      <c r="D153" s="133" t="s">
        <v>347</v>
      </c>
      <c r="E153" s="133" t="s">
        <v>375</v>
      </c>
      <c r="F153" s="133" t="s">
        <v>526</v>
      </c>
    </row>
    <row r="154" spans="1:6">
      <c r="A154" s="133" t="s">
        <v>385</v>
      </c>
      <c r="B154" s="133" t="s">
        <v>511</v>
      </c>
      <c r="C154" s="133" t="s">
        <v>332</v>
      </c>
      <c r="D154" s="133" t="s">
        <v>331</v>
      </c>
      <c r="E154" s="133" t="s">
        <v>522</v>
      </c>
      <c r="F154" s="133" t="s">
        <v>304</v>
      </c>
    </row>
    <row r="155" spans="1:6">
      <c r="A155" s="133" t="s">
        <v>385</v>
      </c>
      <c r="B155" s="133" t="s">
        <v>511</v>
      </c>
      <c r="C155" s="133" t="s">
        <v>380</v>
      </c>
      <c r="D155" s="133" t="s">
        <v>379</v>
      </c>
      <c r="E155" s="133" t="s">
        <v>378</v>
      </c>
      <c r="F155" s="133" t="s">
        <v>519</v>
      </c>
    </row>
    <row r="156" spans="1:6">
      <c r="A156" s="133" t="s">
        <v>385</v>
      </c>
      <c r="B156" s="133" t="s">
        <v>511</v>
      </c>
      <c r="C156" s="133" t="s">
        <v>394</v>
      </c>
      <c r="D156" s="133" t="s">
        <v>393</v>
      </c>
      <c r="F156" s="133" t="s">
        <v>400</v>
      </c>
    </row>
    <row r="157" spans="1:6">
      <c r="A157" s="133" t="s">
        <v>385</v>
      </c>
      <c r="B157" s="133" t="s">
        <v>511</v>
      </c>
      <c r="C157" s="133" t="s">
        <v>310</v>
      </c>
      <c r="D157" s="133" t="s">
        <v>309</v>
      </c>
      <c r="F157" s="133" t="s">
        <v>555</v>
      </c>
    </row>
    <row r="158" spans="1:6">
      <c r="A158" s="133" t="s">
        <v>385</v>
      </c>
      <c r="B158" s="133" t="s">
        <v>511</v>
      </c>
      <c r="C158" s="133" t="s">
        <v>515</v>
      </c>
      <c r="D158" s="133" t="s">
        <v>514</v>
      </c>
      <c r="E158" s="133" t="s">
        <v>513</v>
      </c>
      <c r="F158" s="133" t="s">
        <v>389</v>
      </c>
    </row>
    <row r="159" spans="1:6">
      <c r="A159" s="133" t="s">
        <v>385</v>
      </c>
      <c r="B159" s="133" t="s">
        <v>511</v>
      </c>
      <c r="C159" s="133" t="s">
        <v>342</v>
      </c>
      <c r="D159" s="133" t="s">
        <v>341</v>
      </c>
      <c r="F159" s="133" t="s">
        <v>478</v>
      </c>
    </row>
    <row r="160" spans="1:6">
      <c r="A160" s="133" t="s">
        <v>385</v>
      </c>
      <c r="B160" s="133" t="s">
        <v>511</v>
      </c>
      <c r="C160" s="133" t="s">
        <v>529</v>
      </c>
      <c r="D160" s="133" t="s">
        <v>528</v>
      </c>
      <c r="E160" s="133" t="s">
        <v>527</v>
      </c>
      <c r="F160" s="133" t="s">
        <v>297</v>
      </c>
    </row>
    <row r="161" spans="1:6">
      <c r="A161" s="133" t="s">
        <v>385</v>
      </c>
      <c r="B161" s="133" t="s">
        <v>511</v>
      </c>
      <c r="C161" s="133" t="s">
        <v>294</v>
      </c>
      <c r="D161" s="133" t="s">
        <v>293</v>
      </c>
      <c r="E161" s="133" t="s">
        <v>292</v>
      </c>
      <c r="F161" s="133" t="s">
        <v>377</v>
      </c>
    </row>
    <row r="162" spans="1:6">
      <c r="A162" s="133" t="s">
        <v>385</v>
      </c>
      <c r="B162" s="133" t="s">
        <v>511</v>
      </c>
      <c r="C162" s="133" t="s">
        <v>357</v>
      </c>
      <c r="D162" s="133" t="s">
        <v>356</v>
      </c>
      <c r="F162" s="133" t="s">
        <v>405</v>
      </c>
    </row>
    <row r="163" spans="1:6">
      <c r="A163" s="133" t="s">
        <v>385</v>
      </c>
      <c r="B163" s="133" t="s">
        <v>511</v>
      </c>
      <c r="C163" s="133" t="s">
        <v>361</v>
      </c>
      <c r="D163" s="133" t="s">
        <v>360</v>
      </c>
      <c r="E163" s="133" t="s">
        <v>359</v>
      </c>
      <c r="F163" s="133" t="s">
        <v>368</v>
      </c>
    </row>
    <row r="164" spans="1:6">
      <c r="A164" s="133" t="s">
        <v>385</v>
      </c>
      <c r="B164" s="133" t="s">
        <v>511</v>
      </c>
      <c r="C164" s="133" t="s">
        <v>354</v>
      </c>
      <c r="D164" s="133" t="s">
        <v>353</v>
      </c>
      <c r="F164" s="133" t="s">
        <v>494</v>
      </c>
    </row>
    <row r="165" spans="1:6">
      <c r="A165" s="133" t="s">
        <v>385</v>
      </c>
      <c r="B165" s="133" t="s">
        <v>511</v>
      </c>
      <c r="C165" s="133" t="s">
        <v>314</v>
      </c>
      <c r="D165" s="133" t="s">
        <v>313</v>
      </c>
      <c r="E165" s="133" t="s">
        <v>312</v>
      </c>
      <c r="F165" s="133" t="s">
        <v>404</v>
      </c>
    </row>
    <row r="166" spans="1:6">
      <c r="A166" s="133" t="s">
        <v>385</v>
      </c>
      <c r="B166" s="133" t="s">
        <v>511</v>
      </c>
      <c r="C166" s="133" t="s">
        <v>518</v>
      </c>
      <c r="D166" s="133" t="s">
        <v>517</v>
      </c>
      <c r="E166" s="133" t="s">
        <v>516</v>
      </c>
      <c r="F166" s="133" t="s">
        <v>389</v>
      </c>
    </row>
    <row r="167" spans="1:6">
      <c r="A167" s="133" t="s">
        <v>385</v>
      </c>
      <c r="B167" s="133" t="s">
        <v>511</v>
      </c>
      <c r="C167" s="133" t="s">
        <v>335</v>
      </c>
      <c r="D167" s="133" t="s">
        <v>334</v>
      </c>
      <c r="E167" s="133" t="s">
        <v>333</v>
      </c>
      <c r="F167" s="133" t="s">
        <v>402</v>
      </c>
    </row>
    <row r="168" spans="1:6">
      <c r="A168" s="133" t="s">
        <v>385</v>
      </c>
      <c r="B168" s="133" t="s">
        <v>511</v>
      </c>
      <c r="C168" s="133" t="s">
        <v>344</v>
      </c>
      <c r="D168" s="133" t="s">
        <v>343</v>
      </c>
      <c r="F168" s="133" t="s">
        <v>532</v>
      </c>
    </row>
    <row r="169" spans="1:6">
      <c r="A169" s="133" t="s">
        <v>385</v>
      </c>
      <c r="B169" s="133" t="s">
        <v>511</v>
      </c>
      <c r="C169" s="133" t="s">
        <v>303</v>
      </c>
      <c r="D169" s="133" t="s">
        <v>302</v>
      </c>
      <c r="F169" s="133" t="s">
        <v>405</v>
      </c>
    </row>
    <row r="170" spans="1:6">
      <c r="A170" s="133" t="s">
        <v>385</v>
      </c>
      <c r="B170" s="133" t="s">
        <v>511</v>
      </c>
      <c r="C170" s="133" t="s">
        <v>525</v>
      </c>
      <c r="D170" s="133" t="s">
        <v>524</v>
      </c>
      <c r="E170" s="133" t="s">
        <v>523</v>
      </c>
      <c r="F170" s="133" t="s">
        <v>519</v>
      </c>
    </row>
    <row r="171" spans="1:6">
      <c r="A171" s="133" t="s">
        <v>385</v>
      </c>
      <c r="B171" s="133" t="s">
        <v>511</v>
      </c>
      <c r="C171" s="133" t="s">
        <v>554</v>
      </c>
      <c r="D171" s="133" t="s">
        <v>366</v>
      </c>
      <c r="E171" s="133" t="s">
        <v>395</v>
      </c>
      <c r="F171" s="133" t="s">
        <v>433</v>
      </c>
    </row>
    <row r="172" spans="1:6">
      <c r="A172" s="133" t="s">
        <v>385</v>
      </c>
      <c r="B172" s="133" t="s">
        <v>511</v>
      </c>
      <c r="C172" s="133" t="s">
        <v>371</v>
      </c>
      <c r="D172" s="133" t="s">
        <v>370</v>
      </c>
      <c r="E172" s="133" t="s">
        <v>531</v>
      </c>
      <c r="F172" s="133" t="s">
        <v>404</v>
      </c>
    </row>
    <row r="173" spans="1:6">
      <c r="A173" s="133" t="s">
        <v>385</v>
      </c>
      <c r="B173" s="133" t="s">
        <v>511</v>
      </c>
      <c r="C173" s="133" t="s">
        <v>383</v>
      </c>
      <c r="D173" s="133" t="s">
        <v>382</v>
      </c>
      <c r="E173" s="133" t="s">
        <v>369</v>
      </c>
      <c r="F173" s="133" t="s">
        <v>304</v>
      </c>
    </row>
    <row r="174" spans="1:6">
      <c r="A174" s="133" t="s">
        <v>385</v>
      </c>
      <c r="B174" s="133" t="s">
        <v>511</v>
      </c>
      <c r="C174" s="133" t="s">
        <v>351</v>
      </c>
      <c r="D174" s="133" t="s">
        <v>350</v>
      </c>
      <c r="F174" s="133" t="s">
        <v>384</v>
      </c>
    </row>
    <row r="175" spans="1:6">
      <c r="A175" s="133" t="s">
        <v>464</v>
      </c>
      <c r="B175" s="133" t="s">
        <v>511</v>
      </c>
      <c r="C175" s="133" t="s">
        <v>553</v>
      </c>
      <c r="D175" s="133" t="s">
        <v>552</v>
      </c>
      <c r="E175" s="133" t="s">
        <v>516</v>
      </c>
      <c r="F175" s="133" t="s">
        <v>389</v>
      </c>
    </row>
    <row r="176" spans="1:6">
      <c r="A176" s="133" t="s">
        <v>464</v>
      </c>
      <c r="B176" s="133" t="s">
        <v>511</v>
      </c>
      <c r="C176" s="133" t="s">
        <v>471</v>
      </c>
      <c r="D176" s="133" t="s">
        <v>470</v>
      </c>
      <c r="F176" s="133" t="s">
        <v>422</v>
      </c>
    </row>
    <row r="177" spans="1:6">
      <c r="A177" s="133" t="s">
        <v>464</v>
      </c>
      <c r="B177" s="133" t="s">
        <v>511</v>
      </c>
      <c r="C177" s="133" t="s">
        <v>483</v>
      </c>
      <c r="D177" s="133" t="s">
        <v>309</v>
      </c>
      <c r="F177" s="133" t="s">
        <v>551</v>
      </c>
    </row>
    <row r="178" spans="1:6">
      <c r="A178" s="133" t="s">
        <v>464</v>
      </c>
      <c r="B178" s="133" t="s">
        <v>511</v>
      </c>
      <c r="C178" s="133" t="s">
        <v>473</v>
      </c>
      <c r="D178" s="133" t="s">
        <v>347</v>
      </c>
      <c r="E178" s="133" t="s">
        <v>472</v>
      </c>
      <c r="F178" s="133" t="s">
        <v>530</v>
      </c>
    </row>
    <row r="179" spans="1:6">
      <c r="A179" s="133" t="s">
        <v>464</v>
      </c>
      <c r="B179" s="133" t="s">
        <v>511</v>
      </c>
      <c r="C179" s="133" t="s">
        <v>487</v>
      </c>
      <c r="D179" s="133" t="s">
        <v>370</v>
      </c>
      <c r="E179" s="133" t="s">
        <v>369</v>
      </c>
      <c r="F179" s="133" t="s">
        <v>297</v>
      </c>
    </row>
    <row r="180" spans="1:6">
      <c r="A180" s="133" t="s">
        <v>464</v>
      </c>
      <c r="B180" s="133" t="s">
        <v>511</v>
      </c>
      <c r="C180" s="133" t="s">
        <v>550</v>
      </c>
      <c r="D180" s="133" t="s">
        <v>514</v>
      </c>
      <c r="E180" s="133" t="s">
        <v>513</v>
      </c>
      <c r="F180" s="133" t="s">
        <v>389</v>
      </c>
    </row>
    <row r="181" spans="1:6">
      <c r="A181" s="133" t="s">
        <v>464</v>
      </c>
      <c r="B181" s="133" t="s">
        <v>511</v>
      </c>
      <c r="C181" s="133" t="s">
        <v>465</v>
      </c>
      <c r="D181" s="133" t="s">
        <v>382</v>
      </c>
      <c r="E181" s="133" t="s">
        <v>369</v>
      </c>
      <c r="F181" s="133" t="s">
        <v>345</v>
      </c>
    </row>
    <row r="182" spans="1:6">
      <c r="A182" s="133" t="s">
        <v>464</v>
      </c>
      <c r="B182" s="133" t="s">
        <v>511</v>
      </c>
      <c r="C182" s="133" t="s">
        <v>314</v>
      </c>
      <c r="D182" s="133" t="s">
        <v>313</v>
      </c>
      <c r="E182" s="133" t="s">
        <v>312</v>
      </c>
      <c r="F182" s="133" t="s">
        <v>404</v>
      </c>
    </row>
    <row r="183" spans="1:6">
      <c r="A183" s="133" t="s">
        <v>464</v>
      </c>
      <c r="B183" s="133" t="s">
        <v>511</v>
      </c>
      <c r="C183" s="133" t="s">
        <v>477</v>
      </c>
      <c r="D183" s="133" t="s">
        <v>476</v>
      </c>
      <c r="F183" s="133" t="s">
        <v>336</v>
      </c>
    </row>
    <row r="184" spans="1:6">
      <c r="A184" s="133" t="s">
        <v>464</v>
      </c>
      <c r="B184" s="133" t="s">
        <v>511</v>
      </c>
      <c r="C184" s="133" t="s">
        <v>480</v>
      </c>
      <c r="D184" s="133" t="s">
        <v>479</v>
      </c>
      <c r="F184" s="133" t="s">
        <v>405</v>
      </c>
    </row>
    <row r="185" spans="1:6">
      <c r="A185" s="133" t="s">
        <v>464</v>
      </c>
      <c r="B185" s="133" t="s">
        <v>511</v>
      </c>
      <c r="C185" s="133" t="s">
        <v>467</v>
      </c>
      <c r="D185" s="133" t="s">
        <v>319</v>
      </c>
      <c r="F185" s="133" t="s">
        <v>549</v>
      </c>
    </row>
    <row r="186" spans="1:6">
      <c r="A186" s="133" t="s">
        <v>464</v>
      </c>
      <c r="B186" s="133" t="s">
        <v>511</v>
      </c>
      <c r="C186" s="133" t="s">
        <v>548</v>
      </c>
      <c r="D186" s="133" t="s">
        <v>547</v>
      </c>
      <c r="E186" s="133" t="s">
        <v>546</v>
      </c>
      <c r="F186" s="133" t="s">
        <v>389</v>
      </c>
    </row>
    <row r="187" spans="1:6">
      <c r="A187" s="133" t="s">
        <v>464</v>
      </c>
      <c r="B187" s="133" t="s">
        <v>511</v>
      </c>
      <c r="C187" s="133" t="s">
        <v>495</v>
      </c>
      <c r="D187" s="133" t="s">
        <v>306</v>
      </c>
      <c r="E187" s="133" t="s">
        <v>459</v>
      </c>
      <c r="F187" s="133" t="s">
        <v>345</v>
      </c>
    </row>
    <row r="188" spans="1:6">
      <c r="A188" s="133" t="s">
        <v>464</v>
      </c>
      <c r="B188" s="133" t="s">
        <v>511</v>
      </c>
      <c r="C188" s="133" t="s">
        <v>486</v>
      </c>
      <c r="D188" s="133" t="s">
        <v>485</v>
      </c>
      <c r="F188" s="133" t="s">
        <v>545</v>
      </c>
    </row>
    <row r="189" spans="1:6">
      <c r="A189" s="133" t="s">
        <v>464</v>
      </c>
      <c r="B189" s="133" t="s">
        <v>511</v>
      </c>
      <c r="C189" s="133" t="s">
        <v>492</v>
      </c>
      <c r="D189" s="133" t="s">
        <v>360</v>
      </c>
      <c r="E189" s="133" t="s">
        <v>359</v>
      </c>
      <c r="F189" s="133" t="s">
        <v>368</v>
      </c>
    </row>
    <row r="190" spans="1:6">
      <c r="A190" s="133" t="s">
        <v>464</v>
      </c>
      <c r="B190" s="133" t="s">
        <v>511</v>
      </c>
      <c r="C190" s="133" t="s">
        <v>481</v>
      </c>
      <c r="D190" s="133" t="s">
        <v>373</v>
      </c>
      <c r="E190" s="133" t="s">
        <v>372</v>
      </c>
      <c r="F190" s="133" t="s">
        <v>389</v>
      </c>
    </row>
    <row r="191" spans="1:6">
      <c r="A191" s="133" t="s">
        <v>464</v>
      </c>
      <c r="B191" s="133" t="s">
        <v>511</v>
      </c>
      <c r="C191" s="133" t="s">
        <v>475</v>
      </c>
      <c r="D191" s="133" t="s">
        <v>442</v>
      </c>
      <c r="F191" s="133" t="s">
        <v>544</v>
      </c>
    </row>
    <row r="192" spans="1:6">
      <c r="A192" s="133" t="s">
        <v>464</v>
      </c>
      <c r="B192" s="133" t="s">
        <v>511</v>
      </c>
      <c r="C192" s="133" t="s">
        <v>488</v>
      </c>
      <c r="D192" s="133" t="s">
        <v>434</v>
      </c>
      <c r="F192" s="133" t="s">
        <v>544</v>
      </c>
    </row>
    <row r="193" spans="1:6">
      <c r="A193" s="133" t="s">
        <v>464</v>
      </c>
      <c r="B193" s="133" t="s">
        <v>511</v>
      </c>
      <c r="C193" s="133" t="s">
        <v>469</v>
      </c>
      <c r="D193" s="133" t="s">
        <v>468</v>
      </c>
      <c r="F193" s="133" t="s">
        <v>422</v>
      </c>
    </row>
    <row r="194" spans="1:6">
      <c r="A194" s="133" t="s">
        <v>498</v>
      </c>
      <c r="B194" s="133" t="s">
        <v>511</v>
      </c>
      <c r="C194" s="133" t="s">
        <v>491</v>
      </c>
      <c r="D194" s="133" t="s">
        <v>347</v>
      </c>
      <c r="E194" s="133" t="s">
        <v>490</v>
      </c>
      <c r="F194" s="133" t="s">
        <v>526</v>
      </c>
    </row>
    <row r="195" spans="1:6">
      <c r="A195" s="133" t="s">
        <v>410</v>
      </c>
      <c r="B195" s="133" t="s">
        <v>511</v>
      </c>
      <c r="C195" s="133" t="s">
        <v>543</v>
      </c>
      <c r="D195" s="133" t="s">
        <v>517</v>
      </c>
      <c r="E195" s="133" t="s">
        <v>516</v>
      </c>
      <c r="F195" s="133" t="s">
        <v>389</v>
      </c>
    </row>
    <row r="196" spans="1:6">
      <c r="A196" s="133" t="s">
        <v>410</v>
      </c>
      <c r="B196" s="133" t="s">
        <v>511</v>
      </c>
      <c r="C196" s="133" t="s">
        <v>451</v>
      </c>
      <c r="D196" s="133" t="s">
        <v>306</v>
      </c>
      <c r="E196" s="133" t="s">
        <v>305</v>
      </c>
      <c r="F196" s="133" t="s">
        <v>530</v>
      </c>
    </row>
    <row r="197" spans="1:6">
      <c r="A197" s="133" t="s">
        <v>410</v>
      </c>
      <c r="B197" s="133" t="s">
        <v>511</v>
      </c>
      <c r="C197" s="133" t="s">
        <v>432</v>
      </c>
      <c r="D197" s="133" t="s">
        <v>370</v>
      </c>
      <c r="E197" s="133" t="s">
        <v>369</v>
      </c>
      <c r="F197" s="133" t="s">
        <v>404</v>
      </c>
    </row>
    <row r="198" spans="1:6">
      <c r="A198" s="133" t="s">
        <v>410</v>
      </c>
      <c r="B198" s="133" t="s">
        <v>511</v>
      </c>
      <c r="C198" s="133" t="s">
        <v>542</v>
      </c>
      <c r="D198" s="133" t="s">
        <v>418</v>
      </c>
      <c r="E198" s="133" t="s">
        <v>417</v>
      </c>
      <c r="F198" s="133" t="s">
        <v>422</v>
      </c>
    </row>
    <row r="199" spans="1:6">
      <c r="A199" s="133" t="s">
        <v>410</v>
      </c>
      <c r="B199" s="133" t="s">
        <v>511</v>
      </c>
      <c r="C199" s="133" t="s">
        <v>426</v>
      </c>
      <c r="D199" s="133" t="s">
        <v>338</v>
      </c>
      <c r="E199" s="133" t="s">
        <v>337</v>
      </c>
      <c r="F199" s="133" t="s">
        <v>444</v>
      </c>
    </row>
    <row r="200" spans="1:6">
      <c r="A200" s="133" t="s">
        <v>410</v>
      </c>
      <c r="B200" s="133" t="s">
        <v>511</v>
      </c>
      <c r="C200" s="133" t="s">
        <v>541</v>
      </c>
      <c r="D200" s="133" t="s">
        <v>540</v>
      </c>
      <c r="E200" s="133" t="s">
        <v>539</v>
      </c>
      <c r="F200" s="133" t="s">
        <v>297</v>
      </c>
    </row>
    <row r="201" spans="1:6">
      <c r="A201" s="133" t="s">
        <v>410</v>
      </c>
      <c r="B201" s="133" t="s">
        <v>511</v>
      </c>
      <c r="C201" s="133" t="s">
        <v>443</v>
      </c>
      <c r="D201" s="133" t="s">
        <v>442</v>
      </c>
      <c r="F201" s="133" t="s">
        <v>422</v>
      </c>
    </row>
    <row r="202" spans="1:6">
      <c r="A202" s="133" t="s">
        <v>410</v>
      </c>
      <c r="B202" s="133" t="s">
        <v>511</v>
      </c>
      <c r="C202" s="133" t="s">
        <v>409</v>
      </c>
      <c r="D202" s="133" t="s">
        <v>408</v>
      </c>
      <c r="F202" s="133" t="s">
        <v>538</v>
      </c>
    </row>
    <row r="203" spans="1:6">
      <c r="A203" s="133" t="s">
        <v>410</v>
      </c>
      <c r="B203" s="133" t="s">
        <v>511</v>
      </c>
      <c r="C203" s="133" t="s">
        <v>446</v>
      </c>
      <c r="D203" s="133" t="s">
        <v>445</v>
      </c>
      <c r="F203" s="133" t="s">
        <v>422</v>
      </c>
    </row>
    <row r="204" spans="1:6">
      <c r="A204" s="133" t="s">
        <v>410</v>
      </c>
      <c r="B204" s="133" t="s">
        <v>511</v>
      </c>
      <c r="C204" s="133" t="s">
        <v>420</v>
      </c>
      <c r="D204" s="133" t="s">
        <v>382</v>
      </c>
      <c r="E204" s="133" t="s">
        <v>369</v>
      </c>
      <c r="F204" s="133" t="s">
        <v>329</v>
      </c>
    </row>
    <row r="205" spans="1:6">
      <c r="A205" s="133" t="s">
        <v>410</v>
      </c>
      <c r="B205" s="133" t="s">
        <v>511</v>
      </c>
      <c r="C205" s="133" t="s">
        <v>449</v>
      </c>
      <c r="D205" s="133" t="s">
        <v>448</v>
      </c>
      <c r="E205" s="133" t="s">
        <v>537</v>
      </c>
      <c r="F205" s="133" t="s">
        <v>389</v>
      </c>
    </row>
    <row r="206" spans="1:6">
      <c r="A206" s="133" t="s">
        <v>410</v>
      </c>
      <c r="B206" s="133" t="s">
        <v>511</v>
      </c>
      <c r="C206" s="133" t="s">
        <v>428</v>
      </c>
      <c r="D206" s="133" t="s">
        <v>427</v>
      </c>
      <c r="F206" s="133" t="s">
        <v>389</v>
      </c>
    </row>
    <row r="207" spans="1:6">
      <c r="A207" s="133" t="s">
        <v>410</v>
      </c>
      <c r="B207" s="133" t="s">
        <v>511</v>
      </c>
      <c r="C207" s="133" t="s">
        <v>314</v>
      </c>
      <c r="D207" s="133" t="s">
        <v>313</v>
      </c>
      <c r="E207" s="133" t="s">
        <v>536</v>
      </c>
      <c r="F207" s="133" t="s">
        <v>404</v>
      </c>
    </row>
    <row r="208" spans="1:6">
      <c r="A208" s="133" t="s">
        <v>410</v>
      </c>
      <c r="B208" s="133" t="s">
        <v>511</v>
      </c>
      <c r="C208" s="133" t="s">
        <v>425</v>
      </c>
      <c r="D208" s="133" t="s">
        <v>424</v>
      </c>
      <c r="E208" s="133" t="s">
        <v>423</v>
      </c>
      <c r="F208" s="133" t="s">
        <v>533</v>
      </c>
    </row>
    <row r="209" spans="1:6">
      <c r="A209" s="133" t="s">
        <v>410</v>
      </c>
      <c r="B209" s="133" t="s">
        <v>511</v>
      </c>
      <c r="C209" s="133" t="s">
        <v>441</v>
      </c>
      <c r="D209" s="133" t="s">
        <v>440</v>
      </c>
      <c r="F209" s="133" t="s">
        <v>405</v>
      </c>
    </row>
    <row r="210" spans="1:6">
      <c r="A210" s="133" t="s">
        <v>410</v>
      </c>
      <c r="B210" s="133" t="s">
        <v>511</v>
      </c>
      <c r="C210" s="133" t="s">
        <v>435</v>
      </c>
      <c r="D210" s="133" t="s">
        <v>434</v>
      </c>
      <c r="F210" s="133" t="s">
        <v>422</v>
      </c>
    </row>
    <row r="211" spans="1:6">
      <c r="A211" s="133" t="s">
        <v>410</v>
      </c>
      <c r="B211" s="133" t="s">
        <v>511</v>
      </c>
      <c r="C211" s="133" t="s">
        <v>439</v>
      </c>
      <c r="D211" s="133" t="s">
        <v>438</v>
      </c>
      <c r="E211" s="133" t="s">
        <v>535</v>
      </c>
      <c r="F211" s="133" t="s">
        <v>345</v>
      </c>
    </row>
    <row r="212" spans="1:6">
      <c r="A212" s="133" t="s">
        <v>410</v>
      </c>
      <c r="B212" s="133" t="s">
        <v>511</v>
      </c>
      <c r="C212" s="133" t="s">
        <v>534</v>
      </c>
      <c r="D212" s="133" t="s">
        <v>514</v>
      </c>
      <c r="E212" s="133" t="s">
        <v>513</v>
      </c>
      <c r="F212" s="133" t="s">
        <v>389</v>
      </c>
    </row>
    <row r="213" spans="1:6">
      <c r="A213" s="133" t="s">
        <v>410</v>
      </c>
      <c r="B213" s="133" t="s">
        <v>511</v>
      </c>
      <c r="C213" s="133" t="s">
        <v>361</v>
      </c>
      <c r="D213" s="133" t="s">
        <v>360</v>
      </c>
      <c r="E213" s="133" t="s">
        <v>359</v>
      </c>
      <c r="F213" s="133" t="s">
        <v>368</v>
      </c>
    </row>
    <row r="214" spans="1:6">
      <c r="A214" s="133" t="s">
        <v>410</v>
      </c>
      <c r="B214" s="133" t="s">
        <v>511</v>
      </c>
      <c r="C214" s="133" t="s">
        <v>413</v>
      </c>
      <c r="D214" s="133" t="s">
        <v>412</v>
      </c>
      <c r="E214" s="133" t="s">
        <v>411</v>
      </c>
      <c r="F214" s="133" t="s">
        <v>533</v>
      </c>
    </row>
    <row r="215" spans="1:6">
      <c r="A215" s="133" t="s">
        <v>410</v>
      </c>
      <c r="B215" s="133" t="s">
        <v>511</v>
      </c>
      <c r="C215" s="133" t="s">
        <v>454</v>
      </c>
      <c r="D215" s="133" t="s">
        <v>453</v>
      </c>
      <c r="E215" s="133" t="s">
        <v>452</v>
      </c>
      <c r="F215" s="133" t="s">
        <v>533</v>
      </c>
    </row>
    <row r="216" spans="1:6">
      <c r="A216" s="133" t="s">
        <v>296</v>
      </c>
      <c r="B216" s="133" t="s">
        <v>511</v>
      </c>
      <c r="C216" s="133" t="s">
        <v>357</v>
      </c>
      <c r="D216" s="133" t="s">
        <v>356</v>
      </c>
      <c r="F216" s="133" t="s">
        <v>494</v>
      </c>
    </row>
    <row r="217" spans="1:6">
      <c r="A217" s="133" t="s">
        <v>296</v>
      </c>
      <c r="B217" s="133" t="s">
        <v>511</v>
      </c>
      <c r="C217" s="133" t="s">
        <v>394</v>
      </c>
      <c r="D217" s="133" t="s">
        <v>393</v>
      </c>
      <c r="F217" s="133" t="s">
        <v>433</v>
      </c>
    </row>
    <row r="218" spans="1:6">
      <c r="A218" s="133" t="s">
        <v>296</v>
      </c>
      <c r="B218" s="133" t="s">
        <v>511</v>
      </c>
      <c r="C218" s="133" t="s">
        <v>339</v>
      </c>
      <c r="D218" s="133" t="s">
        <v>338</v>
      </c>
      <c r="E218" s="133" t="s">
        <v>337</v>
      </c>
      <c r="F218" s="133" t="s">
        <v>532</v>
      </c>
    </row>
    <row r="219" spans="1:6">
      <c r="A219" s="133" t="s">
        <v>296</v>
      </c>
      <c r="B219" s="133" t="s">
        <v>511</v>
      </c>
      <c r="C219" s="133" t="s">
        <v>348</v>
      </c>
      <c r="D219" s="133" t="s">
        <v>347</v>
      </c>
      <c r="E219" s="133" t="s">
        <v>346</v>
      </c>
      <c r="F219" s="133" t="s">
        <v>530</v>
      </c>
    </row>
    <row r="220" spans="1:6">
      <c r="A220" s="133" t="s">
        <v>296</v>
      </c>
      <c r="B220" s="133" t="s">
        <v>511</v>
      </c>
      <c r="C220" s="133" t="s">
        <v>361</v>
      </c>
      <c r="D220" s="133" t="s">
        <v>360</v>
      </c>
      <c r="E220" s="133" t="s">
        <v>359</v>
      </c>
      <c r="F220" s="133" t="s">
        <v>362</v>
      </c>
    </row>
    <row r="221" spans="1:6">
      <c r="A221" s="133" t="s">
        <v>296</v>
      </c>
      <c r="B221" s="133" t="s">
        <v>511</v>
      </c>
      <c r="C221" s="133" t="s">
        <v>344</v>
      </c>
      <c r="D221" s="133" t="s">
        <v>343</v>
      </c>
      <c r="F221" s="133" t="s">
        <v>532</v>
      </c>
    </row>
    <row r="222" spans="1:6">
      <c r="A222" s="133" t="s">
        <v>296</v>
      </c>
      <c r="B222" s="133" t="s">
        <v>511</v>
      </c>
      <c r="C222" s="133" t="s">
        <v>371</v>
      </c>
      <c r="D222" s="133" t="s">
        <v>370</v>
      </c>
      <c r="E222" s="133" t="s">
        <v>531</v>
      </c>
      <c r="F222" s="133" t="s">
        <v>297</v>
      </c>
    </row>
    <row r="223" spans="1:6">
      <c r="A223" s="133" t="s">
        <v>296</v>
      </c>
      <c r="B223" s="133" t="s">
        <v>511</v>
      </c>
      <c r="C223" s="133" t="s">
        <v>307</v>
      </c>
      <c r="D223" s="133" t="s">
        <v>306</v>
      </c>
      <c r="E223" s="133" t="s">
        <v>305</v>
      </c>
      <c r="F223" s="133" t="s">
        <v>530</v>
      </c>
    </row>
    <row r="224" spans="1:6">
      <c r="A224" s="133" t="s">
        <v>296</v>
      </c>
      <c r="B224" s="133" t="s">
        <v>511</v>
      </c>
      <c r="C224" s="133" t="s">
        <v>380</v>
      </c>
      <c r="D224" s="133" t="s">
        <v>379</v>
      </c>
      <c r="E224" s="133" t="s">
        <v>378</v>
      </c>
      <c r="F224" s="133" t="s">
        <v>519</v>
      </c>
    </row>
    <row r="225" spans="1:6">
      <c r="A225" s="133" t="s">
        <v>296</v>
      </c>
      <c r="B225" s="133" t="s">
        <v>511</v>
      </c>
      <c r="C225" s="133" t="s">
        <v>529</v>
      </c>
      <c r="D225" s="133" t="s">
        <v>528</v>
      </c>
      <c r="E225" s="133" t="s">
        <v>527</v>
      </c>
      <c r="F225" s="133" t="s">
        <v>389</v>
      </c>
    </row>
    <row r="226" spans="1:6">
      <c r="A226" s="133" t="s">
        <v>296</v>
      </c>
      <c r="B226" s="133" t="s">
        <v>511</v>
      </c>
      <c r="C226" s="133" t="s">
        <v>376</v>
      </c>
      <c r="D226" s="133" t="s">
        <v>347</v>
      </c>
      <c r="E226" s="133" t="s">
        <v>375</v>
      </c>
      <c r="F226" s="133" t="s">
        <v>526</v>
      </c>
    </row>
    <row r="227" spans="1:6">
      <c r="A227" s="133" t="s">
        <v>296</v>
      </c>
      <c r="B227" s="133" t="s">
        <v>511</v>
      </c>
      <c r="C227" s="133" t="s">
        <v>525</v>
      </c>
      <c r="D227" s="133" t="s">
        <v>524</v>
      </c>
      <c r="E227" s="133" t="s">
        <v>523</v>
      </c>
      <c r="F227" s="133" t="s">
        <v>321</v>
      </c>
    </row>
    <row r="228" spans="1:6">
      <c r="A228" s="133" t="s">
        <v>296</v>
      </c>
      <c r="B228" s="133" t="s">
        <v>511</v>
      </c>
      <c r="C228" s="133" t="s">
        <v>332</v>
      </c>
      <c r="D228" s="133" t="s">
        <v>331</v>
      </c>
      <c r="E228" s="133" t="s">
        <v>522</v>
      </c>
      <c r="F228" s="133" t="s">
        <v>304</v>
      </c>
    </row>
    <row r="229" spans="1:6">
      <c r="A229" s="133" t="s">
        <v>296</v>
      </c>
      <c r="B229" s="133" t="s">
        <v>511</v>
      </c>
      <c r="C229" s="133" t="s">
        <v>342</v>
      </c>
      <c r="D229" s="133" t="s">
        <v>341</v>
      </c>
      <c r="E229" s="133" t="s">
        <v>521</v>
      </c>
      <c r="F229" s="133" t="s">
        <v>520</v>
      </c>
    </row>
    <row r="230" spans="1:6">
      <c r="A230" s="133" t="s">
        <v>296</v>
      </c>
      <c r="B230" s="133" t="s">
        <v>511</v>
      </c>
      <c r="C230" s="133" t="s">
        <v>335</v>
      </c>
      <c r="D230" s="133" t="s">
        <v>334</v>
      </c>
      <c r="E230" s="133" t="s">
        <v>333</v>
      </c>
      <c r="F230" s="133" t="s">
        <v>519</v>
      </c>
    </row>
    <row r="231" spans="1:6">
      <c r="A231" s="133" t="s">
        <v>296</v>
      </c>
      <c r="B231" s="133" t="s">
        <v>511</v>
      </c>
      <c r="C231" s="133" t="s">
        <v>383</v>
      </c>
      <c r="D231" s="133" t="s">
        <v>382</v>
      </c>
      <c r="E231" s="133" t="s">
        <v>369</v>
      </c>
      <c r="F231" s="133" t="s">
        <v>345</v>
      </c>
    </row>
    <row r="232" spans="1:6">
      <c r="A232" s="133" t="s">
        <v>296</v>
      </c>
      <c r="B232" s="133" t="s">
        <v>511</v>
      </c>
      <c r="C232" s="133" t="s">
        <v>294</v>
      </c>
      <c r="D232" s="133" t="s">
        <v>293</v>
      </c>
      <c r="E232" s="133" t="s">
        <v>292</v>
      </c>
      <c r="F232" s="133" t="s">
        <v>325</v>
      </c>
    </row>
    <row r="233" spans="1:6">
      <c r="A233" s="133" t="s">
        <v>296</v>
      </c>
      <c r="B233" s="133" t="s">
        <v>511</v>
      </c>
      <c r="C233" s="133" t="s">
        <v>303</v>
      </c>
      <c r="D233" s="133" t="s">
        <v>302</v>
      </c>
      <c r="F233" s="133" t="s">
        <v>433</v>
      </c>
    </row>
    <row r="234" spans="1:6">
      <c r="A234" s="133" t="s">
        <v>296</v>
      </c>
      <c r="B234" s="133" t="s">
        <v>511</v>
      </c>
      <c r="C234" s="133" t="s">
        <v>354</v>
      </c>
      <c r="D234" s="133" t="s">
        <v>353</v>
      </c>
      <c r="F234" s="133" t="s">
        <v>398</v>
      </c>
    </row>
    <row r="235" spans="1:6">
      <c r="A235" s="133" t="s">
        <v>296</v>
      </c>
      <c r="B235" s="133" t="s">
        <v>511</v>
      </c>
      <c r="C235" s="133" t="s">
        <v>518</v>
      </c>
      <c r="D235" s="133" t="s">
        <v>517</v>
      </c>
      <c r="E235" s="133" t="s">
        <v>516</v>
      </c>
      <c r="F235" s="133" t="s">
        <v>389</v>
      </c>
    </row>
    <row r="236" spans="1:6">
      <c r="A236" s="133" t="s">
        <v>296</v>
      </c>
      <c r="B236" s="133" t="s">
        <v>511</v>
      </c>
      <c r="C236" s="133" t="s">
        <v>351</v>
      </c>
      <c r="D236" s="133" t="s">
        <v>350</v>
      </c>
      <c r="F236" s="133" t="s">
        <v>400</v>
      </c>
    </row>
    <row r="237" spans="1:6">
      <c r="A237" s="133" t="s">
        <v>296</v>
      </c>
      <c r="B237" s="133" t="s">
        <v>511</v>
      </c>
      <c r="C237" s="133" t="s">
        <v>515</v>
      </c>
      <c r="D237" s="133" t="s">
        <v>514</v>
      </c>
      <c r="E237" s="133" t="s">
        <v>513</v>
      </c>
      <c r="F237" s="133" t="s">
        <v>389</v>
      </c>
    </row>
    <row r="238" spans="1:6">
      <c r="A238" s="133" t="s">
        <v>296</v>
      </c>
      <c r="B238" s="133" t="s">
        <v>511</v>
      </c>
      <c r="C238" s="133" t="s">
        <v>367</v>
      </c>
      <c r="D238" s="133" t="s">
        <v>366</v>
      </c>
      <c r="F238" s="133" t="s">
        <v>444</v>
      </c>
    </row>
    <row r="239" spans="1:6">
      <c r="A239" s="133" t="s">
        <v>296</v>
      </c>
      <c r="B239" s="133" t="s">
        <v>511</v>
      </c>
      <c r="C239" s="133" t="s">
        <v>314</v>
      </c>
      <c r="D239" s="133" t="s">
        <v>313</v>
      </c>
      <c r="E239" s="133" t="s">
        <v>312</v>
      </c>
      <c r="F239" s="133" t="s">
        <v>404</v>
      </c>
    </row>
    <row r="240" spans="1:6">
      <c r="A240" s="133" t="s">
        <v>296</v>
      </c>
      <c r="B240" s="133" t="s">
        <v>511</v>
      </c>
      <c r="C240" s="133" t="s">
        <v>310</v>
      </c>
      <c r="D240" s="133" t="s">
        <v>309</v>
      </c>
      <c r="F240" s="133" t="s">
        <v>512</v>
      </c>
    </row>
    <row r="241" spans="1:6">
      <c r="A241" s="133" t="s">
        <v>296</v>
      </c>
      <c r="B241" s="133" t="s">
        <v>511</v>
      </c>
      <c r="C241" s="133" t="s">
        <v>374</v>
      </c>
      <c r="D241" s="133" t="s">
        <v>373</v>
      </c>
      <c r="E241" s="133" t="s">
        <v>372</v>
      </c>
      <c r="F241" s="133" t="s">
        <v>389</v>
      </c>
    </row>
    <row r="242" spans="1:6">
      <c r="A242" s="133" t="s">
        <v>296</v>
      </c>
      <c r="B242" s="133" t="s">
        <v>511</v>
      </c>
      <c r="C242" s="133" t="s">
        <v>320</v>
      </c>
      <c r="D242" s="133" t="s">
        <v>319</v>
      </c>
      <c r="F242" s="133" t="s">
        <v>466</v>
      </c>
    </row>
    <row r="244" spans="1:6">
      <c r="A244" s="133" t="s">
        <v>498</v>
      </c>
      <c r="B244" s="133" t="s">
        <v>295</v>
      </c>
      <c r="C244" s="133" t="s">
        <v>471</v>
      </c>
      <c r="D244" s="133" t="s">
        <v>470</v>
      </c>
      <c r="F244" s="133" t="s">
        <v>405</v>
      </c>
    </row>
    <row r="245" spans="1:6">
      <c r="A245" s="133" t="s">
        <v>498</v>
      </c>
      <c r="B245" s="133" t="s">
        <v>295</v>
      </c>
      <c r="C245" s="133" t="s">
        <v>495</v>
      </c>
      <c r="D245" s="133" t="s">
        <v>306</v>
      </c>
      <c r="E245" s="133" t="s">
        <v>494</v>
      </c>
      <c r="F245" s="133" t="s">
        <v>493</v>
      </c>
    </row>
    <row r="246" spans="1:6">
      <c r="A246" s="133" t="s">
        <v>498</v>
      </c>
      <c r="B246" s="133" t="s">
        <v>295</v>
      </c>
      <c r="C246" s="133" t="s">
        <v>475</v>
      </c>
      <c r="D246" s="133" t="s">
        <v>442</v>
      </c>
      <c r="F246" s="133" t="s">
        <v>510</v>
      </c>
    </row>
    <row r="247" spans="1:6">
      <c r="A247" s="133" t="s">
        <v>498</v>
      </c>
      <c r="B247" s="133" t="s">
        <v>295</v>
      </c>
      <c r="C247" s="133" t="s">
        <v>486</v>
      </c>
      <c r="D247" s="133" t="s">
        <v>485</v>
      </c>
      <c r="F247" s="133" t="s">
        <v>484</v>
      </c>
    </row>
    <row r="248" spans="1:6">
      <c r="A248" s="133" t="s">
        <v>498</v>
      </c>
      <c r="B248" s="133" t="s">
        <v>295</v>
      </c>
      <c r="C248" s="133" t="s">
        <v>489</v>
      </c>
      <c r="D248" s="133" t="s">
        <v>323</v>
      </c>
      <c r="E248" s="133" t="s">
        <v>322</v>
      </c>
      <c r="F248" s="133" t="s">
        <v>321</v>
      </c>
    </row>
    <row r="249" spans="1:6">
      <c r="A249" s="133" t="s">
        <v>498</v>
      </c>
      <c r="B249" s="133" t="s">
        <v>295</v>
      </c>
      <c r="C249" s="133" t="s">
        <v>463</v>
      </c>
      <c r="D249" s="133" t="s">
        <v>462</v>
      </c>
      <c r="E249" s="133" t="s">
        <v>397</v>
      </c>
      <c r="F249" s="133" t="s">
        <v>297</v>
      </c>
    </row>
    <row r="250" spans="1:6">
      <c r="A250" s="133" t="s">
        <v>498</v>
      </c>
      <c r="B250" s="133" t="s">
        <v>295</v>
      </c>
      <c r="C250" s="133" t="s">
        <v>469</v>
      </c>
      <c r="D250" s="133" t="s">
        <v>468</v>
      </c>
      <c r="F250" s="133" t="s">
        <v>355</v>
      </c>
    </row>
    <row r="251" spans="1:6">
      <c r="A251" s="133" t="s">
        <v>498</v>
      </c>
      <c r="B251" s="133" t="s">
        <v>295</v>
      </c>
      <c r="C251" s="133" t="s">
        <v>497</v>
      </c>
      <c r="D251" s="133" t="s">
        <v>327</v>
      </c>
      <c r="E251" s="133" t="s">
        <v>326</v>
      </c>
      <c r="F251" s="133" t="s">
        <v>509</v>
      </c>
    </row>
    <row r="252" spans="1:6">
      <c r="A252" s="133" t="s">
        <v>498</v>
      </c>
      <c r="B252" s="133" t="s">
        <v>295</v>
      </c>
      <c r="C252" s="133" t="s">
        <v>314</v>
      </c>
      <c r="D252" s="133" t="s">
        <v>313</v>
      </c>
      <c r="E252" s="133" t="s">
        <v>401</v>
      </c>
      <c r="F252" s="133" t="s">
        <v>311</v>
      </c>
    </row>
    <row r="253" spans="1:6">
      <c r="A253" s="133" t="s">
        <v>498</v>
      </c>
      <c r="B253" s="133" t="s">
        <v>295</v>
      </c>
      <c r="C253" s="133" t="s">
        <v>508</v>
      </c>
      <c r="D253" s="133" t="s">
        <v>507</v>
      </c>
      <c r="F253" s="133" t="s">
        <v>297</v>
      </c>
    </row>
    <row r="254" spans="1:6">
      <c r="A254" s="133" t="s">
        <v>498</v>
      </c>
      <c r="B254" s="133" t="s">
        <v>295</v>
      </c>
      <c r="C254" s="133" t="s">
        <v>481</v>
      </c>
      <c r="D254" s="133" t="s">
        <v>373</v>
      </c>
      <c r="E254" s="133" t="s">
        <v>372</v>
      </c>
      <c r="F254" s="133" t="s">
        <v>404</v>
      </c>
    </row>
    <row r="255" spans="1:6">
      <c r="A255" s="133" t="s">
        <v>498</v>
      </c>
      <c r="B255" s="133" t="s">
        <v>295</v>
      </c>
      <c r="C255" s="133" t="s">
        <v>473</v>
      </c>
      <c r="D255" s="133" t="s">
        <v>347</v>
      </c>
      <c r="E255" s="133" t="s">
        <v>472</v>
      </c>
      <c r="F255" s="133" t="s">
        <v>329</v>
      </c>
    </row>
    <row r="256" spans="1:6">
      <c r="A256" s="133" t="s">
        <v>498</v>
      </c>
      <c r="B256" s="133" t="s">
        <v>295</v>
      </c>
      <c r="C256" s="133" t="s">
        <v>491</v>
      </c>
      <c r="D256" s="133" t="s">
        <v>347</v>
      </c>
      <c r="E256" s="133" t="s">
        <v>490</v>
      </c>
      <c r="F256" s="133" t="s">
        <v>493</v>
      </c>
    </row>
    <row r="257" spans="1:6">
      <c r="A257" s="133" t="s">
        <v>498</v>
      </c>
      <c r="B257" s="133" t="s">
        <v>295</v>
      </c>
      <c r="C257" s="133" t="s">
        <v>465</v>
      </c>
      <c r="D257" s="133" t="s">
        <v>382</v>
      </c>
      <c r="E257" s="133" t="s">
        <v>381</v>
      </c>
      <c r="F257" s="133" t="s">
        <v>345</v>
      </c>
    </row>
    <row r="258" spans="1:6">
      <c r="A258" s="133" t="s">
        <v>498</v>
      </c>
      <c r="B258" s="133" t="s">
        <v>295</v>
      </c>
      <c r="C258" s="133" t="s">
        <v>483</v>
      </c>
      <c r="D258" s="133" t="s">
        <v>309</v>
      </c>
      <c r="F258" s="133" t="s">
        <v>506</v>
      </c>
    </row>
    <row r="259" spans="1:6">
      <c r="A259" s="133" t="s">
        <v>498</v>
      </c>
      <c r="B259" s="133" t="s">
        <v>295</v>
      </c>
      <c r="C259" s="133" t="s">
        <v>487</v>
      </c>
      <c r="D259" s="133" t="s">
        <v>370</v>
      </c>
      <c r="E259" s="133" t="s">
        <v>369</v>
      </c>
      <c r="F259" s="133" t="s">
        <v>431</v>
      </c>
    </row>
    <row r="260" spans="1:6">
      <c r="A260" s="133" t="s">
        <v>498</v>
      </c>
      <c r="B260" s="133" t="s">
        <v>295</v>
      </c>
      <c r="C260" s="133" t="s">
        <v>492</v>
      </c>
      <c r="D260" s="133" t="s">
        <v>360</v>
      </c>
      <c r="E260" s="133" t="s">
        <v>359</v>
      </c>
      <c r="F260" s="133" t="s">
        <v>436</v>
      </c>
    </row>
    <row r="261" spans="1:6">
      <c r="A261" s="133" t="s">
        <v>498</v>
      </c>
      <c r="B261" s="133" t="s">
        <v>295</v>
      </c>
      <c r="C261" s="133" t="s">
        <v>505</v>
      </c>
      <c r="D261" s="133" t="s">
        <v>504</v>
      </c>
      <c r="E261" s="133" t="s">
        <v>503</v>
      </c>
      <c r="F261" s="133" t="s">
        <v>297</v>
      </c>
    </row>
    <row r="262" spans="1:6">
      <c r="A262" s="133" t="s">
        <v>498</v>
      </c>
      <c r="B262" s="133" t="s">
        <v>295</v>
      </c>
      <c r="C262" s="133" t="s">
        <v>477</v>
      </c>
      <c r="D262" s="133" t="s">
        <v>476</v>
      </c>
      <c r="F262" s="133" t="s">
        <v>502</v>
      </c>
    </row>
    <row r="263" spans="1:6">
      <c r="A263" s="133" t="s">
        <v>498</v>
      </c>
      <c r="B263" s="133" t="s">
        <v>295</v>
      </c>
      <c r="C263" s="133" t="s">
        <v>467</v>
      </c>
      <c r="D263" s="133" t="s">
        <v>319</v>
      </c>
      <c r="F263" s="133" t="s">
        <v>501</v>
      </c>
    </row>
    <row r="264" spans="1:6">
      <c r="A264" s="133" t="s">
        <v>498</v>
      </c>
      <c r="B264" s="133" t="s">
        <v>295</v>
      </c>
      <c r="C264" s="133" t="s">
        <v>488</v>
      </c>
      <c r="D264" s="133" t="s">
        <v>434</v>
      </c>
      <c r="F264" s="133" t="s">
        <v>500</v>
      </c>
    </row>
    <row r="265" spans="1:6">
      <c r="A265" s="133" t="s">
        <v>498</v>
      </c>
      <c r="B265" s="133" t="s">
        <v>295</v>
      </c>
      <c r="C265" s="133" t="s">
        <v>480</v>
      </c>
      <c r="D265" s="133" t="s">
        <v>479</v>
      </c>
      <c r="F265" s="133" t="s">
        <v>499</v>
      </c>
    </row>
    <row r="266" spans="1:6">
      <c r="A266" s="133" t="s">
        <v>498</v>
      </c>
      <c r="B266" s="133" t="s">
        <v>295</v>
      </c>
      <c r="C266" s="133" t="s">
        <v>496</v>
      </c>
      <c r="D266" s="133" t="s">
        <v>403</v>
      </c>
      <c r="E266" s="133" t="s">
        <v>315</v>
      </c>
      <c r="F266" s="133" t="s">
        <v>404</v>
      </c>
    </row>
    <row r="267" spans="1:6">
      <c r="A267" s="133" t="s">
        <v>464</v>
      </c>
      <c r="B267" s="133" t="s">
        <v>295</v>
      </c>
      <c r="C267" s="133" t="s">
        <v>497</v>
      </c>
      <c r="D267" s="133" t="s">
        <v>327</v>
      </c>
      <c r="E267" s="133" t="s">
        <v>326</v>
      </c>
      <c r="F267" s="133" t="s">
        <v>304</v>
      </c>
    </row>
    <row r="268" spans="1:6">
      <c r="A268" s="133" t="s">
        <v>464</v>
      </c>
      <c r="B268" s="133" t="s">
        <v>295</v>
      </c>
      <c r="C268" s="133" t="s">
        <v>496</v>
      </c>
      <c r="D268" s="133" t="s">
        <v>403</v>
      </c>
      <c r="E268" s="133" t="s">
        <v>315</v>
      </c>
      <c r="F268" s="133" t="s">
        <v>297</v>
      </c>
    </row>
    <row r="269" spans="1:6">
      <c r="A269" s="133" t="s">
        <v>464</v>
      </c>
      <c r="B269" s="133" t="s">
        <v>295</v>
      </c>
      <c r="C269" s="133" t="s">
        <v>495</v>
      </c>
      <c r="D269" s="133" t="s">
        <v>306</v>
      </c>
      <c r="E269" s="133" t="s">
        <v>494</v>
      </c>
      <c r="F269" s="133" t="s">
        <v>493</v>
      </c>
    </row>
    <row r="270" spans="1:6">
      <c r="A270" s="133" t="s">
        <v>464</v>
      </c>
      <c r="B270" s="133" t="s">
        <v>295</v>
      </c>
      <c r="C270" s="133" t="s">
        <v>492</v>
      </c>
      <c r="D270" s="133" t="s">
        <v>360</v>
      </c>
      <c r="E270" s="133" t="s">
        <v>359</v>
      </c>
      <c r="F270" s="133" t="s">
        <v>358</v>
      </c>
    </row>
    <row r="271" spans="1:6">
      <c r="A271" s="133" t="s">
        <v>464</v>
      </c>
      <c r="B271" s="133" t="s">
        <v>295</v>
      </c>
      <c r="C271" s="133" t="s">
        <v>491</v>
      </c>
      <c r="D271" s="133" t="s">
        <v>347</v>
      </c>
      <c r="E271" s="133" t="s">
        <v>490</v>
      </c>
      <c r="F271" s="133" t="s">
        <v>329</v>
      </c>
    </row>
    <row r="272" spans="1:6">
      <c r="A272" s="133" t="s">
        <v>464</v>
      </c>
      <c r="B272" s="133" t="s">
        <v>295</v>
      </c>
      <c r="C272" s="133" t="s">
        <v>489</v>
      </c>
      <c r="D272" s="133" t="s">
        <v>323</v>
      </c>
      <c r="E272" s="133" t="s">
        <v>322</v>
      </c>
      <c r="F272" s="133" t="s">
        <v>321</v>
      </c>
    </row>
    <row r="273" spans="1:6">
      <c r="A273" s="133" t="s">
        <v>464</v>
      </c>
      <c r="B273" s="133" t="s">
        <v>295</v>
      </c>
      <c r="C273" s="133" t="s">
        <v>488</v>
      </c>
      <c r="D273" s="133" t="s">
        <v>434</v>
      </c>
      <c r="F273" s="133" t="s">
        <v>474</v>
      </c>
    </row>
    <row r="274" spans="1:6">
      <c r="A274" s="133" t="s">
        <v>464</v>
      </c>
      <c r="B274" s="133" t="s">
        <v>295</v>
      </c>
      <c r="C274" s="133" t="s">
        <v>487</v>
      </c>
      <c r="D274" s="133" t="s">
        <v>370</v>
      </c>
      <c r="E274" s="133" t="s">
        <v>369</v>
      </c>
      <c r="F274" s="133" t="s">
        <v>362</v>
      </c>
    </row>
    <row r="275" spans="1:6">
      <c r="A275" s="133" t="s">
        <v>464</v>
      </c>
      <c r="B275" s="133" t="s">
        <v>295</v>
      </c>
      <c r="C275" s="133" t="s">
        <v>486</v>
      </c>
      <c r="D275" s="133" t="s">
        <v>485</v>
      </c>
      <c r="F275" s="133" t="s">
        <v>484</v>
      </c>
    </row>
    <row r="276" spans="1:6">
      <c r="A276" s="133" t="s">
        <v>464</v>
      </c>
      <c r="B276" s="133" t="s">
        <v>295</v>
      </c>
      <c r="C276" s="133" t="s">
        <v>483</v>
      </c>
      <c r="D276" s="133" t="s">
        <v>309</v>
      </c>
      <c r="F276" s="133" t="s">
        <v>482</v>
      </c>
    </row>
    <row r="277" spans="1:6">
      <c r="A277" s="133" t="s">
        <v>464</v>
      </c>
      <c r="B277" s="133" t="s">
        <v>295</v>
      </c>
      <c r="C277" s="133" t="s">
        <v>481</v>
      </c>
      <c r="D277" s="133" t="s">
        <v>373</v>
      </c>
      <c r="E277" s="133" t="s">
        <v>372</v>
      </c>
      <c r="F277" s="133" t="s">
        <v>404</v>
      </c>
    </row>
    <row r="278" spans="1:6">
      <c r="A278" s="133" t="s">
        <v>464</v>
      </c>
      <c r="B278" s="133" t="s">
        <v>295</v>
      </c>
      <c r="C278" s="133" t="s">
        <v>480</v>
      </c>
      <c r="D278" s="133" t="s">
        <v>479</v>
      </c>
      <c r="F278" s="133" t="s">
        <v>478</v>
      </c>
    </row>
    <row r="279" spans="1:6">
      <c r="A279" s="133" t="s">
        <v>464</v>
      </c>
      <c r="B279" s="133" t="s">
        <v>295</v>
      </c>
      <c r="C279" s="133" t="s">
        <v>477</v>
      </c>
      <c r="D279" s="133" t="s">
        <v>476</v>
      </c>
      <c r="F279" s="133" t="s">
        <v>406</v>
      </c>
    </row>
    <row r="280" spans="1:6">
      <c r="A280" s="133" t="s">
        <v>464</v>
      </c>
      <c r="B280" s="133" t="s">
        <v>295</v>
      </c>
      <c r="C280" s="133" t="s">
        <v>475</v>
      </c>
      <c r="D280" s="133" t="s">
        <v>442</v>
      </c>
      <c r="F280" s="133" t="s">
        <v>474</v>
      </c>
    </row>
    <row r="281" spans="1:6">
      <c r="A281" s="133" t="s">
        <v>464</v>
      </c>
      <c r="B281" s="133" t="s">
        <v>295</v>
      </c>
      <c r="C281" s="133" t="s">
        <v>473</v>
      </c>
      <c r="D281" s="133" t="s">
        <v>347</v>
      </c>
      <c r="E281" s="133" t="s">
        <v>472</v>
      </c>
      <c r="F281" s="133" t="s">
        <v>329</v>
      </c>
    </row>
    <row r="282" spans="1:6">
      <c r="A282" s="133" t="s">
        <v>464</v>
      </c>
      <c r="B282" s="133" t="s">
        <v>295</v>
      </c>
      <c r="C282" s="133" t="s">
        <v>471</v>
      </c>
      <c r="D282" s="133" t="s">
        <v>470</v>
      </c>
      <c r="F282" s="133" t="s">
        <v>433</v>
      </c>
    </row>
    <row r="283" spans="1:6">
      <c r="A283" s="133" t="s">
        <v>464</v>
      </c>
      <c r="B283" s="133" t="s">
        <v>295</v>
      </c>
      <c r="C283" s="133" t="s">
        <v>469</v>
      </c>
      <c r="D283" s="133" t="s">
        <v>468</v>
      </c>
      <c r="F283" s="133" t="s">
        <v>405</v>
      </c>
    </row>
    <row r="284" spans="1:6">
      <c r="A284" s="133" t="s">
        <v>464</v>
      </c>
      <c r="B284" s="133" t="s">
        <v>295</v>
      </c>
      <c r="C284" s="133" t="s">
        <v>467</v>
      </c>
      <c r="D284" s="133" t="s">
        <v>319</v>
      </c>
      <c r="F284" s="133" t="s">
        <v>466</v>
      </c>
    </row>
    <row r="285" spans="1:6">
      <c r="A285" s="133" t="s">
        <v>464</v>
      </c>
      <c r="B285" s="133" t="s">
        <v>295</v>
      </c>
      <c r="C285" s="133" t="s">
        <v>465</v>
      </c>
      <c r="D285" s="133" t="s">
        <v>382</v>
      </c>
      <c r="E285" s="133" t="s">
        <v>381</v>
      </c>
      <c r="F285" s="133" t="s">
        <v>345</v>
      </c>
    </row>
    <row r="286" spans="1:6">
      <c r="A286" s="133" t="s">
        <v>464</v>
      </c>
      <c r="B286" s="133" t="s">
        <v>295</v>
      </c>
      <c r="C286" s="133" t="s">
        <v>314</v>
      </c>
      <c r="D286" s="133" t="s">
        <v>313</v>
      </c>
      <c r="E286" s="133" t="s">
        <v>312</v>
      </c>
      <c r="F286" s="133" t="s">
        <v>311</v>
      </c>
    </row>
    <row r="287" spans="1:6">
      <c r="A287" s="133" t="s">
        <v>464</v>
      </c>
      <c r="B287" s="133" t="s">
        <v>295</v>
      </c>
      <c r="C287" s="133" t="s">
        <v>463</v>
      </c>
      <c r="D287" s="133" t="s">
        <v>462</v>
      </c>
      <c r="E287" s="133" t="s">
        <v>461</v>
      </c>
      <c r="F287" s="133" t="s">
        <v>297</v>
      </c>
    </row>
    <row r="288" spans="1:6">
      <c r="A288" s="133" t="s">
        <v>455</v>
      </c>
      <c r="B288" s="133" t="s">
        <v>295</v>
      </c>
      <c r="C288" s="133" t="s">
        <v>432</v>
      </c>
      <c r="D288" s="133" t="s">
        <v>370</v>
      </c>
      <c r="E288" s="133" t="s">
        <v>369</v>
      </c>
      <c r="F288" s="133" t="s">
        <v>431</v>
      </c>
    </row>
    <row r="289" spans="1:6">
      <c r="A289" s="133" t="s">
        <v>455</v>
      </c>
      <c r="B289" s="133" t="s">
        <v>295</v>
      </c>
      <c r="C289" s="133" t="s">
        <v>443</v>
      </c>
      <c r="D289" s="133" t="s">
        <v>442</v>
      </c>
      <c r="F289" s="133" t="s">
        <v>460</v>
      </c>
    </row>
    <row r="290" spans="1:6">
      <c r="A290" s="133" t="s">
        <v>455</v>
      </c>
      <c r="B290" s="133" t="s">
        <v>295</v>
      </c>
      <c r="C290" s="133" t="s">
        <v>454</v>
      </c>
      <c r="D290" s="133" t="s">
        <v>453</v>
      </c>
      <c r="E290" s="133" t="s">
        <v>452</v>
      </c>
      <c r="F290" s="133" t="s">
        <v>444</v>
      </c>
    </row>
    <row r="291" spans="1:6">
      <c r="A291" s="133" t="s">
        <v>455</v>
      </c>
      <c r="B291" s="133" t="s">
        <v>295</v>
      </c>
      <c r="C291" s="133" t="s">
        <v>425</v>
      </c>
      <c r="D291" s="133" t="s">
        <v>424</v>
      </c>
      <c r="E291" s="133" t="s">
        <v>423</v>
      </c>
      <c r="F291" s="133" t="s">
        <v>422</v>
      </c>
    </row>
    <row r="292" spans="1:6">
      <c r="A292" s="133" t="s">
        <v>455</v>
      </c>
      <c r="B292" s="133" t="s">
        <v>295</v>
      </c>
      <c r="C292" s="133" t="s">
        <v>361</v>
      </c>
      <c r="D292" s="133" t="s">
        <v>360</v>
      </c>
      <c r="E292" s="133" t="s">
        <v>359</v>
      </c>
      <c r="F292" s="133" t="s">
        <v>436</v>
      </c>
    </row>
    <row r="293" spans="1:6">
      <c r="A293" s="133" t="s">
        <v>455</v>
      </c>
      <c r="B293" s="133" t="s">
        <v>295</v>
      </c>
      <c r="C293" s="133" t="s">
        <v>435</v>
      </c>
      <c r="D293" s="133" t="s">
        <v>434</v>
      </c>
      <c r="F293" s="133" t="s">
        <v>460</v>
      </c>
    </row>
    <row r="294" spans="1:6">
      <c r="A294" s="133" t="s">
        <v>455</v>
      </c>
      <c r="B294" s="133" t="s">
        <v>295</v>
      </c>
      <c r="C294" s="133" t="s">
        <v>450</v>
      </c>
      <c r="D294" s="133" t="s">
        <v>323</v>
      </c>
      <c r="E294" s="133" t="s">
        <v>322</v>
      </c>
      <c r="F294" s="133" t="s">
        <v>321</v>
      </c>
    </row>
    <row r="295" spans="1:6">
      <c r="A295" s="133" t="s">
        <v>455</v>
      </c>
      <c r="B295" s="133" t="s">
        <v>295</v>
      </c>
      <c r="C295" s="133" t="s">
        <v>413</v>
      </c>
      <c r="D295" s="133" t="s">
        <v>412</v>
      </c>
      <c r="E295" s="133" t="s">
        <v>411</v>
      </c>
      <c r="F295" s="133" t="s">
        <v>398</v>
      </c>
    </row>
    <row r="296" spans="1:6">
      <c r="A296" s="133" t="s">
        <v>455</v>
      </c>
      <c r="B296" s="133" t="s">
        <v>295</v>
      </c>
      <c r="C296" s="133" t="s">
        <v>426</v>
      </c>
      <c r="D296" s="133" t="s">
        <v>338</v>
      </c>
      <c r="E296" s="133" t="s">
        <v>337</v>
      </c>
      <c r="F296" s="133" t="s">
        <v>336</v>
      </c>
    </row>
    <row r="297" spans="1:6">
      <c r="A297" s="133" t="s">
        <v>455</v>
      </c>
      <c r="B297" s="133" t="s">
        <v>295</v>
      </c>
      <c r="C297" s="133" t="s">
        <v>441</v>
      </c>
      <c r="D297" s="133" t="s">
        <v>440</v>
      </c>
      <c r="F297" s="133" t="s">
        <v>355</v>
      </c>
    </row>
    <row r="298" spans="1:6">
      <c r="A298" s="133" t="s">
        <v>455</v>
      </c>
      <c r="B298" s="133" t="s">
        <v>295</v>
      </c>
      <c r="C298" s="133" t="s">
        <v>451</v>
      </c>
      <c r="D298" s="133" t="s">
        <v>306</v>
      </c>
      <c r="E298" s="133" t="s">
        <v>459</v>
      </c>
      <c r="F298" s="133" t="s">
        <v>345</v>
      </c>
    </row>
    <row r="299" spans="1:6">
      <c r="A299" s="133" t="s">
        <v>455</v>
      </c>
      <c r="B299" s="133" t="s">
        <v>295</v>
      </c>
      <c r="C299" s="133" t="s">
        <v>314</v>
      </c>
      <c r="D299" s="133" t="s">
        <v>313</v>
      </c>
      <c r="E299" s="133" t="s">
        <v>312</v>
      </c>
      <c r="F299" s="133" t="s">
        <v>311</v>
      </c>
    </row>
    <row r="300" spans="1:6">
      <c r="A300" s="133" t="s">
        <v>455</v>
      </c>
      <c r="B300" s="133" t="s">
        <v>295</v>
      </c>
      <c r="C300" s="133" t="s">
        <v>421</v>
      </c>
      <c r="D300" s="133" t="s">
        <v>327</v>
      </c>
      <c r="E300" s="133" t="s">
        <v>326</v>
      </c>
      <c r="F300" s="133" t="s">
        <v>377</v>
      </c>
    </row>
    <row r="301" spans="1:6">
      <c r="A301" s="133" t="s">
        <v>455</v>
      </c>
      <c r="B301" s="133" t="s">
        <v>295</v>
      </c>
      <c r="C301" s="133" t="s">
        <v>409</v>
      </c>
      <c r="D301" s="133" t="s">
        <v>408</v>
      </c>
      <c r="F301" s="133" t="s">
        <v>458</v>
      </c>
    </row>
    <row r="302" spans="1:6">
      <c r="A302" s="133" t="s">
        <v>455</v>
      </c>
      <c r="B302" s="133" t="s">
        <v>295</v>
      </c>
      <c r="C302" s="133" t="s">
        <v>419</v>
      </c>
      <c r="D302" s="133" t="s">
        <v>418</v>
      </c>
      <c r="E302" s="133" t="s">
        <v>417</v>
      </c>
      <c r="F302" s="133" t="s">
        <v>416</v>
      </c>
    </row>
    <row r="303" spans="1:6">
      <c r="A303" s="133" t="s">
        <v>455</v>
      </c>
      <c r="B303" s="133" t="s">
        <v>295</v>
      </c>
      <c r="C303" s="133" t="s">
        <v>439</v>
      </c>
      <c r="D303" s="133" t="s">
        <v>438</v>
      </c>
      <c r="E303" s="133" t="s">
        <v>437</v>
      </c>
      <c r="F303" s="133" t="s">
        <v>329</v>
      </c>
    </row>
    <row r="304" spans="1:6">
      <c r="A304" s="133" t="s">
        <v>455</v>
      </c>
      <c r="B304" s="133" t="s">
        <v>295</v>
      </c>
      <c r="C304" s="133" t="s">
        <v>430</v>
      </c>
      <c r="D304" s="133" t="s">
        <v>309</v>
      </c>
      <c r="F304" s="133" t="s">
        <v>457</v>
      </c>
    </row>
    <row r="305" spans="1:6">
      <c r="A305" s="133" t="s">
        <v>455</v>
      </c>
      <c r="B305" s="133" t="s">
        <v>295</v>
      </c>
      <c r="C305" s="133" t="s">
        <v>446</v>
      </c>
      <c r="D305" s="133" t="s">
        <v>445</v>
      </c>
      <c r="F305" s="133" t="s">
        <v>444</v>
      </c>
    </row>
    <row r="306" spans="1:6">
      <c r="A306" s="133" t="s">
        <v>455</v>
      </c>
      <c r="B306" s="133" t="s">
        <v>295</v>
      </c>
      <c r="C306" s="133" t="s">
        <v>428</v>
      </c>
      <c r="D306" s="133" t="s">
        <v>427</v>
      </c>
      <c r="F306" s="133" t="s">
        <v>297</v>
      </c>
    </row>
    <row r="307" spans="1:6">
      <c r="A307" s="133" t="s">
        <v>455</v>
      </c>
      <c r="B307" s="133" t="s">
        <v>295</v>
      </c>
      <c r="C307" s="133" t="s">
        <v>449</v>
      </c>
      <c r="D307" s="133" t="s">
        <v>448</v>
      </c>
      <c r="E307" s="133" t="s">
        <v>447</v>
      </c>
      <c r="F307" s="133" t="s">
        <v>389</v>
      </c>
    </row>
    <row r="308" spans="1:6">
      <c r="A308" s="133" t="s">
        <v>455</v>
      </c>
      <c r="B308" s="133" t="s">
        <v>295</v>
      </c>
      <c r="C308" s="133" t="s">
        <v>415</v>
      </c>
      <c r="D308" s="133" t="s">
        <v>299</v>
      </c>
      <c r="E308" s="133" t="s">
        <v>456</v>
      </c>
      <c r="F308" s="133" t="s">
        <v>297</v>
      </c>
    </row>
    <row r="309" spans="1:6">
      <c r="A309" s="133" t="s">
        <v>455</v>
      </c>
      <c r="B309" s="133" t="s">
        <v>295</v>
      </c>
      <c r="C309" s="133" t="s">
        <v>420</v>
      </c>
      <c r="D309" s="133" t="s">
        <v>382</v>
      </c>
      <c r="E309" s="133" t="s">
        <v>381</v>
      </c>
      <c r="F309" s="133" t="s">
        <v>329</v>
      </c>
    </row>
    <row r="310" spans="1:6">
      <c r="A310" s="133" t="s">
        <v>410</v>
      </c>
      <c r="B310" s="133" t="s">
        <v>295</v>
      </c>
      <c r="C310" s="133" t="s">
        <v>454</v>
      </c>
      <c r="D310" s="133" t="s">
        <v>453</v>
      </c>
      <c r="E310" s="133" t="s">
        <v>452</v>
      </c>
      <c r="F310" s="133" t="s">
        <v>398</v>
      </c>
    </row>
    <row r="311" spans="1:6">
      <c r="A311" s="133" t="s">
        <v>410</v>
      </c>
      <c r="B311" s="133" t="s">
        <v>295</v>
      </c>
      <c r="C311" s="133" t="s">
        <v>451</v>
      </c>
      <c r="D311" s="133" t="s">
        <v>306</v>
      </c>
      <c r="E311" s="133" t="s">
        <v>305</v>
      </c>
      <c r="F311" s="133" t="s">
        <v>304</v>
      </c>
    </row>
    <row r="312" spans="1:6">
      <c r="A312" s="133" t="s">
        <v>410</v>
      </c>
      <c r="B312" s="133" t="s">
        <v>295</v>
      </c>
      <c r="C312" s="133" t="s">
        <v>450</v>
      </c>
      <c r="D312" s="133" t="s">
        <v>323</v>
      </c>
      <c r="E312" s="133" t="s">
        <v>322</v>
      </c>
      <c r="F312" s="133" t="s">
        <v>321</v>
      </c>
    </row>
    <row r="313" spans="1:6">
      <c r="A313" s="133" t="s">
        <v>410</v>
      </c>
      <c r="B313" s="133" t="s">
        <v>295</v>
      </c>
      <c r="C313" s="133" t="s">
        <v>449</v>
      </c>
      <c r="D313" s="133" t="s">
        <v>448</v>
      </c>
      <c r="E313" s="133" t="s">
        <v>447</v>
      </c>
      <c r="F313" s="133" t="s">
        <v>389</v>
      </c>
    </row>
    <row r="314" spans="1:6">
      <c r="A314" s="133" t="s">
        <v>410</v>
      </c>
      <c r="B314" s="133" t="s">
        <v>295</v>
      </c>
      <c r="C314" s="133" t="s">
        <v>446</v>
      </c>
      <c r="D314" s="133" t="s">
        <v>445</v>
      </c>
      <c r="F314" s="133" t="s">
        <v>444</v>
      </c>
    </row>
    <row r="315" spans="1:6">
      <c r="A315" s="133" t="s">
        <v>410</v>
      </c>
      <c r="B315" s="133" t="s">
        <v>295</v>
      </c>
      <c r="C315" s="133" t="s">
        <v>443</v>
      </c>
      <c r="D315" s="133" t="s">
        <v>442</v>
      </c>
      <c r="F315" s="133" t="s">
        <v>416</v>
      </c>
    </row>
    <row r="316" spans="1:6">
      <c r="A316" s="133" t="s">
        <v>410</v>
      </c>
      <c r="B316" s="133" t="s">
        <v>295</v>
      </c>
      <c r="C316" s="133" t="s">
        <v>441</v>
      </c>
      <c r="D316" s="133" t="s">
        <v>440</v>
      </c>
      <c r="F316" s="133" t="s">
        <v>355</v>
      </c>
    </row>
    <row r="317" spans="1:6">
      <c r="A317" s="133" t="s">
        <v>410</v>
      </c>
      <c r="B317" s="133" t="s">
        <v>295</v>
      </c>
      <c r="C317" s="133" t="s">
        <v>439</v>
      </c>
      <c r="D317" s="133" t="s">
        <v>438</v>
      </c>
      <c r="E317" s="133" t="s">
        <v>437</v>
      </c>
      <c r="F317" s="133" t="s">
        <v>304</v>
      </c>
    </row>
    <row r="318" spans="1:6">
      <c r="A318" s="133" t="s">
        <v>410</v>
      </c>
      <c r="B318" s="133" t="s">
        <v>295</v>
      </c>
      <c r="C318" s="133" t="s">
        <v>361</v>
      </c>
      <c r="D318" s="133" t="s">
        <v>360</v>
      </c>
      <c r="E318" s="133" t="s">
        <v>359</v>
      </c>
      <c r="F318" s="133" t="s">
        <v>436</v>
      </c>
    </row>
    <row r="319" spans="1:6">
      <c r="A319" s="133" t="s">
        <v>410</v>
      </c>
      <c r="B319" s="133" t="s">
        <v>295</v>
      </c>
      <c r="C319" s="133" t="s">
        <v>435</v>
      </c>
      <c r="D319" s="133" t="s">
        <v>434</v>
      </c>
      <c r="F319" s="133" t="s">
        <v>433</v>
      </c>
    </row>
    <row r="320" spans="1:6">
      <c r="A320" s="133" t="s">
        <v>410</v>
      </c>
      <c r="B320" s="133" t="s">
        <v>295</v>
      </c>
      <c r="C320" s="133" t="s">
        <v>432</v>
      </c>
      <c r="D320" s="133" t="s">
        <v>370</v>
      </c>
      <c r="E320" s="133" t="s">
        <v>369</v>
      </c>
      <c r="F320" s="133" t="s">
        <v>431</v>
      </c>
    </row>
    <row r="321" spans="1:6">
      <c r="A321" s="133" t="s">
        <v>410</v>
      </c>
      <c r="B321" s="133" t="s">
        <v>295</v>
      </c>
      <c r="C321" s="133" t="s">
        <v>430</v>
      </c>
      <c r="D321" s="133" t="s">
        <v>309</v>
      </c>
      <c r="F321" s="133" t="s">
        <v>429</v>
      </c>
    </row>
    <row r="322" spans="1:6">
      <c r="A322" s="133" t="s">
        <v>410</v>
      </c>
      <c r="B322" s="133" t="s">
        <v>295</v>
      </c>
      <c r="C322" s="133" t="s">
        <v>428</v>
      </c>
      <c r="D322" s="133" t="s">
        <v>427</v>
      </c>
      <c r="F322" s="133" t="s">
        <v>297</v>
      </c>
    </row>
    <row r="323" spans="1:6">
      <c r="A323" s="133" t="s">
        <v>410</v>
      </c>
      <c r="B323" s="133" t="s">
        <v>295</v>
      </c>
      <c r="C323" s="133" t="s">
        <v>426</v>
      </c>
      <c r="D323" s="133" t="s">
        <v>338</v>
      </c>
      <c r="E323" s="133" t="s">
        <v>337</v>
      </c>
      <c r="F323" s="133" t="s">
        <v>405</v>
      </c>
    </row>
    <row r="324" spans="1:6">
      <c r="A324" s="133" t="s">
        <v>410</v>
      </c>
      <c r="B324" s="133" t="s">
        <v>295</v>
      </c>
      <c r="C324" s="133" t="s">
        <v>425</v>
      </c>
      <c r="D324" s="133" t="s">
        <v>424</v>
      </c>
      <c r="E324" s="133" t="s">
        <v>423</v>
      </c>
      <c r="F324" s="133" t="s">
        <v>422</v>
      </c>
    </row>
    <row r="325" spans="1:6">
      <c r="A325" s="133" t="s">
        <v>410</v>
      </c>
      <c r="B325" s="133" t="s">
        <v>295</v>
      </c>
      <c r="C325" s="133" t="s">
        <v>421</v>
      </c>
      <c r="D325" s="133" t="s">
        <v>327</v>
      </c>
      <c r="E325" s="133" t="s">
        <v>326</v>
      </c>
      <c r="F325" s="133" t="s">
        <v>377</v>
      </c>
    </row>
    <row r="326" spans="1:6">
      <c r="A326" s="133" t="s">
        <v>410</v>
      </c>
      <c r="B326" s="133" t="s">
        <v>295</v>
      </c>
      <c r="C326" s="133" t="s">
        <v>420</v>
      </c>
      <c r="D326" s="133" t="s">
        <v>382</v>
      </c>
      <c r="E326" s="133" t="s">
        <v>381</v>
      </c>
      <c r="F326" s="133" t="s">
        <v>304</v>
      </c>
    </row>
    <row r="327" spans="1:6">
      <c r="A327" s="133" t="s">
        <v>410</v>
      </c>
      <c r="B327" s="133" t="s">
        <v>295</v>
      </c>
      <c r="C327" s="133" t="s">
        <v>419</v>
      </c>
      <c r="D327" s="133" t="s">
        <v>418</v>
      </c>
      <c r="E327" s="133" t="s">
        <v>417</v>
      </c>
      <c r="F327" s="133" t="s">
        <v>416</v>
      </c>
    </row>
    <row r="328" spans="1:6">
      <c r="A328" s="133" t="s">
        <v>410</v>
      </c>
      <c r="B328" s="133" t="s">
        <v>295</v>
      </c>
      <c r="C328" s="133" t="s">
        <v>415</v>
      </c>
      <c r="D328" s="133" t="s">
        <v>299</v>
      </c>
      <c r="E328" s="133" t="s">
        <v>414</v>
      </c>
      <c r="F328" s="133" t="s">
        <v>297</v>
      </c>
    </row>
    <row r="329" spans="1:6">
      <c r="A329" s="133" t="s">
        <v>410</v>
      </c>
      <c r="B329" s="133" t="s">
        <v>295</v>
      </c>
      <c r="C329" s="133" t="s">
        <v>413</v>
      </c>
      <c r="D329" s="133" t="s">
        <v>412</v>
      </c>
      <c r="E329" s="133" t="s">
        <v>411</v>
      </c>
      <c r="F329" s="133" t="s">
        <v>398</v>
      </c>
    </row>
    <row r="330" spans="1:6">
      <c r="A330" s="133" t="s">
        <v>410</v>
      </c>
      <c r="B330" s="133" t="s">
        <v>295</v>
      </c>
      <c r="C330" s="133" t="s">
        <v>314</v>
      </c>
      <c r="D330" s="133" t="s">
        <v>313</v>
      </c>
      <c r="E330" s="133" t="s">
        <v>312</v>
      </c>
      <c r="F330" s="133" t="s">
        <v>311</v>
      </c>
    </row>
    <row r="331" spans="1:6">
      <c r="A331" s="133" t="s">
        <v>410</v>
      </c>
      <c r="B331" s="133" t="s">
        <v>295</v>
      </c>
      <c r="C331" s="133" t="s">
        <v>409</v>
      </c>
      <c r="D331" s="133" t="s">
        <v>408</v>
      </c>
      <c r="F331" s="133" t="s">
        <v>407</v>
      </c>
    </row>
    <row r="332" spans="1:6">
      <c r="A332" s="133" t="s">
        <v>385</v>
      </c>
      <c r="B332" s="133" t="s">
        <v>295</v>
      </c>
      <c r="C332" s="133" t="s">
        <v>303</v>
      </c>
      <c r="D332" s="133" t="s">
        <v>302</v>
      </c>
      <c r="F332" s="133" t="s">
        <v>406</v>
      </c>
    </row>
    <row r="333" spans="1:6">
      <c r="A333" s="133" t="s">
        <v>385</v>
      </c>
      <c r="B333" s="133" t="s">
        <v>295</v>
      </c>
      <c r="C333" s="133" t="s">
        <v>354</v>
      </c>
      <c r="D333" s="133" t="s">
        <v>353</v>
      </c>
      <c r="F333" s="133" t="s">
        <v>405</v>
      </c>
    </row>
    <row r="334" spans="1:6">
      <c r="A334" s="133" t="s">
        <v>385</v>
      </c>
      <c r="B334" s="133" t="s">
        <v>295</v>
      </c>
      <c r="C334" s="133" t="s">
        <v>374</v>
      </c>
      <c r="D334" s="133" t="s">
        <v>373</v>
      </c>
      <c r="E334" s="133" t="s">
        <v>372</v>
      </c>
      <c r="F334" s="133" t="s">
        <v>297</v>
      </c>
    </row>
    <row r="335" spans="1:6">
      <c r="A335" s="133" t="s">
        <v>385</v>
      </c>
      <c r="B335" s="133" t="s">
        <v>295</v>
      </c>
      <c r="C335" s="133" t="s">
        <v>371</v>
      </c>
      <c r="D335" s="133" t="s">
        <v>370</v>
      </c>
      <c r="E335" s="133" t="s">
        <v>369</v>
      </c>
      <c r="F335" s="133" t="s">
        <v>404</v>
      </c>
    </row>
    <row r="336" spans="1:6">
      <c r="A336" s="133" t="s">
        <v>385</v>
      </c>
      <c r="B336" s="133" t="s">
        <v>295</v>
      </c>
      <c r="C336" s="133" t="s">
        <v>317</v>
      </c>
      <c r="D336" s="133" t="s">
        <v>403</v>
      </c>
      <c r="E336" s="133" t="s">
        <v>315</v>
      </c>
      <c r="F336" s="133" t="s">
        <v>297</v>
      </c>
    </row>
    <row r="337" spans="1:6">
      <c r="A337" s="133" t="s">
        <v>385</v>
      </c>
      <c r="B337" s="133" t="s">
        <v>295</v>
      </c>
      <c r="C337" s="133" t="s">
        <v>328</v>
      </c>
      <c r="D337" s="133" t="s">
        <v>327</v>
      </c>
      <c r="E337" s="133" t="s">
        <v>326</v>
      </c>
      <c r="F337" s="133" t="s">
        <v>402</v>
      </c>
    </row>
    <row r="338" spans="1:6">
      <c r="A338" s="133" t="s">
        <v>385</v>
      </c>
      <c r="B338" s="133" t="s">
        <v>295</v>
      </c>
      <c r="C338" s="133" t="s">
        <v>314</v>
      </c>
      <c r="D338" s="133" t="s">
        <v>313</v>
      </c>
      <c r="E338" s="133" t="s">
        <v>401</v>
      </c>
      <c r="F338" s="133" t="s">
        <v>311</v>
      </c>
    </row>
    <row r="339" spans="1:6">
      <c r="A339" s="133" t="s">
        <v>385</v>
      </c>
      <c r="B339" s="133" t="s">
        <v>295</v>
      </c>
      <c r="C339" s="133" t="s">
        <v>339</v>
      </c>
      <c r="D339" s="133" t="s">
        <v>338</v>
      </c>
      <c r="E339" s="133" t="s">
        <v>337</v>
      </c>
      <c r="F339" s="133" t="s">
        <v>400</v>
      </c>
    </row>
    <row r="340" spans="1:6">
      <c r="A340" s="133" t="s">
        <v>385</v>
      </c>
      <c r="B340" s="133" t="s">
        <v>295</v>
      </c>
      <c r="C340" s="133" t="s">
        <v>324</v>
      </c>
      <c r="D340" s="133" t="s">
        <v>323</v>
      </c>
      <c r="E340" s="133" t="s">
        <v>322</v>
      </c>
      <c r="F340" s="133" t="s">
        <v>321</v>
      </c>
    </row>
    <row r="341" spans="1:6">
      <c r="A341" s="133" t="s">
        <v>385</v>
      </c>
      <c r="B341" s="133" t="s">
        <v>295</v>
      </c>
      <c r="C341" s="133" t="s">
        <v>335</v>
      </c>
      <c r="D341" s="133" t="s">
        <v>334</v>
      </c>
      <c r="E341" s="133" t="s">
        <v>333</v>
      </c>
      <c r="F341" s="133" t="s">
        <v>399</v>
      </c>
    </row>
    <row r="342" spans="1:6">
      <c r="A342" s="133" t="s">
        <v>385</v>
      </c>
      <c r="B342" s="133" t="s">
        <v>295</v>
      </c>
      <c r="C342" s="133" t="s">
        <v>344</v>
      </c>
      <c r="D342" s="133" t="s">
        <v>343</v>
      </c>
      <c r="F342" s="133" t="s">
        <v>398</v>
      </c>
    </row>
    <row r="343" spans="1:6">
      <c r="A343" s="133" t="s">
        <v>385</v>
      </c>
      <c r="B343" s="133" t="s">
        <v>295</v>
      </c>
      <c r="C343" s="133" t="s">
        <v>376</v>
      </c>
      <c r="D343" s="133" t="s">
        <v>347</v>
      </c>
      <c r="E343" s="133" t="s">
        <v>375</v>
      </c>
      <c r="F343" s="133" t="s">
        <v>304</v>
      </c>
    </row>
    <row r="344" spans="1:6">
      <c r="A344" s="133" t="s">
        <v>385</v>
      </c>
      <c r="B344" s="133" t="s">
        <v>295</v>
      </c>
      <c r="C344" s="133" t="s">
        <v>300</v>
      </c>
      <c r="D344" s="133" t="s">
        <v>299</v>
      </c>
      <c r="E344" s="133" t="s">
        <v>397</v>
      </c>
      <c r="F344" s="133" t="s">
        <v>297</v>
      </c>
    </row>
    <row r="345" spans="1:6">
      <c r="A345" s="133" t="s">
        <v>385</v>
      </c>
      <c r="B345" s="133" t="s">
        <v>295</v>
      </c>
      <c r="C345" s="133" t="s">
        <v>332</v>
      </c>
      <c r="D345" s="133" t="s">
        <v>331</v>
      </c>
      <c r="E345" s="133" t="s">
        <v>330</v>
      </c>
      <c r="F345" s="133" t="s">
        <v>329</v>
      </c>
    </row>
    <row r="346" spans="1:6">
      <c r="A346" s="133" t="s">
        <v>385</v>
      </c>
      <c r="B346" s="133" t="s">
        <v>295</v>
      </c>
      <c r="C346" s="133" t="s">
        <v>320</v>
      </c>
      <c r="D346" s="133" t="s">
        <v>319</v>
      </c>
      <c r="F346" s="133" t="s">
        <v>318</v>
      </c>
    </row>
    <row r="347" spans="1:6">
      <c r="A347" s="133" t="s">
        <v>385</v>
      </c>
      <c r="B347" s="133" t="s">
        <v>295</v>
      </c>
      <c r="C347" s="133" t="s">
        <v>342</v>
      </c>
      <c r="D347" s="133" t="s">
        <v>341</v>
      </c>
      <c r="F347" s="133" t="s">
        <v>396</v>
      </c>
    </row>
    <row r="348" spans="1:6">
      <c r="A348" s="133" t="s">
        <v>385</v>
      </c>
      <c r="B348" s="133" t="s">
        <v>295</v>
      </c>
      <c r="C348" s="133" t="s">
        <v>367</v>
      </c>
      <c r="D348" s="133" t="s">
        <v>366</v>
      </c>
      <c r="E348" s="133" t="s">
        <v>395</v>
      </c>
      <c r="F348" s="133" t="s">
        <v>355</v>
      </c>
    </row>
    <row r="349" spans="1:6">
      <c r="A349" s="133" t="s">
        <v>385</v>
      </c>
      <c r="B349" s="133" t="s">
        <v>295</v>
      </c>
      <c r="C349" s="133" t="s">
        <v>383</v>
      </c>
      <c r="D349" s="133" t="s">
        <v>382</v>
      </c>
      <c r="E349" s="133" t="s">
        <v>381</v>
      </c>
      <c r="F349" s="133" t="s">
        <v>345</v>
      </c>
    </row>
    <row r="350" spans="1:6">
      <c r="A350" s="133" t="s">
        <v>385</v>
      </c>
      <c r="B350" s="133" t="s">
        <v>295</v>
      </c>
      <c r="C350" s="133" t="s">
        <v>394</v>
      </c>
      <c r="D350" s="133" t="s">
        <v>393</v>
      </c>
      <c r="F350" s="133" t="s">
        <v>392</v>
      </c>
    </row>
    <row r="351" spans="1:6">
      <c r="A351" s="133" t="s">
        <v>385</v>
      </c>
      <c r="B351" s="133" t="s">
        <v>295</v>
      </c>
      <c r="C351" s="133" t="s">
        <v>348</v>
      </c>
      <c r="D351" s="133" t="s">
        <v>347</v>
      </c>
      <c r="E351" s="133" t="s">
        <v>346</v>
      </c>
      <c r="F351" s="133" t="s">
        <v>345</v>
      </c>
    </row>
    <row r="352" spans="1:6">
      <c r="A352" s="133" t="s">
        <v>385</v>
      </c>
      <c r="B352" s="133" t="s">
        <v>295</v>
      </c>
      <c r="C352" s="133" t="s">
        <v>310</v>
      </c>
      <c r="D352" s="133" t="s">
        <v>309</v>
      </c>
      <c r="F352" s="133" t="s">
        <v>391</v>
      </c>
    </row>
    <row r="353" spans="1:6">
      <c r="A353" s="133" t="s">
        <v>385</v>
      </c>
      <c r="B353" s="133" t="s">
        <v>295</v>
      </c>
      <c r="C353" s="133" t="s">
        <v>294</v>
      </c>
      <c r="D353" s="133" t="s">
        <v>293</v>
      </c>
      <c r="E353" s="133" t="s">
        <v>292</v>
      </c>
      <c r="F353" s="133" t="s">
        <v>390</v>
      </c>
    </row>
    <row r="354" spans="1:6">
      <c r="A354" s="133" t="s">
        <v>385</v>
      </c>
      <c r="B354" s="133" t="s">
        <v>295</v>
      </c>
      <c r="C354" s="133" t="s">
        <v>364</v>
      </c>
      <c r="D354" s="133" t="s">
        <v>363</v>
      </c>
      <c r="F354" s="133" t="s">
        <v>389</v>
      </c>
    </row>
    <row r="355" spans="1:6">
      <c r="A355" s="133" t="s">
        <v>385</v>
      </c>
      <c r="B355" s="133" t="s">
        <v>295</v>
      </c>
      <c r="C355" s="133" t="s">
        <v>361</v>
      </c>
      <c r="D355" s="133" t="s">
        <v>360</v>
      </c>
      <c r="E355" s="133" t="s">
        <v>359</v>
      </c>
      <c r="F355" s="133" t="s">
        <v>388</v>
      </c>
    </row>
    <row r="356" spans="1:6">
      <c r="A356" s="133" t="s">
        <v>385</v>
      </c>
      <c r="B356" s="133" t="s">
        <v>295</v>
      </c>
      <c r="C356" s="133" t="s">
        <v>351</v>
      </c>
      <c r="D356" s="133" t="s">
        <v>350</v>
      </c>
      <c r="F356" s="133" t="s">
        <v>387</v>
      </c>
    </row>
    <row r="357" spans="1:6">
      <c r="A357" s="133" t="s">
        <v>385</v>
      </c>
      <c r="B357" s="133" t="s">
        <v>295</v>
      </c>
      <c r="C357" s="133" t="s">
        <v>380</v>
      </c>
      <c r="D357" s="133" t="s">
        <v>379</v>
      </c>
      <c r="E357" s="133" t="s">
        <v>378</v>
      </c>
      <c r="F357" s="133" t="s">
        <v>386</v>
      </c>
    </row>
    <row r="358" spans="1:6">
      <c r="A358" s="133" t="s">
        <v>385</v>
      </c>
      <c r="B358" s="133" t="s">
        <v>295</v>
      </c>
      <c r="C358" s="133" t="s">
        <v>357</v>
      </c>
      <c r="D358" s="133" t="s">
        <v>356</v>
      </c>
      <c r="F358" s="133" t="s">
        <v>384</v>
      </c>
    </row>
    <row r="359" spans="1:6">
      <c r="A359" s="133" t="s">
        <v>296</v>
      </c>
      <c r="B359" s="133" t="s">
        <v>295</v>
      </c>
      <c r="C359" s="133" t="s">
        <v>383</v>
      </c>
      <c r="D359" s="133" t="s">
        <v>382</v>
      </c>
      <c r="E359" s="133" t="s">
        <v>381</v>
      </c>
      <c r="F359" s="133" t="s">
        <v>345</v>
      </c>
    </row>
    <row r="360" spans="1:6">
      <c r="A360" s="133" t="s">
        <v>296</v>
      </c>
      <c r="B360" s="133" t="s">
        <v>295</v>
      </c>
      <c r="C360" s="133" t="s">
        <v>380</v>
      </c>
      <c r="D360" s="133" t="s">
        <v>379</v>
      </c>
      <c r="E360" s="133" t="s">
        <v>378</v>
      </c>
      <c r="F360" s="133" t="s">
        <v>377</v>
      </c>
    </row>
    <row r="361" spans="1:6">
      <c r="A361" s="133" t="s">
        <v>296</v>
      </c>
      <c r="B361" s="133" t="s">
        <v>295</v>
      </c>
      <c r="C361" s="133" t="s">
        <v>376</v>
      </c>
      <c r="D361" s="133" t="s">
        <v>347</v>
      </c>
      <c r="E361" s="133" t="s">
        <v>375</v>
      </c>
      <c r="F361" s="133" t="s">
        <v>329</v>
      </c>
    </row>
    <row r="362" spans="1:6">
      <c r="A362" s="133" t="s">
        <v>296</v>
      </c>
      <c r="B362" s="133" t="s">
        <v>295</v>
      </c>
      <c r="C362" s="133" t="s">
        <v>374</v>
      </c>
      <c r="D362" s="133" t="s">
        <v>373</v>
      </c>
      <c r="E362" s="133" t="s">
        <v>372</v>
      </c>
      <c r="F362" s="133" t="s">
        <v>297</v>
      </c>
    </row>
    <row r="363" spans="1:6">
      <c r="A363" s="133" t="s">
        <v>296</v>
      </c>
      <c r="B363" s="133" t="s">
        <v>295</v>
      </c>
      <c r="C363" s="133" t="s">
        <v>371</v>
      </c>
      <c r="D363" s="133" t="s">
        <v>370</v>
      </c>
      <c r="E363" s="133" t="s">
        <v>369</v>
      </c>
      <c r="F363" s="133" t="s">
        <v>368</v>
      </c>
    </row>
    <row r="364" spans="1:6">
      <c r="A364" s="133" t="s">
        <v>296</v>
      </c>
      <c r="B364" s="133" t="s">
        <v>295</v>
      </c>
      <c r="C364" s="133" t="s">
        <v>367</v>
      </c>
      <c r="D364" s="133" t="s">
        <v>366</v>
      </c>
      <c r="F364" s="133" t="s">
        <v>365</v>
      </c>
    </row>
    <row r="365" spans="1:6">
      <c r="A365" s="133" t="s">
        <v>296</v>
      </c>
      <c r="B365" s="133" t="s">
        <v>295</v>
      </c>
      <c r="C365" s="133" t="s">
        <v>364</v>
      </c>
      <c r="D365" s="133" t="s">
        <v>363</v>
      </c>
      <c r="F365" s="133" t="s">
        <v>362</v>
      </c>
    </row>
    <row r="366" spans="1:6">
      <c r="A366" s="133" t="s">
        <v>296</v>
      </c>
      <c r="B366" s="133" t="s">
        <v>295</v>
      </c>
      <c r="C366" s="133" t="s">
        <v>361</v>
      </c>
      <c r="D366" s="133" t="s">
        <v>360</v>
      </c>
      <c r="E366" s="133" t="s">
        <v>359</v>
      </c>
      <c r="F366" s="133" t="s">
        <v>358</v>
      </c>
    </row>
    <row r="367" spans="1:6">
      <c r="A367" s="133" t="s">
        <v>296</v>
      </c>
      <c r="B367" s="133" t="s">
        <v>295</v>
      </c>
      <c r="C367" s="133" t="s">
        <v>357</v>
      </c>
      <c r="D367" s="133" t="s">
        <v>356</v>
      </c>
      <c r="F367" s="133" t="s">
        <v>355</v>
      </c>
    </row>
    <row r="368" spans="1:6">
      <c r="A368" s="133" t="s">
        <v>296</v>
      </c>
      <c r="B368" s="133" t="s">
        <v>295</v>
      </c>
      <c r="C368" s="133" t="s">
        <v>354</v>
      </c>
      <c r="D368" s="133" t="s">
        <v>353</v>
      </c>
      <c r="F368" s="133" t="s">
        <v>352</v>
      </c>
    </row>
    <row r="369" spans="1:6">
      <c r="A369" s="133" t="s">
        <v>296</v>
      </c>
      <c r="B369" s="133" t="s">
        <v>295</v>
      </c>
      <c r="C369" s="133" t="s">
        <v>351</v>
      </c>
      <c r="D369" s="133" t="s">
        <v>350</v>
      </c>
      <c r="F369" s="133" t="s">
        <v>349</v>
      </c>
    </row>
    <row r="370" spans="1:6">
      <c r="A370" s="133" t="s">
        <v>296</v>
      </c>
      <c r="B370" s="133" t="s">
        <v>295</v>
      </c>
      <c r="C370" s="133" t="s">
        <v>348</v>
      </c>
      <c r="D370" s="133" t="s">
        <v>347</v>
      </c>
      <c r="E370" s="133" t="s">
        <v>346</v>
      </c>
      <c r="F370" s="133" t="s">
        <v>345</v>
      </c>
    </row>
    <row r="371" spans="1:6">
      <c r="A371" s="133" t="s">
        <v>296</v>
      </c>
      <c r="B371" s="133" t="s">
        <v>295</v>
      </c>
      <c r="C371" s="133" t="s">
        <v>344</v>
      </c>
      <c r="D371" s="133" t="s">
        <v>343</v>
      </c>
      <c r="F371" s="133" t="s">
        <v>336</v>
      </c>
    </row>
    <row r="372" spans="1:6">
      <c r="A372" s="133" t="s">
        <v>296</v>
      </c>
      <c r="B372" s="133" t="s">
        <v>295</v>
      </c>
      <c r="C372" s="133" t="s">
        <v>342</v>
      </c>
      <c r="D372" s="133" t="s">
        <v>341</v>
      </c>
      <c r="F372" s="133" t="s">
        <v>340</v>
      </c>
    </row>
    <row r="373" spans="1:6">
      <c r="A373" s="133" t="s">
        <v>296</v>
      </c>
      <c r="B373" s="133" t="s">
        <v>295</v>
      </c>
      <c r="C373" s="133" t="s">
        <v>339</v>
      </c>
      <c r="D373" s="133" t="s">
        <v>338</v>
      </c>
      <c r="E373" s="133" t="s">
        <v>337</v>
      </c>
      <c r="F373" s="133" t="s">
        <v>336</v>
      </c>
    </row>
    <row r="374" spans="1:6">
      <c r="A374" s="133" t="s">
        <v>296</v>
      </c>
      <c r="B374" s="133" t="s">
        <v>295</v>
      </c>
      <c r="C374" s="133" t="s">
        <v>335</v>
      </c>
      <c r="D374" s="133" t="s">
        <v>334</v>
      </c>
      <c r="E374" s="133" t="s">
        <v>333</v>
      </c>
      <c r="F374" s="133" t="s">
        <v>325</v>
      </c>
    </row>
    <row r="375" spans="1:6">
      <c r="A375" s="133" t="s">
        <v>296</v>
      </c>
      <c r="B375" s="133" t="s">
        <v>295</v>
      </c>
      <c r="C375" s="133" t="s">
        <v>332</v>
      </c>
      <c r="D375" s="133" t="s">
        <v>331</v>
      </c>
      <c r="E375" s="133" t="s">
        <v>330</v>
      </c>
      <c r="F375" s="133" t="s">
        <v>329</v>
      </c>
    </row>
    <row r="376" spans="1:6">
      <c r="A376" s="133" t="s">
        <v>296</v>
      </c>
      <c r="B376" s="133" t="s">
        <v>295</v>
      </c>
      <c r="C376" s="133" t="s">
        <v>328</v>
      </c>
      <c r="D376" s="133" t="s">
        <v>327</v>
      </c>
      <c r="E376" s="133" t="s">
        <v>326</v>
      </c>
      <c r="F376" s="133" t="s">
        <v>325</v>
      </c>
    </row>
    <row r="377" spans="1:6">
      <c r="A377" s="133" t="s">
        <v>296</v>
      </c>
      <c r="B377" s="133" t="s">
        <v>295</v>
      </c>
      <c r="C377" s="133" t="s">
        <v>324</v>
      </c>
      <c r="D377" s="133" t="s">
        <v>323</v>
      </c>
      <c r="E377" s="133" t="s">
        <v>322</v>
      </c>
      <c r="F377" s="133" t="s">
        <v>321</v>
      </c>
    </row>
    <row r="378" spans="1:6">
      <c r="A378" s="133" t="s">
        <v>296</v>
      </c>
      <c r="B378" s="133" t="s">
        <v>295</v>
      </c>
      <c r="C378" s="133" t="s">
        <v>320</v>
      </c>
      <c r="D378" s="133" t="s">
        <v>319</v>
      </c>
      <c r="F378" s="133" t="s">
        <v>318</v>
      </c>
    </row>
    <row r="379" spans="1:6">
      <c r="A379" s="133" t="s">
        <v>296</v>
      </c>
      <c r="B379" s="133" t="s">
        <v>295</v>
      </c>
      <c r="C379" s="133" t="s">
        <v>317</v>
      </c>
      <c r="D379" s="133" t="s">
        <v>316</v>
      </c>
      <c r="E379" s="133" t="s">
        <v>315</v>
      </c>
      <c r="F379" s="133" t="s">
        <v>297</v>
      </c>
    </row>
    <row r="380" spans="1:6">
      <c r="A380" s="133" t="s">
        <v>296</v>
      </c>
      <c r="B380" s="133" t="s">
        <v>295</v>
      </c>
      <c r="C380" s="133" t="s">
        <v>314</v>
      </c>
      <c r="D380" s="133" t="s">
        <v>313</v>
      </c>
      <c r="E380" s="133" t="s">
        <v>312</v>
      </c>
      <c r="F380" s="133" t="s">
        <v>311</v>
      </c>
    </row>
    <row r="381" spans="1:6">
      <c r="A381" s="133" t="s">
        <v>296</v>
      </c>
      <c r="B381" s="133" t="s">
        <v>295</v>
      </c>
      <c r="C381" s="133" t="s">
        <v>310</v>
      </c>
      <c r="D381" s="133" t="s">
        <v>309</v>
      </c>
      <c r="F381" s="133" t="s">
        <v>308</v>
      </c>
    </row>
    <row r="382" spans="1:6">
      <c r="A382" s="133" t="s">
        <v>296</v>
      </c>
      <c r="B382" s="133" t="s">
        <v>295</v>
      </c>
      <c r="C382" s="133" t="s">
        <v>307</v>
      </c>
      <c r="D382" s="133" t="s">
        <v>306</v>
      </c>
      <c r="E382" s="133" t="s">
        <v>305</v>
      </c>
      <c r="F382" s="133" t="s">
        <v>304</v>
      </c>
    </row>
    <row r="383" spans="1:6">
      <c r="A383" s="133" t="s">
        <v>296</v>
      </c>
      <c r="B383" s="133" t="s">
        <v>295</v>
      </c>
      <c r="C383" s="133" t="s">
        <v>303</v>
      </c>
      <c r="D383" s="133" t="s">
        <v>302</v>
      </c>
      <c r="F383" s="133" t="s">
        <v>301</v>
      </c>
    </row>
    <row r="384" spans="1:6">
      <c r="A384" s="133" t="s">
        <v>296</v>
      </c>
      <c r="B384" s="133" t="s">
        <v>295</v>
      </c>
      <c r="C384" s="133" t="s">
        <v>300</v>
      </c>
      <c r="D384" s="133" t="s">
        <v>299</v>
      </c>
      <c r="E384" s="133" t="s">
        <v>298</v>
      </c>
      <c r="F384" s="133" t="s">
        <v>297</v>
      </c>
    </row>
    <row r="385" spans="1:6">
      <c r="A385" s="133" t="s">
        <v>296</v>
      </c>
      <c r="B385" s="133" t="s">
        <v>295</v>
      </c>
      <c r="C385" s="133" t="s">
        <v>294</v>
      </c>
      <c r="D385" s="133" t="s">
        <v>293</v>
      </c>
      <c r="E385" s="133" t="s">
        <v>292</v>
      </c>
      <c r="F385" s="133" t="s">
        <v>291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B986A-DF67-48CE-89ED-F784FC8778BC}">
  <dimension ref="A1:Z1029"/>
  <sheetViews>
    <sheetView workbookViewId="0">
      <selection activeCell="D8" sqref="D8"/>
    </sheetView>
  </sheetViews>
  <sheetFormatPr defaultRowHeight="14.25"/>
  <cols>
    <col min="1" max="1" width="177" style="133" bestFit="1" customWidth="1"/>
    <col min="2" max="2" width="56" style="133" bestFit="1" customWidth="1"/>
    <col min="3" max="3" width="14.28515625" style="133" bestFit="1" customWidth="1"/>
    <col min="4" max="4" width="13.42578125" style="133" bestFit="1" customWidth="1"/>
    <col min="5" max="5" width="67.42578125" style="133" bestFit="1" customWidth="1"/>
    <col min="6" max="6" width="49.42578125" style="133" bestFit="1" customWidth="1"/>
    <col min="7" max="7" width="106.7109375" style="133" bestFit="1" customWidth="1"/>
    <col min="8" max="16384" width="9.140625" style="133"/>
  </cols>
  <sheetData>
    <row r="1" spans="1:26" ht="18">
      <c r="A1" s="159" t="s">
        <v>706</v>
      </c>
      <c r="B1" s="135"/>
      <c r="C1" s="158"/>
      <c r="D1" s="135"/>
      <c r="E1" s="136"/>
      <c r="F1" s="135"/>
      <c r="G1" s="134"/>
      <c r="H1" s="134"/>
      <c r="I1" s="134"/>
      <c r="J1" s="134"/>
      <c r="K1" s="134"/>
      <c r="L1" s="134"/>
      <c r="M1" s="134"/>
      <c r="N1" s="134"/>
      <c r="O1" s="134"/>
      <c r="P1" s="134"/>
      <c r="Q1" s="134"/>
      <c r="R1" s="134"/>
      <c r="S1" s="134"/>
      <c r="T1" s="134"/>
      <c r="U1" s="134"/>
      <c r="V1" s="134"/>
      <c r="W1" s="134"/>
      <c r="X1" s="134"/>
      <c r="Y1" s="134"/>
      <c r="Z1" s="134"/>
    </row>
    <row r="2" spans="1:26">
      <c r="A2" s="134"/>
      <c r="B2" s="143" t="s">
        <v>705</v>
      </c>
      <c r="C2" s="152" t="s">
        <v>704</v>
      </c>
      <c r="D2" s="160">
        <v>1.45</v>
      </c>
      <c r="E2" s="175" t="s">
        <v>703</v>
      </c>
      <c r="F2" s="174"/>
      <c r="G2" s="174"/>
      <c r="H2" s="134"/>
      <c r="I2" s="134"/>
      <c r="J2" s="134"/>
      <c r="K2" s="134"/>
      <c r="L2" s="134"/>
      <c r="M2" s="134"/>
      <c r="N2" s="134"/>
      <c r="O2" s="134"/>
      <c r="P2" s="134"/>
      <c r="Q2" s="134"/>
      <c r="R2" s="134"/>
      <c r="S2" s="134"/>
      <c r="T2" s="134"/>
      <c r="U2" s="134"/>
      <c r="V2" s="134"/>
      <c r="W2" s="134"/>
      <c r="X2" s="134"/>
      <c r="Y2" s="134"/>
      <c r="Z2" s="134"/>
    </row>
    <row r="3" spans="1:26" ht="18">
      <c r="A3" s="159"/>
      <c r="B3" s="135"/>
      <c r="C3" s="152"/>
      <c r="D3" s="151"/>
      <c r="E3" s="162"/>
      <c r="F3" s="151"/>
      <c r="G3" s="134"/>
      <c r="H3" s="134"/>
      <c r="I3" s="134"/>
      <c r="J3" s="134"/>
      <c r="K3" s="134"/>
      <c r="L3" s="134"/>
      <c r="M3" s="134"/>
      <c r="N3" s="134"/>
      <c r="O3" s="134"/>
      <c r="P3" s="134"/>
      <c r="Q3" s="134"/>
      <c r="R3" s="134"/>
      <c r="S3" s="134"/>
      <c r="T3" s="134"/>
      <c r="U3" s="134"/>
      <c r="V3" s="134"/>
      <c r="W3" s="134"/>
      <c r="X3" s="134"/>
      <c r="Y3" s="134"/>
      <c r="Z3" s="134"/>
    </row>
    <row r="4" spans="1:26" ht="18">
      <c r="A4" s="159"/>
      <c r="B4" s="135"/>
      <c r="C4" s="173" t="s">
        <v>694</v>
      </c>
      <c r="D4" s="171" t="s">
        <v>693</v>
      </c>
      <c r="E4" s="172" t="s">
        <v>702</v>
      </c>
      <c r="F4" s="171" t="s">
        <v>691</v>
      </c>
      <c r="G4" s="134"/>
      <c r="H4" s="134"/>
      <c r="I4" s="134"/>
      <c r="J4" s="134"/>
      <c r="K4" s="134"/>
      <c r="L4" s="134"/>
      <c r="M4" s="134"/>
      <c r="N4" s="134"/>
      <c r="O4" s="134"/>
      <c r="P4" s="134"/>
      <c r="Q4" s="134"/>
      <c r="R4" s="134"/>
      <c r="S4" s="134"/>
      <c r="T4" s="134"/>
      <c r="U4" s="134"/>
      <c r="V4" s="134"/>
      <c r="W4" s="134"/>
      <c r="X4" s="134"/>
      <c r="Y4" s="134"/>
      <c r="Z4" s="134"/>
    </row>
    <row r="5" spans="1:26" ht="18">
      <c r="A5" s="159"/>
      <c r="B5" s="143" t="s">
        <v>699</v>
      </c>
      <c r="C5" s="170">
        <v>302</v>
      </c>
      <c r="D5" s="168">
        <v>22000</v>
      </c>
      <c r="E5" s="169">
        <v>289.16625000000005</v>
      </c>
      <c r="F5" s="168">
        <v>26</v>
      </c>
      <c r="G5" s="134"/>
      <c r="H5" s="134"/>
      <c r="I5" s="134"/>
      <c r="J5" s="134"/>
      <c r="K5" s="134"/>
      <c r="L5" s="134"/>
      <c r="M5" s="134"/>
      <c r="N5" s="134"/>
      <c r="O5" s="134"/>
      <c r="P5" s="134"/>
      <c r="Q5" s="134"/>
      <c r="R5" s="134"/>
      <c r="S5" s="134"/>
      <c r="T5" s="134"/>
      <c r="U5" s="134"/>
      <c r="V5" s="134"/>
      <c r="W5" s="134"/>
      <c r="X5" s="134"/>
      <c r="Y5" s="134"/>
      <c r="Z5" s="134"/>
    </row>
    <row r="6" spans="1:26" ht="18">
      <c r="A6" s="159"/>
      <c r="B6" s="143" t="s">
        <v>696</v>
      </c>
      <c r="C6" s="170">
        <v>333</v>
      </c>
      <c r="D6" s="168">
        <v>27200</v>
      </c>
      <c r="E6" s="169">
        <v>287.79735000000005</v>
      </c>
      <c r="F6" s="168">
        <v>30</v>
      </c>
      <c r="G6" s="134"/>
      <c r="H6" s="134"/>
      <c r="I6" s="134"/>
      <c r="J6" s="134"/>
      <c r="K6" s="134"/>
      <c r="L6" s="134"/>
      <c r="M6" s="134"/>
      <c r="N6" s="134"/>
      <c r="O6" s="134"/>
      <c r="P6" s="134"/>
      <c r="Q6" s="134"/>
      <c r="R6" s="134"/>
      <c r="S6" s="134"/>
      <c r="T6" s="134"/>
      <c r="U6" s="134"/>
      <c r="V6" s="134"/>
      <c r="W6" s="134"/>
      <c r="X6" s="134"/>
      <c r="Y6" s="134"/>
      <c r="Z6" s="134"/>
    </row>
    <row r="7" spans="1:26" ht="18">
      <c r="A7" s="159"/>
      <c r="B7" s="143" t="s">
        <v>701</v>
      </c>
      <c r="C7" s="167">
        <v>31</v>
      </c>
      <c r="D7" s="165">
        <v>5200</v>
      </c>
      <c r="E7" s="166">
        <v>-1.3688999999999965</v>
      </c>
      <c r="F7" s="165">
        <v>4</v>
      </c>
      <c r="G7" s="134"/>
      <c r="H7" s="134"/>
      <c r="I7" s="134"/>
      <c r="J7" s="134"/>
      <c r="K7" s="134"/>
      <c r="L7" s="134"/>
      <c r="M7" s="134"/>
      <c r="N7" s="134"/>
      <c r="O7" s="134"/>
      <c r="P7" s="134"/>
      <c r="Q7" s="134"/>
      <c r="R7" s="134"/>
      <c r="S7" s="134"/>
      <c r="T7" s="134"/>
      <c r="U7" s="134"/>
      <c r="V7" s="134"/>
      <c r="W7" s="134"/>
      <c r="X7" s="134"/>
      <c r="Y7" s="134"/>
      <c r="Z7" s="134"/>
    </row>
    <row r="8" spans="1:26" ht="18">
      <c r="A8" s="159"/>
      <c r="B8" s="143"/>
      <c r="C8" s="152"/>
      <c r="D8" s="151"/>
      <c r="E8" s="163"/>
      <c r="F8" s="151"/>
      <c r="G8" s="134"/>
      <c r="H8" s="134"/>
      <c r="I8" s="134"/>
      <c r="J8" s="134"/>
      <c r="K8" s="134"/>
      <c r="L8" s="134"/>
      <c r="M8" s="134"/>
      <c r="N8" s="134"/>
      <c r="O8" s="134"/>
      <c r="P8" s="134"/>
      <c r="Q8" s="134"/>
      <c r="R8" s="134"/>
      <c r="S8" s="134"/>
      <c r="T8" s="134"/>
      <c r="U8" s="134"/>
      <c r="V8" s="134"/>
      <c r="W8" s="134"/>
      <c r="X8" s="134"/>
      <c r="Y8" s="134"/>
      <c r="Z8" s="134"/>
    </row>
    <row r="9" spans="1:26" ht="15">
      <c r="A9" s="164" t="s">
        <v>700</v>
      </c>
      <c r="B9" s="143"/>
      <c r="C9" s="152"/>
      <c r="D9" s="151"/>
      <c r="E9" s="163"/>
      <c r="F9" s="151"/>
      <c r="G9" s="134"/>
      <c r="H9" s="134"/>
      <c r="I9" s="134"/>
      <c r="J9" s="134"/>
      <c r="K9" s="134"/>
      <c r="L9" s="134"/>
      <c r="M9" s="134"/>
      <c r="N9" s="134"/>
      <c r="O9" s="134"/>
      <c r="P9" s="134"/>
      <c r="Q9" s="134"/>
      <c r="R9" s="134"/>
      <c r="S9" s="134"/>
      <c r="T9" s="134"/>
      <c r="U9" s="134"/>
      <c r="V9" s="134"/>
      <c r="W9" s="134"/>
      <c r="X9" s="134"/>
      <c r="Y9" s="134"/>
      <c r="Z9" s="134"/>
    </row>
    <row r="10" spans="1:26" ht="18">
      <c r="A10" s="159"/>
      <c r="B10" s="135"/>
      <c r="C10" s="158"/>
      <c r="D10" s="135"/>
      <c r="E10" s="136"/>
      <c r="F10" s="135"/>
      <c r="G10" s="134"/>
      <c r="H10" s="134"/>
      <c r="I10" s="134"/>
      <c r="J10" s="134"/>
      <c r="K10" s="134"/>
      <c r="L10" s="134"/>
      <c r="M10" s="134"/>
      <c r="N10" s="134"/>
      <c r="O10" s="134"/>
      <c r="P10" s="134"/>
      <c r="Q10" s="134"/>
      <c r="R10" s="134"/>
      <c r="S10" s="134"/>
      <c r="T10" s="134"/>
      <c r="U10" s="134"/>
      <c r="V10" s="134"/>
      <c r="W10" s="134"/>
      <c r="X10" s="134"/>
      <c r="Y10" s="134"/>
      <c r="Z10" s="134"/>
    </row>
    <row r="11" spans="1:26" ht="18">
      <c r="A11" s="159" t="s">
        <v>699</v>
      </c>
      <c r="B11" s="135"/>
      <c r="C11" s="158"/>
      <c r="D11" s="135"/>
      <c r="E11" s="136"/>
      <c r="F11" s="157" t="s">
        <v>695</v>
      </c>
      <c r="G11" s="157"/>
      <c r="H11" s="134"/>
      <c r="I11" s="134"/>
      <c r="J11" s="134"/>
      <c r="K11" s="134"/>
      <c r="L11" s="134"/>
      <c r="M11" s="134"/>
      <c r="N11" s="134"/>
      <c r="O11" s="134"/>
      <c r="P11" s="134"/>
      <c r="Q11" s="134"/>
      <c r="R11" s="134"/>
      <c r="S11" s="134"/>
      <c r="T11" s="134"/>
      <c r="U11" s="134"/>
      <c r="V11" s="134"/>
      <c r="W11" s="134"/>
      <c r="X11" s="134"/>
      <c r="Y11" s="134"/>
      <c r="Z11" s="134"/>
    </row>
    <row r="12" spans="1:26">
      <c r="A12" s="154"/>
      <c r="B12" s="154" t="s">
        <v>691</v>
      </c>
      <c r="C12" s="156" t="s">
        <v>694</v>
      </c>
      <c r="D12" s="154" t="s">
        <v>693</v>
      </c>
      <c r="E12" s="155" t="s">
        <v>698</v>
      </c>
      <c r="F12" s="154" t="s">
        <v>691</v>
      </c>
      <c r="G12" s="154" t="s">
        <v>690</v>
      </c>
      <c r="H12" s="134"/>
      <c r="I12" s="134"/>
      <c r="J12" s="134"/>
      <c r="K12" s="134"/>
      <c r="L12" s="134"/>
      <c r="M12" s="134"/>
      <c r="N12" s="134"/>
      <c r="O12" s="134"/>
      <c r="P12" s="134"/>
      <c r="Q12" s="134"/>
      <c r="R12" s="134"/>
      <c r="S12" s="134"/>
      <c r="T12" s="134"/>
      <c r="U12" s="134"/>
      <c r="V12" s="134"/>
      <c r="W12" s="134"/>
      <c r="X12" s="134"/>
      <c r="Y12" s="134"/>
      <c r="Z12" s="134"/>
    </row>
    <row r="13" spans="1:26" ht="15.75">
      <c r="A13" s="153" t="s">
        <v>675</v>
      </c>
      <c r="B13" s="151"/>
      <c r="C13" s="152"/>
      <c r="D13" s="151"/>
      <c r="E13" s="162"/>
      <c r="F13" s="151"/>
      <c r="G13" s="151"/>
      <c r="H13" s="134"/>
      <c r="I13" s="134"/>
      <c r="J13" s="134"/>
      <c r="K13" s="134"/>
      <c r="L13" s="134"/>
      <c r="M13" s="134"/>
      <c r="N13" s="134"/>
      <c r="O13" s="134"/>
      <c r="P13" s="134"/>
      <c r="Q13" s="134"/>
      <c r="R13" s="134"/>
      <c r="S13" s="134"/>
      <c r="T13" s="134"/>
      <c r="U13" s="134"/>
      <c r="V13" s="134"/>
      <c r="W13" s="134"/>
      <c r="X13" s="134"/>
      <c r="Y13" s="134"/>
      <c r="Z13" s="134"/>
    </row>
    <row r="14" spans="1:26">
      <c r="A14" s="134" t="s">
        <v>673</v>
      </c>
      <c r="B14" s="134" t="s">
        <v>672</v>
      </c>
      <c r="C14" s="135">
        <v>7</v>
      </c>
      <c r="D14" s="135">
        <v>2000</v>
      </c>
      <c r="E14" s="136">
        <v>17.989999999999998</v>
      </c>
      <c r="F14" s="135" t="s">
        <v>618</v>
      </c>
      <c r="G14" s="134"/>
      <c r="H14" s="134"/>
      <c r="I14" s="134"/>
      <c r="J14" s="134"/>
      <c r="K14" s="134"/>
      <c r="L14" s="134"/>
      <c r="M14" s="134"/>
      <c r="N14" s="134"/>
      <c r="O14" s="134"/>
      <c r="P14" s="134"/>
      <c r="Q14" s="134"/>
      <c r="R14" s="134"/>
      <c r="S14" s="134"/>
      <c r="T14" s="134"/>
      <c r="U14" s="134"/>
      <c r="V14" s="134"/>
      <c r="W14" s="134"/>
      <c r="X14" s="134"/>
      <c r="Y14" s="134"/>
      <c r="Z14" s="134"/>
    </row>
    <row r="15" spans="1:26">
      <c r="A15" s="134" t="s">
        <v>671</v>
      </c>
      <c r="B15" s="134" t="s">
        <v>670</v>
      </c>
      <c r="C15" s="135">
        <v>7</v>
      </c>
      <c r="D15" s="135">
        <v>2000</v>
      </c>
      <c r="E15" s="136">
        <v>17.989999999999998</v>
      </c>
      <c r="F15" s="135" t="s">
        <v>618</v>
      </c>
      <c r="G15" s="134"/>
      <c r="H15" s="134"/>
      <c r="I15" s="134"/>
      <c r="J15" s="134"/>
      <c r="K15" s="134"/>
      <c r="L15" s="134"/>
      <c r="M15" s="134"/>
      <c r="N15" s="134"/>
      <c r="O15" s="134"/>
      <c r="P15" s="134"/>
      <c r="Q15" s="134"/>
      <c r="R15" s="134"/>
      <c r="S15" s="134"/>
      <c r="T15" s="134"/>
      <c r="U15" s="134"/>
      <c r="V15" s="134"/>
      <c r="W15" s="134"/>
      <c r="X15" s="134"/>
      <c r="Y15" s="134"/>
      <c r="Z15" s="134"/>
    </row>
    <row r="16" spans="1:26">
      <c r="A16" s="134" t="s">
        <v>669</v>
      </c>
      <c r="B16" s="134" t="s">
        <v>668</v>
      </c>
      <c r="C16" s="135">
        <v>7</v>
      </c>
      <c r="D16" s="135">
        <v>1000</v>
      </c>
      <c r="E16" s="136">
        <v>9.99</v>
      </c>
      <c r="F16" s="135" t="s">
        <v>618</v>
      </c>
      <c r="G16" s="134"/>
      <c r="H16" s="134"/>
      <c r="I16" s="134"/>
      <c r="J16" s="134"/>
      <c r="K16" s="134"/>
      <c r="L16" s="134"/>
      <c r="M16" s="134"/>
      <c r="N16" s="134"/>
      <c r="O16" s="134"/>
      <c r="P16" s="134"/>
      <c r="Q16" s="134"/>
      <c r="R16" s="134"/>
      <c r="S16" s="134"/>
      <c r="T16" s="134"/>
      <c r="U16" s="134"/>
      <c r="V16" s="134"/>
      <c r="W16" s="134"/>
      <c r="X16" s="134"/>
      <c r="Y16" s="134"/>
      <c r="Z16" s="134"/>
    </row>
    <row r="17" spans="1:26">
      <c r="A17" s="134" t="s">
        <v>667</v>
      </c>
      <c r="B17" s="134" t="s">
        <v>666</v>
      </c>
      <c r="C17" s="135">
        <v>15</v>
      </c>
      <c r="D17" s="135">
        <v>0</v>
      </c>
      <c r="E17" s="136">
        <v>9.99</v>
      </c>
      <c r="F17" s="135" t="s">
        <v>618</v>
      </c>
      <c r="G17" s="134"/>
      <c r="H17" s="134"/>
      <c r="I17" s="134"/>
      <c r="J17" s="134"/>
      <c r="K17" s="134"/>
      <c r="L17" s="134"/>
      <c r="M17" s="134"/>
      <c r="N17" s="134"/>
      <c r="O17" s="134"/>
      <c r="P17" s="134"/>
      <c r="Q17" s="134"/>
      <c r="R17" s="134"/>
      <c r="S17" s="134"/>
      <c r="T17" s="134"/>
      <c r="U17" s="134"/>
      <c r="V17" s="134"/>
      <c r="W17" s="134"/>
      <c r="X17" s="134"/>
      <c r="Y17" s="134"/>
      <c r="Z17" s="134"/>
    </row>
    <row r="18" spans="1:26">
      <c r="A18" s="134" t="s">
        <v>665</v>
      </c>
      <c r="B18" s="134" t="s">
        <v>664</v>
      </c>
      <c r="C18" s="135">
        <v>15</v>
      </c>
      <c r="D18" s="135">
        <v>0</v>
      </c>
      <c r="E18" s="136">
        <v>39.99</v>
      </c>
      <c r="F18" s="135" t="s">
        <v>618</v>
      </c>
      <c r="G18" s="134"/>
      <c r="H18" s="134"/>
      <c r="I18" s="134"/>
      <c r="J18" s="134"/>
      <c r="K18" s="134"/>
      <c r="L18" s="134"/>
      <c r="M18" s="134"/>
      <c r="N18" s="134"/>
      <c r="O18" s="134"/>
      <c r="P18" s="134"/>
      <c r="Q18" s="134"/>
      <c r="R18" s="134"/>
      <c r="S18" s="134"/>
      <c r="T18" s="134"/>
      <c r="U18" s="134"/>
      <c r="V18" s="134"/>
      <c r="W18" s="134"/>
      <c r="X18" s="134"/>
      <c r="Y18" s="134"/>
      <c r="Z18" s="134"/>
    </row>
    <row r="19" spans="1:26">
      <c r="A19" s="134" t="s">
        <v>663</v>
      </c>
      <c r="B19" s="134" t="s">
        <v>662</v>
      </c>
      <c r="C19" s="135">
        <v>15</v>
      </c>
      <c r="D19" s="135">
        <v>0</v>
      </c>
      <c r="E19" s="136">
        <v>29.99</v>
      </c>
      <c r="F19" s="135" t="s">
        <v>618</v>
      </c>
      <c r="G19" s="134"/>
      <c r="H19" s="134"/>
      <c r="I19" s="134"/>
      <c r="J19" s="134"/>
      <c r="K19" s="134"/>
      <c r="L19" s="134"/>
      <c r="M19" s="134"/>
      <c r="N19" s="134"/>
      <c r="O19" s="134"/>
      <c r="P19" s="134"/>
      <c r="Q19" s="134"/>
      <c r="R19" s="134"/>
      <c r="S19" s="134"/>
      <c r="T19" s="134"/>
      <c r="U19" s="134"/>
      <c r="V19" s="134"/>
      <c r="W19" s="134"/>
      <c r="X19" s="134"/>
      <c r="Y19" s="134"/>
      <c r="Z19" s="134"/>
    </row>
    <row r="20" spans="1:26">
      <c r="A20" s="134" t="s">
        <v>661</v>
      </c>
      <c r="B20" s="134" t="s">
        <v>660</v>
      </c>
      <c r="C20" s="135">
        <v>15</v>
      </c>
      <c r="D20" s="135">
        <v>0</v>
      </c>
      <c r="E20" s="136">
        <v>22.99</v>
      </c>
      <c r="F20" s="135" t="s">
        <v>618</v>
      </c>
      <c r="G20" s="134"/>
      <c r="H20" s="134"/>
      <c r="I20" s="134"/>
      <c r="J20" s="134"/>
      <c r="K20" s="134"/>
      <c r="L20" s="134"/>
      <c r="M20" s="134"/>
      <c r="N20" s="134"/>
      <c r="O20" s="134"/>
      <c r="P20" s="134"/>
      <c r="Q20" s="134"/>
      <c r="R20" s="134"/>
      <c r="S20" s="134"/>
      <c r="T20" s="134"/>
      <c r="U20" s="134"/>
      <c r="V20" s="134"/>
      <c r="W20" s="134"/>
      <c r="X20" s="134"/>
      <c r="Y20" s="134"/>
      <c r="Z20" s="134"/>
    </row>
    <row r="21" spans="1:26">
      <c r="A21" s="134" t="s">
        <v>659</v>
      </c>
      <c r="B21" s="134" t="s">
        <v>658</v>
      </c>
      <c r="C21" s="135">
        <v>15</v>
      </c>
      <c r="D21" s="135">
        <v>0</v>
      </c>
      <c r="E21" s="136">
        <v>39.99</v>
      </c>
      <c r="F21" s="135" t="s">
        <v>618</v>
      </c>
      <c r="G21" s="134"/>
      <c r="H21" s="134"/>
      <c r="I21" s="134"/>
      <c r="J21" s="134"/>
      <c r="K21" s="134"/>
      <c r="L21" s="134"/>
      <c r="M21" s="134"/>
      <c r="N21" s="134"/>
      <c r="O21" s="134"/>
      <c r="P21" s="134"/>
      <c r="Q21" s="134"/>
      <c r="R21" s="134"/>
      <c r="S21" s="134"/>
      <c r="T21" s="134"/>
      <c r="U21" s="134"/>
      <c r="V21" s="134"/>
      <c r="W21" s="134"/>
      <c r="X21" s="134"/>
      <c r="Y21" s="134"/>
      <c r="Z21" s="134"/>
    </row>
    <row r="22" spans="1:26">
      <c r="A22" s="134" t="s">
        <v>657</v>
      </c>
      <c r="B22" s="134" t="s">
        <v>656</v>
      </c>
      <c r="C22" s="135">
        <v>15</v>
      </c>
      <c r="D22" s="135">
        <v>0</v>
      </c>
      <c r="E22" s="136">
        <v>26.99</v>
      </c>
      <c r="F22" s="135" t="s">
        <v>618</v>
      </c>
      <c r="G22" s="134" t="s">
        <v>655</v>
      </c>
      <c r="H22" s="134"/>
      <c r="I22" s="134"/>
      <c r="J22" s="134"/>
      <c r="K22" s="134"/>
      <c r="L22" s="134"/>
      <c r="M22" s="134"/>
      <c r="N22" s="134"/>
      <c r="O22" s="134"/>
      <c r="P22" s="134"/>
      <c r="Q22" s="134"/>
      <c r="R22" s="134"/>
      <c r="S22" s="134"/>
      <c r="T22" s="134"/>
      <c r="U22" s="134"/>
      <c r="V22" s="134"/>
      <c r="W22" s="134"/>
      <c r="X22" s="134"/>
      <c r="Y22" s="134"/>
      <c r="Z22" s="134"/>
    </row>
    <row r="23" spans="1:26">
      <c r="A23" s="134" t="s">
        <v>654</v>
      </c>
      <c r="B23" s="134" t="s">
        <v>653</v>
      </c>
      <c r="C23" s="135">
        <v>15</v>
      </c>
      <c r="D23" s="135">
        <v>0</v>
      </c>
      <c r="E23" s="136">
        <v>16.989999999999998</v>
      </c>
      <c r="F23" s="135" t="s">
        <v>618</v>
      </c>
      <c r="G23" s="134" t="s">
        <v>652</v>
      </c>
      <c r="H23" s="134"/>
      <c r="I23" s="134"/>
      <c r="J23" s="134"/>
      <c r="K23" s="134"/>
      <c r="L23" s="134"/>
      <c r="M23" s="134"/>
      <c r="N23" s="134"/>
      <c r="O23" s="134"/>
      <c r="P23" s="134"/>
      <c r="Q23" s="134"/>
      <c r="R23" s="134"/>
      <c r="S23" s="134"/>
      <c r="T23" s="134"/>
      <c r="U23" s="134"/>
      <c r="V23" s="134"/>
      <c r="W23" s="134"/>
      <c r="X23" s="134"/>
      <c r="Y23" s="134"/>
      <c r="Z23" s="134"/>
    </row>
    <row r="24" spans="1:26">
      <c r="A24" s="134" t="s">
        <v>651</v>
      </c>
      <c r="B24" s="134" t="s">
        <v>650</v>
      </c>
      <c r="C24" s="135">
        <v>7</v>
      </c>
      <c r="D24" s="135">
        <v>500</v>
      </c>
      <c r="E24" s="136">
        <v>6.99</v>
      </c>
      <c r="F24" s="135" t="s">
        <v>618</v>
      </c>
      <c r="G24" s="134"/>
      <c r="H24" s="134"/>
      <c r="I24" s="134"/>
      <c r="J24" s="134"/>
      <c r="K24" s="134"/>
      <c r="L24" s="134"/>
      <c r="M24" s="134"/>
      <c r="N24" s="134"/>
      <c r="O24" s="134"/>
      <c r="P24" s="134"/>
      <c r="Q24" s="134"/>
      <c r="R24" s="134"/>
      <c r="S24" s="134"/>
      <c r="T24" s="134"/>
      <c r="U24" s="134"/>
      <c r="V24" s="134"/>
      <c r="W24" s="134"/>
      <c r="X24" s="134"/>
      <c r="Y24" s="134"/>
      <c r="Z24" s="134"/>
    </row>
    <row r="25" spans="1:26">
      <c r="A25" s="134" t="s">
        <v>649</v>
      </c>
      <c r="B25" s="134" t="s">
        <v>648</v>
      </c>
      <c r="C25" s="135">
        <v>7</v>
      </c>
      <c r="D25" s="135">
        <v>500</v>
      </c>
      <c r="E25" s="136">
        <v>6.99</v>
      </c>
      <c r="F25" s="135" t="s">
        <v>618</v>
      </c>
      <c r="G25" s="134"/>
      <c r="H25" s="134"/>
      <c r="I25" s="134"/>
      <c r="J25" s="134"/>
      <c r="K25" s="134"/>
      <c r="L25" s="134"/>
      <c r="M25" s="134"/>
      <c r="N25" s="134"/>
      <c r="O25" s="134"/>
      <c r="P25" s="134"/>
      <c r="Q25" s="134"/>
      <c r="R25" s="134"/>
      <c r="S25" s="134"/>
      <c r="T25" s="134"/>
      <c r="U25" s="134"/>
      <c r="V25" s="134"/>
      <c r="W25" s="134"/>
      <c r="X25" s="134"/>
      <c r="Y25" s="134"/>
      <c r="Z25" s="134"/>
    </row>
    <row r="26" spans="1:26">
      <c r="A26" s="134" t="s">
        <v>647</v>
      </c>
      <c r="B26" s="134" t="s">
        <v>646</v>
      </c>
      <c r="C26" s="135">
        <v>7</v>
      </c>
      <c r="D26" s="135">
        <v>1000</v>
      </c>
      <c r="E26" s="136">
        <v>39.99</v>
      </c>
      <c r="F26" s="135" t="s">
        <v>618</v>
      </c>
      <c r="G26" s="134"/>
      <c r="H26" s="134"/>
      <c r="I26" s="134"/>
      <c r="J26" s="134"/>
      <c r="K26" s="134"/>
      <c r="L26" s="134"/>
      <c r="M26" s="134"/>
      <c r="N26" s="134"/>
      <c r="O26" s="134"/>
      <c r="P26" s="134"/>
      <c r="Q26" s="134"/>
      <c r="R26" s="134"/>
      <c r="S26" s="134"/>
      <c r="T26" s="134"/>
      <c r="U26" s="134"/>
      <c r="V26" s="134"/>
      <c r="W26" s="134"/>
      <c r="X26" s="134"/>
      <c r="Y26" s="134"/>
      <c r="Z26" s="134"/>
    </row>
    <row r="27" spans="1:26">
      <c r="A27" s="134" t="s">
        <v>645</v>
      </c>
      <c r="B27" s="134" t="s">
        <v>644</v>
      </c>
      <c r="C27" s="135">
        <v>7</v>
      </c>
      <c r="D27" s="135">
        <v>1000</v>
      </c>
      <c r="E27" s="136">
        <v>24.99</v>
      </c>
      <c r="F27" s="135" t="s">
        <v>618</v>
      </c>
      <c r="G27" s="134"/>
      <c r="H27" s="134"/>
      <c r="I27" s="134"/>
      <c r="J27" s="134"/>
      <c r="K27" s="134"/>
      <c r="L27" s="134"/>
      <c r="M27" s="134"/>
      <c r="N27" s="134"/>
      <c r="O27" s="134"/>
      <c r="P27" s="134"/>
      <c r="Q27" s="134"/>
      <c r="R27" s="134"/>
      <c r="S27" s="134"/>
      <c r="T27" s="134"/>
      <c r="U27" s="134"/>
      <c r="V27" s="134"/>
      <c r="W27" s="134"/>
      <c r="X27" s="134"/>
      <c r="Y27" s="134"/>
      <c r="Z27" s="134"/>
    </row>
    <row r="28" spans="1:26">
      <c r="A28" s="134" t="s">
        <v>643</v>
      </c>
      <c r="B28" s="134" t="s">
        <v>642</v>
      </c>
      <c r="C28" s="135">
        <v>7</v>
      </c>
      <c r="D28" s="135">
        <v>1000</v>
      </c>
      <c r="E28" s="136">
        <v>39.99</v>
      </c>
      <c r="F28" s="135" t="s">
        <v>618</v>
      </c>
      <c r="G28" s="134"/>
      <c r="H28" s="134"/>
      <c r="I28" s="134"/>
      <c r="J28" s="134"/>
      <c r="K28" s="134"/>
      <c r="L28" s="134"/>
      <c r="M28" s="134"/>
      <c r="N28" s="134"/>
      <c r="O28" s="134"/>
      <c r="P28" s="134"/>
      <c r="Q28" s="134"/>
      <c r="R28" s="134"/>
      <c r="S28" s="134"/>
      <c r="T28" s="134"/>
      <c r="U28" s="134"/>
      <c r="V28" s="134"/>
      <c r="W28" s="134"/>
      <c r="X28" s="134"/>
      <c r="Y28" s="134"/>
      <c r="Z28" s="134"/>
    </row>
    <row r="29" spans="1:26">
      <c r="A29" s="134" t="s">
        <v>641</v>
      </c>
      <c r="B29" s="134" t="s">
        <v>640</v>
      </c>
      <c r="C29" s="135">
        <v>7</v>
      </c>
      <c r="D29" s="135">
        <v>1000</v>
      </c>
      <c r="E29" s="136">
        <v>39.99</v>
      </c>
      <c r="F29" s="135" t="s">
        <v>618</v>
      </c>
      <c r="G29" s="134"/>
      <c r="H29" s="134"/>
      <c r="I29" s="134"/>
      <c r="J29" s="134"/>
      <c r="K29" s="134"/>
      <c r="L29" s="134"/>
      <c r="M29" s="134"/>
      <c r="N29" s="134"/>
      <c r="O29" s="134"/>
      <c r="P29" s="134"/>
      <c r="Q29" s="134"/>
      <c r="R29" s="134"/>
      <c r="S29" s="134"/>
      <c r="T29" s="134"/>
      <c r="U29" s="134"/>
      <c r="V29" s="134"/>
      <c r="W29" s="134"/>
      <c r="X29" s="134"/>
      <c r="Y29" s="134"/>
      <c r="Z29" s="134"/>
    </row>
    <row r="30" spans="1:26">
      <c r="A30" s="134"/>
      <c r="B30" s="134"/>
      <c r="C30" s="135"/>
      <c r="D30" s="135"/>
      <c r="E30" s="136"/>
      <c r="F30" s="135"/>
      <c r="G30" s="134"/>
      <c r="H30" s="134"/>
      <c r="I30" s="134"/>
      <c r="J30" s="134"/>
      <c r="K30" s="134"/>
      <c r="L30" s="134"/>
      <c r="M30" s="134"/>
      <c r="N30" s="134"/>
      <c r="O30" s="134"/>
      <c r="P30" s="134"/>
      <c r="Q30" s="134"/>
      <c r="R30" s="134"/>
      <c r="S30" s="134"/>
      <c r="T30" s="134"/>
      <c r="U30" s="134"/>
      <c r="V30" s="134"/>
      <c r="W30" s="134"/>
      <c r="X30" s="134"/>
      <c r="Y30" s="134"/>
      <c r="Z30" s="134"/>
    </row>
    <row r="31" spans="1:26">
      <c r="A31" s="134" t="s">
        <v>639</v>
      </c>
      <c r="B31" s="134" t="s">
        <v>638</v>
      </c>
      <c r="C31" s="135">
        <v>15</v>
      </c>
      <c r="D31" s="135">
        <v>1000</v>
      </c>
      <c r="E31" s="136">
        <v>29.99</v>
      </c>
      <c r="F31" s="135" t="s">
        <v>618</v>
      </c>
      <c r="G31" s="134"/>
      <c r="H31" s="134"/>
      <c r="I31" s="134"/>
      <c r="J31" s="134"/>
      <c r="K31" s="134"/>
      <c r="L31" s="134"/>
      <c r="M31" s="134"/>
      <c r="N31" s="134"/>
      <c r="O31" s="134"/>
      <c r="P31" s="134"/>
      <c r="Q31" s="134"/>
      <c r="R31" s="134"/>
      <c r="S31" s="134"/>
      <c r="T31" s="134"/>
      <c r="U31" s="134"/>
      <c r="V31" s="134"/>
      <c r="W31" s="134"/>
      <c r="X31" s="134"/>
      <c r="Y31" s="134"/>
      <c r="Z31" s="134"/>
    </row>
    <row r="32" spans="1:26">
      <c r="A32" s="134" t="s">
        <v>637</v>
      </c>
      <c r="B32" s="134" t="s">
        <v>636</v>
      </c>
      <c r="C32" s="135">
        <v>7</v>
      </c>
      <c r="D32" s="135">
        <v>2000</v>
      </c>
      <c r="E32" s="136">
        <v>19.989999999999998</v>
      </c>
      <c r="F32" s="135" t="s">
        <v>618</v>
      </c>
      <c r="G32" s="134"/>
      <c r="H32" s="134"/>
      <c r="I32" s="134"/>
      <c r="J32" s="134"/>
      <c r="K32" s="134"/>
      <c r="L32" s="134"/>
      <c r="M32" s="134"/>
      <c r="N32" s="134"/>
      <c r="O32" s="134"/>
      <c r="P32" s="134"/>
      <c r="Q32" s="134"/>
      <c r="R32" s="134"/>
      <c r="S32" s="134"/>
      <c r="T32" s="134"/>
      <c r="U32" s="134"/>
      <c r="V32" s="134"/>
      <c r="W32" s="134"/>
      <c r="X32" s="134"/>
      <c r="Y32" s="134"/>
      <c r="Z32" s="134"/>
    </row>
    <row r="33" spans="1:26">
      <c r="A33" s="134" t="s">
        <v>635</v>
      </c>
      <c r="B33" s="134" t="s">
        <v>634</v>
      </c>
      <c r="C33" s="135">
        <v>15</v>
      </c>
      <c r="D33" s="135">
        <v>2000</v>
      </c>
      <c r="E33" s="136">
        <v>29.99</v>
      </c>
      <c r="F33" s="135" t="s">
        <v>618</v>
      </c>
      <c r="G33" s="134"/>
      <c r="H33" s="134"/>
      <c r="I33" s="134"/>
      <c r="J33" s="134"/>
      <c r="K33" s="134"/>
      <c r="L33" s="134"/>
      <c r="M33" s="134"/>
      <c r="N33" s="134"/>
      <c r="O33" s="134"/>
      <c r="P33" s="134"/>
      <c r="Q33" s="134"/>
      <c r="R33" s="134"/>
      <c r="S33" s="134"/>
      <c r="T33" s="134"/>
      <c r="U33" s="134"/>
      <c r="V33" s="134"/>
      <c r="W33" s="134"/>
      <c r="X33" s="134"/>
      <c r="Y33" s="134"/>
      <c r="Z33" s="134"/>
    </row>
    <row r="34" spans="1:26">
      <c r="A34" s="134" t="s">
        <v>633</v>
      </c>
      <c r="B34" s="134" t="s">
        <v>632</v>
      </c>
      <c r="C34" s="135">
        <v>15</v>
      </c>
      <c r="D34" s="135">
        <v>0</v>
      </c>
      <c r="E34" s="136">
        <v>29.99</v>
      </c>
      <c r="F34" s="135" t="s">
        <v>618</v>
      </c>
      <c r="G34" s="134"/>
      <c r="H34" s="134"/>
      <c r="I34" s="134"/>
      <c r="J34" s="134"/>
      <c r="K34" s="134"/>
      <c r="L34" s="134"/>
      <c r="M34" s="134"/>
      <c r="N34" s="134"/>
      <c r="O34" s="134"/>
      <c r="P34" s="134"/>
      <c r="Q34" s="134"/>
      <c r="R34" s="134"/>
      <c r="S34" s="134"/>
      <c r="T34" s="134"/>
      <c r="U34" s="134"/>
      <c r="V34" s="134"/>
      <c r="W34" s="134"/>
      <c r="X34" s="134"/>
      <c r="Y34" s="134"/>
      <c r="Z34" s="134"/>
    </row>
    <row r="35" spans="1:26">
      <c r="A35" s="134" t="s">
        <v>631</v>
      </c>
      <c r="B35" s="134" t="s">
        <v>630</v>
      </c>
      <c r="C35" s="135">
        <v>15</v>
      </c>
      <c r="D35" s="135">
        <v>0</v>
      </c>
      <c r="E35" s="136">
        <v>22.99</v>
      </c>
      <c r="F35" s="135" t="s">
        <v>618</v>
      </c>
      <c r="G35" s="134"/>
      <c r="H35" s="134"/>
      <c r="I35" s="134"/>
      <c r="J35" s="134"/>
      <c r="K35" s="134"/>
      <c r="L35" s="134"/>
      <c r="M35" s="134"/>
      <c r="N35" s="134"/>
      <c r="O35" s="134"/>
      <c r="P35" s="134"/>
      <c r="Q35" s="134"/>
      <c r="R35" s="134"/>
      <c r="S35" s="134"/>
      <c r="T35" s="134"/>
      <c r="U35" s="134"/>
      <c r="V35" s="134"/>
      <c r="W35" s="134"/>
      <c r="X35" s="134"/>
      <c r="Y35" s="134"/>
      <c r="Z35" s="134"/>
    </row>
    <row r="36" spans="1:26">
      <c r="A36" s="134" t="s">
        <v>629</v>
      </c>
      <c r="B36" s="134" t="s">
        <v>628</v>
      </c>
      <c r="C36" s="135">
        <v>15</v>
      </c>
      <c r="D36" s="135">
        <v>0</v>
      </c>
      <c r="E36" s="136">
        <v>29.99</v>
      </c>
      <c r="F36" s="135" t="s">
        <v>618</v>
      </c>
      <c r="G36" s="134"/>
      <c r="H36" s="134"/>
      <c r="I36" s="134"/>
      <c r="J36" s="134"/>
      <c r="K36" s="134"/>
      <c r="L36" s="134"/>
      <c r="M36" s="134"/>
      <c r="N36" s="134"/>
      <c r="O36" s="134"/>
      <c r="P36" s="134"/>
      <c r="Q36" s="134"/>
      <c r="R36" s="134"/>
      <c r="S36" s="134"/>
      <c r="T36" s="134"/>
      <c r="U36" s="134"/>
      <c r="V36" s="134"/>
      <c r="W36" s="134"/>
      <c r="X36" s="134"/>
      <c r="Y36" s="134"/>
      <c r="Z36" s="134"/>
    </row>
    <row r="37" spans="1:26">
      <c r="A37" s="134" t="s">
        <v>627</v>
      </c>
      <c r="B37" s="134" t="s">
        <v>626</v>
      </c>
      <c r="C37" s="135">
        <v>30</v>
      </c>
      <c r="D37" s="135">
        <v>5000</v>
      </c>
      <c r="E37" s="136">
        <v>49.99</v>
      </c>
      <c r="F37" s="135" t="s">
        <v>618</v>
      </c>
      <c r="G37" s="134" t="s">
        <v>625</v>
      </c>
      <c r="H37" s="134"/>
      <c r="I37" s="134"/>
      <c r="J37" s="134"/>
      <c r="K37" s="134"/>
      <c r="L37" s="134"/>
      <c r="M37" s="134"/>
      <c r="N37" s="134"/>
      <c r="O37" s="134"/>
      <c r="P37" s="134"/>
      <c r="Q37" s="134"/>
      <c r="R37" s="134"/>
      <c r="S37" s="134"/>
      <c r="T37" s="134"/>
      <c r="U37" s="134"/>
      <c r="V37" s="134"/>
      <c r="W37" s="134"/>
      <c r="X37" s="134"/>
      <c r="Y37" s="134"/>
      <c r="Z37" s="134"/>
    </row>
    <row r="38" spans="1:26">
      <c r="A38" s="144"/>
      <c r="B38" s="134" t="s">
        <v>624</v>
      </c>
      <c r="C38" s="144"/>
      <c r="D38" s="144"/>
      <c r="E38" s="144"/>
      <c r="F38" s="135" t="s">
        <v>618</v>
      </c>
      <c r="G38" s="144"/>
      <c r="H38" s="134"/>
      <c r="I38" s="134"/>
      <c r="J38" s="134"/>
      <c r="K38" s="134"/>
      <c r="L38" s="134"/>
      <c r="M38" s="134"/>
      <c r="N38" s="134"/>
      <c r="O38" s="134"/>
      <c r="P38" s="134"/>
      <c r="Q38" s="134"/>
      <c r="R38" s="134"/>
      <c r="S38" s="134"/>
      <c r="T38" s="134"/>
      <c r="U38" s="134"/>
      <c r="V38" s="134"/>
      <c r="W38" s="134"/>
      <c r="X38" s="134"/>
      <c r="Y38" s="134"/>
      <c r="Z38" s="134"/>
    </row>
    <row r="39" spans="1:26">
      <c r="A39" s="134" t="s">
        <v>622</v>
      </c>
      <c r="B39" s="134" t="s">
        <v>621</v>
      </c>
      <c r="C39" s="135">
        <v>15</v>
      </c>
      <c r="D39" s="135">
        <v>1000</v>
      </c>
      <c r="E39" s="136">
        <v>29.99</v>
      </c>
      <c r="F39" s="135" t="s">
        <v>618</v>
      </c>
      <c r="G39" s="134"/>
      <c r="H39" s="134"/>
      <c r="I39" s="134"/>
      <c r="J39" s="134"/>
      <c r="K39" s="134"/>
      <c r="L39" s="134"/>
      <c r="M39" s="134"/>
      <c r="N39" s="134"/>
      <c r="O39" s="134"/>
      <c r="P39" s="134"/>
      <c r="Q39" s="134"/>
      <c r="R39" s="134"/>
      <c r="S39" s="134"/>
      <c r="T39" s="134"/>
      <c r="U39" s="134"/>
      <c r="V39" s="134"/>
      <c r="W39" s="134"/>
      <c r="X39" s="134"/>
      <c r="Y39" s="134"/>
      <c r="Z39" s="134"/>
    </row>
    <row r="40" spans="1:26">
      <c r="A40" s="134" t="s">
        <v>620</v>
      </c>
      <c r="B40" s="134" t="s">
        <v>619</v>
      </c>
      <c r="C40" s="135">
        <v>7</v>
      </c>
      <c r="D40" s="135">
        <v>1000</v>
      </c>
      <c r="E40" s="136">
        <v>29.99</v>
      </c>
      <c r="F40" s="135" t="s">
        <v>618</v>
      </c>
      <c r="G40" s="134"/>
      <c r="H40" s="134"/>
      <c r="I40" s="134"/>
      <c r="J40" s="134"/>
      <c r="K40" s="134"/>
      <c r="L40" s="134"/>
      <c r="M40" s="134"/>
      <c r="N40" s="134"/>
      <c r="O40" s="134"/>
      <c r="P40" s="134"/>
      <c r="Q40" s="134"/>
      <c r="R40" s="134"/>
      <c r="S40" s="134"/>
      <c r="T40" s="134"/>
      <c r="U40" s="134"/>
      <c r="V40" s="134"/>
      <c r="W40" s="134"/>
      <c r="X40" s="134"/>
      <c r="Y40" s="134"/>
      <c r="Z40" s="134"/>
    </row>
    <row r="41" spans="1:26">
      <c r="A41" s="134"/>
      <c r="B41" s="134"/>
      <c r="C41" s="135"/>
      <c r="D41" s="135"/>
      <c r="E41" s="136"/>
      <c r="F41" s="135"/>
      <c r="G41" s="134"/>
      <c r="H41" s="134"/>
      <c r="I41" s="134"/>
      <c r="J41" s="134"/>
      <c r="K41" s="134"/>
      <c r="L41" s="134"/>
      <c r="M41" s="134"/>
      <c r="N41" s="134"/>
      <c r="O41" s="134"/>
      <c r="P41" s="134"/>
      <c r="Q41" s="134"/>
      <c r="R41" s="134"/>
      <c r="S41" s="134"/>
      <c r="T41" s="134"/>
      <c r="U41" s="134"/>
      <c r="V41" s="134"/>
      <c r="W41" s="134"/>
      <c r="X41" s="134"/>
      <c r="Y41" s="134"/>
      <c r="Z41" s="134"/>
    </row>
    <row r="42" spans="1:26">
      <c r="A42" s="134"/>
      <c r="B42" s="143" t="s">
        <v>697</v>
      </c>
      <c r="C42" s="137">
        <v>302</v>
      </c>
      <c r="D42" s="137">
        <v>22000</v>
      </c>
      <c r="E42" s="161">
        <v>199.42500000000004</v>
      </c>
      <c r="F42" s="137">
        <v>26</v>
      </c>
      <c r="G42" s="134"/>
      <c r="H42" s="134"/>
      <c r="I42" s="134"/>
      <c r="J42" s="134"/>
      <c r="K42" s="134"/>
      <c r="L42" s="134"/>
      <c r="M42" s="134"/>
      <c r="N42" s="134"/>
      <c r="O42" s="134"/>
      <c r="P42" s="134"/>
      <c r="Q42" s="134"/>
      <c r="R42" s="134"/>
      <c r="S42" s="134"/>
      <c r="T42" s="134"/>
      <c r="U42" s="134"/>
      <c r="V42" s="134"/>
      <c r="W42" s="134"/>
      <c r="X42" s="134"/>
      <c r="Y42" s="134"/>
      <c r="Z42" s="134"/>
    </row>
    <row r="43" spans="1:26">
      <c r="A43" s="134"/>
      <c r="B43" s="134"/>
      <c r="C43" s="135"/>
      <c r="D43" s="135"/>
      <c r="E43" s="160">
        <v>289.16625000000005</v>
      </c>
      <c r="F43" s="135"/>
      <c r="G43" s="134"/>
      <c r="H43" s="134"/>
      <c r="I43" s="134"/>
      <c r="J43" s="134"/>
      <c r="K43" s="134"/>
      <c r="L43" s="134"/>
      <c r="M43" s="134"/>
      <c r="N43" s="134"/>
      <c r="O43" s="134"/>
      <c r="P43" s="134"/>
      <c r="Q43" s="134"/>
      <c r="R43" s="134"/>
      <c r="S43" s="134"/>
      <c r="T43" s="134"/>
      <c r="U43" s="134"/>
      <c r="V43" s="134"/>
      <c r="W43" s="134"/>
      <c r="X43" s="134"/>
      <c r="Y43" s="134"/>
      <c r="Z43" s="134"/>
    </row>
    <row r="44" spans="1:26">
      <c r="A44" s="134"/>
      <c r="B44" s="134"/>
      <c r="C44" s="135"/>
      <c r="D44" s="135"/>
      <c r="E44" s="160"/>
      <c r="F44" s="135"/>
      <c r="G44" s="134"/>
      <c r="H44" s="134"/>
      <c r="I44" s="134"/>
      <c r="J44" s="134"/>
      <c r="K44" s="134"/>
      <c r="L44" s="134"/>
      <c r="M44" s="134"/>
      <c r="N44" s="134"/>
      <c r="O44" s="134"/>
      <c r="P44" s="134"/>
      <c r="Q44" s="134"/>
      <c r="R44" s="134"/>
      <c r="S44" s="134"/>
      <c r="T44" s="134"/>
      <c r="U44" s="134"/>
      <c r="V44" s="134"/>
      <c r="W44" s="134"/>
      <c r="X44" s="134"/>
      <c r="Y44" s="134"/>
      <c r="Z44" s="134"/>
    </row>
    <row r="45" spans="1:26">
      <c r="A45" s="134"/>
      <c r="B45" s="134"/>
      <c r="C45" s="135"/>
      <c r="D45" s="135"/>
      <c r="E45" s="136"/>
      <c r="F45" s="135"/>
      <c r="G45" s="134"/>
      <c r="H45" s="134"/>
      <c r="I45" s="134"/>
      <c r="J45" s="134"/>
      <c r="K45" s="134"/>
      <c r="L45" s="134"/>
      <c r="M45" s="134"/>
      <c r="N45" s="134"/>
      <c r="O45" s="134"/>
      <c r="P45" s="134"/>
      <c r="Q45" s="134"/>
      <c r="R45" s="134"/>
      <c r="S45" s="134"/>
      <c r="T45" s="134"/>
      <c r="U45" s="134"/>
      <c r="V45" s="134"/>
      <c r="W45" s="134"/>
      <c r="X45" s="134"/>
      <c r="Y45" s="134"/>
      <c r="Z45" s="134"/>
    </row>
    <row r="46" spans="1:26" ht="18">
      <c r="A46" s="159" t="s">
        <v>696</v>
      </c>
      <c r="B46" s="135"/>
      <c r="C46" s="158"/>
      <c r="D46" s="135"/>
      <c r="E46" s="136"/>
      <c r="F46" s="157" t="s">
        <v>695</v>
      </c>
      <c r="G46" s="157"/>
      <c r="H46" s="134"/>
      <c r="I46" s="134"/>
      <c r="J46" s="134"/>
      <c r="K46" s="134"/>
      <c r="L46" s="134"/>
      <c r="M46" s="134"/>
      <c r="N46" s="134"/>
      <c r="O46" s="134"/>
      <c r="P46" s="134"/>
      <c r="Q46" s="134"/>
      <c r="R46" s="134"/>
      <c r="S46" s="134"/>
      <c r="T46" s="134"/>
      <c r="U46" s="134"/>
      <c r="V46" s="134"/>
      <c r="W46" s="134"/>
      <c r="X46" s="134"/>
      <c r="Y46" s="134"/>
      <c r="Z46" s="134"/>
    </row>
    <row r="47" spans="1:26">
      <c r="A47" s="154"/>
      <c r="B47" s="154" t="s">
        <v>691</v>
      </c>
      <c r="C47" s="156" t="s">
        <v>694</v>
      </c>
      <c r="D47" s="154" t="s">
        <v>693</v>
      </c>
      <c r="E47" s="155" t="s">
        <v>692</v>
      </c>
      <c r="F47" s="154" t="s">
        <v>691</v>
      </c>
      <c r="G47" s="154" t="s">
        <v>690</v>
      </c>
      <c r="H47" s="134"/>
      <c r="I47" s="134"/>
      <c r="J47" s="134"/>
      <c r="K47" s="134"/>
      <c r="L47" s="134"/>
      <c r="M47" s="134"/>
      <c r="N47" s="134"/>
      <c r="O47" s="134"/>
      <c r="P47" s="134"/>
      <c r="Q47" s="134"/>
      <c r="R47" s="134"/>
      <c r="S47" s="134"/>
      <c r="T47" s="134"/>
      <c r="U47" s="134"/>
      <c r="V47" s="134"/>
      <c r="W47" s="134"/>
      <c r="X47" s="134"/>
      <c r="Y47" s="134"/>
      <c r="Z47" s="134"/>
    </row>
    <row r="48" spans="1:26" ht="15.75">
      <c r="A48" s="153" t="s">
        <v>689</v>
      </c>
      <c r="B48" s="151"/>
      <c r="C48" s="152"/>
      <c r="D48" s="151"/>
      <c r="E48" s="150" t="s">
        <v>688</v>
      </c>
      <c r="F48" s="150"/>
      <c r="G48" s="150"/>
      <c r="H48" s="134"/>
      <c r="I48" s="134"/>
      <c r="J48" s="134"/>
      <c r="K48" s="134"/>
      <c r="L48" s="134"/>
      <c r="M48" s="134"/>
      <c r="N48" s="134"/>
      <c r="O48" s="134"/>
      <c r="P48" s="134"/>
      <c r="Q48" s="134"/>
      <c r="R48" s="134"/>
      <c r="S48" s="134"/>
      <c r="T48" s="134"/>
      <c r="U48" s="134"/>
      <c r="V48" s="134"/>
      <c r="W48" s="134"/>
      <c r="X48" s="134"/>
      <c r="Y48" s="134"/>
      <c r="Z48" s="134"/>
    </row>
    <row r="49" spans="1:26">
      <c r="A49" s="134" t="s">
        <v>687</v>
      </c>
      <c r="B49" s="134" t="s">
        <v>686</v>
      </c>
      <c r="C49" s="135">
        <v>0</v>
      </c>
      <c r="D49" s="135">
        <v>500</v>
      </c>
      <c r="E49" s="140">
        <v>13.99</v>
      </c>
      <c r="F49" s="135" t="s">
        <v>618</v>
      </c>
      <c r="G49" s="134"/>
      <c r="H49" s="134"/>
      <c r="I49" s="134"/>
      <c r="J49" s="134"/>
      <c r="K49" s="134"/>
      <c r="L49" s="134"/>
      <c r="M49" s="134"/>
      <c r="N49" s="134"/>
      <c r="O49" s="134"/>
      <c r="P49" s="134"/>
      <c r="Q49" s="134"/>
      <c r="R49" s="134"/>
      <c r="S49" s="134"/>
      <c r="T49" s="134"/>
      <c r="U49" s="134"/>
      <c r="V49" s="134"/>
      <c r="W49" s="134"/>
      <c r="X49" s="134"/>
      <c r="Y49" s="134"/>
      <c r="Z49" s="134"/>
    </row>
    <row r="50" spans="1:26">
      <c r="A50" s="144"/>
      <c r="B50" s="134" t="s">
        <v>685</v>
      </c>
      <c r="C50" s="144"/>
      <c r="D50" s="144"/>
      <c r="E50" s="144"/>
      <c r="F50" s="135" t="s">
        <v>618</v>
      </c>
      <c r="G50" s="144"/>
      <c r="H50" s="134"/>
      <c r="I50" s="134"/>
      <c r="J50" s="134"/>
      <c r="K50" s="134"/>
      <c r="L50" s="134"/>
      <c r="M50" s="134"/>
      <c r="N50" s="134"/>
      <c r="O50" s="134"/>
      <c r="P50" s="134"/>
      <c r="Q50" s="134"/>
      <c r="R50" s="134"/>
      <c r="S50" s="134"/>
      <c r="T50" s="134"/>
      <c r="U50" s="134"/>
      <c r="V50" s="134"/>
      <c r="W50" s="134"/>
      <c r="X50" s="134"/>
      <c r="Y50" s="134"/>
      <c r="Z50" s="134"/>
    </row>
    <row r="51" spans="1:26">
      <c r="A51" s="134" t="s">
        <v>684</v>
      </c>
      <c r="B51" s="134" t="s">
        <v>683</v>
      </c>
      <c r="C51" s="135">
        <v>30</v>
      </c>
      <c r="D51" s="135">
        <v>1700</v>
      </c>
      <c r="E51" s="140">
        <v>39.99</v>
      </c>
      <c r="F51" s="135" t="s">
        <v>618</v>
      </c>
      <c r="G51" s="134" t="s">
        <v>625</v>
      </c>
      <c r="H51" s="134"/>
      <c r="I51" s="134"/>
      <c r="J51" s="134"/>
      <c r="K51" s="134"/>
      <c r="L51" s="134"/>
      <c r="M51" s="134"/>
      <c r="N51" s="134"/>
      <c r="O51" s="134"/>
      <c r="P51" s="134"/>
      <c r="Q51" s="134"/>
      <c r="R51" s="134"/>
      <c r="S51" s="134"/>
      <c r="T51" s="134"/>
      <c r="U51" s="134"/>
      <c r="V51" s="134"/>
      <c r="W51" s="134"/>
      <c r="X51" s="134"/>
      <c r="Y51" s="134"/>
      <c r="Z51" s="134"/>
    </row>
    <row r="52" spans="1:26">
      <c r="A52" s="144"/>
      <c r="B52" s="134" t="s">
        <v>626</v>
      </c>
      <c r="C52" s="144"/>
      <c r="D52" s="144"/>
      <c r="E52" s="144"/>
      <c r="F52" s="135" t="s">
        <v>618</v>
      </c>
      <c r="G52" s="144"/>
      <c r="H52" s="134"/>
      <c r="I52" s="134"/>
      <c r="J52" s="134"/>
      <c r="K52" s="134"/>
      <c r="L52" s="134"/>
      <c r="M52" s="134"/>
      <c r="N52" s="134"/>
      <c r="O52" s="134"/>
      <c r="P52" s="134"/>
      <c r="Q52" s="134"/>
      <c r="R52" s="134"/>
      <c r="S52" s="134"/>
      <c r="T52" s="134"/>
      <c r="U52" s="134"/>
      <c r="V52" s="134"/>
      <c r="W52" s="134"/>
      <c r="X52" s="134"/>
      <c r="Y52" s="134"/>
      <c r="Z52" s="134"/>
    </row>
    <row r="53" spans="1:26">
      <c r="A53" s="144"/>
      <c r="B53" s="134" t="s">
        <v>624</v>
      </c>
      <c r="C53" s="144"/>
      <c r="D53" s="144"/>
      <c r="E53" s="144"/>
      <c r="F53" s="135" t="s">
        <v>618</v>
      </c>
      <c r="G53" s="144"/>
      <c r="H53" s="134"/>
      <c r="I53" s="134"/>
      <c r="J53" s="134"/>
      <c r="K53" s="134"/>
      <c r="L53" s="134"/>
      <c r="M53" s="134"/>
      <c r="N53" s="134"/>
      <c r="O53" s="134"/>
      <c r="P53" s="134"/>
      <c r="Q53" s="134"/>
      <c r="R53" s="134"/>
      <c r="S53" s="134"/>
      <c r="T53" s="134"/>
      <c r="U53" s="134"/>
      <c r="V53" s="134"/>
      <c r="W53" s="134"/>
      <c r="X53" s="134"/>
      <c r="Y53" s="134"/>
      <c r="Z53" s="134"/>
    </row>
    <row r="54" spans="1:26">
      <c r="A54" s="134" t="s">
        <v>682</v>
      </c>
      <c r="B54" s="134" t="s">
        <v>681</v>
      </c>
      <c r="C54" s="135">
        <v>0</v>
      </c>
      <c r="D54" s="135">
        <v>500</v>
      </c>
      <c r="E54" s="140">
        <v>26.99</v>
      </c>
      <c r="F54" s="135" t="s">
        <v>618</v>
      </c>
      <c r="G54" s="134" t="s">
        <v>680</v>
      </c>
      <c r="H54" s="134"/>
      <c r="I54" s="134"/>
      <c r="J54" s="134"/>
      <c r="K54" s="134"/>
      <c r="L54" s="134"/>
      <c r="M54" s="134"/>
      <c r="N54" s="134"/>
      <c r="O54" s="134"/>
      <c r="P54" s="134"/>
      <c r="Q54" s="134"/>
      <c r="R54" s="134"/>
      <c r="S54" s="134"/>
      <c r="T54" s="134"/>
      <c r="U54" s="134"/>
      <c r="V54" s="134"/>
      <c r="W54" s="134"/>
      <c r="X54" s="134"/>
      <c r="Y54" s="134"/>
      <c r="Z54" s="134"/>
    </row>
    <row r="55" spans="1:26">
      <c r="A55" s="144"/>
      <c r="B55" s="134" t="s">
        <v>679</v>
      </c>
      <c r="C55" s="144"/>
      <c r="D55" s="144"/>
      <c r="E55" s="144"/>
      <c r="F55" s="135" t="s">
        <v>618</v>
      </c>
      <c r="G55" s="144"/>
      <c r="H55" s="134"/>
      <c r="I55" s="134"/>
      <c r="J55" s="134"/>
      <c r="K55" s="134"/>
      <c r="L55" s="134"/>
      <c r="M55" s="134"/>
      <c r="N55" s="134"/>
      <c r="O55" s="134"/>
      <c r="P55" s="134"/>
      <c r="Q55" s="134"/>
      <c r="R55" s="134"/>
      <c r="S55" s="134"/>
      <c r="T55" s="134"/>
      <c r="U55" s="134"/>
      <c r="V55" s="134"/>
      <c r="W55" s="134"/>
      <c r="X55" s="134"/>
      <c r="Y55" s="134"/>
      <c r="Z55" s="134"/>
    </row>
    <row r="56" spans="1:26">
      <c r="A56" s="134" t="s">
        <v>678</v>
      </c>
      <c r="B56" s="134" t="s">
        <v>636</v>
      </c>
      <c r="C56" s="135">
        <v>60</v>
      </c>
      <c r="D56" s="135">
        <v>10000</v>
      </c>
      <c r="E56" s="140">
        <v>64.989999999999995</v>
      </c>
      <c r="F56" s="135" t="s">
        <v>618</v>
      </c>
      <c r="G56" s="134"/>
      <c r="H56" s="134"/>
      <c r="I56" s="134"/>
      <c r="J56" s="134"/>
      <c r="K56" s="134"/>
      <c r="L56" s="134"/>
      <c r="M56" s="134"/>
      <c r="N56" s="134"/>
      <c r="O56" s="134"/>
      <c r="P56" s="134"/>
      <c r="Q56" s="134"/>
      <c r="R56" s="134"/>
      <c r="S56" s="134"/>
      <c r="T56" s="134"/>
      <c r="U56" s="134"/>
      <c r="V56" s="134"/>
      <c r="W56" s="134"/>
      <c r="X56" s="134"/>
      <c r="Y56" s="134"/>
      <c r="Z56" s="134"/>
    </row>
    <row r="57" spans="1:26">
      <c r="A57" s="144"/>
      <c r="B57" s="134" t="s">
        <v>677</v>
      </c>
      <c r="C57" s="144"/>
      <c r="D57" s="144"/>
      <c r="E57" s="144"/>
      <c r="F57" s="135" t="s">
        <v>618</v>
      </c>
      <c r="G57" s="144"/>
      <c r="H57" s="134"/>
      <c r="I57" s="134"/>
      <c r="J57" s="134"/>
      <c r="K57" s="134"/>
      <c r="L57" s="134"/>
      <c r="M57" s="134"/>
      <c r="N57" s="134"/>
      <c r="O57" s="134"/>
      <c r="P57" s="134"/>
      <c r="Q57" s="134"/>
      <c r="R57" s="134"/>
      <c r="S57" s="134"/>
      <c r="T57" s="134"/>
      <c r="U57" s="134"/>
      <c r="V57" s="134"/>
      <c r="W57" s="134"/>
      <c r="X57" s="134"/>
      <c r="Y57" s="134"/>
      <c r="Z57" s="134"/>
    </row>
    <row r="58" spans="1:26">
      <c r="A58" s="134" t="s">
        <v>676</v>
      </c>
      <c r="B58" s="134" t="s">
        <v>664</v>
      </c>
      <c r="C58" s="135">
        <v>30</v>
      </c>
      <c r="D58" s="135">
        <v>0</v>
      </c>
      <c r="E58" s="140">
        <v>77</v>
      </c>
      <c r="F58" s="135" t="s">
        <v>618</v>
      </c>
      <c r="G58" s="134"/>
      <c r="H58" s="134"/>
      <c r="I58" s="134"/>
      <c r="J58" s="134"/>
      <c r="K58" s="134"/>
      <c r="L58" s="134"/>
      <c r="M58" s="134"/>
      <c r="N58" s="134"/>
      <c r="O58" s="134"/>
      <c r="P58" s="134"/>
      <c r="Q58" s="134"/>
      <c r="R58" s="134"/>
      <c r="S58" s="134"/>
      <c r="T58" s="134"/>
      <c r="U58" s="134"/>
      <c r="V58" s="134"/>
      <c r="W58" s="134"/>
      <c r="X58" s="134"/>
      <c r="Y58" s="134"/>
      <c r="Z58" s="134"/>
    </row>
    <row r="59" spans="1:26">
      <c r="A59" s="144"/>
      <c r="B59" s="134" t="s">
        <v>630</v>
      </c>
      <c r="C59" s="144"/>
      <c r="D59" s="144"/>
      <c r="E59" s="144"/>
      <c r="F59" s="135" t="s">
        <v>618</v>
      </c>
      <c r="G59" s="144"/>
      <c r="H59" s="134"/>
      <c r="I59" s="134"/>
      <c r="J59" s="134"/>
      <c r="K59" s="134"/>
      <c r="L59" s="134"/>
      <c r="M59" s="134"/>
      <c r="N59" s="134"/>
      <c r="O59" s="134"/>
      <c r="P59" s="134"/>
      <c r="Q59" s="134"/>
      <c r="R59" s="134"/>
      <c r="S59" s="134"/>
      <c r="T59" s="134"/>
      <c r="U59" s="134"/>
      <c r="V59" s="134"/>
      <c r="W59" s="134"/>
      <c r="X59" s="134"/>
      <c r="Y59" s="134"/>
      <c r="Z59" s="134"/>
    </row>
    <row r="60" spans="1:26">
      <c r="A60" s="134"/>
      <c r="B60" s="134"/>
      <c r="C60" s="135"/>
      <c r="D60" s="135"/>
      <c r="E60" s="140"/>
      <c r="F60" s="135"/>
      <c r="G60" s="134"/>
      <c r="H60" s="134"/>
      <c r="I60" s="134"/>
      <c r="J60" s="134"/>
      <c r="K60" s="134"/>
      <c r="L60" s="134"/>
      <c r="M60" s="134"/>
      <c r="N60" s="134"/>
      <c r="O60" s="134"/>
      <c r="P60" s="134"/>
      <c r="Q60" s="134"/>
      <c r="R60" s="134"/>
      <c r="S60" s="134"/>
      <c r="T60" s="134"/>
      <c r="U60" s="134"/>
      <c r="V60" s="134"/>
      <c r="W60" s="134"/>
      <c r="X60" s="134"/>
      <c r="Y60" s="134"/>
      <c r="Z60" s="134"/>
    </row>
    <row r="61" spans="1:26">
      <c r="A61" s="134"/>
      <c r="B61" s="143" t="s">
        <v>617</v>
      </c>
      <c r="C61" s="141">
        <v>120</v>
      </c>
      <c r="D61" s="141">
        <v>12700</v>
      </c>
      <c r="E61" s="149">
        <v>66.900000000000006</v>
      </c>
      <c r="F61" s="141">
        <v>11</v>
      </c>
      <c r="G61" s="134"/>
      <c r="H61" s="134"/>
      <c r="I61" s="134"/>
      <c r="J61" s="134"/>
      <c r="K61" s="134"/>
      <c r="L61" s="134"/>
      <c r="M61" s="134"/>
      <c r="N61" s="134"/>
      <c r="O61" s="134"/>
      <c r="P61" s="134"/>
      <c r="Q61" s="134"/>
      <c r="R61" s="134"/>
      <c r="S61" s="134"/>
      <c r="T61" s="134"/>
      <c r="U61" s="134"/>
      <c r="V61" s="134"/>
      <c r="W61" s="134"/>
      <c r="X61" s="134"/>
      <c r="Y61" s="134"/>
      <c r="Z61" s="134"/>
    </row>
    <row r="62" spans="1:26">
      <c r="A62" s="134"/>
      <c r="B62" s="134"/>
      <c r="C62" s="135"/>
      <c r="D62" s="135"/>
      <c r="E62" s="136"/>
      <c r="F62" s="135"/>
      <c r="G62" s="134"/>
      <c r="H62" s="134"/>
      <c r="I62" s="134"/>
      <c r="J62" s="134"/>
      <c r="K62" s="134"/>
      <c r="L62" s="134"/>
      <c r="M62" s="134"/>
      <c r="N62" s="134"/>
      <c r="O62" s="134"/>
      <c r="P62" s="134"/>
      <c r="Q62" s="134"/>
      <c r="R62" s="134"/>
      <c r="S62" s="134"/>
      <c r="T62" s="134"/>
      <c r="U62" s="134"/>
      <c r="V62" s="134"/>
      <c r="W62" s="134"/>
      <c r="X62" s="134"/>
      <c r="Y62" s="134"/>
      <c r="Z62" s="134"/>
    </row>
    <row r="63" spans="1:26" ht="15.75">
      <c r="A63" s="145" t="s">
        <v>675</v>
      </c>
      <c r="B63" s="145"/>
      <c r="C63" s="148"/>
      <c r="D63" s="148"/>
      <c r="E63" s="147"/>
      <c r="F63" s="146" t="s">
        <v>674</v>
      </c>
      <c r="G63" s="146"/>
      <c r="H63" s="145"/>
      <c r="I63" s="145"/>
      <c r="J63" s="145"/>
      <c r="K63" s="145"/>
      <c r="L63" s="145"/>
      <c r="M63" s="145"/>
      <c r="N63" s="145"/>
      <c r="O63" s="145"/>
      <c r="P63" s="145"/>
      <c r="Q63" s="145"/>
      <c r="R63" s="145"/>
      <c r="S63" s="145"/>
      <c r="T63" s="145"/>
      <c r="U63" s="145"/>
      <c r="V63" s="145"/>
      <c r="W63" s="145"/>
      <c r="X63" s="145"/>
      <c r="Y63" s="145"/>
      <c r="Z63" s="145"/>
    </row>
    <row r="64" spans="1:26">
      <c r="A64" s="134" t="s">
        <v>673</v>
      </c>
      <c r="B64" s="134" t="s">
        <v>672</v>
      </c>
      <c r="C64" s="135">
        <v>7</v>
      </c>
      <c r="D64" s="135">
        <v>2000</v>
      </c>
      <c r="E64" s="136">
        <v>17.989999999999998</v>
      </c>
      <c r="F64" s="135" t="s">
        <v>618</v>
      </c>
      <c r="G64" s="134"/>
      <c r="H64" s="134"/>
      <c r="I64" s="134"/>
      <c r="J64" s="134"/>
      <c r="K64" s="134"/>
      <c r="L64" s="134"/>
      <c r="M64" s="134"/>
      <c r="N64" s="134"/>
      <c r="O64" s="134"/>
      <c r="P64" s="134"/>
      <c r="Q64" s="134"/>
      <c r="R64" s="134"/>
      <c r="S64" s="134"/>
      <c r="T64" s="134"/>
      <c r="U64" s="134"/>
      <c r="V64" s="134"/>
      <c r="W64" s="134"/>
      <c r="X64" s="134"/>
      <c r="Y64" s="134"/>
      <c r="Z64" s="134"/>
    </row>
    <row r="65" spans="1:26">
      <c r="A65" s="134" t="s">
        <v>671</v>
      </c>
      <c r="B65" s="134" t="s">
        <v>670</v>
      </c>
      <c r="C65" s="135">
        <v>7</v>
      </c>
      <c r="D65" s="135">
        <v>2000</v>
      </c>
      <c r="E65" s="136">
        <v>17.989999999999998</v>
      </c>
      <c r="F65" s="135" t="s">
        <v>618</v>
      </c>
      <c r="G65" s="134"/>
      <c r="H65" s="134"/>
      <c r="I65" s="134"/>
      <c r="J65" s="134"/>
      <c r="K65" s="134"/>
      <c r="L65" s="134"/>
      <c r="M65" s="134"/>
      <c r="N65" s="134"/>
      <c r="O65" s="134"/>
      <c r="P65" s="134"/>
      <c r="Q65" s="134"/>
      <c r="R65" s="134"/>
      <c r="S65" s="134"/>
      <c r="T65" s="134"/>
      <c r="U65" s="134"/>
      <c r="V65" s="134"/>
      <c r="W65" s="134"/>
      <c r="X65" s="134"/>
      <c r="Y65" s="134"/>
      <c r="Z65" s="134"/>
    </row>
    <row r="66" spans="1:26">
      <c r="A66" s="134" t="s">
        <v>669</v>
      </c>
      <c r="B66" s="134" t="s">
        <v>668</v>
      </c>
      <c r="C66" s="135">
        <v>7</v>
      </c>
      <c r="D66" s="135">
        <v>1000</v>
      </c>
      <c r="E66" s="136">
        <v>9.99</v>
      </c>
      <c r="F66" s="135" t="s">
        <v>618</v>
      </c>
      <c r="G66" s="134"/>
      <c r="H66" s="134"/>
      <c r="I66" s="134"/>
      <c r="J66" s="134"/>
      <c r="K66" s="134"/>
      <c r="L66" s="134"/>
      <c r="M66" s="134"/>
      <c r="N66" s="134"/>
      <c r="O66" s="134"/>
      <c r="P66" s="134"/>
      <c r="Q66" s="134"/>
      <c r="R66" s="134"/>
      <c r="S66" s="134"/>
      <c r="T66" s="134"/>
      <c r="U66" s="134"/>
      <c r="V66" s="134"/>
      <c r="W66" s="134"/>
      <c r="X66" s="134"/>
      <c r="Y66" s="134"/>
      <c r="Z66" s="134"/>
    </row>
    <row r="67" spans="1:26">
      <c r="A67" s="134" t="s">
        <v>667</v>
      </c>
      <c r="B67" s="134" t="s">
        <v>666</v>
      </c>
      <c r="C67" s="135">
        <v>15</v>
      </c>
      <c r="D67" s="135">
        <v>0</v>
      </c>
      <c r="E67" s="136">
        <v>9.99</v>
      </c>
      <c r="F67" s="135" t="s">
        <v>618</v>
      </c>
      <c r="G67" s="134"/>
      <c r="H67" s="134"/>
      <c r="I67" s="134"/>
      <c r="J67" s="134"/>
      <c r="K67" s="134"/>
      <c r="L67" s="134"/>
      <c r="M67" s="134"/>
      <c r="N67" s="134"/>
      <c r="O67" s="134"/>
      <c r="P67" s="134"/>
      <c r="Q67" s="134"/>
      <c r="R67" s="134"/>
      <c r="S67" s="134"/>
      <c r="T67" s="134"/>
      <c r="U67" s="134"/>
      <c r="V67" s="134"/>
      <c r="W67" s="134"/>
      <c r="X67" s="134"/>
      <c r="Y67" s="134"/>
      <c r="Z67" s="134"/>
    </row>
    <row r="68" spans="1:26">
      <c r="A68" s="134" t="s">
        <v>665</v>
      </c>
      <c r="B68" s="134" t="s">
        <v>664</v>
      </c>
      <c r="C68" s="135">
        <v>15</v>
      </c>
      <c r="D68" s="135">
        <v>0</v>
      </c>
      <c r="E68" s="136">
        <v>39.99</v>
      </c>
      <c r="F68" s="135" t="s">
        <v>623</v>
      </c>
      <c r="G68" s="134"/>
      <c r="H68" s="134"/>
      <c r="I68" s="134"/>
      <c r="J68" s="134"/>
      <c r="K68" s="134"/>
      <c r="L68" s="134"/>
      <c r="M68" s="134"/>
      <c r="N68" s="134"/>
      <c r="O68" s="134"/>
      <c r="P68" s="134"/>
      <c r="Q68" s="134"/>
      <c r="R68" s="134"/>
      <c r="S68" s="134"/>
      <c r="T68" s="134"/>
      <c r="U68" s="134"/>
      <c r="V68" s="134"/>
      <c r="W68" s="134"/>
      <c r="X68" s="134"/>
      <c r="Y68" s="134"/>
      <c r="Z68" s="134"/>
    </row>
    <row r="69" spans="1:26">
      <c r="A69" s="134" t="s">
        <v>663</v>
      </c>
      <c r="B69" s="134" t="s">
        <v>662</v>
      </c>
      <c r="C69" s="135">
        <v>15</v>
      </c>
      <c r="D69" s="135">
        <v>0</v>
      </c>
      <c r="E69" s="136">
        <v>29.99</v>
      </c>
      <c r="F69" s="135" t="s">
        <v>618</v>
      </c>
      <c r="G69" s="134"/>
      <c r="H69" s="134"/>
      <c r="I69" s="134"/>
      <c r="J69" s="134"/>
      <c r="K69" s="134"/>
      <c r="L69" s="134"/>
      <c r="M69" s="134"/>
      <c r="N69" s="134"/>
      <c r="O69" s="134"/>
      <c r="P69" s="134"/>
      <c r="Q69" s="134"/>
      <c r="R69" s="134"/>
      <c r="S69" s="134"/>
      <c r="T69" s="134"/>
      <c r="U69" s="134"/>
      <c r="V69" s="134"/>
      <c r="W69" s="134"/>
      <c r="X69" s="134"/>
      <c r="Y69" s="134"/>
      <c r="Z69" s="134"/>
    </row>
    <row r="70" spans="1:26">
      <c r="A70" s="134" t="s">
        <v>661</v>
      </c>
      <c r="B70" s="134" t="s">
        <v>660</v>
      </c>
      <c r="C70" s="135">
        <v>15</v>
      </c>
      <c r="D70" s="135">
        <v>0</v>
      </c>
      <c r="E70" s="136">
        <v>22.99</v>
      </c>
      <c r="F70" s="135" t="s">
        <v>618</v>
      </c>
      <c r="G70" s="134"/>
      <c r="H70" s="134"/>
      <c r="I70" s="134"/>
      <c r="J70" s="134"/>
      <c r="K70" s="134"/>
      <c r="L70" s="134"/>
      <c r="M70" s="134"/>
      <c r="N70" s="134"/>
      <c r="O70" s="134"/>
      <c r="P70" s="134"/>
      <c r="Q70" s="134"/>
      <c r="R70" s="134"/>
      <c r="S70" s="134"/>
      <c r="T70" s="134"/>
      <c r="U70" s="134"/>
      <c r="V70" s="134"/>
      <c r="W70" s="134"/>
      <c r="X70" s="134"/>
      <c r="Y70" s="134"/>
      <c r="Z70" s="134"/>
    </row>
    <row r="71" spans="1:26">
      <c r="A71" s="134" t="s">
        <v>659</v>
      </c>
      <c r="B71" s="134" t="s">
        <v>658</v>
      </c>
      <c r="C71" s="135">
        <v>15</v>
      </c>
      <c r="D71" s="135">
        <v>0</v>
      </c>
      <c r="E71" s="136">
        <v>39.99</v>
      </c>
      <c r="F71" s="135" t="s">
        <v>618</v>
      </c>
      <c r="G71" s="134"/>
      <c r="H71" s="134"/>
      <c r="I71" s="134"/>
      <c r="J71" s="134"/>
      <c r="K71" s="134"/>
      <c r="L71" s="134"/>
      <c r="M71" s="134"/>
      <c r="N71" s="134"/>
      <c r="O71" s="134"/>
      <c r="P71" s="134"/>
      <c r="Q71" s="134"/>
      <c r="R71" s="134"/>
      <c r="S71" s="134"/>
      <c r="T71" s="134"/>
      <c r="U71" s="134"/>
      <c r="V71" s="134"/>
      <c r="W71" s="134"/>
      <c r="X71" s="134"/>
      <c r="Y71" s="134"/>
      <c r="Z71" s="134"/>
    </row>
    <row r="72" spans="1:26">
      <c r="A72" s="134" t="s">
        <v>657</v>
      </c>
      <c r="B72" s="134" t="s">
        <v>656</v>
      </c>
      <c r="C72" s="135">
        <v>15</v>
      </c>
      <c r="D72" s="135">
        <v>0</v>
      </c>
      <c r="E72" s="136">
        <v>26.99</v>
      </c>
      <c r="F72" s="135" t="s">
        <v>618</v>
      </c>
      <c r="G72" s="134" t="s">
        <v>655</v>
      </c>
      <c r="H72" s="134"/>
      <c r="I72" s="134"/>
      <c r="J72" s="134"/>
      <c r="K72" s="134"/>
      <c r="L72" s="134"/>
      <c r="M72" s="134"/>
      <c r="N72" s="134"/>
      <c r="O72" s="134"/>
      <c r="P72" s="134"/>
      <c r="Q72" s="134"/>
      <c r="R72" s="134"/>
      <c r="S72" s="134"/>
      <c r="T72" s="134"/>
      <c r="U72" s="134"/>
      <c r="V72" s="134"/>
      <c r="W72" s="134"/>
      <c r="X72" s="134"/>
      <c r="Y72" s="134"/>
      <c r="Z72" s="134"/>
    </row>
    <row r="73" spans="1:26">
      <c r="A73" s="134" t="s">
        <v>654</v>
      </c>
      <c r="B73" s="134" t="s">
        <v>653</v>
      </c>
      <c r="C73" s="135">
        <v>15</v>
      </c>
      <c r="D73" s="135">
        <v>0</v>
      </c>
      <c r="E73" s="136">
        <v>16.989999999999998</v>
      </c>
      <c r="F73" s="135" t="s">
        <v>623</v>
      </c>
      <c r="G73" s="134" t="s">
        <v>652</v>
      </c>
      <c r="H73" s="134"/>
      <c r="I73" s="134"/>
      <c r="J73" s="134"/>
      <c r="K73" s="134"/>
      <c r="L73" s="134"/>
      <c r="M73" s="134"/>
      <c r="N73" s="134"/>
      <c r="O73" s="134"/>
      <c r="P73" s="134"/>
      <c r="Q73" s="134"/>
      <c r="R73" s="134"/>
      <c r="S73" s="134"/>
      <c r="T73" s="134"/>
      <c r="U73" s="134"/>
      <c r="V73" s="134"/>
      <c r="W73" s="134"/>
      <c r="X73" s="134"/>
      <c r="Y73" s="134"/>
      <c r="Z73" s="134"/>
    </row>
    <row r="74" spans="1:26">
      <c r="A74" s="134" t="s">
        <v>651</v>
      </c>
      <c r="B74" s="134" t="s">
        <v>650</v>
      </c>
      <c r="C74" s="135">
        <v>7</v>
      </c>
      <c r="D74" s="135">
        <v>500</v>
      </c>
      <c r="E74" s="136">
        <v>6.99</v>
      </c>
      <c r="F74" s="135" t="s">
        <v>623</v>
      </c>
      <c r="G74" s="134"/>
      <c r="H74" s="134"/>
      <c r="I74" s="134"/>
      <c r="J74" s="134"/>
      <c r="K74" s="134"/>
      <c r="L74" s="134"/>
      <c r="M74" s="134"/>
      <c r="N74" s="134"/>
      <c r="O74" s="134"/>
      <c r="P74" s="134"/>
      <c r="Q74" s="134"/>
      <c r="R74" s="134"/>
      <c r="S74" s="134"/>
      <c r="T74" s="134"/>
      <c r="U74" s="134"/>
      <c r="V74" s="134"/>
      <c r="W74" s="134"/>
      <c r="X74" s="134"/>
      <c r="Y74" s="134"/>
      <c r="Z74" s="134"/>
    </row>
    <row r="75" spans="1:26">
      <c r="A75" s="134" t="s">
        <v>649</v>
      </c>
      <c r="B75" s="134" t="s">
        <v>648</v>
      </c>
      <c r="C75" s="135">
        <v>7</v>
      </c>
      <c r="D75" s="135">
        <v>500</v>
      </c>
      <c r="E75" s="136">
        <v>6.99</v>
      </c>
      <c r="F75" s="135" t="s">
        <v>618</v>
      </c>
      <c r="G75" s="134"/>
      <c r="H75" s="134"/>
      <c r="I75" s="134"/>
      <c r="J75" s="134"/>
      <c r="K75" s="134"/>
      <c r="L75" s="134"/>
      <c r="M75" s="134"/>
      <c r="N75" s="134"/>
      <c r="O75" s="134"/>
      <c r="P75" s="134"/>
      <c r="Q75" s="134"/>
      <c r="R75" s="134"/>
      <c r="S75" s="134"/>
      <c r="T75" s="134"/>
      <c r="U75" s="134"/>
      <c r="V75" s="134"/>
      <c r="W75" s="134"/>
      <c r="X75" s="134"/>
      <c r="Y75" s="134"/>
      <c r="Z75" s="134"/>
    </row>
    <row r="76" spans="1:26">
      <c r="A76" s="134" t="s">
        <v>647</v>
      </c>
      <c r="B76" s="134" t="s">
        <v>646</v>
      </c>
      <c r="C76" s="135">
        <v>7</v>
      </c>
      <c r="D76" s="135">
        <v>1000</v>
      </c>
      <c r="E76" s="136">
        <v>39.99</v>
      </c>
      <c r="F76" s="135" t="s">
        <v>618</v>
      </c>
      <c r="G76" s="134"/>
      <c r="H76" s="134"/>
      <c r="I76" s="134"/>
      <c r="J76" s="134"/>
      <c r="K76" s="134"/>
      <c r="L76" s="134"/>
      <c r="M76" s="134"/>
      <c r="N76" s="134"/>
      <c r="O76" s="134"/>
      <c r="P76" s="134"/>
      <c r="Q76" s="134"/>
      <c r="R76" s="134"/>
      <c r="S76" s="134"/>
      <c r="T76" s="134"/>
      <c r="U76" s="134"/>
      <c r="V76" s="134"/>
      <c r="W76" s="134"/>
      <c r="X76" s="134"/>
      <c r="Y76" s="134"/>
      <c r="Z76" s="134"/>
    </row>
    <row r="77" spans="1:26">
      <c r="A77" s="134" t="s">
        <v>645</v>
      </c>
      <c r="B77" s="134" t="s">
        <v>644</v>
      </c>
      <c r="C77" s="135">
        <v>7</v>
      </c>
      <c r="D77" s="135">
        <v>1000</v>
      </c>
      <c r="E77" s="136">
        <v>24.99</v>
      </c>
      <c r="F77" s="135" t="s">
        <v>618</v>
      </c>
      <c r="G77" s="134"/>
      <c r="H77" s="134"/>
      <c r="I77" s="134"/>
      <c r="J77" s="134"/>
      <c r="K77" s="134"/>
      <c r="L77" s="134"/>
      <c r="M77" s="134"/>
      <c r="N77" s="134"/>
      <c r="O77" s="134"/>
      <c r="P77" s="134"/>
      <c r="Q77" s="134"/>
      <c r="R77" s="134"/>
      <c r="S77" s="134"/>
      <c r="T77" s="134"/>
      <c r="U77" s="134"/>
      <c r="V77" s="134"/>
      <c r="W77" s="134"/>
      <c r="X77" s="134"/>
      <c r="Y77" s="134"/>
      <c r="Z77" s="134"/>
    </row>
    <row r="78" spans="1:26">
      <c r="A78" s="134" t="s">
        <v>643</v>
      </c>
      <c r="B78" s="134" t="s">
        <v>642</v>
      </c>
      <c r="C78" s="135">
        <v>7</v>
      </c>
      <c r="D78" s="135">
        <v>1000</v>
      </c>
      <c r="E78" s="136">
        <v>39.99</v>
      </c>
      <c r="F78" s="135" t="s">
        <v>618</v>
      </c>
      <c r="G78" s="134"/>
      <c r="H78" s="134"/>
      <c r="I78" s="134"/>
      <c r="J78" s="134"/>
      <c r="K78" s="134"/>
      <c r="L78" s="134"/>
      <c r="M78" s="134"/>
      <c r="N78" s="134"/>
      <c r="O78" s="134"/>
      <c r="P78" s="134"/>
      <c r="Q78" s="134"/>
      <c r="R78" s="134"/>
      <c r="S78" s="134"/>
      <c r="T78" s="134"/>
      <c r="U78" s="134"/>
      <c r="V78" s="134"/>
      <c r="W78" s="134"/>
      <c r="X78" s="134"/>
      <c r="Y78" s="134"/>
      <c r="Z78" s="134"/>
    </row>
    <row r="79" spans="1:26">
      <c r="A79" s="134" t="s">
        <v>641</v>
      </c>
      <c r="B79" s="134" t="s">
        <v>640</v>
      </c>
      <c r="C79" s="135">
        <v>7</v>
      </c>
      <c r="D79" s="135">
        <v>1000</v>
      </c>
      <c r="E79" s="136">
        <v>39.99</v>
      </c>
      <c r="F79" s="135" t="s">
        <v>618</v>
      </c>
      <c r="G79" s="134"/>
      <c r="H79" s="134"/>
      <c r="I79" s="134"/>
      <c r="J79" s="134"/>
      <c r="K79" s="134"/>
      <c r="L79" s="134"/>
      <c r="M79" s="134"/>
      <c r="N79" s="134"/>
      <c r="O79" s="134"/>
      <c r="P79" s="134"/>
      <c r="Q79" s="134"/>
      <c r="R79" s="134"/>
      <c r="S79" s="134"/>
      <c r="T79" s="134"/>
      <c r="U79" s="134"/>
      <c r="V79" s="134"/>
      <c r="W79" s="134"/>
      <c r="X79" s="134"/>
      <c r="Y79" s="134"/>
      <c r="Z79" s="134"/>
    </row>
    <row r="80" spans="1:26">
      <c r="A80" s="134"/>
      <c r="B80" s="134"/>
      <c r="C80" s="135"/>
      <c r="D80" s="135"/>
      <c r="E80" s="136"/>
      <c r="F80" s="135"/>
      <c r="G80" s="134"/>
      <c r="H80" s="134"/>
      <c r="I80" s="134"/>
      <c r="J80" s="134"/>
      <c r="K80" s="134"/>
      <c r="L80" s="134"/>
      <c r="M80" s="134"/>
      <c r="N80" s="134"/>
      <c r="O80" s="134"/>
      <c r="P80" s="134"/>
      <c r="Q80" s="134"/>
      <c r="R80" s="134"/>
      <c r="S80" s="134"/>
      <c r="T80" s="134"/>
      <c r="U80" s="134"/>
      <c r="V80" s="134"/>
      <c r="W80" s="134"/>
      <c r="X80" s="134"/>
      <c r="Y80" s="134"/>
      <c r="Z80" s="134"/>
    </row>
    <row r="81" spans="1:26">
      <c r="A81" s="134" t="s">
        <v>639</v>
      </c>
      <c r="B81" s="134" t="s">
        <v>638</v>
      </c>
      <c r="C81" s="135">
        <v>15</v>
      </c>
      <c r="D81" s="135">
        <v>1000</v>
      </c>
      <c r="E81" s="136">
        <v>29.99</v>
      </c>
      <c r="F81" s="135" t="s">
        <v>618</v>
      </c>
      <c r="G81" s="134"/>
      <c r="H81" s="134"/>
      <c r="I81" s="134"/>
      <c r="J81" s="134"/>
      <c r="K81" s="134"/>
      <c r="L81" s="134"/>
      <c r="M81" s="134"/>
      <c r="N81" s="134"/>
      <c r="O81" s="134"/>
      <c r="P81" s="134"/>
      <c r="Q81" s="134"/>
      <c r="R81" s="134"/>
      <c r="S81" s="134"/>
      <c r="T81" s="134"/>
      <c r="U81" s="134"/>
      <c r="V81" s="134"/>
      <c r="W81" s="134"/>
      <c r="X81" s="134"/>
      <c r="Y81" s="134"/>
      <c r="Z81" s="134"/>
    </row>
    <row r="82" spans="1:26">
      <c r="A82" s="134" t="s">
        <v>637</v>
      </c>
      <c r="B82" s="134" t="s">
        <v>636</v>
      </c>
      <c r="C82" s="135">
        <v>7</v>
      </c>
      <c r="D82" s="135">
        <v>2000</v>
      </c>
      <c r="E82" s="136">
        <v>19.989999999999998</v>
      </c>
      <c r="F82" s="135" t="s">
        <v>623</v>
      </c>
      <c r="G82" s="134"/>
      <c r="H82" s="134"/>
      <c r="I82" s="134"/>
      <c r="J82" s="134"/>
      <c r="K82" s="134"/>
      <c r="L82" s="134"/>
      <c r="M82" s="134"/>
      <c r="N82" s="134"/>
      <c r="O82" s="134"/>
      <c r="P82" s="134"/>
      <c r="Q82" s="134"/>
      <c r="R82" s="134"/>
      <c r="S82" s="134"/>
      <c r="T82" s="134"/>
      <c r="U82" s="134"/>
      <c r="V82" s="134"/>
      <c r="W82" s="134"/>
      <c r="X82" s="134"/>
      <c r="Y82" s="134"/>
      <c r="Z82" s="134"/>
    </row>
    <row r="83" spans="1:26">
      <c r="A83" s="134" t="s">
        <v>635</v>
      </c>
      <c r="B83" s="134" t="s">
        <v>634</v>
      </c>
      <c r="C83" s="135">
        <v>15</v>
      </c>
      <c r="D83" s="135">
        <v>2000</v>
      </c>
      <c r="E83" s="136">
        <v>29.99</v>
      </c>
      <c r="F83" s="135" t="s">
        <v>618</v>
      </c>
      <c r="G83" s="134"/>
      <c r="H83" s="134"/>
      <c r="I83" s="134"/>
      <c r="J83" s="134"/>
      <c r="K83" s="134"/>
      <c r="L83" s="134"/>
      <c r="M83" s="134"/>
      <c r="N83" s="134"/>
      <c r="O83" s="134"/>
      <c r="P83" s="134"/>
      <c r="Q83" s="134"/>
      <c r="R83" s="134"/>
      <c r="S83" s="134"/>
      <c r="T83" s="134"/>
      <c r="U83" s="134"/>
      <c r="V83" s="134"/>
      <c r="W83" s="134"/>
      <c r="X83" s="134"/>
      <c r="Y83" s="134"/>
      <c r="Z83" s="134"/>
    </row>
    <row r="84" spans="1:26">
      <c r="A84" s="134" t="s">
        <v>633</v>
      </c>
      <c r="B84" s="134" t="s">
        <v>632</v>
      </c>
      <c r="C84" s="135">
        <v>15</v>
      </c>
      <c r="D84" s="135">
        <v>0</v>
      </c>
      <c r="E84" s="136">
        <v>29.99</v>
      </c>
      <c r="F84" s="135" t="s">
        <v>618</v>
      </c>
      <c r="G84" s="134"/>
      <c r="H84" s="134"/>
      <c r="I84" s="134"/>
      <c r="J84" s="134"/>
      <c r="K84" s="134"/>
      <c r="L84" s="134"/>
      <c r="M84" s="134"/>
      <c r="N84" s="134"/>
      <c r="O84" s="134"/>
      <c r="P84" s="134"/>
      <c r="Q84" s="134"/>
      <c r="R84" s="134"/>
      <c r="S84" s="134"/>
      <c r="T84" s="134"/>
      <c r="U84" s="134"/>
      <c r="V84" s="134"/>
      <c r="W84" s="134"/>
      <c r="X84" s="134"/>
      <c r="Y84" s="134"/>
      <c r="Z84" s="134"/>
    </row>
    <row r="85" spans="1:26">
      <c r="A85" s="134" t="s">
        <v>631</v>
      </c>
      <c r="B85" s="134" t="s">
        <v>630</v>
      </c>
      <c r="C85" s="135">
        <v>15</v>
      </c>
      <c r="D85" s="135">
        <v>0</v>
      </c>
      <c r="E85" s="136">
        <v>22.99</v>
      </c>
      <c r="F85" s="135" t="s">
        <v>623</v>
      </c>
      <c r="G85" s="134"/>
      <c r="H85" s="134"/>
      <c r="I85" s="134"/>
      <c r="J85" s="134"/>
      <c r="K85" s="134"/>
      <c r="L85" s="134"/>
      <c r="M85" s="134"/>
      <c r="N85" s="134"/>
      <c r="O85" s="134"/>
      <c r="P85" s="134"/>
      <c r="Q85" s="134"/>
      <c r="R85" s="134"/>
      <c r="S85" s="134"/>
      <c r="T85" s="134"/>
      <c r="U85" s="134"/>
      <c r="V85" s="134"/>
      <c r="W85" s="134"/>
      <c r="X85" s="134"/>
      <c r="Y85" s="134"/>
      <c r="Z85" s="134"/>
    </row>
    <row r="86" spans="1:26">
      <c r="A86" s="134" t="s">
        <v>629</v>
      </c>
      <c r="B86" s="134" t="s">
        <v>628</v>
      </c>
      <c r="C86" s="135">
        <v>15</v>
      </c>
      <c r="D86" s="135">
        <v>0</v>
      </c>
      <c r="E86" s="136">
        <v>29.99</v>
      </c>
      <c r="F86" s="135" t="s">
        <v>618</v>
      </c>
      <c r="G86" s="134"/>
      <c r="H86" s="134"/>
      <c r="I86" s="134"/>
      <c r="J86" s="134"/>
      <c r="K86" s="134"/>
      <c r="L86" s="134"/>
      <c r="M86" s="134"/>
      <c r="N86" s="134"/>
      <c r="O86" s="134"/>
      <c r="P86" s="134"/>
      <c r="Q86" s="134"/>
      <c r="R86" s="134"/>
      <c r="S86" s="134"/>
      <c r="T86" s="134"/>
      <c r="U86" s="134"/>
      <c r="V86" s="134"/>
      <c r="W86" s="134"/>
      <c r="X86" s="134"/>
      <c r="Y86" s="134"/>
      <c r="Z86" s="134"/>
    </row>
    <row r="87" spans="1:26">
      <c r="A87" s="134" t="s">
        <v>627</v>
      </c>
      <c r="B87" s="134" t="s">
        <v>626</v>
      </c>
      <c r="C87" s="135">
        <v>30</v>
      </c>
      <c r="D87" s="135">
        <v>5000</v>
      </c>
      <c r="E87" s="136">
        <v>49.99</v>
      </c>
      <c r="F87" s="135" t="s">
        <v>623</v>
      </c>
      <c r="G87" s="134" t="s">
        <v>625</v>
      </c>
      <c r="H87" s="134"/>
      <c r="I87" s="134"/>
      <c r="J87" s="134"/>
      <c r="K87" s="134"/>
      <c r="L87" s="134"/>
      <c r="M87" s="134"/>
      <c r="N87" s="134"/>
      <c r="O87" s="134"/>
      <c r="P87" s="134"/>
      <c r="Q87" s="134"/>
      <c r="R87" s="134"/>
      <c r="S87" s="134"/>
      <c r="T87" s="134"/>
      <c r="U87" s="134"/>
      <c r="V87" s="134"/>
      <c r="W87" s="134"/>
      <c r="X87" s="134"/>
      <c r="Y87" s="134"/>
      <c r="Z87" s="134"/>
    </row>
    <row r="88" spans="1:26">
      <c r="A88" s="144"/>
      <c r="B88" s="134" t="s">
        <v>624</v>
      </c>
      <c r="C88" s="144"/>
      <c r="D88" s="144"/>
      <c r="E88" s="144"/>
      <c r="F88" s="135" t="s">
        <v>623</v>
      </c>
      <c r="G88" s="144"/>
      <c r="H88" s="134"/>
      <c r="I88" s="134"/>
      <c r="J88" s="134"/>
      <c r="K88" s="134"/>
      <c r="L88" s="134"/>
      <c r="M88" s="134"/>
      <c r="N88" s="134"/>
      <c r="O88" s="134"/>
      <c r="P88" s="134"/>
      <c r="Q88" s="134"/>
      <c r="R88" s="134"/>
      <c r="S88" s="134"/>
      <c r="T88" s="134"/>
      <c r="U88" s="134"/>
      <c r="V88" s="134"/>
      <c r="W88" s="134"/>
      <c r="X88" s="134"/>
      <c r="Y88" s="134"/>
      <c r="Z88" s="134"/>
    </row>
    <row r="89" spans="1:26">
      <c r="A89" s="134" t="s">
        <v>622</v>
      </c>
      <c r="B89" s="134" t="s">
        <v>621</v>
      </c>
      <c r="C89" s="135">
        <v>15</v>
      </c>
      <c r="D89" s="135">
        <v>1000</v>
      </c>
      <c r="E89" s="136">
        <v>29.99</v>
      </c>
      <c r="F89" s="135" t="s">
        <v>618</v>
      </c>
      <c r="G89" s="134"/>
      <c r="H89" s="134"/>
      <c r="I89" s="134"/>
      <c r="J89" s="134"/>
      <c r="K89" s="134"/>
      <c r="L89" s="134"/>
      <c r="M89" s="134"/>
      <c r="N89" s="134"/>
      <c r="O89" s="134"/>
      <c r="P89" s="134"/>
      <c r="Q89" s="134"/>
      <c r="R89" s="134"/>
      <c r="S89" s="134"/>
      <c r="T89" s="134"/>
      <c r="U89" s="134"/>
      <c r="V89" s="134"/>
      <c r="W89" s="134"/>
      <c r="X89" s="134"/>
      <c r="Y89" s="134"/>
      <c r="Z89" s="134"/>
    </row>
    <row r="90" spans="1:26">
      <c r="A90" s="134" t="s">
        <v>620</v>
      </c>
      <c r="B90" s="134" t="s">
        <v>619</v>
      </c>
      <c r="C90" s="135">
        <v>7</v>
      </c>
      <c r="D90" s="135">
        <v>1000</v>
      </c>
      <c r="E90" s="136">
        <v>29.99</v>
      </c>
      <c r="F90" s="135" t="s">
        <v>618</v>
      </c>
      <c r="G90" s="134"/>
      <c r="H90" s="134"/>
      <c r="I90" s="134"/>
      <c r="J90" s="134"/>
      <c r="K90" s="134"/>
      <c r="L90" s="134"/>
      <c r="M90" s="134"/>
      <c r="N90" s="134"/>
      <c r="O90" s="134"/>
      <c r="P90" s="134"/>
      <c r="Q90" s="134"/>
      <c r="R90" s="134"/>
      <c r="S90" s="134"/>
      <c r="T90" s="134"/>
      <c r="U90" s="134"/>
      <c r="V90" s="134"/>
      <c r="W90" s="134"/>
      <c r="X90" s="134"/>
      <c r="Y90" s="134"/>
      <c r="Z90" s="134"/>
    </row>
    <row r="91" spans="1:26">
      <c r="A91" s="134"/>
      <c r="B91" s="134"/>
      <c r="C91" s="135"/>
      <c r="D91" s="135"/>
      <c r="E91" s="136"/>
      <c r="F91" s="135"/>
      <c r="G91" s="134"/>
      <c r="H91" s="134"/>
      <c r="I91" s="134"/>
      <c r="J91" s="134"/>
      <c r="K91" s="134"/>
      <c r="L91" s="134"/>
      <c r="M91" s="134"/>
      <c r="N91" s="134"/>
      <c r="O91" s="134"/>
      <c r="P91" s="134"/>
      <c r="Q91" s="134"/>
      <c r="R91" s="134"/>
      <c r="S91" s="134"/>
      <c r="T91" s="134"/>
      <c r="U91" s="134"/>
      <c r="V91" s="134"/>
      <c r="W91" s="134"/>
      <c r="X91" s="134"/>
      <c r="Y91" s="134"/>
      <c r="Z91" s="134"/>
    </row>
    <row r="92" spans="1:26">
      <c r="A92" s="134"/>
      <c r="B92" s="143" t="s">
        <v>617</v>
      </c>
      <c r="C92" s="141">
        <v>213</v>
      </c>
      <c r="D92" s="141">
        <v>14500</v>
      </c>
      <c r="E92" s="142">
        <v>152.34300000000002</v>
      </c>
      <c r="F92" s="141">
        <v>19</v>
      </c>
      <c r="G92" s="134"/>
      <c r="H92" s="134"/>
      <c r="I92" s="134"/>
      <c r="J92" s="134"/>
      <c r="K92" s="134"/>
      <c r="L92" s="134"/>
      <c r="M92" s="134"/>
      <c r="N92" s="134"/>
      <c r="O92" s="134"/>
      <c r="P92" s="134"/>
      <c r="Q92" s="134"/>
      <c r="R92" s="134"/>
      <c r="S92" s="134"/>
      <c r="T92" s="134"/>
      <c r="U92" s="134"/>
      <c r="V92" s="134"/>
      <c r="W92" s="134"/>
      <c r="X92" s="134"/>
      <c r="Y92" s="134"/>
      <c r="Z92" s="134"/>
    </row>
    <row r="93" spans="1:26">
      <c r="A93" s="134"/>
      <c r="B93" s="134"/>
      <c r="C93" s="135"/>
      <c r="D93" s="135"/>
      <c r="E93" s="140"/>
      <c r="F93" s="135"/>
      <c r="G93" s="134"/>
      <c r="H93" s="134"/>
      <c r="I93" s="134"/>
      <c r="J93" s="134"/>
      <c r="K93" s="134"/>
      <c r="L93" s="134"/>
      <c r="M93" s="134"/>
      <c r="N93" s="134"/>
      <c r="O93" s="134"/>
      <c r="P93" s="134"/>
      <c r="Q93" s="134"/>
      <c r="R93" s="134"/>
      <c r="S93" s="134"/>
      <c r="T93" s="134"/>
      <c r="U93" s="134"/>
      <c r="V93" s="134"/>
      <c r="W93" s="134"/>
      <c r="X93" s="134"/>
      <c r="Y93" s="134"/>
      <c r="Z93" s="134"/>
    </row>
    <row r="94" spans="1:26" ht="15.75">
      <c r="A94" s="134"/>
      <c r="B94" s="139" t="s">
        <v>616</v>
      </c>
      <c r="C94" s="137">
        <v>333</v>
      </c>
      <c r="D94" s="137">
        <v>27200</v>
      </c>
      <c r="E94" s="138">
        <v>287.79735000000005</v>
      </c>
      <c r="F94" s="137">
        <v>30</v>
      </c>
      <c r="G94" s="134"/>
      <c r="H94" s="134"/>
      <c r="I94" s="134"/>
      <c r="J94" s="134"/>
      <c r="K94" s="134"/>
      <c r="L94" s="134"/>
      <c r="M94" s="134"/>
      <c r="N94" s="134"/>
      <c r="O94" s="134"/>
      <c r="P94" s="134"/>
      <c r="Q94" s="134"/>
      <c r="R94" s="134"/>
      <c r="S94" s="134"/>
      <c r="T94" s="134"/>
      <c r="U94" s="134"/>
      <c r="V94" s="134"/>
      <c r="W94" s="134"/>
      <c r="X94" s="134"/>
      <c r="Y94" s="134"/>
      <c r="Z94" s="134"/>
    </row>
    <row r="95" spans="1:26">
      <c r="A95" s="134"/>
      <c r="B95" s="134"/>
      <c r="C95" s="135"/>
      <c r="D95" s="135"/>
      <c r="E95" s="136"/>
      <c r="F95" s="135"/>
      <c r="G95" s="134"/>
      <c r="H95" s="134"/>
      <c r="I95" s="134"/>
      <c r="J95" s="134"/>
      <c r="K95" s="134"/>
      <c r="L95" s="134"/>
      <c r="M95" s="134"/>
      <c r="N95" s="134"/>
      <c r="O95" s="134"/>
      <c r="P95" s="134"/>
      <c r="Q95" s="134"/>
      <c r="R95" s="134"/>
      <c r="S95" s="134"/>
      <c r="T95" s="134"/>
      <c r="U95" s="134"/>
      <c r="V95" s="134"/>
      <c r="W95" s="134"/>
      <c r="X95" s="134"/>
      <c r="Y95" s="134"/>
      <c r="Z95" s="134"/>
    </row>
    <row r="96" spans="1:26">
      <c r="A96" s="134"/>
      <c r="B96" s="134"/>
      <c r="C96" s="135"/>
      <c r="D96" s="135"/>
      <c r="E96" s="136"/>
      <c r="F96" s="135"/>
      <c r="G96" s="134"/>
      <c r="H96" s="134"/>
      <c r="I96" s="134"/>
      <c r="J96" s="134"/>
      <c r="K96" s="134"/>
      <c r="L96" s="134"/>
      <c r="M96" s="134"/>
      <c r="N96" s="134"/>
      <c r="O96" s="134"/>
      <c r="P96" s="134"/>
      <c r="Q96" s="134"/>
      <c r="R96" s="134"/>
      <c r="S96" s="134"/>
      <c r="T96" s="134"/>
      <c r="U96" s="134"/>
      <c r="V96" s="134"/>
      <c r="W96" s="134"/>
      <c r="X96" s="134"/>
      <c r="Y96" s="134"/>
      <c r="Z96" s="134"/>
    </row>
    <row r="97" spans="1:26">
      <c r="A97" s="134"/>
      <c r="B97" s="134"/>
      <c r="C97" s="135"/>
      <c r="D97" s="135"/>
      <c r="E97" s="136"/>
      <c r="F97" s="135"/>
      <c r="G97" s="134"/>
      <c r="H97" s="134"/>
      <c r="I97" s="134"/>
      <c r="J97" s="134"/>
      <c r="K97" s="134"/>
      <c r="L97" s="134"/>
      <c r="M97" s="134"/>
      <c r="N97" s="134"/>
      <c r="O97" s="134"/>
      <c r="P97" s="134"/>
      <c r="Q97" s="134"/>
      <c r="R97" s="134"/>
      <c r="S97" s="134"/>
      <c r="T97" s="134"/>
      <c r="U97" s="134"/>
      <c r="V97" s="134"/>
      <c r="W97" s="134"/>
      <c r="X97" s="134"/>
      <c r="Y97" s="134"/>
      <c r="Z97" s="134"/>
    </row>
    <row r="98" spans="1:26">
      <c r="A98" s="134"/>
      <c r="B98" s="134"/>
      <c r="C98" s="135"/>
      <c r="D98" s="135"/>
      <c r="E98" s="136"/>
      <c r="F98" s="135"/>
      <c r="G98" s="134"/>
      <c r="H98" s="134"/>
      <c r="I98" s="134"/>
      <c r="J98" s="134"/>
      <c r="K98" s="134"/>
      <c r="L98" s="134"/>
      <c r="M98" s="134"/>
      <c r="N98" s="134"/>
      <c r="O98" s="134"/>
      <c r="P98" s="134"/>
      <c r="Q98" s="134"/>
      <c r="R98" s="134"/>
      <c r="S98" s="134"/>
      <c r="T98" s="134"/>
      <c r="U98" s="134"/>
      <c r="V98" s="134"/>
      <c r="W98" s="134"/>
      <c r="X98" s="134"/>
      <c r="Y98" s="134"/>
      <c r="Z98" s="134"/>
    </row>
    <row r="99" spans="1:26">
      <c r="A99" s="134"/>
      <c r="B99" s="134"/>
      <c r="C99" s="135"/>
      <c r="D99" s="135"/>
      <c r="E99" s="136"/>
      <c r="F99" s="135"/>
      <c r="G99" s="134"/>
      <c r="H99" s="134"/>
      <c r="I99" s="134"/>
      <c r="J99" s="134"/>
      <c r="K99" s="134"/>
      <c r="L99" s="134"/>
      <c r="M99" s="134"/>
      <c r="N99" s="134"/>
      <c r="O99" s="134"/>
      <c r="P99" s="134"/>
      <c r="Q99" s="134"/>
      <c r="R99" s="134"/>
      <c r="S99" s="134"/>
      <c r="T99" s="134"/>
      <c r="U99" s="134"/>
      <c r="V99" s="134"/>
      <c r="W99" s="134"/>
      <c r="X99" s="134"/>
      <c r="Y99" s="134"/>
      <c r="Z99" s="134"/>
    </row>
    <row r="100" spans="1:26">
      <c r="A100" s="134"/>
      <c r="B100" s="134"/>
      <c r="C100" s="135"/>
      <c r="D100" s="135"/>
      <c r="E100" s="136"/>
      <c r="F100" s="135"/>
      <c r="G100" s="134"/>
      <c r="H100" s="134"/>
      <c r="I100" s="134"/>
      <c r="J100" s="134"/>
      <c r="K100" s="134"/>
      <c r="L100" s="134"/>
      <c r="M100" s="134"/>
      <c r="N100" s="134"/>
      <c r="O100" s="134"/>
      <c r="P100" s="134"/>
      <c r="Q100" s="134"/>
      <c r="R100" s="134"/>
      <c r="S100" s="134"/>
      <c r="T100" s="134"/>
      <c r="U100" s="134"/>
      <c r="V100" s="134"/>
      <c r="W100" s="134"/>
      <c r="X100" s="134"/>
      <c r="Y100" s="134"/>
      <c r="Z100" s="134"/>
    </row>
    <row r="101" spans="1:26">
      <c r="A101" s="134"/>
      <c r="B101" s="134"/>
      <c r="C101" s="135"/>
      <c r="D101" s="135"/>
      <c r="E101" s="136"/>
      <c r="F101" s="135"/>
      <c r="G101" s="134"/>
      <c r="H101" s="134"/>
      <c r="I101" s="134"/>
      <c r="J101" s="134"/>
      <c r="K101" s="134"/>
      <c r="L101" s="134"/>
      <c r="M101" s="134"/>
      <c r="N101" s="134"/>
      <c r="O101" s="134"/>
      <c r="P101" s="134"/>
      <c r="Q101" s="134"/>
      <c r="R101" s="134"/>
      <c r="S101" s="134"/>
      <c r="T101" s="134"/>
      <c r="U101" s="134"/>
      <c r="V101" s="134"/>
      <c r="W101" s="134"/>
      <c r="X101" s="134"/>
      <c r="Y101" s="134"/>
      <c r="Z101" s="134"/>
    </row>
    <row r="102" spans="1:26">
      <c r="A102" s="134"/>
      <c r="B102" s="134"/>
      <c r="C102" s="135"/>
      <c r="D102" s="135"/>
      <c r="E102" s="136"/>
      <c r="F102" s="135"/>
      <c r="G102" s="134"/>
      <c r="H102" s="134"/>
      <c r="I102" s="134"/>
      <c r="J102" s="134"/>
      <c r="K102" s="134"/>
      <c r="L102" s="134"/>
      <c r="M102" s="134"/>
      <c r="N102" s="134"/>
      <c r="O102" s="134"/>
      <c r="P102" s="134"/>
      <c r="Q102" s="134"/>
      <c r="R102" s="134"/>
      <c r="S102" s="134"/>
      <c r="T102" s="134"/>
      <c r="U102" s="134"/>
      <c r="V102" s="134"/>
      <c r="W102" s="134"/>
      <c r="X102" s="134"/>
      <c r="Y102" s="134"/>
      <c r="Z102" s="134"/>
    </row>
    <row r="103" spans="1:26">
      <c r="A103" s="134"/>
      <c r="B103" s="134"/>
      <c r="C103" s="135"/>
      <c r="D103" s="135"/>
      <c r="E103" s="136"/>
      <c r="F103" s="135"/>
      <c r="G103" s="134"/>
      <c r="H103" s="134"/>
      <c r="I103" s="134"/>
      <c r="J103" s="134"/>
      <c r="K103" s="134"/>
      <c r="L103" s="134"/>
      <c r="M103" s="134"/>
      <c r="N103" s="134"/>
      <c r="O103" s="134"/>
      <c r="P103" s="134"/>
      <c r="Q103" s="134"/>
      <c r="R103" s="134"/>
      <c r="S103" s="134"/>
      <c r="T103" s="134"/>
      <c r="U103" s="134"/>
      <c r="V103" s="134"/>
      <c r="W103" s="134"/>
      <c r="X103" s="134"/>
      <c r="Y103" s="134"/>
      <c r="Z103" s="134"/>
    </row>
    <row r="104" spans="1:26">
      <c r="A104" s="134"/>
      <c r="B104" s="134"/>
      <c r="C104" s="135"/>
      <c r="D104" s="135"/>
      <c r="E104" s="136"/>
      <c r="F104" s="135"/>
      <c r="G104" s="134"/>
      <c r="H104" s="134"/>
      <c r="I104" s="134"/>
      <c r="J104" s="134"/>
      <c r="K104" s="134"/>
      <c r="L104" s="134"/>
      <c r="M104" s="134"/>
      <c r="N104" s="134"/>
      <c r="O104" s="134"/>
      <c r="P104" s="134"/>
      <c r="Q104" s="134"/>
      <c r="R104" s="134"/>
      <c r="S104" s="134"/>
      <c r="T104" s="134"/>
      <c r="U104" s="134"/>
      <c r="V104" s="134"/>
      <c r="W104" s="134"/>
      <c r="X104" s="134"/>
      <c r="Y104" s="134"/>
      <c r="Z104" s="134"/>
    </row>
    <row r="105" spans="1:26">
      <c r="A105" s="134"/>
      <c r="B105" s="134"/>
      <c r="C105" s="135"/>
      <c r="D105" s="135"/>
      <c r="E105" s="136"/>
      <c r="F105" s="135"/>
      <c r="G105" s="134"/>
      <c r="H105" s="134"/>
      <c r="I105" s="134"/>
      <c r="J105" s="134"/>
      <c r="K105" s="134"/>
      <c r="L105" s="134"/>
      <c r="M105" s="134"/>
      <c r="N105" s="134"/>
      <c r="O105" s="134"/>
      <c r="P105" s="134"/>
      <c r="Q105" s="134"/>
      <c r="R105" s="134"/>
      <c r="S105" s="134"/>
      <c r="T105" s="134"/>
      <c r="U105" s="134"/>
      <c r="V105" s="134"/>
      <c r="W105" s="134"/>
      <c r="X105" s="134"/>
      <c r="Y105" s="134"/>
      <c r="Z105" s="134"/>
    </row>
    <row r="106" spans="1:26">
      <c r="A106" s="134"/>
      <c r="B106" s="134"/>
      <c r="C106" s="135"/>
      <c r="D106" s="135"/>
      <c r="E106" s="136"/>
      <c r="F106" s="135"/>
      <c r="G106" s="134"/>
      <c r="H106" s="134"/>
      <c r="I106" s="134"/>
      <c r="J106" s="134"/>
      <c r="K106" s="134"/>
      <c r="L106" s="134"/>
      <c r="M106" s="134"/>
      <c r="N106" s="134"/>
      <c r="O106" s="134"/>
      <c r="P106" s="134"/>
      <c r="Q106" s="134"/>
      <c r="R106" s="134"/>
      <c r="S106" s="134"/>
      <c r="T106" s="134"/>
      <c r="U106" s="134"/>
      <c r="V106" s="134"/>
      <c r="W106" s="134"/>
      <c r="X106" s="134"/>
      <c r="Y106" s="134"/>
      <c r="Z106" s="134"/>
    </row>
    <row r="107" spans="1:26">
      <c r="A107" s="134"/>
      <c r="B107" s="134"/>
      <c r="C107" s="135"/>
      <c r="D107" s="135"/>
      <c r="E107" s="136"/>
      <c r="F107" s="135"/>
      <c r="G107" s="134"/>
      <c r="H107" s="134"/>
      <c r="I107" s="134"/>
      <c r="J107" s="134"/>
      <c r="K107" s="134"/>
      <c r="L107" s="134"/>
      <c r="M107" s="134"/>
      <c r="N107" s="134"/>
      <c r="O107" s="134"/>
      <c r="P107" s="134"/>
      <c r="Q107" s="134"/>
      <c r="R107" s="134"/>
      <c r="S107" s="134"/>
      <c r="T107" s="134"/>
      <c r="U107" s="134"/>
      <c r="V107" s="134"/>
      <c r="W107" s="134"/>
      <c r="X107" s="134"/>
      <c r="Y107" s="134"/>
      <c r="Z107" s="134"/>
    </row>
    <row r="108" spans="1:26">
      <c r="A108" s="134"/>
      <c r="B108" s="134"/>
      <c r="C108" s="135"/>
      <c r="D108" s="135"/>
      <c r="E108" s="136"/>
      <c r="F108" s="135"/>
      <c r="G108" s="134"/>
      <c r="H108" s="134"/>
      <c r="I108" s="134"/>
      <c r="J108" s="134"/>
      <c r="K108" s="134"/>
      <c r="L108" s="134"/>
      <c r="M108" s="134"/>
      <c r="N108" s="134"/>
      <c r="O108" s="134"/>
      <c r="P108" s="134"/>
      <c r="Q108" s="134"/>
      <c r="R108" s="134"/>
      <c r="S108" s="134"/>
      <c r="T108" s="134"/>
      <c r="U108" s="134"/>
      <c r="V108" s="134"/>
      <c r="W108" s="134"/>
      <c r="X108" s="134"/>
      <c r="Y108" s="134"/>
      <c r="Z108" s="134"/>
    </row>
    <row r="109" spans="1:26">
      <c r="A109" s="134"/>
      <c r="B109" s="134"/>
      <c r="C109" s="135"/>
      <c r="D109" s="135"/>
      <c r="E109" s="136"/>
      <c r="F109" s="135"/>
      <c r="G109" s="134"/>
      <c r="H109" s="134"/>
      <c r="I109" s="134"/>
      <c r="J109" s="134"/>
      <c r="K109" s="134"/>
      <c r="L109" s="134"/>
      <c r="M109" s="134"/>
      <c r="N109" s="134"/>
      <c r="O109" s="134"/>
      <c r="P109" s="134"/>
      <c r="Q109" s="134"/>
      <c r="R109" s="134"/>
      <c r="S109" s="134"/>
      <c r="T109" s="134"/>
      <c r="U109" s="134"/>
      <c r="V109" s="134"/>
      <c r="W109" s="134"/>
      <c r="X109" s="134"/>
      <c r="Y109" s="134"/>
      <c r="Z109" s="134"/>
    </row>
    <row r="110" spans="1:26">
      <c r="A110" s="134"/>
      <c r="B110" s="134"/>
      <c r="C110" s="135"/>
      <c r="D110" s="135"/>
      <c r="E110" s="136"/>
      <c r="F110" s="135"/>
      <c r="G110" s="134"/>
      <c r="H110" s="134"/>
      <c r="I110" s="134"/>
      <c r="J110" s="134"/>
      <c r="K110" s="134"/>
      <c r="L110" s="134"/>
      <c r="M110" s="134"/>
      <c r="N110" s="134"/>
      <c r="O110" s="134"/>
      <c r="P110" s="134"/>
      <c r="Q110" s="134"/>
      <c r="R110" s="134"/>
      <c r="S110" s="134"/>
      <c r="T110" s="134"/>
      <c r="U110" s="134"/>
      <c r="V110" s="134"/>
      <c r="W110" s="134"/>
      <c r="X110" s="134"/>
      <c r="Y110" s="134"/>
      <c r="Z110" s="134"/>
    </row>
    <row r="111" spans="1:26">
      <c r="A111" s="134"/>
      <c r="B111" s="134"/>
      <c r="C111" s="135"/>
      <c r="D111" s="135"/>
      <c r="E111" s="136"/>
      <c r="F111" s="135"/>
      <c r="G111" s="134"/>
      <c r="H111" s="134"/>
      <c r="I111" s="134"/>
      <c r="J111" s="134"/>
      <c r="K111" s="134"/>
      <c r="L111" s="134"/>
      <c r="M111" s="134"/>
      <c r="N111" s="134"/>
      <c r="O111" s="134"/>
      <c r="P111" s="134"/>
      <c r="Q111" s="134"/>
      <c r="R111" s="134"/>
      <c r="S111" s="134"/>
      <c r="T111" s="134"/>
      <c r="U111" s="134"/>
      <c r="V111" s="134"/>
      <c r="W111" s="134"/>
      <c r="X111" s="134"/>
      <c r="Y111" s="134"/>
      <c r="Z111" s="134"/>
    </row>
    <row r="112" spans="1:26">
      <c r="A112" s="134"/>
      <c r="B112" s="134"/>
      <c r="C112" s="135"/>
      <c r="D112" s="135"/>
      <c r="E112" s="136"/>
      <c r="F112" s="135"/>
      <c r="G112" s="134"/>
      <c r="H112" s="134"/>
      <c r="I112" s="134"/>
      <c r="J112" s="134"/>
      <c r="K112" s="134"/>
      <c r="L112" s="134"/>
      <c r="M112" s="134"/>
      <c r="N112" s="134"/>
      <c r="O112" s="134"/>
      <c r="P112" s="134"/>
      <c r="Q112" s="134"/>
      <c r="R112" s="134"/>
      <c r="S112" s="134"/>
      <c r="T112" s="134"/>
      <c r="U112" s="134"/>
      <c r="V112" s="134"/>
      <c r="W112" s="134"/>
      <c r="X112" s="134"/>
      <c r="Y112" s="134"/>
      <c r="Z112" s="134"/>
    </row>
    <row r="113" spans="1:26">
      <c r="A113" s="134"/>
      <c r="B113" s="134"/>
      <c r="C113" s="135"/>
      <c r="D113" s="135"/>
      <c r="E113" s="136"/>
      <c r="F113" s="135"/>
      <c r="G113" s="134"/>
      <c r="H113" s="134"/>
      <c r="I113" s="134"/>
      <c r="J113" s="134"/>
      <c r="K113" s="134"/>
      <c r="L113" s="134"/>
      <c r="M113" s="134"/>
      <c r="N113" s="134"/>
      <c r="O113" s="134"/>
      <c r="P113" s="134"/>
      <c r="Q113" s="134"/>
      <c r="R113" s="134"/>
      <c r="S113" s="134"/>
      <c r="T113" s="134"/>
      <c r="U113" s="134"/>
      <c r="V113" s="134"/>
      <c r="W113" s="134"/>
      <c r="X113" s="134"/>
      <c r="Y113" s="134"/>
      <c r="Z113" s="134"/>
    </row>
    <row r="114" spans="1:26">
      <c r="A114" s="134"/>
      <c r="B114" s="134"/>
      <c r="C114" s="135"/>
      <c r="D114" s="135"/>
      <c r="E114" s="136"/>
      <c r="F114" s="135"/>
      <c r="G114" s="134"/>
      <c r="H114" s="134"/>
      <c r="I114" s="134"/>
      <c r="J114" s="134"/>
      <c r="K114" s="134"/>
      <c r="L114" s="134"/>
      <c r="M114" s="134"/>
      <c r="N114" s="134"/>
      <c r="O114" s="134"/>
      <c r="P114" s="134"/>
      <c r="Q114" s="134"/>
      <c r="R114" s="134"/>
      <c r="S114" s="134"/>
      <c r="T114" s="134"/>
      <c r="U114" s="134"/>
      <c r="V114" s="134"/>
      <c r="W114" s="134"/>
      <c r="X114" s="134"/>
      <c r="Y114" s="134"/>
      <c r="Z114" s="134"/>
    </row>
    <row r="115" spans="1:26">
      <c r="A115" s="134"/>
      <c r="B115" s="134"/>
      <c r="C115" s="135"/>
      <c r="D115" s="135"/>
      <c r="E115" s="136"/>
      <c r="F115" s="135"/>
      <c r="G115" s="134"/>
      <c r="H115" s="134"/>
      <c r="I115" s="134"/>
      <c r="J115" s="134"/>
      <c r="K115" s="134"/>
      <c r="L115" s="134"/>
      <c r="M115" s="134"/>
      <c r="N115" s="134"/>
      <c r="O115" s="134"/>
      <c r="P115" s="134"/>
      <c r="Q115" s="134"/>
      <c r="R115" s="134"/>
      <c r="S115" s="134"/>
      <c r="T115" s="134"/>
      <c r="U115" s="134"/>
      <c r="V115" s="134"/>
      <c r="W115" s="134"/>
      <c r="X115" s="134"/>
      <c r="Y115" s="134"/>
      <c r="Z115" s="134"/>
    </row>
    <row r="116" spans="1:26">
      <c r="A116" s="134"/>
      <c r="B116" s="134"/>
      <c r="C116" s="135"/>
      <c r="D116" s="135"/>
      <c r="E116" s="136"/>
      <c r="F116" s="135"/>
      <c r="G116" s="134"/>
      <c r="H116" s="134"/>
      <c r="I116" s="134"/>
      <c r="J116" s="134"/>
      <c r="K116" s="134"/>
      <c r="L116" s="134"/>
      <c r="M116" s="134"/>
      <c r="N116" s="134"/>
      <c r="O116" s="134"/>
      <c r="P116" s="134"/>
      <c r="Q116" s="134"/>
      <c r="R116" s="134"/>
      <c r="S116" s="134"/>
      <c r="T116" s="134"/>
      <c r="U116" s="134"/>
      <c r="V116" s="134"/>
      <c r="W116" s="134"/>
      <c r="X116" s="134"/>
      <c r="Y116" s="134"/>
      <c r="Z116" s="134"/>
    </row>
    <row r="117" spans="1:26">
      <c r="A117" s="134"/>
      <c r="B117" s="134"/>
      <c r="C117" s="135"/>
      <c r="D117" s="135"/>
      <c r="E117" s="136"/>
      <c r="F117" s="135"/>
      <c r="G117" s="134"/>
      <c r="H117" s="134"/>
      <c r="I117" s="134"/>
      <c r="J117" s="134"/>
      <c r="K117" s="134"/>
      <c r="L117" s="134"/>
      <c r="M117" s="134"/>
      <c r="N117" s="134"/>
      <c r="O117" s="134"/>
      <c r="P117" s="134"/>
      <c r="Q117" s="134"/>
      <c r="R117" s="134"/>
      <c r="S117" s="134"/>
      <c r="T117" s="134"/>
      <c r="U117" s="134"/>
      <c r="V117" s="134"/>
      <c r="W117" s="134"/>
      <c r="X117" s="134"/>
      <c r="Y117" s="134"/>
      <c r="Z117" s="134"/>
    </row>
    <row r="118" spans="1:26">
      <c r="A118" s="134"/>
      <c r="B118" s="134"/>
      <c r="C118" s="135"/>
      <c r="D118" s="135"/>
      <c r="E118" s="136"/>
      <c r="F118" s="135"/>
      <c r="G118" s="134"/>
      <c r="H118" s="134"/>
      <c r="I118" s="134"/>
      <c r="J118" s="134"/>
      <c r="K118" s="134"/>
      <c r="L118" s="134"/>
      <c r="M118" s="134"/>
      <c r="N118" s="134"/>
      <c r="O118" s="134"/>
      <c r="P118" s="134"/>
      <c r="Q118" s="134"/>
      <c r="R118" s="134"/>
      <c r="S118" s="134"/>
      <c r="T118" s="134"/>
      <c r="U118" s="134"/>
      <c r="V118" s="134"/>
      <c r="W118" s="134"/>
      <c r="X118" s="134"/>
      <c r="Y118" s="134"/>
      <c r="Z118" s="134"/>
    </row>
    <row r="119" spans="1:26">
      <c r="A119" s="134"/>
      <c r="B119" s="134"/>
      <c r="C119" s="135"/>
      <c r="D119" s="135"/>
      <c r="E119" s="136"/>
      <c r="F119" s="135"/>
      <c r="G119" s="134"/>
      <c r="H119" s="134"/>
      <c r="I119" s="134"/>
      <c r="J119" s="134"/>
      <c r="K119" s="134"/>
      <c r="L119" s="134"/>
      <c r="M119" s="134"/>
      <c r="N119" s="134"/>
      <c r="O119" s="134"/>
      <c r="P119" s="134"/>
      <c r="Q119" s="134"/>
      <c r="R119" s="134"/>
      <c r="S119" s="134"/>
      <c r="T119" s="134"/>
      <c r="U119" s="134"/>
      <c r="V119" s="134"/>
      <c r="W119" s="134"/>
      <c r="X119" s="134"/>
      <c r="Y119" s="134"/>
      <c r="Z119" s="134"/>
    </row>
    <row r="120" spans="1:26">
      <c r="A120" s="134"/>
      <c r="B120" s="134"/>
      <c r="C120" s="135"/>
      <c r="D120" s="135"/>
      <c r="E120" s="136"/>
      <c r="F120" s="135"/>
      <c r="G120" s="134"/>
      <c r="H120" s="134"/>
      <c r="I120" s="134"/>
      <c r="J120" s="134"/>
      <c r="K120" s="134"/>
      <c r="L120" s="134"/>
      <c r="M120" s="134"/>
      <c r="N120" s="134"/>
      <c r="O120" s="134"/>
      <c r="P120" s="134"/>
      <c r="Q120" s="134"/>
      <c r="R120" s="134"/>
      <c r="S120" s="134"/>
      <c r="T120" s="134"/>
      <c r="U120" s="134"/>
      <c r="V120" s="134"/>
      <c r="W120" s="134"/>
      <c r="X120" s="134"/>
      <c r="Y120" s="134"/>
      <c r="Z120" s="134"/>
    </row>
    <row r="121" spans="1:26">
      <c r="A121" s="134"/>
      <c r="B121" s="134"/>
      <c r="C121" s="135"/>
      <c r="D121" s="135"/>
      <c r="E121" s="136"/>
      <c r="F121" s="135"/>
      <c r="G121" s="134"/>
      <c r="H121" s="134"/>
      <c r="I121" s="134"/>
      <c r="J121" s="134"/>
      <c r="K121" s="134"/>
      <c r="L121" s="134"/>
      <c r="M121" s="134"/>
      <c r="N121" s="134"/>
      <c r="O121" s="134"/>
      <c r="P121" s="134"/>
      <c r="Q121" s="134"/>
      <c r="R121" s="134"/>
      <c r="S121" s="134"/>
      <c r="T121" s="134"/>
      <c r="U121" s="134"/>
      <c r="V121" s="134"/>
      <c r="W121" s="134"/>
      <c r="X121" s="134"/>
      <c r="Y121" s="134"/>
      <c r="Z121" s="134"/>
    </row>
    <row r="122" spans="1:26">
      <c r="A122" s="134"/>
      <c r="B122" s="134"/>
      <c r="C122" s="135"/>
      <c r="D122" s="135"/>
      <c r="E122" s="136"/>
      <c r="F122" s="135"/>
      <c r="G122" s="134"/>
      <c r="H122" s="134"/>
      <c r="I122" s="134"/>
      <c r="J122" s="134"/>
      <c r="K122" s="134"/>
      <c r="L122" s="134"/>
      <c r="M122" s="134"/>
      <c r="N122" s="134"/>
      <c r="O122" s="134"/>
      <c r="P122" s="134"/>
      <c r="Q122" s="134"/>
      <c r="R122" s="134"/>
      <c r="S122" s="134"/>
      <c r="T122" s="134"/>
      <c r="U122" s="134"/>
      <c r="V122" s="134"/>
      <c r="W122" s="134"/>
      <c r="X122" s="134"/>
      <c r="Y122" s="134"/>
      <c r="Z122" s="134"/>
    </row>
    <row r="123" spans="1:26">
      <c r="A123" s="134"/>
      <c r="B123" s="134"/>
      <c r="C123" s="135"/>
      <c r="D123" s="135"/>
      <c r="E123" s="136"/>
      <c r="F123" s="135"/>
      <c r="G123" s="134"/>
      <c r="H123" s="134"/>
      <c r="I123" s="134"/>
      <c r="J123" s="134"/>
      <c r="K123" s="134"/>
      <c r="L123" s="134"/>
      <c r="M123" s="134"/>
      <c r="N123" s="134"/>
      <c r="O123" s="134"/>
      <c r="P123" s="134"/>
      <c r="Q123" s="134"/>
      <c r="R123" s="134"/>
      <c r="S123" s="134"/>
      <c r="T123" s="134"/>
      <c r="U123" s="134"/>
      <c r="V123" s="134"/>
      <c r="W123" s="134"/>
      <c r="X123" s="134"/>
      <c r="Y123" s="134"/>
      <c r="Z123" s="134"/>
    </row>
    <row r="124" spans="1:26">
      <c r="A124" s="134"/>
      <c r="B124" s="134"/>
      <c r="C124" s="135"/>
      <c r="D124" s="135"/>
      <c r="E124" s="136"/>
      <c r="F124" s="135"/>
      <c r="G124" s="134"/>
      <c r="H124" s="134"/>
      <c r="I124" s="134"/>
      <c r="J124" s="134"/>
      <c r="K124" s="134"/>
      <c r="L124" s="134"/>
      <c r="M124" s="134"/>
      <c r="N124" s="134"/>
      <c r="O124" s="134"/>
      <c r="P124" s="134"/>
      <c r="Q124" s="134"/>
      <c r="R124" s="134"/>
      <c r="S124" s="134"/>
      <c r="T124" s="134"/>
      <c r="U124" s="134"/>
      <c r="V124" s="134"/>
      <c r="W124" s="134"/>
      <c r="X124" s="134"/>
      <c r="Y124" s="134"/>
      <c r="Z124" s="134"/>
    </row>
    <row r="125" spans="1:26">
      <c r="A125" s="134"/>
      <c r="B125" s="134"/>
      <c r="C125" s="135"/>
      <c r="D125" s="135"/>
      <c r="E125" s="136"/>
      <c r="F125" s="135"/>
      <c r="G125" s="134"/>
      <c r="H125" s="134"/>
      <c r="I125" s="134"/>
      <c r="J125" s="134"/>
      <c r="K125" s="134"/>
      <c r="L125" s="134"/>
      <c r="M125" s="134"/>
      <c r="N125" s="134"/>
      <c r="O125" s="134"/>
      <c r="P125" s="134"/>
      <c r="Q125" s="134"/>
      <c r="R125" s="134"/>
      <c r="S125" s="134"/>
      <c r="T125" s="134"/>
      <c r="U125" s="134"/>
      <c r="V125" s="134"/>
      <c r="W125" s="134"/>
      <c r="X125" s="134"/>
      <c r="Y125" s="134"/>
      <c r="Z125" s="134"/>
    </row>
    <row r="126" spans="1:26">
      <c r="A126" s="134"/>
      <c r="B126" s="134"/>
      <c r="C126" s="135"/>
      <c r="D126" s="135"/>
      <c r="E126" s="136"/>
      <c r="F126" s="135"/>
      <c r="G126" s="134"/>
      <c r="H126" s="134"/>
      <c r="I126" s="134"/>
      <c r="J126" s="134"/>
      <c r="K126" s="134"/>
      <c r="L126" s="134"/>
      <c r="M126" s="134"/>
      <c r="N126" s="134"/>
      <c r="O126" s="134"/>
      <c r="P126" s="134"/>
      <c r="Q126" s="134"/>
      <c r="R126" s="134"/>
      <c r="S126" s="134"/>
      <c r="T126" s="134"/>
      <c r="U126" s="134"/>
      <c r="V126" s="134"/>
      <c r="W126" s="134"/>
      <c r="X126" s="134"/>
      <c r="Y126" s="134"/>
      <c r="Z126" s="134"/>
    </row>
    <row r="127" spans="1:26">
      <c r="A127" s="134"/>
      <c r="B127" s="134"/>
      <c r="C127" s="135"/>
      <c r="D127" s="135"/>
      <c r="E127" s="136"/>
      <c r="F127" s="135"/>
      <c r="G127" s="134"/>
      <c r="H127" s="134"/>
      <c r="I127" s="134"/>
      <c r="J127" s="134"/>
      <c r="K127" s="134"/>
      <c r="L127" s="134"/>
      <c r="M127" s="134"/>
      <c r="N127" s="134"/>
      <c r="O127" s="134"/>
      <c r="P127" s="134"/>
      <c r="Q127" s="134"/>
      <c r="R127" s="134"/>
      <c r="S127" s="134"/>
      <c r="T127" s="134"/>
      <c r="U127" s="134"/>
      <c r="V127" s="134"/>
      <c r="W127" s="134"/>
      <c r="X127" s="134"/>
      <c r="Y127" s="134"/>
      <c r="Z127" s="134"/>
    </row>
    <row r="128" spans="1:26">
      <c r="A128" s="134"/>
      <c r="B128" s="134"/>
      <c r="C128" s="135"/>
      <c r="D128" s="135"/>
      <c r="E128" s="136"/>
      <c r="F128" s="135"/>
      <c r="G128" s="134"/>
      <c r="H128" s="134"/>
      <c r="I128" s="134"/>
      <c r="J128" s="134"/>
      <c r="K128" s="134"/>
      <c r="L128" s="134"/>
      <c r="M128" s="134"/>
      <c r="N128" s="134"/>
      <c r="O128" s="134"/>
      <c r="P128" s="134"/>
      <c r="Q128" s="134"/>
      <c r="R128" s="134"/>
      <c r="S128" s="134"/>
      <c r="T128" s="134"/>
      <c r="U128" s="134"/>
      <c r="V128" s="134"/>
      <c r="W128" s="134"/>
      <c r="X128" s="134"/>
      <c r="Y128" s="134"/>
      <c r="Z128" s="134"/>
    </row>
    <row r="129" spans="1:26">
      <c r="A129" s="134"/>
      <c r="B129" s="134"/>
      <c r="C129" s="135"/>
      <c r="D129" s="135"/>
      <c r="E129" s="136"/>
      <c r="F129" s="135"/>
      <c r="G129" s="134"/>
      <c r="H129" s="134"/>
      <c r="I129" s="134"/>
      <c r="J129" s="134"/>
      <c r="K129" s="134"/>
      <c r="L129" s="134"/>
      <c r="M129" s="134"/>
      <c r="N129" s="134"/>
      <c r="O129" s="134"/>
      <c r="P129" s="134"/>
      <c r="Q129" s="134"/>
      <c r="R129" s="134"/>
      <c r="S129" s="134"/>
      <c r="T129" s="134"/>
      <c r="U129" s="134"/>
      <c r="V129" s="134"/>
      <c r="W129" s="134"/>
      <c r="X129" s="134"/>
      <c r="Y129" s="134"/>
      <c r="Z129" s="134"/>
    </row>
    <row r="130" spans="1:26">
      <c r="A130" s="134"/>
      <c r="B130" s="134"/>
      <c r="C130" s="135"/>
      <c r="D130" s="135"/>
      <c r="E130" s="136"/>
      <c r="F130" s="135"/>
      <c r="G130" s="134"/>
      <c r="H130" s="134"/>
      <c r="I130" s="134"/>
      <c r="J130" s="134"/>
      <c r="K130" s="134"/>
      <c r="L130" s="134"/>
      <c r="M130" s="134"/>
      <c r="N130" s="134"/>
      <c r="O130" s="134"/>
      <c r="P130" s="134"/>
      <c r="Q130" s="134"/>
      <c r="R130" s="134"/>
      <c r="S130" s="134"/>
      <c r="T130" s="134"/>
      <c r="U130" s="134"/>
      <c r="V130" s="134"/>
      <c r="W130" s="134"/>
      <c r="X130" s="134"/>
      <c r="Y130" s="134"/>
      <c r="Z130" s="134"/>
    </row>
    <row r="131" spans="1:26">
      <c r="A131" s="134"/>
      <c r="B131" s="134"/>
      <c r="C131" s="135"/>
      <c r="D131" s="135"/>
      <c r="E131" s="136"/>
      <c r="F131" s="135"/>
      <c r="G131" s="134"/>
      <c r="H131" s="134"/>
      <c r="I131" s="134"/>
      <c r="J131" s="134"/>
      <c r="K131" s="134"/>
      <c r="L131" s="134"/>
      <c r="M131" s="134"/>
      <c r="N131" s="134"/>
      <c r="O131" s="134"/>
      <c r="P131" s="134"/>
      <c r="Q131" s="134"/>
      <c r="R131" s="134"/>
      <c r="S131" s="134"/>
      <c r="T131" s="134"/>
      <c r="U131" s="134"/>
      <c r="V131" s="134"/>
      <c r="W131" s="134"/>
      <c r="X131" s="134"/>
      <c r="Y131" s="134"/>
      <c r="Z131" s="134"/>
    </row>
    <row r="132" spans="1:26">
      <c r="A132" s="134"/>
      <c r="B132" s="134"/>
      <c r="C132" s="135"/>
      <c r="D132" s="135"/>
      <c r="E132" s="136"/>
      <c r="F132" s="135"/>
      <c r="G132" s="134"/>
      <c r="H132" s="134"/>
      <c r="I132" s="134"/>
      <c r="J132" s="134"/>
      <c r="K132" s="134"/>
      <c r="L132" s="134"/>
      <c r="M132" s="134"/>
      <c r="N132" s="134"/>
      <c r="O132" s="134"/>
      <c r="P132" s="134"/>
      <c r="Q132" s="134"/>
      <c r="R132" s="134"/>
      <c r="S132" s="134"/>
      <c r="T132" s="134"/>
      <c r="U132" s="134"/>
      <c r="V132" s="134"/>
      <c r="W132" s="134"/>
      <c r="X132" s="134"/>
      <c r="Y132" s="134"/>
      <c r="Z132" s="134"/>
    </row>
    <row r="133" spans="1:26">
      <c r="A133" s="134"/>
      <c r="B133" s="134"/>
      <c r="C133" s="135"/>
      <c r="D133" s="135"/>
      <c r="E133" s="136"/>
      <c r="F133" s="135"/>
      <c r="G133" s="134"/>
      <c r="H133" s="134"/>
      <c r="I133" s="134"/>
      <c r="J133" s="134"/>
      <c r="K133" s="134"/>
      <c r="L133" s="134"/>
      <c r="M133" s="134"/>
      <c r="N133" s="134"/>
      <c r="O133" s="134"/>
      <c r="P133" s="134"/>
      <c r="Q133" s="134"/>
      <c r="R133" s="134"/>
      <c r="S133" s="134"/>
      <c r="T133" s="134"/>
      <c r="U133" s="134"/>
      <c r="V133" s="134"/>
      <c r="W133" s="134"/>
      <c r="X133" s="134"/>
      <c r="Y133" s="134"/>
      <c r="Z133" s="134"/>
    </row>
    <row r="134" spans="1:26">
      <c r="A134" s="134"/>
      <c r="B134" s="134"/>
      <c r="C134" s="135"/>
      <c r="D134" s="135"/>
      <c r="E134" s="136"/>
      <c r="F134" s="135"/>
      <c r="G134" s="134"/>
      <c r="H134" s="134"/>
      <c r="I134" s="134"/>
      <c r="J134" s="134"/>
      <c r="K134" s="134"/>
      <c r="L134" s="134"/>
      <c r="M134" s="134"/>
      <c r="N134" s="134"/>
      <c r="O134" s="134"/>
      <c r="P134" s="134"/>
      <c r="Q134" s="134"/>
      <c r="R134" s="134"/>
      <c r="S134" s="134"/>
      <c r="T134" s="134"/>
      <c r="U134" s="134"/>
      <c r="V134" s="134"/>
      <c r="W134" s="134"/>
      <c r="X134" s="134"/>
      <c r="Y134" s="134"/>
      <c r="Z134" s="134"/>
    </row>
    <row r="135" spans="1:26">
      <c r="A135" s="134"/>
      <c r="B135" s="134"/>
      <c r="C135" s="135"/>
      <c r="D135" s="135"/>
      <c r="E135" s="136"/>
      <c r="F135" s="135"/>
      <c r="G135" s="134"/>
      <c r="H135" s="134"/>
      <c r="I135" s="134"/>
      <c r="J135" s="134"/>
      <c r="K135" s="134"/>
      <c r="L135" s="134"/>
      <c r="M135" s="134"/>
      <c r="N135" s="134"/>
      <c r="O135" s="134"/>
      <c r="P135" s="134"/>
      <c r="Q135" s="134"/>
      <c r="R135" s="134"/>
      <c r="S135" s="134"/>
      <c r="T135" s="134"/>
      <c r="U135" s="134"/>
      <c r="V135" s="134"/>
      <c r="W135" s="134"/>
      <c r="X135" s="134"/>
      <c r="Y135" s="134"/>
      <c r="Z135" s="134"/>
    </row>
    <row r="136" spans="1:26">
      <c r="A136" s="134"/>
      <c r="B136" s="134"/>
      <c r="C136" s="135"/>
      <c r="D136" s="135"/>
      <c r="E136" s="136"/>
      <c r="F136" s="135"/>
      <c r="G136" s="134"/>
      <c r="H136" s="134"/>
      <c r="I136" s="134"/>
      <c r="J136" s="134"/>
      <c r="K136" s="134"/>
      <c r="L136" s="134"/>
      <c r="M136" s="134"/>
      <c r="N136" s="134"/>
      <c r="O136" s="134"/>
      <c r="P136" s="134"/>
      <c r="Q136" s="134"/>
      <c r="R136" s="134"/>
      <c r="S136" s="134"/>
      <c r="T136" s="134"/>
      <c r="U136" s="134"/>
      <c r="V136" s="134"/>
      <c r="W136" s="134"/>
      <c r="X136" s="134"/>
      <c r="Y136" s="134"/>
      <c r="Z136" s="134"/>
    </row>
    <row r="137" spans="1:26">
      <c r="A137" s="134"/>
      <c r="B137" s="134"/>
      <c r="C137" s="135"/>
      <c r="D137" s="135"/>
      <c r="E137" s="136"/>
      <c r="F137" s="135"/>
      <c r="G137" s="134"/>
      <c r="H137" s="134"/>
      <c r="I137" s="134"/>
      <c r="J137" s="134"/>
      <c r="K137" s="134"/>
      <c r="L137" s="134"/>
      <c r="M137" s="134"/>
      <c r="N137" s="134"/>
      <c r="O137" s="134"/>
      <c r="P137" s="134"/>
      <c r="Q137" s="134"/>
      <c r="R137" s="134"/>
      <c r="S137" s="134"/>
      <c r="T137" s="134"/>
      <c r="U137" s="134"/>
      <c r="V137" s="134"/>
      <c r="W137" s="134"/>
      <c r="X137" s="134"/>
      <c r="Y137" s="134"/>
      <c r="Z137" s="134"/>
    </row>
    <row r="138" spans="1:26">
      <c r="A138" s="134"/>
      <c r="B138" s="134"/>
      <c r="C138" s="135"/>
      <c r="D138" s="135"/>
      <c r="E138" s="136"/>
      <c r="F138" s="135"/>
      <c r="G138" s="134"/>
      <c r="H138" s="134"/>
      <c r="I138" s="134"/>
      <c r="J138" s="134"/>
      <c r="K138" s="134"/>
      <c r="L138" s="134"/>
      <c r="M138" s="134"/>
      <c r="N138" s="134"/>
      <c r="O138" s="134"/>
      <c r="P138" s="134"/>
      <c r="Q138" s="134"/>
      <c r="R138" s="134"/>
      <c r="S138" s="134"/>
      <c r="T138" s="134"/>
      <c r="U138" s="134"/>
      <c r="V138" s="134"/>
      <c r="W138" s="134"/>
      <c r="X138" s="134"/>
      <c r="Y138" s="134"/>
      <c r="Z138" s="134"/>
    </row>
    <row r="139" spans="1:26">
      <c r="A139" s="134"/>
      <c r="B139" s="134"/>
      <c r="C139" s="135"/>
      <c r="D139" s="135"/>
      <c r="E139" s="136"/>
      <c r="F139" s="135"/>
      <c r="G139" s="134"/>
      <c r="H139" s="134"/>
      <c r="I139" s="134"/>
      <c r="J139" s="134"/>
      <c r="K139" s="134"/>
      <c r="L139" s="134"/>
      <c r="M139" s="134"/>
      <c r="N139" s="134"/>
      <c r="O139" s="134"/>
      <c r="P139" s="134"/>
      <c r="Q139" s="134"/>
      <c r="R139" s="134"/>
      <c r="S139" s="134"/>
      <c r="T139" s="134"/>
      <c r="U139" s="134"/>
      <c r="V139" s="134"/>
      <c r="W139" s="134"/>
      <c r="X139" s="134"/>
      <c r="Y139" s="134"/>
      <c r="Z139" s="134"/>
    </row>
    <row r="140" spans="1:26">
      <c r="A140" s="134"/>
      <c r="B140" s="134"/>
      <c r="C140" s="135"/>
      <c r="D140" s="135"/>
      <c r="E140" s="136"/>
      <c r="F140" s="135"/>
      <c r="G140" s="134"/>
      <c r="H140" s="134"/>
      <c r="I140" s="134"/>
      <c r="J140" s="134"/>
      <c r="K140" s="134"/>
      <c r="L140" s="134"/>
      <c r="M140" s="134"/>
      <c r="N140" s="134"/>
      <c r="O140" s="134"/>
      <c r="P140" s="134"/>
      <c r="Q140" s="134"/>
      <c r="R140" s="134"/>
      <c r="S140" s="134"/>
      <c r="T140" s="134"/>
      <c r="U140" s="134"/>
      <c r="V140" s="134"/>
      <c r="W140" s="134"/>
      <c r="X140" s="134"/>
      <c r="Y140" s="134"/>
      <c r="Z140" s="134"/>
    </row>
    <row r="141" spans="1:26">
      <c r="A141" s="134"/>
      <c r="B141" s="134"/>
      <c r="C141" s="135"/>
      <c r="D141" s="135"/>
      <c r="E141" s="136"/>
      <c r="F141" s="135"/>
      <c r="G141" s="134"/>
      <c r="H141" s="134"/>
      <c r="I141" s="134"/>
      <c r="J141" s="134"/>
      <c r="K141" s="134"/>
      <c r="L141" s="134"/>
      <c r="M141" s="134"/>
      <c r="N141" s="134"/>
      <c r="O141" s="134"/>
      <c r="P141" s="134"/>
      <c r="Q141" s="134"/>
      <c r="R141" s="134"/>
      <c r="S141" s="134"/>
      <c r="T141" s="134"/>
      <c r="U141" s="134"/>
      <c r="V141" s="134"/>
      <c r="W141" s="134"/>
      <c r="X141" s="134"/>
      <c r="Y141" s="134"/>
      <c r="Z141" s="134"/>
    </row>
    <row r="142" spans="1:26">
      <c r="A142" s="134"/>
      <c r="B142" s="134"/>
      <c r="C142" s="135"/>
      <c r="D142" s="135"/>
      <c r="E142" s="136"/>
      <c r="F142" s="135"/>
      <c r="G142" s="134"/>
      <c r="H142" s="134"/>
      <c r="I142" s="134"/>
      <c r="J142" s="134"/>
      <c r="K142" s="134"/>
      <c r="L142" s="134"/>
      <c r="M142" s="134"/>
      <c r="N142" s="134"/>
      <c r="O142" s="134"/>
      <c r="P142" s="134"/>
      <c r="Q142" s="134"/>
      <c r="R142" s="134"/>
      <c r="S142" s="134"/>
      <c r="T142" s="134"/>
      <c r="U142" s="134"/>
      <c r="V142" s="134"/>
      <c r="W142" s="134"/>
      <c r="X142" s="134"/>
      <c r="Y142" s="134"/>
      <c r="Z142" s="134"/>
    </row>
    <row r="143" spans="1:26">
      <c r="A143" s="134"/>
      <c r="B143" s="134"/>
      <c r="C143" s="135"/>
      <c r="D143" s="135"/>
      <c r="E143" s="136"/>
      <c r="F143" s="135"/>
      <c r="G143" s="134"/>
      <c r="H143" s="134"/>
      <c r="I143" s="134"/>
      <c r="J143" s="134"/>
      <c r="K143" s="134"/>
      <c r="L143" s="134"/>
      <c r="M143" s="134"/>
      <c r="N143" s="134"/>
      <c r="O143" s="134"/>
      <c r="P143" s="134"/>
      <c r="Q143" s="134"/>
      <c r="R143" s="134"/>
      <c r="S143" s="134"/>
      <c r="T143" s="134"/>
      <c r="U143" s="134"/>
      <c r="V143" s="134"/>
      <c r="W143" s="134"/>
      <c r="X143" s="134"/>
      <c r="Y143" s="134"/>
      <c r="Z143" s="134"/>
    </row>
    <row r="144" spans="1:26">
      <c r="A144" s="134"/>
      <c r="B144" s="134"/>
      <c r="C144" s="135"/>
      <c r="D144" s="135"/>
      <c r="E144" s="136"/>
      <c r="F144" s="135"/>
      <c r="G144" s="134"/>
      <c r="H144" s="134"/>
      <c r="I144" s="134"/>
      <c r="J144" s="134"/>
      <c r="K144" s="134"/>
      <c r="L144" s="134"/>
      <c r="M144" s="134"/>
      <c r="N144" s="134"/>
      <c r="O144" s="134"/>
      <c r="P144" s="134"/>
      <c r="Q144" s="134"/>
      <c r="R144" s="134"/>
      <c r="S144" s="134"/>
      <c r="T144" s="134"/>
      <c r="U144" s="134"/>
      <c r="V144" s="134"/>
      <c r="W144" s="134"/>
      <c r="X144" s="134"/>
      <c r="Y144" s="134"/>
      <c r="Z144" s="134"/>
    </row>
    <row r="145" spans="1:26">
      <c r="A145" s="134"/>
      <c r="B145" s="134"/>
      <c r="C145" s="135"/>
      <c r="D145" s="135"/>
      <c r="E145" s="136"/>
      <c r="F145" s="135"/>
      <c r="G145" s="134"/>
      <c r="H145" s="134"/>
      <c r="I145" s="134"/>
      <c r="J145" s="134"/>
      <c r="K145" s="134"/>
      <c r="L145" s="134"/>
      <c r="M145" s="134"/>
      <c r="N145" s="134"/>
      <c r="O145" s="134"/>
      <c r="P145" s="134"/>
      <c r="Q145" s="134"/>
      <c r="R145" s="134"/>
      <c r="S145" s="134"/>
      <c r="T145" s="134"/>
      <c r="U145" s="134"/>
      <c r="V145" s="134"/>
      <c r="W145" s="134"/>
      <c r="X145" s="134"/>
      <c r="Y145" s="134"/>
      <c r="Z145" s="134"/>
    </row>
    <row r="146" spans="1:26">
      <c r="A146" s="134"/>
      <c r="B146" s="134"/>
      <c r="C146" s="135"/>
      <c r="D146" s="135"/>
      <c r="E146" s="136"/>
      <c r="F146" s="135"/>
      <c r="G146" s="134"/>
      <c r="H146" s="134"/>
      <c r="I146" s="134"/>
      <c r="J146" s="134"/>
      <c r="K146" s="134"/>
      <c r="L146" s="134"/>
      <c r="M146" s="134"/>
      <c r="N146" s="134"/>
      <c r="O146" s="134"/>
      <c r="P146" s="134"/>
      <c r="Q146" s="134"/>
      <c r="R146" s="134"/>
      <c r="S146" s="134"/>
      <c r="T146" s="134"/>
      <c r="U146" s="134"/>
      <c r="V146" s="134"/>
      <c r="W146" s="134"/>
      <c r="X146" s="134"/>
      <c r="Y146" s="134"/>
      <c r="Z146" s="134"/>
    </row>
    <row r="147" spans="1:26">
      <c r="A147" s="134"/>
      <c r="B147" s="134"/>
      <c r="C147" s="135"/>
      <c r="D147" s="135"/>
      <c r="E147" s="136"/>
      <c r="F147" s="135"/>
      <c r="G147" s="134"/>
      <c r="H147" s="134"/>
      <c r="I147" s="134"/>
      <c r="J147" s="134"/>
      <c r="K147" s="134"/>
      <c r="L147" s="134"/>
      <c r="M147" s="134"/>
      <c r="N147" s="134"/>
      <c r="O147" s="134"/>
      <c r="P147" s="134"/>
      <c r="Q147" s="134"/>
      <c r="R147" s="134"/>
      <c r="S147" s="134"/>
      <c r="T147" s="134"/>
      <c r="U147" s="134"/>
      <c r="V147" s="134"/>
      <c r="W147" s="134"/>
      <c r="X147" s="134"/>
      <c r="Y147" s="134"/>
      <c r="Z147" s="134"/>
    </row>
    <row r="148" spans="1:26">
      <c r="A148" s="134"/>
      <c r="B148" s="134"/>
      <c r="C148" s="135"/>
      <c r="D148" s="135"/>
      <c r="E148" s="136"/>
      <c r="F148" s="135"/>
      <c r="G148" s="134"/>
      <c r="H148" s="134"/>
      <c r="I148" s="134"/>
      <c r="J148" s="134"/>
      <c r="K148" s="134"/>
      <c r="L148" s="134"/>
      <c r="M148" s="134"/>
      <c r="N148" s="134"/>
      <c r="O148" s="134"/>
      <c r="P148" s="134"/>
      <c r="Q148" s="134"/>
      <c r="R148" s="134"/>
      <c r="S148" s="134"/>
      <c r="T148" s="134"/>
      <c r="U148" s="134"/>
      <c r="V148" s="134"/>
      <c r="W148" s="134"/>
      <c r="X148" s="134"/>
      <c r="Y148" s="134"/>
      <c r="Z148" s="134"/>
    </row>
    <row r="149" spans="1:26">
      <c r="A149" s="134"/>
      <c r="B149" s="134"/>
      <c r="C149" s="135"/>
      <c r="D149" s="135"/>
      <c r="E149" s="136"/>
      <c r="F149" s="135"/>
      <c r="G149" s="134"/>
      <c r="H149" s="134"/>
      <c r="I149" s="134"/>
      <c r="J149" s="134"/>
      <c r="K149" s="134"/>
      <c r="L149" s="134"/>
      <c r="M149" s="134"/>
      <c r="N149" s="134"/>
      <c r="O149" s="134"/>
      <c r="P149" s="134"/>
      <c r="Q149" s="134"/>
      <c r="R149" s="134"/>
      <c r="S149" s="134"/>
      <c r="T149" s="134"/>
      <c r="U149" s="134"/>
      <c r="V149" s="134"/>
      <c r="W149" s="134"/>
      <c r="X149" s="134"/>
      <c r="Y149" s="134"/>
      <c r="Z149" s="134"/>
    </row>
    <row r="150" spans="1:26">
      <c r="A150" s="134"/>
      <c r="B150" s="134"/>
      <c r="C150" s="135"/>
      <c r="D150" s="135"/>
      <c r="E150" s="136"/>
      <c r="F150" s="135"/>
      <c r="G150" s="134"/>
      <c r="H150" s="134"/>
      <c r="I150" s="134"/>
      <c r="J150" s="134"/>
      <c r="K150" s="134"/>
      <c r="L150" s="134"/>
      <c r="M150" s="134"/>
      <c r="N150" s="134"/>
      <c r="O150" s="134"/>
      <c r="P150" s="134"/>
      <c r="Q150" s="134"/>
      <c r="R150" s="134"/>
      <c r="S150" s="134"/>
      <c r="T150" s="134"/>
      <c r="U150" s="134"/>
      <c r="V150" s="134"/>
      <c r="W150" s="134"/>
      <c r="X150" s="134"/>
      <c r="Y150" s="134"/>
      <c r="Z150" s="134"/>
    </row>
    <row r="151" spans="1:26">
      <c r="A151" s="134"/>
      <c r="B151" s="134"/>
      <c r="C151" s="135"/>
      <c r="D151" s="135"/>
      <c r="E151" s="136"/>
      <c r="F151" s="135"/>
      <c r="G151" s="134"/>
      <c r="H151" s="134"/>
      <c r="I151" s="134"/>
      <c r="J151" s="134"/>
      <c r="K151" s="134"/>
      <c r="L151" s="134"/>
      <c r="M151" s="134"/>
      <c r="N151" s="134"/>
      <c r="O151" s="134"/>
      <c r="P151" s="134"/>
      <c r="Q151" s="134"/>
      <c r="R151" s="134"/>
      <c r="S151" s="134"/>
      <c r="T151" s="134"/>
      <c r="U151" s="134"/>
      <c r="V151" s="134"/>
      <c r="W151" s="134"/>
      <c r="X151" s="134"/>
      <c r="Y151" s="134"/>
      <c r="Z151" s="134"/>
    </row>
    <row r="152" spans="1:26">
      <c r="A152" s="134"/>
      <c r="B152" s="134"/>
      <c r="C152" s="135"/>
      <c r="D152" s="135"/>
      <c r="E152" s="136"/>
      <c r="F152" s="135"/>
      <c r="G152" s="134"/>
      <c r="H152" s="134"/>
      <c r="I152" s="134"/>
      <c r="J152" s="134"/>
      <c r="K152" s="134"/>
      <c r="L152" s="134"/>
      <c r="M152" s="134"/>
      <c r="N152" s="134"/>
      <c r="O152" s="134"/>
      <c r="P152" s="134"/>
      <c r="Q152" s="134"/>
      <c r="R152" s="134"/>
      <c r="S152" s="134"/>
      <c r="T152" s="134"/>
      <c r="U152" s="134"/>
      <c r="V152" s="134"/>
      <c r="W152" s="134"/>
      <c r="X152" s="134"/>
      <c r="Y152" s="134"/>
      <c r="Z152" s="134"/>
    </row>
    <row r="153" spans="1:26">
      <c r="A153" s="134"/>
      <c r="B153" s="134"/>
      <c r="C153" s="135"/>
      <c r="D153" s="135"/>
      <c r="E153" s="136"/>
      <c r="F153" s="135"/>
      <c r="G153" s="134"/>
      <c r="H153" s="134"/>
      <c r="I153" s="134"/>
      <c r="J153" s="134"/>
      <c r="K153" s="134"/>
      <c r="L153" s="134"/>
      <c r="M153" s="134"/>
      <c r="N153" s="134"/>
      <c r="O153" s="134"/>
      <c r="P153" s="134"/>
      <c r="Q153" s="134"/>
      <c r="R153" s="134"/>
      <c r="S153" s="134"/>
      <c r="T153" s="134"/>
      <c r="U153" s="134"/>
      <c r="V153" s="134"/>
      <c r="W153" s="134"/>
      <c r="X153" s="134"/>
      <c r="Y153" s="134"/>
      <c r="Z153" s="134"/>
    </row>
    <row r="154" spans="1:26">
      <c r="A154" s="134"/>
      <c r="B154" s="134"/>
      <c r="C154" s="135"/>
      <c r="D154" s="135"/>
      <c r="E154" s="136"/>
      <c r="F154" s="135"/>
      <c r="G154" s="134"/>
      <c r="H154" s="134"/>
      <c r="I154" s="134"/>
      <c r="J154" s="134"/>
      <c r="K154" s="134"/>
      <c r="L154" s="134"/>
      <c r="M154" s="134"/>
      <c r="N154" s="134"/>
      <c r="O154" s="134"/>
      <c r="P154" s="134"/>
      <c r="Q154" s="134"/>
      <c r="R154" s="134"/>
      <c r="S154" s="134"/>
      <c r="T154" s="134"/>
      <c r="U154" s="134"/>
      <c r="V154" s="134"/>
      <c r="W154" s="134"/>
      <c r="X154" s="134"/>
      <c r="Y154" s="134"/>
      <c r="Z154" s="134"/>
    </row>
    <row r="155" spans="1:26">
      <c r="A155" s="134"/>
      <c r="B155" s="134"/>
      <c r="C155" s="135"/>
      <c r="D155" s="135"/>
      <c r="E155" s="136"/>
      <c r="F155" s="135"/>
      <c r="G155" s="134"/>
      <c r="H155" s="134"/>
      <c r="I155" s="134"/>
      <c r="J155" s="134"/>
      <c r="K155" s="134"/>
      <c r="L155" s="134"/>
      <c r="M155" s="134"/>
      <c r="N155" s="134"/>
      <c r="O155" s="134"/>
      <c r="P155" s="134"/>
      <c r="Q155" s="134"/>
      <c r="R155" s="134"/>
      <c r="S155" s="134"/>
      <c r="T155" s="134"/>
      <c r="U155" s="134"/>
      <c r="V155" s="134"/>
      <c r="W155" s="134"/>
      <c r="X155" s="134"/>
      <c r="Y155" s="134"/>
      <c r="Z155" s="134"/>
    </row>
    <row r="156" spans="1:26">
      <c r="A156" s="134"/>
      <c r="B156" s="134"/>
      <c r="C156" s="135"/>
      <c r="D156" s="135"/>
      <c r="E156" s="136"/>
      <c r="F156" s="135"/>
      <c r="G156" s="134"/>
      <c r="H156" s="134"/>
      <c r="I156" s="134"/>
      <c r="J156" s="134"/>
      <c r="K156" s="134"/>
      <c r="L156" s="134"/>
      <c r="M156" s="134"/>
      <c r="N156" s="134"/>
      <c r="O156" s="134"/>
      <c r="P156" s="134"/>
      <c r="Q156" s="134"/>
      <c r="R156" s="134"/>
      <c r="S156" s="134"/>
      <c r="T156" s="134"/>
      <c r="U156" s="134"/>
      <c r="V156" s="134"/>
      <c r="W156" s="134"/>
      <c r="X156" s="134"/>
      <c r="Y156" s="134"/>
      <c r="Z156" s="134"/>
    </row>
    <row r="157" spans="1:26">
      <c r="A157" s="134"/>
      <c r="B157" s="134"/>
      <c r="C157" s="135"/>
      <c r="D157" s="135"/>
      <c r="E157" s="136"/>
      <c r="F157" s="135"/>
      <c r="G157" s="134"/>
      <c r="H157" s="134"/>
      <c r="I157" s="134"/>
      <c r="J157" s="134"/>
      <c r="K157" s="134"/>
      <c r="L157" s="134"/>
      <c r="M157" s="134"/>
      <c r="N157" s="134"/>
      <c r="O157" s="134"/>
      <c r="P157" s="134"/>
      <c r="Q157" s="134"/>
      <c r="R157" s="134"/>
      <c r="S157" s="134"/>
      <c r="T157" s="134"/>
      <c r="U157" s="134"/>
      <c r="V157" s="134"/>
      <c r="W157" s="134"/>
      <c r="X157" s="134"/>
      <c r="Y157" s="134"/>
      <c r="Z157" s="134"/>
    </row>
    <row r="158" spans="1:26">
      <c r="A158" s="134"/>
      <c r="B158" s="134"/>
      <c r="C158" s="135"/>
      <c r="D158" s="135"/>
      <c r="E158" s="136"/>
      <c r="F158" s="135"/>
      <c r="G158" s="134"/>
      <c r="H158" s="134"/>
      <c r="I158" s="134"/>
      <c r="J158" s="134"/>
      <c r="K158" s="134"/>
      <c r="L158" s="134"/>
      <c r="M158" s="134"/>
      <c r="N158" s="134"/>
      <c r="O158" s="134"/>
      <c r="P158" s="134"/>
      <c r="Q158" s="134"/>
      <c r="R158" s="134"/>
      <c r="S158" s="134"/>
      <c r="T158" s="134"/>
      <c r="U158" s="134"/>
      <c r="V158" s="134"/>
      <c r="W158" s="134"/>
      <c r="X158" s="134"/>
      <c r="Y158" s="134"/>
      <c r="Z158" s="134"/>
    </row>
    <row r="159" spans="1:26">
      <c r="A159" s="134"/>
      <c r="B159" s="134"/>
      <c r="C159" s="135"/>
      <c r="D159" s="135"/>
      <c r="E159" s="136"/>
      <c r="F159" s="135"/>
      <c r="G159" s="134"/>
      <c r="H159" s="134"/>
      <c r="I159" s="134"/>
      <c r="J159" s="134"/>
      <c r="K159" s="134"/>
      <c r="L159" s="134"/>
      <c r="M159" s="134"/>
      <c r="N159" s="134"/>
      <c r="O159" s="134"/>
      <c r="P159" s="134"/>
      <c r="Q159" s="134"/>
      <c r="R159" s="134"/>
      <c r="S159" s="134"/>
      <c r="T159" s="134"/>
      <c r="U159" s="134"/>
      <c r="V159" s="134"/>
      <c r="W159" s="134"/>
      <c r="X159" s="134"/>
      <c r="Y159" s="134"/>
      <c r="Z159" s="134"/>
    </row>
    <row r="160" spans="1:26">
      <c r="A160" s="134"/>
      <c r="B160" s="134"/>
      <c r="C160" s="135"/>
      <c r="D160" s="135"/>
      <c r="E160" s="136"/>
      <c r="F160" s="135"/>
      <c r="G160" s="134"/>
      <c r="H160" s="134"/>
      <c r="I160" s="134"/>
      <c r="J160" s="134"/>
      <c r="K160" s="134"/>
      <c r="L160" s="134"/>
      <c r="M160" s="134"/>
      <c r="N160" s="134"/>
      <c r="O160" s="134"/>
      <c r="P160" s="134"/>
      <c r="Q160" s="134"/>
      <c r="R160" s="134"/>
      <c r="S160" s="134"/>
      <c r="T160" s="134"/>
      <c r="U160" s="134"/>
      <c r="V160" s="134"/>
      <c r="W160" s="134"/>
      <c r="X160" s="134"/>
      <c r="Y160" s="134"/>
      <c r="Z160" s="134"/>
    </row>
    <row r="161" spans="1:26">
      <c r="A161" s="134"/>
      <c r="B161" s="134"/>
      <c r="C161" s="135"/>
      <c r="D161" s="135"/>
      <c r="E161" s="136"/>
      <c r="F161" s="135"/>
      <c r="G161" s="134"/>
      <c r="H161" s="134"/>
      <c r="I161" s="134"/>
      <c r="J161" s="134"/>
      <c r="K161" s="134"/>
      <c r="L161" s="134"/>
      <c r="M161" s="134"/>
      <c r="N161" s="134"/>
      <c r="O161" s="134"/>
      <c r="P161" s="134"/>
      <c r="Q161" s="134"/>
      <c r="R161" s="134"/>
      <c r="S161" s="134"/>
      <c r="T161" s="134"/>
      <c r="U161" s="134"/>
      <c r="V161" s="134"/>
      <c r="W161" s="134"/>
      <c r="X161" s="134"/>
      <c r="Y161" s="134"/>
      <c r="Z161" s="134"/>
    </row>
    <row r="162" spans="1:26">
      <c r="A162" s="134"/>
      <c r="B162" s="134"/>
      <c r="C162" s="135"/>
      <c r="D162" s="135"/>
      <c r="E162" s="136"/>
      <c r="F162" s="135"/>
      <c r="G162" s="134"/>
      <c r="H162" s="134"/>
      <c r="I162" s="134"/>
      <c r="J162" s="134"/>
      <c r="K162" s="134"/>
      <c r="L162" s="134"/>
      <c r="M162" s="134"/>
      <c r="N162" s="134"/>
      <c r="O162" s="134"/>
      <c r="P162" s="134"/>
      <c r="Q162" s="134"/>
      <c r="R162" s="134"/>
      <c r="S162" s="134"/>
      <c r="T162" s="134"/>
      <c r="U162" s="134"/>
      <c r="V162" s="134"/>
      <c r="W162" s="134"/>
      <c r="X162" s="134"/>
      <c r="Y162" s="134"/>
      <c r="Z162" s="134"/>
    </row>
    <row r="163" spans="1:26">
      <c r="A163" s="134"/>
      <c r="B163" s="134"/>
      <c r="C163" s="135"/>
      <c r="D163" s="135"/>
      <c r="E163" s="136"/>
      <c r="F163" s="135"/>
      <c r="G163" s="134"/>
      <c r="H163" s="134"/>
      <c r="I163" s="134"/>
      <c r="J163" s="134"/>
      <c r="K163" s="134"/>
      <c r="L163" s="134"/>
      <c r="M163" s="134"/>
      <c r="N163" s="134"/>
      <c r="O163" s="134"/>
      <c r="P163" s="134"/>
      <c r="Q163" s="134"/>
      <c r="R163" s="134"/>
      <c r="S163" s="134"/>
      <c r="T163" s="134"/>
      <c r="U163" s="134"/>
      <c r="V163" s="134"/>
      <c r="W163" s="134"/>
      <c r="X163" s="134"/>
      <c r="Y163" s="134"/>
      <c r="Z163" s="134"/>
    </row>
    <row r="164" spans="1:26">
      <c r="A164" s="134"/>
      <c r="B164" s="134"/>
      <c r="C164" s="135"/>
      <c r="D164" s="135"/>
      <c r="E164" s="136"/>
      <c r="F164" s="135"/>
      <c r="G164" s="134"/>
      <c r="H164" s="134"/>
      <c r="I164" s="134"/>
      <c r="J164" s="134"/>
      <c r="K164" s="134"/>
      <c r="L164" s="134"/>
      <c r="M164" s="134"/>
      <c r="N164" s="134"/>
      <c r="O164" s="134"/>
      <c r="P164" s="134"/>
      <c r="Q164" s="134"/>
      <c r="R164" s="134"/>
      <c r="S164" s="134"/>
      <c r="T164" s="134"/>
      <c r="U164" s="134"/>
      <c r="V164" s="134"/>
      <c r="W164" s="134"/>
      <c r="X164" s="134"/>
      <c r="Y164" s="134"/>
      <c r="Z164" s="134"/>
    </row>
    <row r="165" spans="1:26">
      <c r="A165" s="134"/>
      <c r="B165" s="134"/>
      <c r="C165" s="135"/>
      <c r="D165" s="135"/>
      <c r="E165" s="136"/>
      <c r="F165" s="135"/>
      <c r="G165" s="134"/>
      <c r="H165" s="134"/>
      <c r="I165" s="134"/>
      <c r="J165" s="134"/>
      <c r="K165" s="134"/>
      <c r="L165" s="134"/>
      <c r="M165" s="134"/>
      <c r="N165" s="134"/>
      <c r="O165" s="134"/>
      <c r="P165" s="134"/>
      <c r="Q165" s="134"/>
      <c r="R165" s="134"/>
      <c r="S165" s="134"/>
      <c r="T165" s="134"/>
      <c r="U165" s="134"/>
      <c r="V165" s="134"/>
      <c r="W165" s="134"/>
      <c r="X165" s="134"/>
      <c r="Y165" s="134"/>
      <c r="Z165" s="134"/>
    </row>
    <row r="166" spans="1:26">
      <c r="A166" s="134"/>
      <c r="B166" s="134"/>
      <c r="C166" s="135"/>
      <c r="D166" s="135"/>
      <c r="E166" s="136"/>
      <c r="F166" s="135"/>
      <c r="G166" s="134"/>
      <c r="H166" s="134"/>
      <c r="I166" s="134"/>
      <c r="J166" s="134"/>
      <c r="K166" s="134"/>
      <c r="L166" s="134"/>
      <c r="M166" s="134"/>
      <c r="N166" s="134"/>
      <c r="O166" s="134"/>
      <c r="P166" s="134"/>
      <c r="Q166" s="134"/>
      <c r="R166" s="134"/>
      <c r="S166" s="134"/>
      <c r="T166" s="134"/>
      <c r="U166" s="134"/>
      <c r="V166" s="134"/>
      <c r="W166" s="134"/>
      <c r="X166" s="134"/>
      <c r="Y166" s="134"/>
      <c r="Z166" s="134"/>
    </row>
    <row r="167" spans="1:26">
      <c r="A167" s="134"/>
      <c r="B167" s="134"/>
      <c r="C167" s="135"/>
      <c r="D167" s="135"/>
      <c r="E167" s="136"/>
      <c r="F167" s="135"/>
      <c r="G167" s="134"/>
      <c r="H167" s="134"/>
      <c r="I167" s="134"/>
      <c r="J167" s="134"/>
      <c r="K167" s="134"/>
      <c r="L167" s="134"/>
      <c r="M167" s="134"/>
      <c r="N167" s="134"/>
      <c r="O167" s="134"/>
      <c r="P167" s="134"/>
      <c r="Q167" s="134"/>
      <c r="R167" s="134"/>
      <c r="S167" s="134"/>
      <c r="T167" s="134"/>
      <c r="U167" s="134"/>
      <c r="V167" s="134"/>
      <c r="W167" s="134"/>
      <c r="X167" s="134"/>
      <c r="Y167" s="134"/>
      <c r="Z167" s="134"/>
    </row>
    <row r="168" spans="1:26">
      <c r="A168" s="134"/>
      <c r="B168" s="134"/>
      <c r="C168" s="135"/>
      <c r="D168" s="135"/>
      <c r="E168" s="136"/>
      <c r="F168" s="135"/>
      <c r="G168" s="134"/>
      <c r="H168" s="134"/>
      <c r="I168" s="134"/>
      <c r="J168" s="134"/>
      <c r="K168" s="134"/>
      <c r="L168" s="134"/>
      <c r="M168" s="134"/>
      <c r="N168" s="134"/>
      <c r="O168" s="134"/>
      <c r="P168" s="134"/>
      <c r="Q168" s="134"/>
      <c r="R168" s="134"/>
      <c r="S168" s="134"/>
      <c r="T168" s="134"/>
      <c r="U168" s="134"/>
      <c r="V168" s="134"/>
      <c r="W168" s="134"/>
      <c r="X168" s="134"/>
      <c r="Y168" s="134"/>
      <c r="Z168" s="134"/>
    </row>
    <row r="169" spans="1:26">
      <c r="A169" s="134"/>
      <c r="B169" s="134"/>
      <c r="C169" s="135"/>
      <c r="D169" s="135"/>
      <c r="E169" s="136"/>
      <c r="F169" s="135"/>
      <c r="G169" s="134"/>
      <c r="H169" s="134"/>
      <c r="I169" s="134"/>
      <c r="J169" s="134"/>
      <c r="K169" s="134"/>
      <c r="L169" s="134"/>
      <c r="M169" s="134"/>
      <c r="N169" s="134"/>
      <c r="O169" s="134"/>
      <c r="P169" s="134"/>
      <c r="Q169" s="134"/>
      <c r="R169" s="134"/>
      <c r="S169" s="134"/>
      <c r="T169" s="134"/>
      <c r="U169" s="134"/>
      <c r="V169" s="134"/>
      <c r="W169" s="134"/>
      <c r="X169" s="134"/>
      <c r="Y169" s="134"/>
      <c r="Z169" s="134"/>
    </row>
    <row r="170" spans="1:26">
      <c r="A170" s="134"/>
      <c r="B170" s="134"/>
      <c r="C170" s="135"/>
      <c r="D170" s="135"/>
      <c r="E170" s="136"/>
      <c r="F170" s="135"/>
      <c r="G170" s="134"/>
      <c r="H170" s="134"/>
      <c r="I170" s="134"/>
      <c r="J170" s="134"/>
      <c r="K170" s="134"/>
      <c r="L170" s="134"/>
      <c r="M170" s="134"/>
      <c r="N170" s="134"/>
      <c r="O170" s="134"/>
      <c r="P170" s="134"/>
      <c r="Q170" s="134"/>
      <c r="R170" s="134"/>
      <c r="S170" s="134"/>
      <c r="T170" s="134"/>
      <c r="U170" s="134"/>
      <c r="V170" s="134"/>
      <c r="W170" s="134"/>
      <c r="X170" s="134"/>
      <c r="Y170" s="134"/>
      <c r="Z170" s="134"/>
    </row>
    <row r="171" spans="1:26">
      <c r="A171" s="134"/>
      <c r="B171" s="134"/>
      <c r="C171" s="135"/>
      <c r="D171" s="135"/>
      <c r="E171" s="136"/>
      <c r="F171" s="135"/>
      <c r="G171" s="134"/>
      <c r="H171" s="134"/>
      <c r="I171" s="134"/>
      <c r="J171" s="134"/>
      <c r="K171" s="134"/>
      <c r="L171" s="134"/>
      <c r="M171" s="134"/>
      <c r="N171" s="134"/>
      <c r="O171" s="134"/>
      <c r="P171" s="134"/>
      <c r="Q171" s="134"/>
      <c r="R171" s="134"/>
      <c r="S171" s="134"/>
      <c r="T171" s="134"/>
      <c r="U171" s="134"/>
      <c r="V171" s="134"/>
      <c r="W171" s="134"/>
      <c r="X171" s="134"/>
      <c r="Y171" s="134"/>
      <c r="Z171" s="134"/>
    </row>
    <row r="172" spans="1:26">
      <c r="A172" s="134"/>
      <c r="B172" s="134"/>
      <c r="C172" s="135"/>
      <c r="D172" s="135"/>
      <c r="E172" s="136"/>
      <c r="F172" s="135"/>
      <c r="G172" s="134"/>
      <c r="H172" s="134"/>
      <c r="I172" s="134"/>
      <c r="J172" s="134"/>
      <c r="K172" s="134"/>
      <c r="L172" s="134"/>
      <c r="M172" s="134"/>
      <c r="N172" s="134"/>
      <c r="O172" s="134"/>
      <c r="P172" s="134"/>
      <c r="Q172" s="134"/>
      <c r="R172" s="134"/>
      <c r="S172" s="134"/>
      <c r="T172" s="134"/>
      <c r="U172" s="134"/>
      <c r="V172" s="134"/>
      <c r="W172" s="134"/>
      <c r="X172" s="134"/>
      <c r="Y172" s="134"/>
      <c r="Z172" s="134"/>
    </row>
    <row r="173" spans="1:26">
      <c r="A173" s="134"/>
      <c r="B173" s="134"/>
      <c r="C173" s="135"/>
      <c r="D173" s="135"/>
      <c r="E173" s="136"/>
      <c r="F173" s="135"/>
      <c r="G173" s="134"/>
      <c r="H173" s="134"/>
      <c r="I173" s="134"/>
      <c r="J173" s="134"/>
      <c r="K173" s="134"/>
      <c r="L173" s="134"/>
      <c r="M173" s="134"/>
      <c r="N173" s="134"/>
      <c r="O173" s="134"/>
      <c r="P173" s="134"/>
      <c r="Q173" s="134"/>
      <c r="R173" s="134"/>
      <c r="S173" s="134"/>
      <c r="T173" s="134"/>
      <c r="U173" s="134"/>
      <c r="V173" s="134"/>
      <c r="W173" s="134"/>
      <c r="X173" s="134"/>
      <c r="Y173" s="134"/>
      <c r="Z173" s="134"/>
    </row>
    <row r="174" spans="1:26">
      <c r="A174" s="134"/>
      <c r="B174" s="134"/>
      <c r="C174" s="135"/>
      <c r="D174" s="135"/>
      <c r="E174" s="136"/>
      <c r="F174" s="135"/>
      <c r="G174" s="134"/>
      <c r="H174" s="134"/>
      <c r="I174" s="134"/>
      <c r="J174" s="134"/>
      <c r="K174" s="134"/>
      <c r="L174" s="134"/>
      <c r="M174" s="134"/>
      <c r="N174" s="134"/>
      <c r="O174" s="134"/>
      <c r="P174" s="134"/>
      <c r="Q174" s="134"/>
      <c r="R174" s="134"/>
      <c r="S174" s="134"/>
      <c r="T174" s="134"/>
      <c r="U174" s="134"/>
      <c r="V174" s="134"/>
      <c r="W174" s="134"/>
      <c r="X174" s="134"/>
      <c r="Y174" s="134"/>
      <c r="Z174" s="134"/>
    </row>
    <row r="175" spans="1:26">
      <c r="A175" s="134"/>
      <c r="B175" s="134"/>
      <c r="C175" s="135"/>
      <c r="D175" s="135"/>
      <c r="E175" s="136"/>
      <c r="F175" s="135"/>
      <c r="G175" s="134"/>
      <c r="H175" s="134"/>
      <c r="I175" s="134"/>
      <c r="J175" s="134"/>
      <c r="K175" s="134"/>
      <c r="L175" s="134"/>
      <c r="M175" s="134"/>
      <c r="N175" s="134"/>
      <c r="O175" s="134"/>
      <c r="P175" s="134"/>
      <c r="Q175" s="134"/>
      <c r="R175" s="134"/>
      <c r="S175" s="134"/>
      <c r="T175" s="134"/>
      <c r="U175" s="134"/>
      <c r="V175" s="134"/>
      <c r="W175" s="134"/>
      <c r="X175" s="134"/>
      <c r="Y175" s="134"/>
      <c r="Z175" s="134"/>
    </row>
    <row r="176" spans="1:26">
      <c r="A176" s="134"/>
      <c r="B176" s="134"/>
      <c r="C176" s="135"/>
      <c r="D176" s="135"/>
      <c r="E176" s="136"/>
      <c r="F176" s="135"/>
      <c r="G176" s="134"/>
      <c r="H176" s="134"/>
      <c r="I176" s="134"/>
      <c r="J176" s="134"/>
      <c r="K176" s="134"/>
      <c r="L176" s="134"/>
      <c r="M176" s="134"/>
      <c r="N176" s="134"/>
      <c r="O176" s="134"/>
      <c r="P176" s="134"/>
      <c r="Q176" s="134"/>
      <c r="R176" s="134"/>
      <c r="S176" s="134"/>
      <c r="T176" s="134"/>
      <c r="U176" s="134"/>
      <c r="V176" s="134"/>
      <c r="W176" s="134"/>
      <c r="X176" s="134"/>
      <c r="Y176" s="134"/>
      <c r="Z176" s="134"/>
    </row>
    <row r="177" spans="1:26">
      <c r="A177" s="134"/>
      <c r="B177" s="134"/>
      <c r="C177" s="135"/>
      <c r="D177" s="135"/>
      <c r="E177" s="136"/>
      <c r="F177" s="135"/>
      <c r="G177" s="134"/>
      <c r="H177" s="134"/>
      <c r="I177" s="134"/>
      <c r="J177" s="134"/>
      <c r="K177" s="134"/>
      <c r="L177" s="134"/>
      <c r="M177" s="134"/>
      <c r="N177" s="134"/>
      <c r="O177" s="134"/>
      <c r="P177" s="134"/>
      <c r="Q177" s="134"/>
      <c r="R177" s="134"/>
      <c r="S177" s="134"/>
      <c r="T177" s="134"/>
      <c r="U177" s="134"/>
      <c r="V177" s="134"/>
      <c r="W177" s="134"/>
      <c r="X177" s="134"/>
      <c r="Y177" s="134"/>
      <c r="Z177" s="134"/>
    </row>
    <row r="178" spans="1:26">
      <c r="A178" s="134"/>
      <c r="B178" s="134"/>
      <c r="C178" s="135"/>
      <c r="D178" s="135"/>
      <c r="E178" s="136"/>
      <c r="F178" s="135"/>
      <c r="G178" s="134"/>
      <c r="H178" s="134"/>
      <c r="I178" s="134"/>
      <c r="J178" s="134"/>
      <c r="K178" s="134"/>
      <c r="L178" s="134"/>
      <c r="M178" s="134"/>
      <c r="N178" s="134"/>
      <c r="O178" s="134"/>
      <c r="P178" s="134"/>
      <c r="Q178" s="134"/>
      <c r="R178" s="134"/>
      <c r="S178" s="134"/>
      <c r="T178" s="134"/>
      <c r="U178" s="134"/>
      <c r="V178" s="134"/>
      <c r="W178" s="134"/>
      <c r="X178" s="134"/>
      <c r="Y178" s="134"/>
      <c r="Z178" s="134"/>
    </row>
    <row r="179" spans="1:26">
      <c r="A179" s="134"/>
      <c r="B179" s="134"/>
      <c r="C179" s="135"/>
      <c r="D179" s="135"/>
      <c r="E179" s="136"/>
      <c r="F179" s="135"/>
      <c r="G179" s="134"/>
      <c r="H179" s="134"/>
      <c r="I179" s="134"/>
      <c r="J179" s="134"/>
      <c r="K179" s="134"/>
      <c r="L179" s="134"/>
      <c r="M179" s="134"/>
      <c r="N179" s="134"/>
      <c r="O179" s="134"/>
      <c r="P179" s="134"/>
      <c r="Q179" s="134"/>
      <c r="R179" s="134"/>
      <c r="S179" s="134"/>
      <c r="T179" s="134"/>
      <c r="U179" s="134"/>
      <c r="V179" s="134"/>
      <c r="W179" s="134"/>
      <c r="X179" s="134"/>
      <c r="Y179" s="134"/>
      <c r="Z179" s="134"/>
    </row>
    <row r="180" spans="1:26">
      <c r="A180" s="134"/>
      <c r="B180" s="134"/>
      <c r="C180" s="135"/>
      <c r="D180" s="135"/>
      <c r="E180" s="136"/>
      <c r="F180" s="135"/>
      <c r="G180" s="134"/>
      <c r="H180" s="134"/>
      <c r="I180" s="134"/>
      <c r="J180" s="134"/>
      <c r="K180" s="134"/>
      <c r="L180" s="134"/>
      <c r="M180" s="134"/>
      <c r="N180" s="134"/>
      <c r="O180" s="134"/>
      <c r="P180" s="134"/>
      <c r="Q180" s="134"/>
      <c r="R180" s="134"/>
      <c r="S180" s="134"/>
      <c r="T180" s="134"/>
      <c r="U180" s="134"/>
      <c r="V180" s="134"/>
      <c r="W180" s="134"/>
      <c r="X180" s="134"/>
      <c r="Y180" s="134"/>
      <c r="Z180" s="134"/>
    </row>
    <row r="181" spans="1:26">
      <c r="A181" s="134"/>
      <c r="B181" s="134"/>
      <c r="C181" s="135"/>
      <c r="D181" s="135"/>
      <c r="E181" s="136"/>
      <c r="F181" s="135"/>
      <c r="G181" s="134"/>
      <c r="H181" s="134"/>
      <c r="I181" s="134"/>
      <c r="J181" s="134"/>
      <c r="K181" s="134"/>
      <c r="L181" s="134"/>
      <c r="M181" s="134"/>
      <c r="N181" s="134"/>
      <c r="O181" s="134"/>
      <c r="P181" s="134"/>
      <c r="Q181" s="134"/>
      <c r="R181" s="134"/>
      <c r="S181" s="134"/>
      <c r="T181" s="134"/>
      <c r="U181" s="134"/>
      <c r="V181" s="134"/>
      <c r="W181" s="134"/>
      <c r="X181" s="134"/>
      <c r="Y181" s="134"/>
      <c r="Z181" s="134"/>
    </row>
    <row r="182" spans="1:26">
      <c r="A182" s="134"/>
      <c r="B182" s="134"/>
      <c r="C182" s="135"/>
      <c r="D182" s="135"/>
      <c r="E182" s="136"/>
      <c r="F182" s="135"/>
      <c r="G182" s="134"/>
      <c r="H182" s="134"/>
      <c r="I182" s="134"/>
      <c r="J182" s="134"/>
      <c r="K182" s="134"/>
      <c r="L182" s="134"/>
      <c r="M182" s="134"/>
      <c r="N182" s="134"/>
      <c r="O182" s="134"/>
      <c r="P182" s="134"/>
      <c r="Q182" s="134"/>
      <c r="R182" s="134"/>
      <c r="S182" s="134"/>
      <c r="T182" s="134"/>
      <c r="U182" s="134"/>
      <c r="V182" s="134"/>
      <c r="W182" s="134"/>
      <c r="X182" s="134"/>
      <c r="Y182" s="134"/>
      <c r="Z182" s="134"/>
    </row>
    <row r="183" spans="1:26">
      <c r="A183" s="134"/>
      <c r="B183" s="134"/>
      <c r="C183" s="135"/>
      <c r="D183" s="135"/>
      <c r="E183" s="136"/>
      <c r="F183" s="135"/>
      <c r="G183" s="134"/>
      <c r="H183" s="134"/>
      <c r="I183" s="134"/>
      <c r="J183" s="134"/>
      <c r="K183" s="134"/>
      <c r="L183" s="134"/>
      <c r="M183" s="134"/>
      <c r="N183" s="134"/>
      <c r="O183" s="134"/>
      <c r="P183" s="134"/>
      <c r="Q183" s="134"/>
      <c r="R183" s="134"/>
      <c r="S183" s="134"/>
      <c r="T183" s="134"/>
      <c r="U183" s="134"/>
      <c r="V183" s="134"/>
      <c r="W183" s="134"/>
      <c r="X183" s="134"/>
      <c r="Y183" s="134"/>
      <c r="Z183" s="134"/>
    </row>
    <row r="184" spans="1:26">
      <c r="A184" s="134"/>
      <c r="B184" s="134"/>
      <c r="C184" s="135"/>
      <c r="D184" s="135"/>
      <c r="E184" s="136"/>
      <c r="F184" s="135"/>
      <c r="G184" s="134"/>
      <c r="H184" s="134"/>
      <c r="I184" s="134"/>
      <c r="J184" s="134"/>
      <c r="K184" s="134"/>
      <c r="L184" s="134"/>
      <c r="M184" s="134"/>
      <c r="N184" s="134"/>
      <c r="O184" s="134"/>
      <c r="P184" s="134"/>
      <c r="Q184" s="134"/>
      <c r="R184" s="134"/>
      <c r="S184" s="134"/>
      <c r="T184" s="134"/>
      <c r="U184" s="134"/>
      <c r="V184" s="134"/>
      <c r="W184" s="134"/>
      <c r="X184" s="134"/>
      <c r="Y184" s="134"/>
      <c r="Z184" s="134"/>
    </row>
    <row r="185" spans="1:26">
      <c r="A185" s="134"/>
      <c r="B185" s="134"/>
      <c r="C185" s="135"/>
      <c r="D185" s="135"/>
      <c r="E185" s="136"/>
      <c r="F185" s="135"/>
      <c r="G185" s="134"/>
      <c r="H185" s="134"/>
      <c r="I185" s="134"/>
      <c r="J185" s="134"/>
      <c r="K185" s="134"/>
      <c r="L185" s="134"/>
      <c r="M185" s="134"/>
      <c r="N185" s="134"/>
      <c r="O185" s="134"/>
      <c r="P185" s="134"/>
      <c r="Q185" s="134"/>
      <c r="R185" s="134"/>
      <c r="S185" s="134"/>
      <c r="T185" s="134"/>
      <c r="U185" s="134"/>
      <c r="V185" s="134"/>
      <c r="W185" s="134"/>
      <c r="X185" s="134"/>
      <c r="Y185" s="134"/>
      <c r="Z185" s="134"/>
    </row>
    <row r="186" spans="1:26">
      <c r="A186" s="134"/>
      <c r="B186" s="134"/>
      <c r="C186" s="135"/>
      <c r="D186" s="135"/>
      <c r="E186" s="136"/>
      <c r="F186" s="135"/>
      <c r="G186" s="134"/>
      <c r="H186" s="134"/>
      <c r="I186" s="134"/>
      <c r="J186" s="134"/>
      <c r="K186" s="134"/>
      <c r="L186" s="134"/>
      <c r="M186" s="134"/>
      <c r="N186" s="134"/>
      <c r="O186" s="134"/>
      <c r="P186" s="134"/>
      <c r="Q186" s="134"/>
      <c r="R186" s="134"/>
      <c r="S186" s="134"/>
      <c r="T186" s="134"/>
      <c r="U186" s="134"/>
      <c r="V186" s="134"/>
      <c r="W186" s="134"/>
      <c r="X186" s="134"/>
      <c r="Y186" s="134"/>
      <c r="Z186" s="134"/>
    </row>
    <row r="187" spans="1:26">
      <c r="A187" s="134"/>
      <c r="B187" s="134"/>
      <c r="C187" s="135"/>
      <c r="D187" s="135"/>
      <c r="E187" s="136"/>
      <c r="F187" s="135"/>
      <c r="G187" s="134"/>
      <c r="H187" s="134"/>
      <c r="I187" s="134"/>
      <c r="J187" s="134"/>
      <c r="K187" s="134"/>
      <c r="L187" s="134"/>
      <c r="M187" s="134"/>
      <c r="N187" s="134"/>
      <c r="O187" s="134"/>
      <c r="P187" s="134"/>
      <c r="Q187" s="134"/>
      <c r="R187" s="134"/>
      <c r="S187" s="134"/>
      <c r="T187" s="134"/>
      <c r="U187" s="134"/>
      <c r="V187" s="134"/>
      <c r="W187" s="134"/>
      <c r="X187" s="134"/>
      <c r="Y187" s="134"/>
      <c r="Z187" s="134"/>
    </row>
    <row r="188" spans="1:26">
      <c r="A188" s="134"/>
      <c r="B188" s="134"/>
      <c r="C188" s="135"/>
      <c r="D188" s="135"/>
      <c r="E188" s="136"/>
      <c r="F188" s="135"/>
      <c r="G188" s="134"/>
      <c r="H188" s="134"/>
      <c r="I188" s="134"/>
      <c r="J188" s="134"/>
      <c r="K188" s="134"/>
      <c r="L188" s="134"/>
      <c r="M188" s="134"/>
      <c r="N188" s="134"/>
      <c r="O188" s="134"/>
      <c r="P188" s="134"/>
      <c r="Q188" s="134"/>
      <c r="R188" s="134"/>
      <c r="S188" s="134"/>
      <c r="T188" s="134"/>
      <c r="U188" s="134"/>
      <c r="V188" s="134"/>
      <c r="W188" s="134"/>
      <c r="X188" s="134"/>
      <c r="Y188" s="134"/>
      <c r="Z188" s="134"/>
    </row>
    <row r="189" spans="1:26">
      <c r="A189" s="134"/>
      <c r="B189" s="134"/>
      <c r="C189" s="135"/>
      <c r="D189" s="135"/>
      <c r="E189" s="136"/>
      <c r="F189" s="135"/>
      <c r="G189" s="134"/>
      <c r="H189" s="134"/>
      <c r="I189" s="134"/>
      <c r="J189" s="134"/>
      <c r="K189" s="134"/>
      <c r="L189" s="134"/>
      <c r="M189" s="134"/>
      <c r="N189" s="134"/>
      <c r="O189" s="134"/>
      <c r="P189" s="134"/>
      <c r="Q189" s="134"/>
      <c r="R189" s="134"/>
      <c r="S189" s="134"/>
      <c r="T189" s="134"/>
      <c r="U189" s="134"/>
      <c r="V189" s="134"/>
      <c r="W189" s="134"/>
      <c r="X189" s="134"/>
      <c r="Y189" s="134"/>
      <c r="Z189" s="134"/>
    </row>
    <row r="190" spans="1:26">
      <c r="A190" s="134"/>
      <c r="B190" s="134"/>
      <c r="C190" s="135"/>
      <c r="D190" s="135"/>
      <c r="E190" s="136"/>
      <c r="F190" s="135"/>
      <c r="G190" s="134"/>
      <c r="H190" s="134"/>
      <c r="I190" s="134"/>
      <c r="J190" s="134"/>
      <c r="K190" s="134"/>
      <c r="L190" s="134"/>
      <c r="M190" s="134"/>
      <c r="N190" s="134"/>
      <c r="O190" s="134"/>
      <c r="P190" s="134"/>
      <c r="Q190" s="134"/>
      <c r="R190" s="134"/>
      <c r="S190" s="134"/>
      <c r="T190" s="134"/>
      <c r="U190" s="134"/>
      <c r="V190" s="134"/>
      <c r="W190" s="134"/>
      <c r="X190" s="134"/>
      <c r="Y190" s="134"/>
      <c r="Z190" s="134"/>
    </row>
    <row r="191" spans="1:26">
      <c r="A191" s="134"/>
      <c r="B191" s="134"/>
      <c r="C191" s="135"/>
      <c r="D191" s="135"/>
      <c r="E191" s="136"/>
      <c r="F191" s="135"/>
      <c r="G191" s="134"/>
      <c r="H191" s="134"/>
      <c r="I191" s="134"/>
      <c r="J191" s="134"/>
      <c r="K191" s="134"/>
      <c r="L191" s="134"/>
      <c r="M191" s="134"/>
      <c r="N191" s="134"/>
      <c r="O191" s="134"/>
      <c r="P191" s="134"/>
      <c r="Q191" s="134"/>
      <c r="R191" s="134"/>
      <c r="S191" s="134"/>
      <c r="T191" s="134"/>
      <c r="U191" s="134"/>
      <c r="V191" s="134"/>
      <c r="W191" s="134"/>
      <c r="X191" s="134"/>
      <c r="Y191" s="134"/>
      <c r="Z191" s="134"/>
    </row>
    <row r="192" spans="1:26">
      <c r="A192" s="134"/>
      <c r="B192" s="134"/>
      <c r="C192" s="135"/>
      <c r="D192" s="135"/>
      <c r="E192" s="136"/>
      <c r="F192" s="135"/>
      <c r="G192" s="134"/>
      <c r="H192" s="134"/>
      <c r="I192" s="134"/>
      <c r="J192" s="134"/>
      <c r="K192" s="134"/>
      <c r="L192" s="134"/>
      <c r="M192" s="134"/>
      <c r="N192" s="134"/>
      <c r="O192" s="134"/>
      <c r="P192" s="134"/>
      <c r="Q192" s="134"/>
      <c r="R192" s="134"/>
      <c r="S192" s="134"/>
      <c r="T192" s="134"/>
      <c r="U192" s="134"/>
      <c r="V192" s="134"/>
      <c r="W192" s="134"/>
      <c r="X192" s="134"/>
      <c r="Y192" s="134"/>
      <c r="Z192" s="134"/>
    </row>
    <row r="193" spans="1:26">
      <c r="A193" s="134"/>
      <c r="B193" s="134"/>
      <c r="C193" s="135"/>
      <c r="D193" s="135"/>
      <c r="E193" s="136"/>
      <c r="F193" s="135"/>
      <c r="G193" s="134"/>
      <c r="H193" s="134"/>
      <c r="I193" s="134"/>
      <c r="J193" s="134"/>
      <c r="K193" s="134"/>
      <c r="L193" s="134"/>
      <c r="M193" s="134"/>
      <c r="N193" s="134"/>
      <c r="O193" s="134"/>
      <c r="P193" s="134"/>
      <c r="Q193" s="134"/>
      <c r="R193" s="134"/>
      <c r="S193" s="134"/>
      <c r="T193" s="134"/>
      <c r="U193" s="134"/>
      <c r="V193" s="134"/>
      <c r="W193" s="134"/>
      <c r="X193" s="134"/>
      <c r="Y193" s="134"/>
      <c r="Z193" s="134"/>
    </row>
    <row r="194" spans="1:26">
      <c r="A194" s="134"/>
      <c r="B194" s="134"/>
      <c r="C194" s="135"/>
      <c r="D194" s="135"/>
      <c r="E194" s="136"/>
      <c r="F194" s="135"/>
      <c r="G194" s="134"/>
      <c r="H194" s="134"/>
      <c r="I194" s="134"/>
      <c r="J194" s="134"/>
      <c r="K194" s="134"/>
      <c r="L194" s="134"/>
      <c r="M194" s="134"/>
      <c r="N194" s="134"/>
      <c r="O194" s="134"/>
      <c r="P194" s="134"/>
      <c r="Q194" s="134"/>
      <c r="R194" s="134"/>
      <c r="S194" s="134"/>
      <c r="T194" s="134"/>
      <c r="U194" s="134"/>
      <c r="V194" s="134"/>
      <c r="W194" s="134"/>
      <c r="X194" s="134"/>
      <c r="Y194" s="134"/>
      <c r="Z194" s="134"/>
    </row>
    <row r="195" spans="1:26">
      <c r="A195" s="134"/>
      <c r="B195" s="134"/>
      <c r="C195" s="135"/>
      <c r="D195" s="135"/>
      <c r="E195" s="136"/>
      <c r="F195" s="135"/>
      <c r="G195" s="134"/>
      <c r="H195" s="134"/>
      <c r="I195" s="134"/>
      <c r="J195" s="134"/>
      <c r="K195" s="134"/>
      <c r="L195" s="134"/>
      <c r="M195" s="134"/>
      <c r="N195" s="134"/>
      <c r="O195" s="134"/>
      <c r="P195" s="134"/>
      <c r="Q195" s="134"/>
      <c r="R195" s="134"/>
      <c r="S195" s="134"/>
      <c r="T195" s="134"/>
      <c r="U195" s="134"/>
      <c r="V195" s="134"/>
      <c r="W195" s="134"/>
      <c r="X195" s="134"/>
      <c r="Y195" s="134"/>
      <c r="Z195" s="134"/>
    </row>
    <row r="196" spans="1:26">
      <c r="A196" s="134"/>
      <c r="B196" s="134"/>
      <c r="C196" s="135"/>
      <c r="D196" s="135"/>
      <c r="E196" s="136"/>
      <c r="F196" s="135"/>
      <c r="G196" s="134"/>
      <c r="H196" s="134"/>
      <c r="I196" s="134"/>
      <c r="J196" s="134"/>
      <c r="K196" s="134"/>
      <c r="L196" s="134"/>
      <c r="M196" s="134"/>
      <c r="N196" s="134"/>
      <c r="O196" s="134"/>
      <c r="P196" s="134"/>
      <c r="Q196" s="134"/>
      <c r="R196" s="134"/>
      <c r="S196" s="134"/>
      <c r="T196" s="134"/>
      <c r="U196" s="134"/>
      <c r="V196" s="134"/>
      <c r="W196" s="134"/>
      <c r="X196" s="134"/>
      <c r="Y196" s="134"/>
      <c r="Z196" s="134"/>
    </row>
    <row r="197" spans="1:26">
      <c r="A197" s="134"/>
      <c r="B197" s="134"/>
      <c r="C197" s="135"/>
      <c r="D197" s="135"/>
      <c r="E197" s="136"/>
      <c r="F197" s="135"/>
      <c r="G197" s="134"/>
      <c r="H197" s="134"/>
      <c r="I197" s="134"/>
      <c r="J197" s="134"/>
      <c r="K197" s="134"/>
      <c r="L197" s="134"/>
      <c r="M197" s="134"/>
      <c r="N197" s="134"/>
      <c r="O197" s="134"/>
      <c r="P197" s="134"/>
      <c r="Q197" s="134"/>
      <c r="R197" s="134"/>
      <c r="S197" s="134"/>
      <c r="T197" s="134"/>
      <c r="U197" s="134"/>
      <c r="V197" s="134"/>
      <c r="W197" s="134"/>
      <c r="X197" s="134"/>
      <c r="Y197" s="134"/>
      <c r="Z197" s="134"/>
    </row>
    <row r="198" spans="1:26">
      <c r="A198" s="134"/>
      <c r="B198" s="134"/>
      <c r="C198" s="135"/>
      <c r="D198" s="135"/>
      <c r="E198" s="136"/>
      <c r="F198" s="135"/>
      <c r="G198" s="134"/>
      <c r="H198" s="134"/>
      <c r="I198" s="134"/>
      <c r="J198" s="134"/>
      <c r="K198" s="134"/>
      <c r="L198" s="134"/>
      <c r="M198" s="134"/>
      <c r="N198" s="134"/>
      <c r="O198" s="134"/>
      <c r="P198" s="134"/>
      <c r="Q198" s="134"/>
      <c r="R198" s="134"/>
      <c r="S198" s="134"/>
      <c r="T198" s="134"/>
      <c r="U198" s="134"/>
      <c r="V198" s="134"/>
      <c r="W198" s="134"/>
      <c r="X198" s="134"/>
      <c r="Y198" s="134"/>
      <c r="Z198" s="134"/>
    </row>
    <row r="199" spans="1:26">
      <c r="A199" s="134"/>
      <c r="B199" s="134"/>
      <c r="C199" s="135"/>
      <c r="D199" s="135"/>
      <c r="E199" s="136"/>
      <c r="F199" s="135"/>
      <c r="G199" s="134"/>
      <c r="H199" s="134"/>
      <c r="I199" s="134"/>
      <c r="J199" s="134"/>
      <c r="K199" s="134"/>
      <c r="L199" s="134"/>
      <c r="M199" s="134"/>
      <c r="N199" s="134"/>
      <c r="O199" s="134"/>
      <c r="P199" s="134"/>
      <c r="Q199" s="134"/>
      <c r="R199" s="134"/>
      <c r="S199" s="134"/>
      <c r="T199" s="134"/>
      <c r="U199" s="134"/>
      <c r="V199" s="134"/>
      <c r="W199" s="134"/>
      <c r="X199" s="134"/>
      <c r="Y199" s="134"/>
      <c r="Z199" s="134"/>
    </row>
    <row r="200" spans="1:26">
      <c r="A200" s="134"/>
      <c r="B200" s="134"/>
      <c r="C200" s="135"/>
      <c r="D200" s="135"/>
      <c r="E200" s="136"/>
      <c r="F200" s="135"/>
      <c r="G200" s="134"/>
      <c r="H200" s="134"/>
      <c r="I200" s="134"/>
      <c r="J200" s="134"/>
      <c r="K200" s="134"/>
      <c r="L200" s="134"/>
      <c r="M200" s="134"/>
      <c r="N200" s="134"/>
      <c r="O200" s="134"/>
      <c r="P200" s="134"/>
      <c r="Q200" s="134"/>
      <c r="R200" s="134"/>
      <c r="S200" s="134"/>
      <c r="T200" s="134"/>
      <c r="U200" s="134"/>
      <c r="V200" s="134"/>
      <c r="W200" s="134"/>
      <c r="X200" s="134"/>
      <c r="Y200" s="134"/>
      <c r="Z200" s="134"/>
    </row>
    <row r="201" spans="1:26">
      <c r="A201" s="134"/>
      <c r="B201" s="134"/>
      <c r="C201" s="135"/>
      <c r="D201" s="135"/>
      <c r="E201" s="136"/>
      <c r="F201" s="135"/>
      <c r="G201" s="134"/>
      <c r="H201" s="134"/>
      <c r="I201" s="134"/>
      <c r="J201" s="134"/>
      <c r="K201" s="134"/>
      <c r="L201" s="134"/>
      <c r="M201" s="134"/>
      <c r="N201" s="134"/>
      <c r="O201" s="134"/>
      <c r="P201" s="134"/>
      <c r="Q201" s="134"/>
      <c r="R201" s="134"/>
      <c r="S201" s="134"/>
      <c r="T201" s="134"/>
      <c r="U201" s="134"/>
      <c r="V201" s="134"/>
      <c r="W201" s="134"/>
      <c r="X201" s="134"/>
      <c r="Y201" s="134"/>
      <c r="Z201" s="134"/>
    </row>
    <row r="202" spans="1:26">
      <c r="A202" s="134"/>
      <c r="B202" s="134"/>
      <c r="C202" s="135"/>
      <c r="D202" s="135"/>
      <c r="E202" s="136"/>
      <c r="F202" s="135"/>
      <c r="G202" s="134"/>
      <c r="H202" s="134"/>
      <c r="I202" s="134"/>
      <c r="J202" s="134"/>
      <c r="K202" s="134"/>
      <c r="L202" s="134"/>
      <c r="M202" s="134"/>
      <c r="N202" s="134"/>
      <c r="O202" s="134"/>
      <c r="P202" s="134"/>
      <c r="Q202" s="134"/>
      <c r="R202" s="134"/>
      <c r="S202" s="134"/>
      <c r="T202" s="134"/>
      <c r="U202" s="134"/>
      <c r="V202" s="134"/>
      <c r="W202" s="134"/>
      <c r="X202" s="134"/>
      <c r="Y202" s="134"/>
      <c r="Z202" s="134"/>
    </row>
    <row r="203" spans="1:26">
      <c r="A203" s="134"/>
      <c r="B203" s="134"/>
      <c r="C203" s="135"/>
      <c r="D203" s="135"/>
      <c r="E203" s="136"/>
      <c r="F203" s="135"/>
      <c r="G203" s="134"/>
      <c r="H203" s="134"/>
      <c r="I203" s="134"/>
      <c r="J203" s="134"/>
      <c r="K203" s="134"/>
      <c r="L203" s="134"/>
      <c r="M203" s="134"/>
      <c r="N203" s="134"/>
      <c r="O203" s="134"/>
      <c r="P203" s="134"/>
      <c r="Q203" s="134"/>
      <c r="R203" s="134"/>
      <c r="S203" s="134"/>
      <c r="T203" s="134"/>
      <c r="U203" s="134"/>
      <c r="V203" s="134"/>
      <c r="W203" s="134"/>
      <c r="X203" s="134"/>
      <c r="Y203" s="134"/>
      <c r="Z203" s="134"/>
    </row>
    <row r="204" spans="1:26">
      <c r="A204" s="134"/>
      <c r="B204" s="134"/>
      <c r="C204" s="135"/>
      <c r="D204" s="135"/>
      <c r="E204" s="136"/>
      <c r="F204" s="135"/>
      <c r="G204" s="134"/>
      <c r="H204" s="134"/>
      <c r="I204" s="134"/>
      <c r="J204" s="134"/>
      <c r="K204" s="134"/>
      <c r="L204" s="134"/>
      <c r="M204" s="134"/>
      <c r="N204" s="134"/>
      <c r="O204" s="134"/>
      <c r="P204" s="134"/>
      <c r="Q204" s="134"/>
      <c r="R204" s="134"/>
      <c r="S204" s="134"/>
      <c r="T204" s="134"/>
      <c r="U204" s="134"/>
      <c r="V204" s="134"/>
      <c r="W204" s="134"/>
      <c r="X204" s="134"/>
      <c r="Y204" s="134"/>
      <c r="Z204" s="134"/>
    </row>
    <row r="205" spans="1:26">
      <c r="A205" s="134"/>
      <c r="B205" s="134"/>
      <c r="C205" s="135"/>
      <c r="D205" s="135"/>
      <c r="E205" s="136"/>
      <c r="F205" s="135"/>
      <c r="G205" s="134"/>
      <c r="H205" s="134"/>
      <c r="I205" s="134"/>
      <c r="J205" s="134"/>
      <c r="K205" s="134"/>
      <c r="L205" s="134"/>
      <c r="M205" s="134"/>
      <c r="N205" s="134"/>
      <c r="O205" s="134"/>
      <c r="P205" s="134"/>
      <c r="Q205" s="134"/>
      <c r="R205" s="134"/>
      <c r="S205" s="134"/>
      <c r="T205" s="134"/>
      <c r="U205" s="134"/>
      <c r="V205" s="134"/>
      <c r="W205" s="134"/>
      <c r="X205" s="134"/>
      <c r="Y205" s="134"/>
      <c r="Z205" s="134"/>
    </row>
    <row r="206" spans="1:26">
      <c r="A206" s="134"/>
      <c r="B206" s="134"/>
      <c r="C206" s="135"/>
      <c r="D206" s="135"/>
      <c r="E206" s="136"/>
      <c r="F206" s="135"/>
      <c r="G206" s="134"/>
      <c r="H206" s="134"/>
      <c r="I206" s="134"/>
      <c r="J206" s="134"/>
      <c r="K206" s="134"/>
      <c r="L206" s="134"/>
      <c r="M206" s="134"/>
      <c r="N206" s="134"/>
      <c r="O206" s="134"/>
      <c r="P206" s="134"/>
      <c r="Q206" s="134"/>
      <c r="R206" s="134"/>
      <c r="S206" s="134"/>
      <c r="T206" s="134"/>
      <c r="U206" s="134"/>
      <c r="V206" s="134"/>
      <c r="W206" s="134"/>
      <c r="X206" s="134"/>
      <c r="Y206" s="134"/>
      <c r="Z206" s="134"/>
    </row>
    <row r="207" spans="1:26">
      <c r="A207" s="134"/>
      <c r="B207" s="134"/>
      <c r="C207" s="135"/>
      <c r="D207" s="135"/>
      <c r="E207" s="136"/>
      <c r="F207" s="135"/>
      <c r="G207" s="134"/>
      <c r="H207" s="134"/>
      <c r="I207" s="134"/>
      <c r="J207" s="134"/>
      <c r="K207" s="134"/>
      <c r="L207" s="134"/>
      <c r="M207" s="134"/>
      <c r="N207" s="134"/>
      <c r="O207" s="134"/>
      <c r="P207" s="134"/>
      <c r="Q207" s="134"/>
      <c r="R207" s="134"/>
      <c r="S207" s="134"/>
      <c r="T207" s="134"/>
      <c r="U207" s="134"/>
      <c r="V207" s="134"/>
      <c r="W207" s="134"/>
      <c r="X207" s="134"/>
      <c r="Y207" s="134"/>
      <c r="Z207" s="134"/>
    </row>
    <row r="208" spans="1:26">
      <c r="A208" s="134"/>
      <c r="B208" s="134"/>
      <c r="C208" s="135"/>
      <c r="D208" s="135"/>
      <c r="E208" s="136"/>
      <c r="F208" s="135"/>
      <c r="G208" s="134"/>
      <c r="H208" s="134"/>
      <c r="I208" s="134"/>
      <c r="J208" s="134"/>
      <c r="K208" s="134"/>
      <c r="L208" s="134"/>
      <c r="M208" s="134"/>
      <c r="N208" s="134"/>
      <c r="O208" s="134"/>
      <c r="P208" s="134"/>
      <c r="Q208" s="134"/>
      <c r="R208" s="134"/>
      <c r="S208" s="134"/>
      <c r="T208" s="134"/>
      <c r="U208" s="134"/>
      <c r="V208" s="134"/>
      <c r="W208" s="134"/>
      <c r="X208" s="134"/>
      <c r="Y208" s="134"/>
      <c r="Z208" s="134"/>
    </row>
    <row r="209" spans="1:26">
      <c r="A209" s="134"/>
      <c r="B209" s="134"/>
      <c r="C209" s="135"/>
      <c r="D209" s="135"/>
      <c r="E209" s="136"/>
      <c r="F209" s="135"/>
      <c r="G209" s="134"/>
      <c r="H209" s="134"/>
      <c r="I209" s="134"/>
      <c r="J209" s="134"/>
      <c r="K209" s="134"/>
      <c r="L209" s="134"/>
      <c r="M209" s="134"/>
      <c r="N209" s="134"/>
      <c r="O209" s="134"/>
      <c r="P209" s="134"/>
      <c r="Q209" s="134"/>
      <c r="R209" s="134"/>
      <c r="S209" s="134"/>
      <c r="T209" s="134"/>
      <c r="U209" s="134"/>
      <c r="V209" s="134"/>
      <c r="W209" s="134"/>
      <c r="X209" s="134"/>
      <c r="Y209" s="134"/>
      <c r="Z209" s="134"/>
    </row>
    <row r="210" spans="1:26">
      <c r="A210" s="134"/>
      <c r="B210" s="134"/>
      <c r="C210" s="135"/>
      <c r="D210" s="135"/>
      <c r="E210" s="136"/>
      <c r="F210" s="135"/>
      <c r="G210" s="134"/>
      <c r="H210" s="134"/>
      <c r="I210" s="134"/>
      <c r="J210" s="134"/>
      <c r="K210" s="134"/>
      <c r="L210" s="134"/>
      <c r="M210" s="134"/>
      <c r="N210" s="134"/>
      <c r="O210" s="134"/>
      <c r="P210" s="134"/>
      <c r="Q210" s="134"/>
      <c r="R210" s="134"/>
      <c r="S210" s="134"/>
      <c r="T210" s="134"/>
      <c r="U210" s="134"/>
      <c r="V210" s="134"/>
      <c r="W210" s="134"/>
      <c r="X210" s="134"/>
      <c r="Y210" s="134"/>
      <c r="Z210" s="134"/>
    </row>
    <row r="211" spans="1:26">
      <c r="A211" s="134"/>
      <c r="B211" s="134"/>
      <c r="C211" s="135"/>
      <c r="D211" s="135"/>
      <c r="E211" s="136"/>
      <c r="F211" s="135"/>
      <c r="G211" s="134"/>
      <c r="H211" s="134"/>
      <c r="I211" s="134"/>
      <c r="J211" s="134"/>
      <c r="K211" s="134"/>
      <c r="L211" s="134"/>
      <c r="M211" s="134"/>
      <c r="N211" s="134"/>
      <c r="O211" s="134"/>
      <c r="P211" s="134"/>
      <c r="Q211" s="134"/>
      <c r="R211" s="134"/>
      <c r="S211" s="134"/>
      <c r="T211" s="134"/>
      <c r="U211" s="134"/>
      <c r="V211" s="134"/>
      <c r="W211" s="134"/>
      <c r="X211" s="134"/>
      <c r="Y211" s="134"/>
      <c r="Z211" s="134"/>
    </row>
    <row r="212" spans="1:26">
      <c r="A212" s="134"/>
      <c r="B212" s="134"/>
      <c r="C212" s="135"/>
      <c r="D212" s="135"/>
      <c r="E212" s="136"/>
      <c r="F212" s="135"/>
      <c r="G212" s="134"/>
      <c r="H212" s="134"/>
      <c r="I212" s="134"/>
      <c r="J212" s="134"/>
      <c r="K212" s="134"/>
      <c r="L212" s="134"/>
      <c r="M212" s="134"/>
      <c r="N212" s="134"/>
      <c r="O212" s="134"/>
      <c r="P212" s="134"/>
      <c r="Q212" s="134"/>
      <c r="R212" s="134"/>
      <c r="S212" s="134"/>
      <c r="T212" s="134"/>
      <c r="U212" s="134"/>
      <c r="V212" s="134"/>
      <c r="W212" s="134"/>
      <c r="X212" s="134"/>
      <c r="Y212" s="134"/>
      <c r="Z212" s="134"/>
    </row>
    <row r="213" spans="1:26">
      <c r="A213" s="134"/>
      <c r="B213" s="134"/>
      <c r="C213" s="135"/>
      <c r="D213" s="135"/>
      <c r="E213" s="136"/>
      <c r="F213" s="135"/>
      <c r="G213" s="134"/>
      <c r="H213" s="134"/>
      <c r="I213" s="134"/>
      <c r="J213" s="134"/>
      <c r="K213" s="134"/>
      <c r="L213" s="134"/>
      <c r="M213" s="134"/>
      <c r="N213" s="134"/>
      <c r="O213" s="134"/>
      <c r="P213" s="134"/>
      <c r="Q213" s="134"/>
      <c r="R213" s="134"/>
      <c r="S213" s="134"/>
      <c r="T213" s="134"/>
      <c r="U213" s="134"/>
      <c r="V213" s="134"/>
      <c r="W213" s="134"/>
      <c r="X213" s="134"/>
      <c r="Y213" s="134"/>
      <c r="Z213" s="134"/>
    </row>
    <row r="214" spans="1:26">
      <c r="A214" s="134"/>
      <c r="B214" s="134"/>
      <c r="C214" s="135"/>
      <c r="D214" s="135"/>
      <c r="E214" s="136"/>
      <c r="F214" s="135"/>
      <c r="G214" s="134"/>
      <c r="H214" s="134"/>
      <c r="I214" s="134"/>
      <c r="J214" s="134"/>
      <c r="K214" s="134"/>
      <c r="L214" s="134"/>
      <c r="M214" s="134"/>
      <c r="N214" s="134"/>
      <c r="O214" s="134"/>
      <c r="P214" s="134"/>
      <c r="Q214" s="134"/>
      <c r="R214" s="134"/>
      <c r="S214" s="134"/>
      <c r="T214" s="134"/>
      <c r="U214" s="134"/>
      <c r="V214" s="134"/>
      <c r="W214" s="134"/>
      <c r="X214" s="134"/>
      <c r="Y214" s="134"/>
      <c r="Z214" s="134"/>
    </row>
    <row r="215" spans="1:26">
      <c r="A215" s="134"/>
      <c r="B215" s="134"/>
      <c r="C215" s="135"/>
      <c r="D215" s="135"/>
      <c r="E215" s="136"/>
      <c r="F215" s="135"/>
      <c r="G215" s="134"/>
      <c r="H215" s="134"/>
      <c r="I215" s="134"/>
      <c r="J215" s="134"/>
      <c r="K215" s="134"/>
      <c r="L215" s="134"/>
      <c r="M215" s="134"/>
      <c r="N215" s="134"/>
      <c r="O215" s="134"/>
      <c r="P215" s="134"/>
      <c r="Q215" s="134"/>
      <c r="R215" s="134"/>
      <c r="S215" s="134"/>
      <c r="T215" s="134"/>
      <c r="U215" s="134"/>
      <c r="V215" s="134"/>
      <c r="W215" s="134"/>
      <c r="X215" s="134"/>
      <c r="Y215" s="134"/>
      <c r="Z215" s="134"/>
    </row>
    <row r="216" spans="1:26">
      <c r="A216" s="134"/>
      <c r="B216" s="134"/>
      <c r="C216" s="135"/>
      <c r="D216" s="135"/>
      <c r="E216" s="136"/>
      <c r="F216" s="135"/>
      <c r="G216" s="134"/>
      <c r="H216" s="134"/>
      <c r="I216" s="134"/>
      <c r="J216" s="134"/>
      <c r="K216" s="134"/>
      <c r="L216" s="134"/>
      <c r="M216" s="134"/>
      <c r="N216" s="134"/>
      <c r="O216" s="134"/>
      <c r="P216" s="134"/>
      <c r="Q216" s="134"/>
      <c r="R216" s="134"/>
      <c r="S216" s="134"/>
      <c r="T216" s="134"/>
      <c r="U216" s="134"/>
      <c r="V216" s="134"/>
      <c r="W216" s="134"/>
      <c r="X216" s="134"/>
      <c r="Y216" s="134"/>
      <c r="Z216" s="134"/>
    </row>
    <row r="217" spans="1:26">
      <c r="A217" s="134"/>
      <c r="B217" s="134"/>
      <c r="C217" s="135"/>
      <c r="D217" s="135"/>
      <c r="E217" s="136"/>
      <c r="F217" s="135"/>
      <c r="G217" s="134"/>
      <c r="H217" s="134"/>
      <c r="I217" s="134"/>
      <c r="J217" s="134"/>
      <c r="K217" s="134"/>
      <c r="L217" s="134"/>
      <c r="M217" s="134"/>
      <c r="N217" s="134"/>
      <c r="O217" s="134"/>
      <c r="P217" s="134"/>
      <c r="Q217" s="134"/>
      <c r="R217" s="134"/>
      <c r="S217" s="134"/>
      <c r="T217" s="134"/>
      <c r="U217" s="134"/>
      <c r="V217" s="134"/>
      <c r="W217" s="134"/>
      <c r="X217" s="134"/>
      <c r="Y217" s="134"/>
      <c r="Z217" s="134"/>
    </row>
    <row r="218" spans="1:26">
      <c r="A218" s="134"/>
      <c r="B218" s="134"/>
      <c r="C218" s="135"/>
      <c r="D218" s="135"/>
      <c r="E218" s="136"/>
      <c r="F218" s="135"/>
      <c r="G218" s="134"/>
      <c r="H218" s="134"/>
      <c r="I218" s="134"/>
      <c r="J218" s="134"/>
      <c r="K218" s="134"/>
      <c r="L218" s="134"/>
      <c r="M218" s="134"/>
      <c r="N218" s="134"/>
      <c r="O218" s="134"/>
      <c r="P218" s="134"/>
      <c r="Q218" s="134"/>
      <c r="R218" s="134"/>
      <c r="S218" s="134"/>
      <c r="T218" s="134"/>
      <c r="U218" s="134"/>
      <c r="V218" s="134"/>
      <c r="W218" s="134"/>
      <c r="X218" s="134"/>
      <c r="Y218" s="134"/>
      <c r="Z218" s="134"/>
    </row>
    <row r="219" spans="1:26">
      <c r="A219" s="134"/>
      <c r="B219" s="134"/>
      <c r="C219" s="135"/>
      <c r="D219" s="135"/>
      <c r="E219" s="136"/>
      <c r="F219" s="135"/>
      <c r="G219" s="134"/>
      <c r="H219" s="134"/>
      <c r="I219" s="134"/>
      <c r="J219" s="134"/>
      <c r="K219" s="134"/>
      <c r="L219" s="134"/>
      <c r="M219" s="134"/>
      <c r="N219" s="134"/>
      <c r="O219" s="134"/>
      <c r="P219" s="134"/>
      <c r="Q219" s="134"/>
      <c r="R219" s="134"/>
      <c r="S219" s="134"/>
      <c r="T219" s="134"/>
      <c r="U219" s="134"/>
      <c r="V219" s="134"/>
      <c r="W219" s="134"/>
      <c r="X219" s="134"/>
      <c r="Y219" s="134"/>
      <c r="Z219" s="134"/>
    </row>
    <row r="220" spans="1:26">
      <c r="A220" s="134"/>
      <c r="B220" s="134"/>
      <c r="C220" s="135"/>
      <c r="D220" s="135"/>
      <c r="E220" s="136"/>
      <c r="F220" s="135"/>
      <c r="G220" s="134"/>
      <c r="H220" s="134"/>
      <c r="I220" s="134"/>
      <c r="J220" s="134"/>
      <c r="K220" s="134"/>
      <c r="L220" s="134"/>
      <c r="M220" s="134"/>
      <c r="N220" s="134"/>
      <c r="O220" s="134"/>
      <c r="P220" s="134"/>
      <c r="Q220" s="134"/>
      <c r="R220" s="134"/>
      <c r="S220" s="134"/>
      <c r="T220" s="134"/>
      <c r="U220" s="134"/>
      <c r="V220" s="134"/>
      <c r="W220" s="134"/>
      <c r="X220" s="134"/>
      <c r="Y220" s="134"/>
      <c r="Z220" s="134"/>
    </row>
    <row r="221" spans="1:26">
      <c r="A221" s="134"/>
      <c r="B221" s="134"/>
      <c r="C221" s="135"/>
      <c r="D221" s="135"/>
      <c r="E221" s="136"/>
      <c r="F221" s="135"/>
      <c r="G221" s="134"/>
      <c r="H221" s="134"/>
      <c r="I221" s="134"/>
      <c r="J221" s="134"/>
      <c r="K221" s="134"/>
      <c r="L221" s="134"/>
      <c r="M221" s="134"/>
      <c r="N221" s="134"/>
      <c r="O221" s="134"/>
      <c r="P221" s="134"/>
      <c r="Q221" s="134"/>
      <c r="R221" s="134"/>
      <c r="S221" s="134"/>
      <c r="T221" s="134"/>
      <c r="U221" s="134"/>
      <c r="V221" s="134"/>
      <c r="W221" s="134"/>
      <c r="X221" s="134"/>
      <c r="Y221" s="134"/>
      <c r="Z221" s="134"/>
    </row>
    <row r="222" spans="1:26">
      <c r="A222" s="134"/>
      <c r="B222" s="134"/>
      <c r="C222" s="135"/>
      <c r="D222" s="135"/>
      <c r="E222" s="136"/>
      <c r="F222" s="135"/>
      <c r="G222" s="134"/>
      <c r="H222" s="134"/>
      <c r="I222" s="134"/>
      <c r="J222" s="134"/>
      <c r="K222" s="134"/>
      <c r="L222" s="134"/>
      <c r="M222" s="134"/>
      <c r="N222" s="134"/>
      <c r="O222" s="134"/>
      <c r="P222" s="134"/>
      <c r="Q222" s="134"/>
      <c r="R222" s="134"/>
      <c r="S222" s="134"/>
      <c r="T222" s="134"/>
      <c r="U222" s="134"/>
      <c r="V222" s="134"/>
      <c r="W222" s="134"/>
      <c r="X222" s="134"/>
      <c r="Y222" s="134"/>
      <c r="Z222" s="134"/>
    </row>
    <row r="223" spans="1:26">
      <c r="A223" s="134"/>
      <c r="B223" s="134"/>
      <c r="C223" s="135"/>
      <c r="D223" s="135"/>
      <c r="E223" s="136"/>
      <c r="F223" s="135"/>
      <c r="G223" s="134"/>
      <c r="H223" s="134"/>
      <c r="I223" s="134"/>
      <c r="J223" s="134"/>
      <c r="K223" s="134"/>
      <c r="L223" s="134"/>
      <c r="M223" s="134"/>
      <c r="N223" s="134"/>
      <c r="O223" s="134"/>
      <c r="P223" s="134"/>
      <c r="Q223" s="134"/>
      <c r="R223" s="134"/>
      <c r="S223" s="134"/>
      <c r="T223" s="134"/>
      <c r="U223" s="134"/>
      <c r="V223" s="134"/>
      <c r="W223" s="134"/>
      <c r="X223" s="134"/>
      <c r="Y223" s="134"/>
      <c r="Z223" s="134"/>
    </row>
    <row r="224" spans="1:26">
      <c r="A224" s="134"/>
      <c r="B224" s="134"/>
      <c r="C224" s="135"/>
      <c r="D224" s="135"/>
      <c r="E224" s="136"/>
      <c r="F224" s="135"/>
      <c r="G224" s="134"/>
      <c r="H224" s="134"/>
      <c r="I224" s="134"/>
      <c r="J224" s="134"/>
      <c r="K224" s="134"/>
      <c r="L224" s="134"/>
      <c r="M224" s="134"/>
      <c r="N224" s="134"/>
      <c r="O224" s="134"/>
      <c r="P224" s="134"/>
      <c r="Q224" s="134"/>
      <c r="R224" s="134"/>
      <c r="S224" s="134"/>
      <c r="T224" s="134"/>
      <c r="U224" s="134"/>
      <c r="V224" s="134"/>
      <c r="W224" s="134"/>
      <c r="X224" s="134"/>
      <c r="Y224" s="134"/>
      <c r="Z224" s="134"/>
    </row>
    <row r="225" spans="1:26">
      <c r="A225" s="134"/>
      <c r="B225" s="134"/>
      <c r="C225" s="135"/>
      <c r="D225" s="135"/>
      <c r="E225" s="136"/>
      <c r="F225" s="135"/>
      <c r="G225" s="134"/>
      <c r="H225" s="134"/>
      <c r="I225" s="134"/>
      <c r="J225" s="134"/>
      <c r="K225" s="134"/>
      <c r="L225" s="134"/>
      <c r="M225" s="134"/>
      <c r="N225" s="134"/>
      <c r="O225" s="134"/>
      <c r="P225" s="134"/>
      <c r="Q225" s="134"/>
      <c r="R225" s="134"/>
      <c r="S225" s="134"/>
      <c r="T225" s="134"/>
      <c r="U225" s="134"/>
      <c r="V225" s="134"/>
      <c r="W225" s="134"/>
      <c r="X225" s="134"/>
      <c r="Y225" s="134"/>
      <c r="Z225" s="134"/>
    </row>
    <row r="226" spans="1:26">
      <c r="A226" s="134"/>
      <c r="B226" s="134"/>
      <c r="C226" s="135"/>
      <c r="D226" s="135"/>
      <c r="E226" s="136"/>
      <c r="F226" s="135"/>
      <c r="G226" s="134"/>
      <c r="H226" s="134"/>
      <c r="I226" s="134"/>
      <c r="J226" s="134"/>
      <c r="K226" s="134"/>
      <c r="L226" s="134"/>
      <c r="M226" s="134"/>
      <c r="N226" s="134"/>
      <c r="O226" s="134"/>
      <c r="P226" s="134"/>
      <c r="Q226" s="134"/>
      <c r="R226" s="134"/>
      <c r="S226" s="134"/>
      <c r="T226" s="134"/>
      <c r="U226" s="134"/>
      <c r="V226" s="134"/>
      <c r="W226" s="134"/>
      <c r="X226" s="134"/>
      <c r="Y226" s="134"/>
      <c r="Z226" s="134"/>
    </row>
    <row r="227" spans="1:26">
      <c r="A227" s="134"/>
      <c r="B227" s="134"/>
      <c r="C227" s="135"/>
      <c r="D227" s="135"/>
      <c r="E227" s="136"/>
      <c r="F227" s="135"/>
      <c r="G227" s="134"/>
      <c r="H227" s="134"/>
      <c r="I227" s="134"/>
      <c r="J227" s="134"/>
      <c r="K227" s="134"/>
      <c r="L227" s="134"/>
      <c r="M227" s="134"/>
      <c r="N227" s="134"/>
      <c r="O227" s="134"/>
      <c r="P227" s="134"/>
      <c r="Q227" s="134"/>
      <c r="R227" s="134"/>
      <c r="S227" s="134"/>
      <c r="T227" s="134"/>
      <c r="U227" s="134"/>
      <c r="V227" s="134"/>
      <c r="W227" s="134"/>
      <c r="X227" s="134"/>
      <c r="Y227" s="134"/>
      <c r="Z227" s="134"/>
    </row>
    <row r="228" spans="1:26">
      <c r="A228" s="134"/>
      <c r="B228" s="134"/>
      <c r="C228" s="135"/>
      <c r="D228" s="135"/>
      <c r="E228" s="136"/>
      <c r="F228" s="135"/>
      <c r="G228" s="134"/>
      <c r="H228" s="134"/>
      <c r="I228" s="134"/>
      <c r="J228" s="134"/>
      <c r="K228" s="134"/>
      <c r="L228" s="134"/>
      <c r="M228" s="134"/>
      <c r="N228" s="134"/>
      <c r="O228" s="134"/>
      <c r="P228" s="134"/>
      <c r="Q228" s="134"/>
      <c r="R228" s="134"/>
      <c r="S228" s="134"/>
      <c r="T228" s="134"/>
      <c r="U228" s="134"/>
      <c r="V228" s="134"/>
      <c r="W228" s="134"/>
      <c r="X228" s="134"/>
      <c r="Y228" s="134"/>
      <c r="Z228" s="134"/>
    </row>
    <row r="229" spans="1:26">
      <c r="A229" s="134"/>
      <c r="B229" s="134"/>
      <c r="C229" s="135"/>
      <c r="D229" s="135"/>
      <c r="E229" s="136"/>
      <c r="F229" s="135"/>
      <c r="G229" s="134"/>
      <c r="H229" s="134"/>
      <c r="I229" s="134"/>
      <c r="J229" s="134"/>
      <c r="K229" s="134"/>
      <c r="L229" s="134"/>
      <c r="M229" s="134"/>
      <c r="N229" s="134"/>
      <c r="O229" s="134"/>
      <c r="P229" s="134"/>
      <c r="Q229" s="134"/>
      <c r="R229" s="134"/>
      <c r="S229" s="134"/>
      <c r="T229" s="134"/>
      <c r="U229" s="134"/>
      <c r="V229" s="134"/>
      <c r="W229" s="134"/>
      <c r="X229" s="134"/>
      <c r="Y229" s="134"/>
      <c r="Z229" s="134"/>
    </row>
    <row r="230" spans="1:26">
      <c r="A230" s="134"/>
      <c r="B230" s="134"/>
      <c r="C230" s="135"/>
      <c r="D230" s="135"/>
      <c r="E230" s="136"/>
      <c r="F230" s="135"/>
      <c r="G230" s="134"/>
      <c r="H230" s="134"/>
      <c r="I230" s="134"/>
      <c r="J230" s="134"/>
      <c r="K230" s="134"/>
      <c r="L230" s="134"/>
      <c r="M230" s="134"/>
      <c r="N230" s="134"/>
      <c r="O230" s="134"/>
      <c r="P230" s="134"/>
      <c r="Q230" s="134"/>
      <c r="R230" s="134"/>
      <c r="S230" s="134"/>
      <c r="T230" s="134"/>
      <c r="U230" s="134"/>
      <c r="V230" s="134"/>
      <c r="W230" s="134"/>
      <c r="X230" s="134"/>
      <c r="Y230" s="134"/>
      <c r="Z230" s="134"/>
    </row>
    <row r="231" spans="1:26">
      <c r="A231" s="134"/>
      <c r="B231" s="134"/>
      <c r="C231" s="135"/>
      <c r="D231" s="135"/>
      <c r="E231" s="136"/>
      <c r="F231" s="135"/>
      <c r="G231" s="134"/>
      <c r="H231" s="134"/>
      <c r="I231" s="134"/>
      <c r="J231" s="134"/>
      <c r="K231" s="134"/>
      <c r="L231" s="134"/>
      <c r="M231" s="134"/>
      <c r="N231" s="134"/>
      <c r="O231" s="134"/>
      <c r="P231" s="134"/>
      <c r="Q231" s="134"/>
      <c r="R231" s="134"/>
      <c r="S231" s="134"/>
      <c r="T231" s="134"/>
      <c r="U231" s="134"/>
      <c r="V231" s="134"/>
      <c r="W231" s="134"/>
      <c r="X231" s="134"/>
      <c r="Y231" s="134"/>
      <c r="Z231" s="134"/>
    </row>
    <row r="232" spans="1:26">
      <c r="A232" s="134"/>
      <c r="B232" s="134"/>
      <c r="C232" s="135"/>
      <c r="D232" s="135"/>
      <c r="E232" s="136"/>
      <c r="F232" s="135"/>
      <c r="G232" s="134"/>
      <c r="H232" s="134"/>
      <c r="I232" s="134"/>
      <c r="J232" s="134"/>
      <c r="K232" s="134"/>
      <c r="L232" s="134"/>
      <c r="M232" s="134"/>
      <c r="N232" s="134"/>
      <c r="O232" s="134"/>
      <c r="P232" s="134"/>
      <c r="Q232" s="134"/>
      <c r="R232" s="134"/>
      <c r="S232" s="134"/>
      <c r="T232" s="134"/>
      <c r="U232" s="134"/>
      <c r="V232" s="134"/>
      <c r="W232" s="134"/>
      <c r="X232" s="134"/>
      <c r="Y232" s="134"/>
      <c r="Z232" s="134"/>
    </row>
    <row r="233" spans="1:26">
      <c r="A233" s="134"/>
      <c r="B233" s="134"/>
      <c r="C233" s="135"/>
      <c r="D233" s="135"/>
      <c r="E233" s="136"/>
      <c r="F233" s="135"/>
      <c r="G233" s="134"/>
      <c r="H233" s="134"/>
      <c r="I233" s="134"/>
      <c r="J233" s="134"/>
      <c r="K233" s="134"/>
      <c r="L233" s="134"/>
      <c r="M233" s="134"/>
      <c r="N233" s="134"/>
      <c r="O233" s="134"/>
      <c r="P233" s="134"/>
      <c r="Q233" s="134"/>
      <c r="R233" s="134"/>
      <c r="S233" s="134"/>
      <c r="T233" s="134"/>
      <c r="U233" s="134"/>
      <c r="V233" s="134"/>
      <c r="W233" s="134"/>
      <c r="X233" s="134"/>
      <c r="Y233" s="134"/>
      <c r="Z233" s="134"/>
    </row>
    <row r="234" spans="1:26">
      <c r="A234" s="134"/>
      <c r="B234" s="134"/>
      <c r="C234" s="135"/>
      <c r="D234" s="135"/>
      <c r="E234" s="136"/>
      <c r="F234" s="135"/>
      <c r="G234" s="134"/>
      <c r="H234" s="134"/>
      <c r="I234" s="134"/>
      <c r="J234" s="134"/>
      <c r="K234" s="134"/>
      <c r="L234" s="134"/>
      <c r="M234" s="134"/>
      <c r="N234" s="134"/>
      <c r="O234" s="134"/>
      <c r="P234" s="134"/>
      <c r="Q234" s="134"/>
      <c r="R234" s="134"/>
      <c r="S234" s="134"/>
      <c r="T234" s="134"/>
      <c r="U234" s="134"/>
      <c r="V234" s="134"/>
      <c r="W234" s="134"/>
      <c r="X234" s="134"/>
      <c r="Y234" s="134"/>
      <c r="Z234" s="134"/>
    </row>
    <row r="235" spans="1:26">
      <c r="A235" s="134"/>
      <c r="B235" s="134"/>
      <c r="C235" s="135"/>
      <c r="D235" s="135"/>
      <c r="E235" s="136"/>
      <c r="F235" s="135"/>
      <c r="G235" s="134"/>
      <c r="H235" s="134"/>
      <c r="I235" s="134"/>
      <c r="J235" s="134"/>
      <c r="K235" s="134"/>
      <c r="L235" s="134"/>
      <c r="M235" s="134"/>
      <c r="N235" s="134"/>
      <c r="O235" s="134"/>
      <c r="P235" s="134"/>
      <c r="Q235" s="134"/>
      <c r="R235" s="134"/>
      <c r="S235" s="134"/>
      <c r="T235" s="134"/>
      <c r="U235" s="134"/>
      <c r="V235" s="134"/>
      <c r="W235" s="134"/>
      <c r="X235" s="134"/>
      <c r="Y235" s="134"/>
      <c r="Z235" s="134"/>
    </row>
    <row r="236" spans="1:26">
      <c r="A236" s="134"/>
      <c r="B236" s="134"/>
      <c r="C236" s="135"/>
      <c r="D236" s="135"/>
      <c r="E236" s="136"/>
      <c r="F236" s="135"/>
      <c r="G236" s="134"/>
      <c r="H236" s="134"/>
      <c r="I236" s="134"/>
      <c r="J236" s="134"/>
      <c r="K236" s="134"/>
      <c r="L236" s="134"/>
      <c r="M236" s="134"/>
      <c r="N236" s="134"/>
      <c r="O236" s="134"/>
      <c r="P236" s="134"/>
      <c r="Q236" s="134"/>
      <c r="R236" s="134"/>
      <c r="S236" s="134"/>
      <c r="T236" s="134"/>
      <c r="U236" s="134"/>
      <c r="V236" s="134"/>
      <c r="W236" s="134"/>
      <c r="X236" s="134"/>
      <c r="Y236" s="134"/>
      <c r="Z236" s="134"/>
    </row>
    <row r="237" spans="1:26">
      <c r="A237" s="134"/>
      <c r="B237" s="134"/>
      <c r="C237" s="135"/>
      <c r="D237" s="135"/>
      <c r="E237" s="136"/>
      <c r="F237" s="135"/>
      <c r="G237" s="134"/>
      <c r="H237" s="134"/>
      <c r="I237" s="134"/>
      <c r="J237" s="134"/>
      <c r="K237" s="134"/>
      <c r="L237" s="134"/>
      <c r="M237" s="134"/>
      <c r="N237" s="134"/>
      <c r="O237" s="134"/>
      <c r="P237" s="134"/>
      <c r="Q237" s="134"/>
      <c r="R237" s="134"/>
      <c r="S237" s="134"/>
      <c r="T237" s="134"/>
      <c r="U237" s="134"/>
      <c r="V237" s="134"/>
      <c r="W237" s="134"/>
      <c r="X237" s="134"/>
      <c r="Y237" s="134"/>
      <c r="Z237" s="134"/>
    </row>
    <row r="238" spans="1:26">
      <c r="A238" s="134"/>
      <c r="B238" s="134"/>
      <c r="C238" s="135"/>
      <c r="D238" s="135"/>
      <c r="E238" s="136"/>
      <c r="F238" s="135"/>
      <c r="G238" s="134"/>
      <c r="H238" s="134"/>
      <c r="I238" s="134"/>
      <c r="J238" s="134"/>
      <c r="K238" s="134"/>
      <c r="L238" s="134"/>
      <c r="M238" s="134"/>
      <c r="N238" s="134"/>
      <c r="O238" s="134"/>
      <c r="P238" s="134"/>
      <c r="Q238" s="134"/>
      <c r="R238" s="134"/>
      <c r="S238" s="134"/>
      <c r="T238" s="134"/>
      <c r="U238" s="134"/>
      <c r="V238" s="134"/>
      <c r="W238" s="134"/>
      <c r="X238" s="134"/>
      <c r="Y238" s="134"/>
      <c r="Z238" s="134"/>
    </row>
    <row r="239" spans="1:26">
      <c r="A239" s="134"/>
      <c r="B239" s="134"/>
      <c r="C239" s="135"/>
      <c r="D239" s="135"/>
      <c r="E239" s="136"/>
      <c r="F239" s="135"/>
      <c r="G239" s="134"/>
      <c r="H239" s="134"/>
      <c r="I239" s="134"/>
      <c r="J239" s="134"/>
      <c r="K239" s="134"/>
      <c r="L239" s="134"/>
      <c r="M239" s="134"/>
      <c r="N239" s="134"/>
      <c r="O239" s="134"/>
      <c r="P239" s="134"/>
      <c r="Q239" s="134"/>
      <c r="R239" s="134"/>
      <c r="S239" s="134"/>
      <c r="T239" s="134"/>
      <c r="U239" s="134"/>
      <c r="V239" s="134"/>
      <c r="W239" s="134"/>
      <c r="X239" s="134"/>
      <c r="Y239" s="134"/>
      <c r="Z239" s="134"/>
    </row>
    <row r="240" spans="1:26">
      <c r="A240" s="134"/>
      <c r="B240" s="134"/>
      <c r="C240" s="135"/>
      <c r="D240" s="135"/>
      <c r="E240" s="136"/>
      <c r="F240" s="135"/>
      <c r="G240" s="134"/>
      <c r="H240" s="134"/>
      <c r="I240" s="134"/>
      <c r="J240" s="134"/>
      <c r="K240" s="134"/>
      <c r="L240" s="134"/>
      <c r="M240" s="134"/>
      <c r="N240" s="134"/>
      <c r="O240" s="134"/>
      <c r="P240" s="134"/>
      <c r="Q240" s="134"/>
      <c r="R240" s="134"/>
      <c r="S240" s="134"/>
      <c r="T240" s="134"/>
      <c r="U240" s="134"/>
      <c r="V240" s="134"/>
      <c r="W240" s="134"/>
      <c r="X240" s="134"/>
      <c r="Y240" s="134"/>
      <c r="Z240" s="134"/>
    </row>
    <row r="241" spans="1:26">
      <c r="A241" s="134"/>
      <c r="B241" s="134"/>
      <c r="C241" s="135"/>
      <c r="D241" s="135"/>
      <c r="E241" s="136"/>
      <c r="F241" s="135"/>
      <c r="G241" s="134"/>
      <c r="H241" s="134"/>
      <c r="I241" s="134"/>
      <c r="J241" s="134"/>
      <c r="K241" s="134"/>
      <c r="L241" s="134"/>
      <c r="M241" s="134"/>
      <c r="N241" s="134"/>
      <c r="O241" s="134"/>
      <c r="P241" s="134"/>
      <c r="Q241" s="134"/>
      <c r="R241" s="134"/>
      <c r="S241" s="134"/>
      <c r="T241" s="134"/>
      <c r="U241" s="134"/>
      <c r="V241" s="134"/>
      <c r="W241" s="134"/>
      <c r="X241" s="134"/>
      <c r="Y241" s="134"/>
      <c r="Z241" s="134"/>
    </row>
    <row r="242" spans="1:26">
      <c r="A242" s="134"/>
      <c r="B242" s="134"/>
      <c r="C242" s="135"/>
      <c r="D242" s="135"/>
      <c r="E242" s="136"/>
      <c r="F242" s="135"/>
      <c r="G242" s="134"/>
      <c r="H242" s="134"/>
      <c r="I242" s="134"/>
      <c r="J242" s="134"/>
      <c r="K242" s="134"/>
      <c r="L242" s="134"/>
      <c r="M242" s="134"/>
      <c r="N242" s="134"/>
      <c r="O242" s="134"/>
      <c r="P242" s="134"/>
      <c r="Q242" s="134"/>
      <c r="R242" s="134"/>
      <c r="S242" s="134"/>
      <c r="T242" s="134"/>
      <c r="U242" s="134"/>
      <c r="V242" s="134"/>
      <c r="W242" s="134"/>
      <c r="X242" s="134"/>
      <c r="Y242" s="134"/>
      <c r="Z242" s="134"/>
    </row>
    <row r="243" spans="1:26">
      <c r="A243" s="134"/>
      <c r="B243" s="134"/>
      <c r="C243" s="135"/>
      <c r="D243" s="135"/>
      <c r="E243" s="136"/>
      <c r="F243" s="135"/>
      <c r="G243" s="134"/>
      <c r="H243" s="134"/>
      <c r="I243" s="134"/>
      <c r="J243" s="134"/>
      <c r="K243" s="134"/>
      <c r="L243" s="134"/>
      <c r="M243" s="134"/>
      <c r="N243" s="134"/>
      <c r="O243" s="134"/>
      <c r="P243" s="134"/>
      <c r="Q243" s="134"/>
      <c r="R243" s="134"/>
      <c r="S243" s="134"/>
      <c r="T243" s="134"/>
      <c r="U243" s="134"/>
      <c r="V243" s="134"/>
      <c r="W243" s="134"/>
      <c r="X243" s="134"/>
      <c r="Y243" s="134"/>
      <c r="Z243" s="134"/>
    </row>
    <row r="244" spans="1:26">
      <c r="A244" s="134"/>
      <c r="B244" s="134"/>
      <c r="C244" s="135"/>
      <c r="D244" s="135"/>
      <c r="E244" s="136"/>
      <c r="F244" s="135"/>
      <c r="G244" s="134"/>
      <c r="H244" s="134"/>
      <c r="I244" s="134"/>
      <c r="J244" s="134"/>
      <c r="K244" s="134"/>
      <c r="L244" s="134"/>
      <c r="M244" s="134"/>
      <c r="N244" s="134"/>
      <c r="O244" s="134"/>
      <c r="P244" s="134"/>
      <c r="Q244" s="134"/>
      <c r="R244" s="134"/>
      <c r="S244" s="134"/>
      <c r="T244" s="134"/>
      <c r="U244" s="134"/>
      <c r="V244" s="134"/>
      <c r="W244" s="134"/>
      <c r="X244" s="134"/>
      <c r="Y244" s="134"/>
      <c r="Z244" s="134"/>
    </row>
    <row r="245" spans="1:26">
      <c r="A245" s="134"/>
      <c r="B245" s="134"/>
      <c r="C245" s="135"/>
      <c r="D245" s="135"/>
      <c r="E245" s="136"/>
      <c r="F245" s="135"/>
      <c r="G245" s="134"/>
      <c r="H245" s="134"/>
      <c r="I245" s="134"/>
      <c r="J245" s="134"/>
      <c r="K245" s="134"/>
      <c r="L245" s="134"/>
      <c r="M245" s="134"/>
      <c r="N245" s="134"/>
      <c r="O245" s="134"/>
      <c r="P245" s="134"/>
      <c r="Q245" s="134"/>
      <c r="R245" s="134"/>
      <c r="S245" s="134"/>
      <c r="T245" s="134"/>
      <c r="U245" s="134"/>
      <c r="V245" s="134"/>
      <c r="W245" s="134"/>
      <c r="X245" s="134"/>
      <c r="Y245" s="134"/>
      <c r="Z245" s="134"/>
    </row>
    <row r="246" spans="1:26">
      <c r="A246" s="134"/>
      <c r="B246" s="134"/>
      <c r="C246" s="135"/>
      <c r="D246" s="135"/>
      <c r="E246" s="136"/>
      <c r="F246" s="135"/>
      <c r="G246" s="134"/>
      <c r="H246" s="134"/>
      <c r="I246" s="134"/>
      <c r="J246" s="134"/>
      <c r="K246" s="134"/>
      <c r="L246" s="134"/>
      <c r="M246" s="134"/>
      <c r="N246" s="134"/>
      <c r="O246" s="134"/>
      <c r="P246" s="134"/>
      <c r="Q246" s="134"/>
      <c r="R246" s="134"/>
      <c r="S246" s="134"/>
      <c r="T246" s="134"/>
      <c r="U246" s="134"/>
      <c r="V246" s="134"/>
      <c r="W246" s="134"/>
      <c r="X246" s="134"/>
      <c r="Y246" s="134"/>
      <c r="Z246" s="134"/>
    </row>
    <row r="247" spans="1:26">
      <c r="A247" s="134"/>
      <c r="B247" s="134"/>
      <c r="C247" s="135"/>
      <c r="D247" s="135"/>
      <c r="E247" s="136"/>
      <c r="F247" s="135"/>
      <c r="G247" s="134"/>
      <c r="H247" s="134"/>
      <c r="I247" s="134"/>
      <c r="J247" s="134"/>
      <c r="K247" s="134"/>
      <c r="L247" s="134"/>
      <c r="M247" s="134"/>
      <c r="N247" s="134"/>
      <c r="O247" s="134"/>
      <c r="P247" s="134"/>
      <c r="Q247" s="134"/>
      <c r="R247" s="134"/>
      <c r="S247" s="134"/>
      <c r="T247" s="134"/>
      <c r="U247" s="134"/>
      <c r="V247" s="134"/>
      <c r="W247" s="134"/>
      <c r="X247" s="134"/>
      <c r="Y247" s="134"/>
      <c r="Z247" s="134"/>
    </row>
    <row r="248" spans="1:26">
      <c r="A248" s="134"/>
      <c r="B248" s="134"/>
      <c r="C248" s="135"/>
      <c r="D248" s="135"/>
      <c r="E248" s="136"/>
      <c r="F248" s="135"/>
      <c r="G248" s="134"/>
      <c r="H248" s="134"/>
      <c r="I248" s="134"/>
      <c r="J248" s="134"/>
      <c r="K248" s="134"/>
      <c r="L248" s="134"/>
      <c r="M248" s="134"/>
      <c r="N248" s="134"/>
      <c r="O248" s="134"/>
      <c r="P248" s="134"/>
      <c r="Q248" s="134"/>
      <c r="R248" s="134"/>
      <c r="S248" s="134"/>
      <c r="T248" s="134"/>
      <c r="U248" s="134"/>
      <c r="V248" s="134"/>
      <c r="W248" s="134"/>
      <c r="X248" s="134"/>
      <c r="Y248" s="134"/>
      <c r="Z248" s="134"/>
    </row>
    <row r="249" spans="1:26">
      <c r="A249" s="134"/>
      <c r="B249" s="134"/>
      <c r="C249" s="135"/>
      <c r="D249" s="135"/>
      <c r="E249" s="136"/>
      <c r="F249" s="135"/>
      <c r="G249" s="134"/>
      <c r="H249" s="134"/>
      <c r="I249" s="134"/>
      <c r="J249" s="134"/>
      <c r="K249" s="134"/>
      <c r="L249" s="134"/>
      <c r="M249" s="134"/>
      <c r="N249" s="134"/>
      <c r="O249" s="134"/>
      <c r="P249" s="134"/>
      <c r="Q249" s="134"/>
      <c r="R249" s="134"/>
      <c r="S249" s="134"/>
      <c r="T249" s="134"/>
      <c r="U249" s="134"/>
      <c r="V249" s="134"/>
      <c r="W249" s="134"/>
      <c r="X249" s="134"/>
      <c r="Y249" s="134"/>
      <c r="Z249" s="134"/>
    </row>
    <row r="250" spans="1:26">
      <c r="A250" s="134"/>
      <c r="B250" s="134"/>
      <c r="C250" s="135"/>
      <c r="D250" s="135"/>
      <c r="E250" s="136"/>
      <c r="F250" s="135"/>
      <c r="G250" s="134"/>
      <c r="H250" s="134"/>
      <c r="I250" s="134"/>
      <c r="J250" s="134"/>
      <c r="K250" s="134"/>
      <c r="L250" s="134"/>
      <c r="M250" s="134"/>
      <c r="N250" s="134"/>
      <c r="O250" s="134"/>
      <c r="P250" s="134"/>
      <c r="Q250" s="134"/>
      <c r="R250" s="134"/>
      <c r="S250" s="134"/>
      <c r="T250" s="134"/>
      <c r="U250" s="134"/>
      <c r="V250" s="134"/>
      <c r="W250" s="134"/>
      <c r="X250" s="134"/>
      <c r="Y250" s="134"/>
      <c r="Z250" s="134"/>
    </row>
    <row r="251" spans="1:26">
      <c r="A251" s="134"/>
      <c r="B251" s="134"/>
      <c r="C251" s="135"/>
      <c r="D251" s="135"/>
      <c r="E251" s="136"/>
      <c r="F251" s="135"/>
      <c r="G251" s="134"/>
      <c r="H251" s="134"/>
      <c r="I251" s="134"/>
      <c r="J251" s="134"/>
      <c r="K251" s="134"/>
      <c r="L251" s="134"/>
      <c r="M251" s="134"/>
      <c r="N251" s="134"/>
      <c r="O251" s="134"/>
      <c r="P251" s="134"/>
      <c r="Q251" s="134"/>
      <c r="R251" s="134"/>
      <c r="S251" s="134"/>
      <c r="T251" s="134"/>
      <c r="U251" s="134"/>
      <c r="V251" s="134"/>
      <c r="W251" s="134"/>
      <c r="X251" s="134"/>
      <c r="Y251" s="134"/>
      <c r="Z251" s="134"/>
    </row>
    <row r="252" spans="1:26">
      <c r="A252" s="134"/>
      <c r="B252" s="134"/>
      <c r="C252" s="135"/>
      <c r="D252" s="135"/>
      <c r="E252" s="136"/>
      <c r="F252" s="135"/>
      <c r="G252" s="134"/>
      <c r="H252" s="134"/>
      <c r="I252" s="134"/>
      <c r="J252" s="134"/>
      <c r="K252" s="134"/>
      <c r="L252" s="134"/>
      <c r="M252" s="134"/>
      <c r="N252" s="134"/>
      <c r="O252" s="134"/>
      <c r="P252" s="134"/>
      <c r="Q252" s="134"/>
      <c r="R252" s="134"/>
      <c r="S252" s="134"/>
      <c r="T252" s="134"/>
      <c r="U252" s="134"/>
      <c r="V252" s="134"/>
      <c r="W252" s="134"/>
      <c r="X252" s="134"/>
      <c r="Y252" s="134"/>
      <c r="Z252" s="134"/>
    </row>
    <row r="253" spans="1:26">
      <c r="A253" s="134"/>
      <c r="B253" s="134"/>
      <c r="C253" s="135"/>
      <c r="D253" s="135"/>
      <c r="E253" s="136"/>
      <c r="F253" s="135"/>
      <c r="G253" s="134"/>
      <c r="H253" s="134"/>
      <c r="I253" s="134"/>
      <c r="J253" s="134"/>
      <c r="K253" s="134"/>
      <c r="L253" s="134"/>
      <c r="M253" s="134"/>
      <c r="N253" s="134"/>
      <c r="O253" s="134"/>
      <c r="P253" s="134"/>
      <c r="Q253" s="134"/>
      <c r="R253" s="134"/>
      <c r="S253" s="134"/>
      <c r="T253" s="134"/>
      <c r="U253" s="134"/>
      <c r="V253" s="134"/>
      <c r="W253" s="134"/>
      <c r="X253" s="134"/>
      <c r="Y253" s="134"/>
      <c r="Z253" s="134"/>
    </row>
    <row r="254" spans="1:26">
      <c r="A254" s="134"/>
      <c r="B254" s="134"/>
      <c r="C254" s="135"/>
      <c r="D254" s="135"/>
      <c r="E254" s="136"/>
      <c r="F254" s="135"/>
      <c r="G254" s="134"/>
      <c r="H254" s="134"/>
      <c r="I254" s="134"/>
      <c r="J254" s="134"/>
      <c r="K254" s="134"/>
      <c r="L254" s="134"/>
      <c r="M254" s="134"/>
      <c r="N254" s="134"/>
      <c r="O254" s="134"/>
      <c r="P254" s="134"/>
      <c r="Q254" s="134"/>
      <c r="R254" s="134"/>
      <c r="S254" s="134"/>
      <c r="T254" s="134"/>
      <c r="U254" s="134"/>
      <c r="V254" s="134"/>
      <c r="W254" s="134"/>
      <c r="X254" s="134"/>
      <c r="Y254" s="134"/>
      <c r="Z254" s="134"/>
    </row>
    <row r="255" spans="1:26">
      <c r="A255" s="134"/>
      <c r="B255" s="134"/>
      <c r="C255" s="135"/>
      <c r="D255" s="135"/>
      <c r="E255" s="136"/>
      <c r="F255" s="135"/>
      <c r="G255" s="134"/>
      <c r="H255" s="134"/>
      <c r="I255" s="134"/>
      <c r="J255" s="134"/>
      <c r="K255" s="134"/>
      <c r="L255" s="134"/>
      <c r="M255" s="134"/>
      <c r="N255" s="134"/>
      <c r="O255" s="134"/>
      <c r="P255" s="134"/>
      <c r="Q255" s="134"/>
      <c r="R255" s="134"/>
      <c r="S255" s="134"/>
      <c r="T255" s="134"/>
      <c r="U255" s="134"/>
      <c r="V255" s="134"/>
      <c r="W255" s="134"/>
      <c r="X255" s="134"/>
      <c r="Y255" s="134"/>
      <c r="Z255" s="134"/>
    </row>
    <row r="256" spans="1:26">
      <c r="A256" s="134"/>
      <c r="B256" s="134"/>
      <c r="C256" s="135"/>
      <c r="D256" s="135"/>
      <c r="E256" s="136"/>
      <c r="F256" s="135"/>
      <c r="G256" s="134"/>
      <c r="H256" s="134"/>
      <c r="I256" s="134"/>
      <c r="J256" s="134"/>
      <c r="K256" s="134"/>
      <c r="L256" s="134"/>
      <c r="M256" s="134"/>
      <c r="N256" s="134"/>
      <c r="O256" s="134"/>
      <c r="P256" s="134"/>
      <c r="Q256" s="134"/>
      <c r="R256" s="134"/>
      <c r="S256" s="134"/>
      <c r="T256" s="134"/>
      <c r="U256" s="134"/>
      <c r="V256" s="134"/>
      <c r="W256" s="134"/>
      <c r="X256" s="134"/>
      <c r="Y256" s="134"/>
      <c r="Z256" s="134"/>
    </row>
    <row r="257" spans="1:26">
      <c r="A257" s="134"/>
      <c r="B257" s="134"/>
      <c r="C257" s="135"/>
      <c r="D257" s="135"/>
      <c r="E257" s="136"/>
      <c r="F257" s="135"/>
      <c r="G257" s="134"/>
      <c r="H257" s="134"/>
      <c r="I257" s="134"/>
      <c r="J257" s="134"/>
      <c r="K257" s="134"/>
      <c r="L257" s="134"/>
      <c r="M257" s="134"/>
      <c r="N257" s="134"/>
      <c r="O257" s="134"/>
      <c r="P257" s="134"/>
      <c r="Q257" s="134"/>
      <c r="R257" s="134"/>
      <c r="S257" s="134"/>
      <c r="T257" s="134"/>
      <c r="U257" s="134"/>
      <c r="V257" s="134"/>
      <c r="W257" s="134"/>
      <c r="X257" s="134"/>
      <c r="Y257" s="134"/>
      <c r="Z257" s="134"/>
    </row>
    <row r="258" spans="1:26">
      <c r="A258" s="134"/>
      <c r="B258" s="134"/>
      <c r="C258" s="135"/>
      <c r="D258" s="135"/>
      <c r="E258" s="136"/>
      <c r="F258" s="135"/>
      <c r="G258" s="134"/>
      <c r="H258" s="134"/>
      <c r="I258" s="134"/>
      <c r="J258" s="134"/>
      <c r="K258" s="134"/>
      <c r="L258" s="134"/>
      <c r="M258" s="134"/>
      <c r="N258" s="134"/>
      <c r="O258" s="134"/>
      <c r="P258" s="134"/>
      <c r="Q258" s="134"/>
      <c r="R258" s="134"/>
      <c r="S258" s="134"/>
      <c r="T258" s="134"/>
      <c r="U258" s="134"/>
      <c r="V258" s="134"/>
      <c r="W258" s="134"/>
      <c r="X258" s="134"/>
      <c r="Y258" s="134"/>
      <c r="Z258" s="134"/>
    </row>
    <row r="259" spans="1:26">
      <c r="A259" s="134"/>
      <c r="B259" s="134"/>
      <c r="C259" s="135"/>
      <c r="D259" s="135"/>
      <c r="E259" s="136"/>
      <c r="F259" s="135"/>
      <c r="G259" s="134"/>
      <c r="H259" s="134"/>
      <c r="I259" s="134"/>
      <c r="J259" s="134"/>
      <c r="K259" s="134"/>
      <c r="L259" s="134"/>
      <c r="M259" s="134"/>
      <c r="N259" s="134"/>
      <c r="O259" s="134"/>
      <c r="P259" s="134"/>
      <c r="Q259" s="134"/>
      <c r="R259" s="134"/>
      <c r="S259" s="134"/>
      <c r="T259" s="134"/>
      <c r="U259" s="134"/>
      <c r="V259" s="134"/>
      <c r="W259" s="134"/>
      <c r="X259" s="134"/>
      <c r="Y259" s="134"/>
      <c r="Z259" s="134"/>
    </row>
    <row r="260" spans="1:26">
      <c r="A260" s="134"/>
      <c r="B260" s="134"/>
      <c r="C260" s="135"/>
      <c r="D260" s="135"/>
      <c r="E260" s="136"/>
      <c r="F260" s="135"/>
      <c r="G260" s="134"/>
      <c r="H260" s="134"/>
      <c r="I260" s="134"/>
      <c r="J260" s="134"/>
      <c r="K260" s="134"/>
      <c r="L260" s="134"/>
      <c r="M260" s="134"/>
      <c r="N260" s="134"/>
      <c r="O260" s="134"/>
      <c r="P260" s="134"/>
      <c r="Q260" s="134"/>
      <c r="R260" s="134"/>
      <c r="S260" s="134"/>
      <c r="T260" s="134"/>
      <c r="U260" s="134"/>
      <c r="V260" s="134"/>
      <c r="W260" s="134"/>
      <c r="X260" s="134"/>
      <c r="Y260" s="134"/>
      <c r="Z260" s="134"/>
    </row>
    <row r="261" spans="1:26">
      <c r="A261" s="134"/>
      <c r="B261" s="134"/>
      <c r="C261" s="135"/>
      <c r="D261" s="135"/>
      <c r="E261" s="136"/>
      <c r="F261" s="135"/>
      <c r="G261" s="134"/>
      <c r="H261" s="134"/>
      <c r="I261" s="134"/>
      <c r="J261" s="134"/>
      <c r="K261" s="134"/>
      <c r="L261" s="134"/>
      <c r="M261" s="134"/>
      <c r="N261" s="134"/>
      <c r="O261" s="134"/>
      <c r="P261" s="134"/>
      <c r="Q261" s="134"/>
      <c r="R261" s="134"/>
      <c r="S261" s="134"/>
      <c r="T261" s="134"/>
      <c r="U261" s="134"/>
      <c r="V261" s="134"/>
      <c r="W261" s="134"/>
      <c r="X261" s="134"/>
      <c r="Y261" s="134"/>
      <c r="Z261" s="134"/>
    </row>
    <row r="262" spans="1:26">
      <c r="A262" s="134"/>
      <c r="B262" s="134"/>
      <c r="C262" s="135"/>
      <c r="D262" s="135"/>
      <c r="E262" s="136"/>
      <c r="F262" s="135"/>
      <c r="G262" s="134"/>
      <c r="H262" s="134"/>
      <c r="I262" s="134"/>
      <c r="J262" s="134"/>
      <c r="K262" s="134"/>
      <c r="L262" s="134"/>
      <c r="M262" s="134"/>
      <c r="N262" s="134"/>
      <c r="O262" s="134"/>
      <c r="P262" s="134"/>
      <c r="Q262" s="134"/>
      <c r="R262" s="134"/>
      <c r="S262" s="134"/>
      <c r="T262" s="134"/>
      <c r="U262" s="134"/>
      <c r="V262" s="134"/>
      <c r="W262" s="134"/>
      <c r="X262" s="134"/>
      <c r="Y262" s="134"/>
      <c r="Z262" s="134"/>
    </row>
    <row r="263" spans="1:26">
      <c r="A263" s="134"/>
      <c r="B263" s="134"/>
      <c r="C263" s="135"/>
      <c r="D263" s="135"/>
      <c r="E263" s="136"/>
      <c r="F263" s="135"/>
      <c r="G263" s="134"/>
      <c r="H263" s="134"/>
      <c r="I263" s="134"/>
      <c r="J263" s="134"/>
      <c r="K263" s="134"/>
      <c r="L263" s="134"/>
      <c r="M263" s="134"/>
      <c r="N263" s="134"/>
      <c r="O263" s="134"/>
      <c r="P263" s="134"/>
      <c r="Q263" s="134"/>
      <c r="R263" s="134"/>
      <c r="S263" s="134"/>
      <c r="T263" s="134"/>
      <c r="U263" s="134"/>
      <c r="V263" s="134"/>
      <c r="W263" s="134"/>
      <c r="X263" s="134"/>
      <c r="Y263" s="134"/>
      <c r="Z263" s="134"/>
    </row>
    <row r="264" spans="1:26">
      <c r="A264" s="134"/>
      <c r="B264" s="134"/>
      <c r="C264" s="135"/>
      <c r="D264" s="135"/>
      <c r="E264" s="136"/>
      <c r="F264" s="135"/>
      <c r="G264" s="134"/>
      <c r="H264" s="134"/>
      <c r="I264" s="134"/>
      <c r="J264" s="134"/>
      <c r="K264" s="134"/>
      <c r="L264" s="134"/>
      <c r="M264" s="134"/>
      <c r="N264" s="134"/>
      <c r="O264" s="134"/>
      <c r="P264" s="134"/>
      <c r="Q264" s="134"/>
      <c r="R264" s="134"/>
      <c r="S264" s="134"/>
      <c r="T264" s="134"/>
      <c r="U264" s="134"/>
      <c r="V264" s="134"/>
      <c r="W264" s="134"/>
      <c r="X264" s="134"/>
      <c r="Y264" s="134"/>
      <c r="Z264" s="134"/>
    </row>
    <row r="265" spans="1:26">
      <c r="A265" s="134"/>
      <c r="B265" s="134"/>
      <c r="C265" s="135"/>
      <c r="D265" s="135"/>
      <c r="E265" s="136"/>
      <c r="F265" s="135"/>
      <c r="G265" s="134"/>
      <c r="H265" s="134"/>
      <c r="I265" s="134"/>
      <c r="J265" s="134"/>
      <c r="K265" s="134"/>
      <c r="L265" s="134"/>
      <c r="M265" s="134"/>
      <c r="N265" s="134"/>
      <c r="O265" s="134"/>
      <c r="P265" s="134"/>
      <c r="Q265" s="134"/>
      <c r="R265" s="134"/>
      <c r="S265" s="134"/>
      <c r="T265" s="134"/>
      <c r="U265" s="134"/>
      <c r="V265" s="134"/>
      <c r="W265" s="134"/>
      <c r="X265" s="134"/>
      <c r="Y265" s="134"/>
      <c r="Z265" s="134"/>
    </row>
    <row r="266" spans="1:26">
      <c r="A266" s="134"/>
      <c r="B266" s="134"/>
      <c r="C266" s="135"/>
      <c r="D266" s="135"/>
      <c r="E266" s="136"/>
      <c r="F266" s="135"/>
      <c r="G266" s="134"/>
      <c r="H266" s="134"/>
      <c r="I266" s="134"/>
      <c r="J266" s="134"/>
      <c r="K266" s="134"/>
      <c r="L266" s="134"/>
      <c r="M266" s="134"/>
      <c r="N266" s="134"/>
      <c r="O266" s="134"/>
      <c r="P266" s="134"/>
      <c r="Q266" s="134"/>
      <c r="R266" s="134"/>
      <c r="S266" s="134"/>
      <c r="T266" s="134"/>
      <c r="U266" s="134"/>
      <c r="V266" s="134"/>
      <c r="W266" s="134"/>
      <c r="X266" s="134"/>
      <c r="Y266" s="134"/>
      <c r="Z266" s="134"/>
    </row>
    <row r="267" spans="1:26">
      <c r="A267" s="134"/>
      <c r="B267" s="134"/>
      <c r="C267" s="135"/>
      <c r="D267" s="135"/>
      <c r="E267" s="136"/>
      <c r="F267" s="135"/>
      <c r="G267" s="134"/>
      <c r="H267" s="134"/>
      <c r="I267" s="134"/>
      <c r="J267" s="134"/>
      <c r="K267" s="134"/>
      <c r="L267" s="134"/>
      <c r="M267" s="134"/>
      <c r="N267" s="134"/>
      <c r="O267" s="134"/>
      <c r="P267" s="134"/>
      <c r="Q267" s="134"/>
      <c r="R267" s="134"/>
      <c r="S267" s="134"/>
      <c r="T267" s="134"/>
      <c r="U267" s="134"/>
      <c r="V267" s="134"/>
      <c r="W267" s="134"/>
      <c r="X267" s="134"/>
      <c r="Y267" s="134"/>
      <c r="Z267" s="134"/>
    </row>
    <row r="268" spans="1:26">
      <c r="A268" s="134"/>
      <c r="B268" s="134"/>
      <c r="C268" s="135"/>
      <c r="D268" s="135"/>
      <c r="E268" s="136"/>
      <c r="F268" s="135"/>
      <c r="G268" s="134"/>
      <c r="H268" s="134"/>
      <c r="I268" s="134"/>
      <c r="J268" s="134"/>
      <c r="K268" s="134"/>
      <c r="L268" s="134"/>
      <c r="M268" s="134"/>
      <c r="N268" s="134"/>
      <c r="O268" s="134"/>
      <c r="P268" s="134"/>
      <c r="Q268" s="134"/>
      <c r="R268" s="134"/>
      <c r="S268" s="134"/>
      <c r="T268" s="134"/>
      <c r="U268" s="134"/>
      <c r="V268" s="134"/>
      <c r="W268" s="134"/>
      <c r="X268" s="134"/>
      <c r="Y268" s="134"/>
      <c r="Z268" s="134"/>
    </row>
    <row r="269" spans="1:26">
      <c r="A269" s="134"/>
      <c r="B269" s="134"/>
      <c r="C269" s="135"/>
      <c r="D269" s="135"/>
      <c r="E269" s="136"/>
      <c r="F269" s="135"/>
      <c r="G269" s="134"/>
      <c r="H269" s="134"/>
      <c r="I269" s="134"/>
      <c r="J269" s="134"/>
      <c r="K269" s="134"/>
      <c r="L269" s="134"/>
      <c r="M269" s="134"/>
      <c r="N269" s="134"/>
      <c r="O269" s="134"/>
      <c r="P269" s="134"/>
      <c r="Q269" s="134"/>
      <c r="R269" s="134"/>
      <c r="S269" s="134"/>
      <c r="T269" s="134"/>
      <c r="U269" s="134"/>
      <c r="V269" s="134"/>
      <c r="W269" s="134"/>
      <c r="X269" s="134"/>
      <c r="Y269" s="134"/>
      <c r="Z269" s="134"/>
    </row>
    <row r="270" spans="1:26">
      <c r="A270" s="134"/>
      <c r="B270" s="134"/>
      <c r="C270" s="135"/>
      <c r="D270" s="135"/>
      <c r="E270" s="136"/>
      <c r="F270" s="135"/>
      <c r="G270" s="134"/>
      <c r="H270" s="134"/>
      <c r="I270" s="134"/>
      <c r="J270" s="134"/>
      <c r="K270" s="134"/>
      <c r="L270" s="134"/>
      <c r="M270" s="134"/>
      <c r="N270" s="134"/>
      <c r="O270" s="134"/>
      <c r="P270" s="134"/>
      <c r="Q270" s="134"/>
      <c r="R270" s="134"/>
      <c r="S270" s="134"/>
      <c r="T270" s="134"/>
      <c r="U270" s="134"/>
      <c r="V270" s="134"/>
      <c r="W270" s="134"/>
      <c r="X270" s="134"/>
      <c r="Y270" s="134"/>
      <c r="Z270" s="134"/>
    </row>
    <row r="271" spans="1:26">
      <c r="A271" s="134"/>
      <c r="B271" s="134"/>
      <c r="C271" s="135"/>
      <c r="D271" s="135"/>
      <c r="E271" s="136"/>
      <c r="F271" s="135"/>
      <c r="G271" s="134"/>
      <c r="H271" s="134"/>
      <c r="I271" s="134"/>
      <c r="J271" s="134"/>
      <c r="K271" s="134"/>
      <c r="L271" s="134"/>
      <c r="M271" s="134"/>
      <c r="N271" s="134"/>
      <c r="O271" s="134"/>
      <c r="P271" s="134"/>
      <c r="Q271" s="134"/>
      <c r="R271" s="134"/>
      <c r="S271" s="134"/>
      <c r="T271" s="134"/>
      <c r="U271" s="134"/>
      <c r="V271" s="134"/>
      <c r="W271" s="134"/>
      <c r="X271" s="134"/>
      <c r="Y271" s="134"/>
      <c r="Z271" s="134"/>
    </row>
    <row r="272" spans="1:26">
      <c r="A272" s="134"/>
      <c r="B272" s="134"/>
      <c r="C272" s="135"/>
      <c r="D272" s="135"/>
      <c r="E272" s="136"/>
      <c r="F272" s="135"/>
      <c r="G272" s="134"/>
      <c r="H272" s="134"/>
      <c r="I272" s="134"/>
      <c r="J272" s="134"/>
      <c r="K272" s="134"/>
      <c r="L272" s="134"/>
      <c r="M272" s="134"/>
      <c r="N272" s="134"/>
      <c r="O272" s="134"/>
      <c r="P272" s="134"/>
      <c r="Q272" s="134"/>
      <c r="R272" s="134"/>
      <c r="S272" s="134"/>
      <c r="T272" s="134"/>
      <c r="U272" s="134"/>
      <c r="V272" s="134"/>
      <c r="W272" s="134"/>
      <c r="X272" s="134"/>
      <c r="Y272" s="134"/>
      <c r="Z272" s="134"/>
    </row>
    <row r="273" spans="1:26">
      <c r="A273" s="134"/>
      <c r="B273" s="134"/>
      <c r="C273" s="135"/>
      <c r="D273" s="135"/>
      <c r="E273" s="136"/>
      <c r="F273" s="135"/>
      <c r="G273" s="134"/>
      <c r="H273" s="134"/>
      <c r="I273" s="134"/>
      <c r="J273" s="134"/>
      <c r="K273" s="134"/>
      <c r="L273" s="134"/>
      <c r="M273" s="134"/>
      <c r="N273" s="134"/>
      <c r="O273" s="134"/>
      <c r="P273" s="134"/>
      <c r="Q273" s="134"/>
      <c r="R273" s="134"/>
      <c r="S273" s="134"/>
      <c r="T273" s="134"/>
      <c r="U273" s="134"/>
      <c r="V273" s="134"/>
      <c r="W273" s="134"/>
      <c r="X273" s="134"/>
      <c r="Y273" s="134"/>
      <c r="Z273" s="134"/>
    </row>
    <row r="274" spans="1:26">
      <c r="A274" s="134"/>
      <c r="B274" s="134"/>
      <c r="C274" s="135"/>
      <c r="D274" s="135"/>
      <c r="E274" s="136"/>
      <c r="F274" s="135"/>
      <c r="G274" s="134"/>
      <c r="H274" s="134"/>
      <c r="I274" s="134"/>
      <c r="J274" s="134"/>
      <c r="K274" s="134"/>
      <c r="L274" s="134"/>
      <c r="M274" s="134"/>
      <c r="N274" s="134"/>
      <c r="O274" s="134"/>
      <c r="P274" s="134"/>
      <c r="Q274" s="134"/>
      <c r="R274" s="134"/>
      <c r="S274" s="134"/>
      <c r="T274" s="134"/>
      <c r="U274" s="134"/>
      <c r="V274" s="134"/>
      <c r="W274" s="134"/>
      <c r="X274" s="134"/>
      <c r="Y274" s="134"/>
      <c r="Z274" s="134"/>
    </row>
    <row r="275" spans="1:26">
      <c r="A275" s="134"/>
      <c r="B275" s="134"/>
      <c r="C275" s="135"/>
      <c r="D275" s="135"/>
      <c r="E275" s="136"/>
      <c r="F275" s="135"/>
      <c r="G275" s="134"/>
      <c r="H275" s="134"/>
      <c r="I275" s="134"/>
      <c r="J275" s="134"/>
      <c r="K275" s="134"/>
      <c r="L275" s="134"/>
      <c r="M275" s="134"/>
      <c r="N275" s="134"/>
      <c r="O275" s="134"/>
      <c r="P275" s="134"/>
      <c r="Q275" s="134"/>
      <c r="R275" s="134"/>
      <c r="S275" s="134"/>
      <c r="T275" s="134"/>
      <c r="U275" s="134"/>
      <c r="V275" s="134"/>
      <c r="W275" s="134"/>
      <c r="X275" s="134"/>
      <c r="Y275" s="134"/>
      <c r="Z275" s="134"/>
    </row>
    <row r="276" spans="1:26">
      <c r="A276" s="134"/>
      <c r="B276" s="134"/>
      <c r="C276" s="135"/>
      <c r="D276" s="135"/>
      <c r="E276" s="136"/>
      <c r="F276" s="135"/>
      <c r="G276" s="134"/>
      <c r="H276" s="134"/>
      <c r="I276" s="134"/>
      <c r="J276" s="134"/>
      <c r="K276" s="134"/>
      <c r="L276" s="134"/>
      <c r="M276" s="134"/>
      <c r="N276" s="134"/>
      <c r="O276" s="134"/>
      <c r="P276" s="134"/>
      <c r="Q276" s="134"/>
      <c r="R276" s="134"/>
      <c r="S276" s="134"/>
      <c r="T276" s="134"/>
      <c r="U276" s="134"/>
      <c r="V276" s="134"/>
      <c r="W276" s="134"/>
      <c r="X276" s="134"/>
      <c r="Y276" s="134"/>
      <c r="Z276" s="134"/>
    </row>
    <row r="277" spans="1:26">
      <c r="A277" s="134"/>
      <c r="B277" s="134"/>
      <c r="C277" s="135"/>
      <c r="D277" s="135"/>
      <c r="E277" s="136"/>
      <c r="F277" s="135"/>
      <c r="G277" s="134"/>
      <c r="H277" s="134"/>
      <c r="I277" s="134"/>
      <c r="J277" s="134"/>
      <c r="K277" s="134"/>
      <c r="L277" s="134"/>
      <c r="M277" s="134"/>
      <c r="N277" s="134"/>
      <c r="O277" s="134"/>
      <c r="P277" s="134"/>
      <c r="Q277" s="134"/>
      <c r="R277" s="134"/>
      <c r="S277" s="134"/>
      <c r="T277" s="134"/>
      <c r="U277" s="134"/>
      <c r="V277" s="134"/>
      <c r="W277" s="134"/>
      <c r="X277" s="134"/>
      <c r="Y277" s="134"/>
      <c r="Z277" s="134"/>
    </row>
    <row r="278" spans="1:26">
      <c r="A278" s="134"/>
      <c r="B278" s="134"/>
      <c r="C278" s="135"/>
      <c r="D278" s="135"/>
      <c r="E278" s="136"/>
      <c r="F278" s="135"/>
      <c r="G278" s="134"/>
      <c r="H278" s="134"/>
      <c r="I278" s="134"/>
      <c r="J278" s="134"/>
      <c r="K278" s="134"/>
      <c r="L278" s="134"/>
      <c r="M278" s="134"/>
      <c r="N278" s="134"/>
      <c r="O278" s="134"/>
      <c r="P278" s="134"/>
      <c r="Q278" s="134"/>
      <c r="R278" s="134"/>
      <c r="S278" s="134"/>
      <c r="T278" s="134"/>
      <c r="U278" s="134"/>
      <c r="V278" s="134"/>
      <c r="W278" s="134"/>
      <c r="X278" s="134"/>
      <c r="Y278" s="134"/>
      <c r="Z278" s="134"/>
    </row>
    <row r="279" spans="1:26">
      <c r="A279" s="134"/>
      <c r="B279" s="134"/>
      <c r="C279" s="135"/>
      <c r="D279" s="135"/>
      <c r="E279" s="136"/>
      <c r="F279" s="135"/>
      <c r="G279" s="134"/>
      <c r="H279" s="134"/>
      <c r="I279" s="134"/>
      <c r="J279" s="134"/>
      <c r="K279" s="134"/>
      <c r="L279" s="134"/>
      <c r="M279" s="134"/>
      <c r="N279" s="134"/>
      <c r="O279" s="134"/>
      <c r="P279" s="134"/>
      <c r="Q279" s="134"/>
      <c r="R279" s="134"/>
      <c r="S279" s="134"/>
      <c r="T279" s="134"/>
      <c r="U279" s="134"/>
      <c r="V279" s="134"/>
      <c r="W279" s="134"/>
      <c r="X279" s="134"/>
      <c r="Y279" s="134"/>
      <c r="Z279" s="134"/>
    </row>
    <row r="280" spans="1:26">
      <c r="A280" s="134"/>
      <c r="B280" s="134"/>
      <c r="C280" s="135"/>
      <c r="D280" s="135"/>
      <c r="E280" s="136"/>
      <c r="F280" s="135"/>
      <c r="G280" s="134"/>
      <c r="H280" s="134"/>
      <c r="I280" s="134"/>
      <c r="J280" s="134"/>
      <c r="K280" s="134"/>
      <c r="L280" s="134"/>
      <c r="M280" s="134"/>
      <c r="N280" s="134"/>
      <c r="O280" s="134"/>
      <c r="P280" s="134"/>
      <c r="Q280" s="134"/>
      <c r="R280" s="134"/>
      <c r="S280" s="134"/>
      <c r="T280" s="134"/>
      <c r="U280" s="134"/>
      <c r="V280" s="134"/>
      <c r="W280" s="134"/>
      <c r="X280" s="134"/>
      <c r="Y280" s="134"/>
      <c r="Z280" s="134"/>
    </row>
    <row r="281" spans="1:26">
      <c r="A281" s="134"/>
      <c r="B281" s="134"/>
      <c r="C281" s="135"/>
      <c r="D281" s="135"/>
      <c r="E281" s="136"/>
      <c r="F281" s="135"/>
      <c r="G281" s="134"/>
      <c r="H281" s="134"/>
      <c r="I281" s="134"/>
      <c r="J281" s="134"/>
      <c r="K281" s="134"/>
      <c r="L281" s="134"/>
      <c r="M281" s="134"/>
      <c r="N281" s="134"/>
      <c r="O281" s="134"/>
      <c r="P281" s="134"/>
      <c r="Q281" s="134"/>
      <c r="R281" s="134"/>
      <c r="S281" s="134"/>
      <c r="T281" s="134"/>
      <c r="U281" s="134"/>
      <c r="V281" s="134"/>
      <c r="W281" s="134"/>
      <c r="X281" s="134"/>
      <c r="Y281" s="134"/>
      <c r="Z281" s="134"/>
    </row>
    <row r="282" spans="1:26">
      <c r="A282" s="134"/>
      <c r="B282" s="134"/>
      <c r="C282" s="135"/>
      <c r="D282" s="135"/>
      <c r="E282" s="136"/>
      <c r="F282" s="135"/>
      <c r="G282" s="134"/>
      <c r="H282" s="134"/>
      <c r="I282" s="134"/>
      <c r="J282" s="134"/>
      <c r="K282" s="134"/>
      <c r="L282" s="134"/>
      <c r="M282" s="134"/>
      <c r="N282" s="134"/>
      <c r="O282" s="134"/>
      <c r="P282" s="134"/>
      <c r="Q282" s="134"/>
      <c r="R282" s="134"/>
      <c r="S282" s="134"/>
      <c r="T282" s="134"/>
      <c r="U282" s="134"/>
      <c r="V282" s="134"/>
      <c r="W282" s="134"/>
      <c r="X282" s="134"/>
      <c r="Y282" s="134"/>
      <c r="Z282" s="134"/>
    </row>
    <row r="283" spans="1:26">
      <c r="A283" s="134"/>
      <c r="B283" s="134"/>
      <c r="C283" s="135"/>
      <c r="D283" s="135"/>
      <c r="E283" s="136"/>
      <c r="F283" s="135"/>
      <c r="G283" s="134"/>
      <c r="H283" s="134"/>
      <c r="I283" s="134"/>
      <c r="J283" s="134"/>
      <c r="K283" s="134"/>
      <c r="L283" s="134"/>
      <c r="M283" s="134"/>
      <c r="N283" s="134"/>
      <c r="O283" s="134"/>
      <c r="P283" s="134"/>
      <c r="Q283" s="134"/>
      <c r="R283" s="134"/>
      <c r="S283" s="134"/>
      <c r="T283" s="134"/>
      <c r="U283" s="134"/>
      <c r="V283" s="134"/>
      <c r="W283" s="134"/>
      <c r="X283" s="134"/>
      <c r="Y283" s="134"/>
      <c r="Z283" s="134"/>
    </row>
    <row r="284" spans="1:26">
      <c r="A284" s="134"/>
      <c r="B284" s="134"/>
      <c r="C284" s="135"/>
      <c r="D284" s="135"/>
      <c r="E284" s="136"/>
      <c r="F284" s="135"/>
      <c r="G284" s="134"/>
      <c r="H284" s="134"/>
      <c r="I284" s="134"/>
      <c r="J284" s="134"/>
      <c r="K284" s="134"/>
      <c r="L284" s="134"/>
      <c r="M284" s="134"/>
      <c r="N284" s="134"/>
      <c r="O284" s="134"/>
      <c r="P284" s="134"/>
      <c r="Q284" s="134"/>
      <c r="R284" s="134"/>
      <c r="S284" s="134"/>
      <c r="T284" s="134"/>
      <c r="U284" s="134"/>
      <c r="V284" s="134"/>
      <c r="W284" s="134"/>
      <c r="X284" s="134"/>
      <c r="Y284" s="134"/>
      <c r="Z284" s="134"/>
    </row>
    <row r="285" spans="1:26">
      <c r="A285" s="134"/>
      <c r="B285" s="134"/>
      <c r="C285" s="135"/>
      <c r="D285" s="135"/>
      <c r="E285" s="136"/>
      <c r="F285" s="135"/>
      <c r="G285" s="134"/>
      <c r="H285" s="134"/>
      <c r="I285" s="134"/>
      <c r="J285" s="134"/>
      <c r="K285" s="134"/>
      <c r="L285" s="134"/>
      <c r="M285" s="134"/>
      <c r="N285" s="134"/>
      <c r="O285" s="134"/>
      <c r="P285" s="134"/>
      <c r="Q285" s="134"/>
      <c r="R285" s="134"/>
      <c r="S285" s="134"/>
      <c r="T285" s="134"/>
      <c r="U285" s="134"/>
      <c r="V285" s="134"/>
      <c r="W285" s="134"/>
      <c r="X285" s="134"/>
      <c r="Y285" s="134"/>
      <c r="Z285" s="134"/>
    </row>
    <row r="286" spans="1:26">
      <c r="A286" s="134"/>
      <c r="B286" s="134"/>
      <c r="C286" s="135"/>
      <c r="D286" s="135"/>
      <c r="E286" s="136"/>
      <c r="F286" s="135"/>
      <c r="G286" s="134"/>
      <c r="H286" s="134"/>
      <c r="I286" s="134"/>
      <c r="J286" s="134"/>
      <c r="K286" s="134"/>
      <c r="L286" s="134"/>
      <c r="M286" s="134"/>
      <c r="N286" s="134"/>
      <c r="O286" s="134"/>
      <c r="P286" s="134"/>
      <c r="Q286" s="134"/>
      <c r="R286" s="134"/>
      <c r="S286" s="134"/>
      <c r="T286" s="134"/>
      <c r="U286" s="134"/>
      <c r="V286" s="134"/>
      <c r="W286" s="134"/>
      <c r="X286" s="134"/>
      <c r="Y286" s="134"/>
      <c r="Z286" s="134"/>
    </row>
    <row r="287" spans="1:26">
      <c r="A287" s="134"/>
      <c r="B287" s="134"/>
      <c r="C287" s="135"/>
      <c r="D287" s="135"/>
      <c r="E287" s="136"/>
      <c r="F287" s="135"/>
      <c r="G287" s="134"/>
      <c r="H287" s="134"/>
      <c r="I287" s="134"/>
      <c r="J287" s="134"/>
      <c r="K287" s="134"/>
      <c r="L287" s="134"/>
      <c r="M287" s="134"/>
      <c r="N287" s="134"/>
      <c r="O287" s="134"/>
      <c r="P287" s="134"/>
      <c r="Q287" s="134"/>
      <c r="R287" s="134"/>
      <c r="S287" s="134"/>
      <c r="T287" s="134"/>
      <c r="U287" s="134"/>
      <c r="V287" s="134"/>
      <c r="W287" s="134"/>
      <c r="X287" s="134"/>
      <c r="Y287" s="134"/>
      <c r="Z287" s="134"/>
    </row>
    <row r="288" spans="1:26">
      <c r="A288" s="134"/>
      <c r="B288" s="134"/>
      <c r="C288" s="135"/>
      <c r="D288" s="135"/>
      <c r="E288" s="136"/>
      <c r="F288" s="135"/>
      <c r="G288" s="134"/>
      <c r="H288" s="134"/>
      <c r="I288" s="134"/>
      <c r="J288" s="134"/>
      <c r="K288" s="134"/>
      <c r="L288" s="134"/>
      <c r="M288" s="134"/>
      <c r="N288" s="134"/>
      <c r="O288" s="134"/>
      <c r="P288" s="134"/>
      <c r="Q288" s="134"/>
      <c r="R288" s="134"/>
      <c r="S288" s="134"/>
      <c r="T288" s="134"/>
      <c r="U288" s="134"/>
      <c r="V288" s="134"/>
      <c r="W288" s="134"/>
      <c r="X288" s="134"/>
      <c r="Y288" s="134"/>
      <c r="Z288" s="134"/>
    </row>
    <row r="289" spans="1:26">
      <c r="A289" s="134"/>
      <c r="B289" s="134"/>
      <c r="C289" s="135"/>
      <c r="D289" s="135"/>
      <c r="E289" s="136"/>
      <c r="F289" s="135"/>
      <c r="G289" s="134"/>
      <c r="H289" s="134"/>
      <c r="I289" s="134"/>
      <c r="J289" s="134"/>
      <c r="K289" s="134"/>
      <c r="L289" s="134"/>
      <c r="M289" s="134"/>
      <c r="N289" s="134"/>
      <c r="O289" s="134"/>
      <c r="P289" s="134"/>
      <c r="Q289" s="134"/>
      <c r="R289" s="134"/>
      <c r="S289" s="134"/>
      <c r="T289" s="134"/>
      <c r="U289" s="134"/>
      <c r="V289" s="134"/>
      <c r="W289" s="134"/>
      <c r="X289" s="134"/>
      <c r="Y289" s="134"/>
      <c r="Z289" s="134"/>
    </row>
    <row r="290" spans="1:26">
      <c r="A290" s="134"/>
      <c r="B290" s="134"/>
      <c r="C290" s="135"/>
      <c r="D290" s="135"/>
      <c r="E290" s="136"/>
      <c r="F290" s="135"/>
      <c r="G290" s="134"/>
      <c r="H290" s="134"/>
      <c r="I290" s="134"/>
      <c r="J290" s="134"/>
      <c r="K290" s="134"/>
      <c r="L290" s="134"/>
      <c r="M290" s="134"/>
      <c r="N290" s="134"/>
      <c r="O290" s="134"/>
      <c r="P290" s="134"/>
      <c r="Q290" s="134"/>
      <c r="R290" s="134"/>
      <c r="S290" s="134"/>
      <c r="T290" s="134"/>
      <c r="U290" s="134"/>
      <c r="V290" s="134"/>
      <c r="W290" s="134"/>
      <c r="X290" s="134"/>
      <c r="Y290" s="134"/>
      <c r="Z290" s="134"/>
    </row>
    <row r="291" spans="1:26">
      <c r="A291" s="134"/>
      <c r="B291" s="134"/>
      <c r="C291" s="135"/>
      <c r="D291" s="135"/>
      <c r="E291" s="136"/>
      <c r="F291" s="135"/>
      <c r="G291" s="134"/>
      <c r="H291" s="134"/>
      <c r="I291" s="134"/>
      <c r="J291" s="134"/>
      <c r="K291" s="134"/>
      <c r="L291" s="134"/>
      <c r="M291" s="134"/>
      <c r="N291" s="134"/>
      <c r="O291" s="134"/>
      <c r="P291" s="134"/>
      <c r="Q291" s="134"/>
      <c r="R291" s="134"/>
      <c r="S291" s="134"/>
      <c r="T291" s="134"/>
      <c r="U291" s="134"/>
      <c r="V291" s="134"/>
      <c r="W291" s="134"/>
      <c r="X291" s="134"/>
      <c r="Y291" s="134"/>
      <c r="Z291" s="134"/>
    </row>
    <row r="292" spans="1:26">
      <c r="A292" s="134"/>
      <c r="B292" s="134"/>
      <c r="C292" s="135"/>
      <c r="D292" s="135"/>
      <c r="E292" s="136"/>
      <c r="F292" s="135"/>
      <c r="G292" s="134"/>
      <c r="H292" s="134"/>
      <c r="I292" s="134"/>
      <c r="J292" s="134"/>
      <c r="K292" s="134"/>
      <c r="L292" s="134"/>
      <c r="M292" s="134"/>
      <c r="N292" s="134"/>
      <c r="O292" s="134"/>
      <c r="P292" s="134"/>
      <c r="Q292" s="134"/>
      <c r="R292" s="134"/>
      <c r="S292" s="134"/>
      <c r="T292" s="134"/>
      <c r="U292" s="134"/>
      <c r="V292" s="134"/>
      <c r="W292" s="134"/>
      <c r="X292" s="134"/>
      <c r="Y292" s="134"/>
      <c r="Z292" s="134"/>
    </row>
    <row r="293" spans="1:26">
      <c r="A293" s="134"/>
      <c r="B293" s="134"/>
      <c r="C293" s="135"/>
      <c r="D293" s="135"/>
      <c r="E293" s="136"/>
      <c r="F293" s="135"/>
      <c r="G293" s="134"/>
      <c r="H293" s="134"/>
      <c r="I293" s="134"/>
      <c r="J293" s="134"/>
      <c r="K293" s="134"/>
      <c r="L293" s="134"/>
      <c r="M293" s="134"/>
      <c r="N293" s="134"/>
      <c r="O293" s="134"/>
      <c r="P293" s="134"/>
      <c r="Q293" s="134"/>
      <c r="R293" s="134"/>
      <c r="S293" s="134"/>
      <c r="T293" s="134"/>
      <c r="U293" s="134"/>
      <c r="V293" s="134"/>
      <c r="W293" s="134"/>
      <c r="X293" s="134"/>
      <c r="Y293" s="134"/>
      <c r="Z293" s="134"/>
    </row>
    <row r="294" spans="1:26">
      <c r="A294" s="134"/>
      <c r="B294" s="134"/>
      <c r="C294" s="135"/>
      <c r="D294" s="135"/>
      <c r="E294" s="136"/>
      <c r="F294" s="135"/>
      <c r="G294" s="134"/>
      <c r="H294" s="134"/>
      <c r="I294" s="134"/>
      <c r="J294" s="134"/>
      <c r="K294" s="134"/>
      <c r="L294" s="134"/>
      <c r="M294" s="134"/>
      <c r="N294" s="134"/>
      <c r="O294" s="134"/>
      <c r="P294" s="134"/>
      <c r="Q294" s="134"/>
      <c r="R294" s="134"/>
      <c r="S294" s="134"/>
      <c r="T294" s="134"/>
      <c r="U294" s="134"/>
      <c r="V294" s="134"/>
      <c r="W294" s="134"/>
      <c r="X294" s="134"/>
      <c r="Y294" s="134"/>
      <c r="Z294" s="134"/>
    </row>
    <row r="295" spans="1:26">
      <c r="A295" s="134"/>
      <c r="B295" s="134"/>
      <c r="C295" s="135"/>
      <c r="D295" s="135"/>
      <c r="E295" s="136"/>
      <c r="F295" s="135"/>
      <c r="G295" s="134"/>
      <c r="H295" s="134"/>
      <c r="I295" s="134"/>
      <c r="J295" s="134"/>
      <c r="K295" s="134"/>
      <c r="L295" s="134"/>
      <c r="M295" s="134"/>
      <c r="N295" s="134"/>
      <c r="O295" s="134"/>
      <c r="P295" s="134"/>
      <c r="Q295" s="134"/>
      <c r="R295" s="134"/>
      <c r="S295" s="134"/>
      <c r="T295" s="134"/>
      <c r="U295" s="134"/>
      <c r="V295" s="134"/>
      <c r="W295" s="134"/>
      <c r="X295" s="134"/>
      <c r="Y295" s="134"/>
      <c r="Z295" s="134"/>
    </row>
    <row r="296" spans="1:26">
      <c r="A296" s="134"/>
      <c r="B296" s="134"/>
      <c r="C296" s="135"/>
      <c r="D296" s="135"/>
      <c r="E296" s="136"/>
      <c r="F296" s="135"/>
      <c r="G296" s="134"/>
      <c r="H296" s="134"/>
      <c r="I296" s="134"/>
      <c r="J296" s="134"/>
      <c r="K296" s="134"/>
      <c r="L296" s="134"/>
      <c r="M296" s="134"/>
      <c r="N296" s="134"/>
      <c r="O296" s="134"/>
      <c r="P296" s="134"/>
      <c r="Q296" s="134"/>
      <c r="R296" s="134"/>
      <c r="S296" s="134"/>
      <c r="T296" s="134"/>
      <c r="U296" s="134"/>
      <c r="V296" s="134"/>
      <c r="W296" s="134"/>
      <c r="X296" s="134"/>
      <c r="Y296" s="134"/>
      <c r="Z296" s="134"/>
    </row>
    <row r="297" spans="1:26">
      <c r="A297" s="134"/>
      <c r="B297" s="134"/>
      <c r="C297" s="135"/>
      <c r="D297" s="135"/>
      <c r="E297" s="136"/>
      <c r="F297" s="135"/>
      <c r="G297" s="134"/>
      <c r="H297" s="134"/>
      <c r="I297" s="134"/>
      <c r="J297" s="134"/>
      <c r="K297" s="134"/>
      <c r="L297" s="134"/>
      <c r="M297" s="134"/>
      <c r="N297" s="134"/>
      <c r="O297" s="134"/>
      <c r="P297" s="134"/>
      <c r="Q297" s="134"/>
      <c r="R297" s="134"/>
      <c r="S297" s="134"/>
      <c r="T297" s="134"/>
      <c r="U297" s="134"/>
      <c r="V297" s="134"/>
      <c r="W297" s="134"/>
      <c r="X297" s="134"/>
      <c r="Y297" s="134"/>
      <c r="Z297" s="134"/>
    </row>
    <row r="298" spans="1:26">
      <c r="A298" s="134"/>
      <c r="B298" s="134"/>
      <c r="C298" s="135"/>
      <c r="D298" s="135"/>
      <c r="E298" s="136"/>
      <c r="F298" s="135"/>
      <c r="G298" s="134"/>
      <c r="H298" s="134"/>
      <c r="I298" s="134"/>
      <c r="J298" s="134"/>
      <c r="K298" s="134"/>
      <c r="L298" s="134"/>
      <c r="M298" s="134"/>
      <c r="N298" s="134"/>
      <c r="O298" s="134"/>
      <c r="P298" s="134"/>
      <c r="Q298" s="134"/>
      <c r="R298" s="134"/>
      <c r="S298" s="134"/>
      <c r="T298" s="134"/>
      <c r="U298" s="134"/>
      <c r="V298" s="134"/>
      <c r="W298" s="134"/>
      <c r="X298" s="134"/>
      <c r="Y298" s="134"/>
      <c r="Z298" s="134"/>
    </row>
    <row r="299" spans="1:26">
      <c r="A299" s="134"/>
      <c r="B299" s="134"/>
      <c r="C299" s="135"/>
      <c r="D299" s="135"/>
      <c r="E299" s="136"/>
      <c r="F299" s="135"/>
      <c r="G299" s="134"/>
      <c r="H299" s="134"/>
      <c r="I299" s="134"/>
      <c r="J299" s="134"/>
      <c r="K299" s="134"/>
      <c r="L299" s="134"/>
      <c r="M299" s="134"/>
      <c r="N299" s="134"/>
      <c r="O299" s="134"/>
      <c r="P299" s="134"/>
      <c r="Q299" s="134"/>
      <c r="R299" s="134"/>
      <c r="S299" s="134"/>
      <c r="T299" s="134"/>
      <c r="U299" s="134"/>
      <c r="V299" s="134"/>
      <c r="W299" s="134"/>
      <c r="X299" s="134"/>
      <c r="Y299" s="134"/>
      <c r="Z299" s="134"/>
    </row>
    <row r="300" spans="1:26">
      <c r="A300" s="134"/>
      <c r="B300" s="134"/>
      <c r="C300" s="135"/>
      <c r="D300" s="135"/>
      <c r="E300" s="136"/>
      <c r="F300" s="135"/>
      <c r="G300" s="134"/>
      <c r="H300" s="134"/>
      <c r="I300" s="134"/>
      <c r="J300" s="134"/>
      <c r="K300" s="134"/>
      <c r="L300" s="134"/>
      <c r="M300" s="134"/>
      <c r="N300" s="134"/>
      <c r="O300" s="134"/>
      <c r="P300" s="134"/>
      <c r="Q300" s="134"/>
      <c r="R300" s="134"/>
      <c r="S300" s="134"/>
      <c r="T300" s="134"/>
      <c r="U300" s="134"/>
      <c r="V300" s="134"/>
      <c r="W300" s="134"/>
      <c r="X300" s="134"/>
      <c r="Y300" s="134"/>
      <c r="Z300" s="134"/>
    </row>
    <row r="301" spans="1:26">
      <c r="A301" s="134"/>
      <c r="B301" s="134"/>
      <c r="C301" s="135"/>
      <c r="D301" s="135"/>
      <c r="E301" s="136"/>
      <c r="F301" s="135"/>
      <c r="G301" s="134"/>
      <c r="H301" s="134"/>
      <c r="I301" s="134"/>
      <c r="J301" s="134"/>
      <c r="K301" s="134"/>
      <c r="L301" s="134"/>
      <c r="M301" s="134"/>
      <c r="N301" s="134"/>
      <c r="O301" s="134"/>
      <c r="P301" s="134"/>
      <c r="Q301" s="134"/>
      <c r="R301" s="134"/>
      <c r="S301" s="134"/>
      <c r="T301" s="134"/>
      <c r="U301" s="134"/>
      <c r="V301" s="134"/>
      <c r="W301" s="134"/>
      <c r="X301" s="134"/>
      <c r="Y301" s="134"/>
      <c r="Z301" s="134"/>
    </row>
    <row r="302" spans="1:26">
      <c r="A302" s="134"/>
      <c r="B302" s="134"/>
      <c r="C302" s="135"/>
      <c r="D302" s="135"/>
      <c r="E302" s="136"/>
      <c r="F302" s="135"/>
      <c r="G302" s="134"/>
      <c r="H302" s="134"/>
      <c r="I302" s="134"/>
      <c r="J302" s="134"/>
      <c r="K302" s="134"/>
      <c r="L302" s="134"/>
      <c r="M302" s="134"/>
      <c r="N302" s="134"/>
      <c r="O302" s="134"/>
      <c r="P302" s="134"/>
      <c r="Q302" s="134"/>
      <c r="R302" s="134"/>
      <c r="S302" s="134"/>
      <c r="T302" s="134"/>
      <c r="U302" s="134"/>
      <c r="V302" s="134"/>
      <c r="W302" s="134"/>
      <c r="X302" s="134"/>
      <c r="Y302" s="134"/>
      <c r="Z302" s="134"/>
    </row>
    <row r="303" spans="1:26">
      <c r="A303" s="134"/>
      <c r="B303" s="134"/>
      <c r="C303" s="135"/>
      <c r="D303" s="135"/>
      <c r="E303" s="136"/>
      <c r="F303" s="135"/>
      <c r="G303" s="134"/>
      <c r="H303" s="134"/>
      <c r="I303" s="134"/>
      <c r="J303" s="134"/>
      <c r="K303" s="134"/>
      <c r="L303" s="134"/>
      <c r="M303" s="134"/>
      <c r="N303" s="134"/>
      <c r="O303" s="134"/>
      <c r="P303" s="134"/>
      <c r="Q303" s="134"/>
      <c r="R303" s="134"/>
      <c r="S303" s="134"/>
      <c r="T303" s="134"/>
      <c r="U303" s="134"/>
      <c r="V303" s="134"/>
      <c r="W303" s="134"/>
      <c r="X303" s="134"/>
      <c r="Y303" s="134"/>
      <c r="Z303" s="134"/>
    </row>
    <row r="304" spans="1:26">
      <c r="A304" s="134"/>
      <c r="B304" s="134"/>
      <c r="C304" s="135"/>
      <c r="D304" s="135"/>
      <c r="E304" s="136"/>
      <c r="F304" s="135"/>
      <c r="G304" s="134"/>
      <c r="H304" s="134"/>
      <c r="I304" s="134"/>
      <c r="J304" s="134"/>
      <c r="K304" s="134"/>
      <c r="L304" s="134"/>
      <c r="M304" s="134"/>
      <c r="N304" s="134"/>
      <c r="O304" s="134"/>
      <c r="P304" s="134"/>
      <c r="Q304" s="134"/>
      <c r="R304" s="134"/>
      <c r="S304" s="134"/>
      <c r="T304" s="134"/>
      <c r="U304" s="134"/>
      <c r="V304" s="134"/>
      <c r="W304" s="134"/>
      <c r="X304" s="134"/>
      <c r="Y304" s="134"/>
      <c r="Z304" s="134"/>
    </row>
    <row r="305" spans="1:26">
      <c r="A305" s="134"/>
      <c r="B305" s="134"/>
      <c r="C305" s="135"/>
      <c r="D305" s="135"/>
      <c r="E305" s="136"/>
      <c r="F305" s="135"/>
      <c r="G305" s="134"/>
      <c r="H305" s="134"/>
      <c r="I305" s="134"/>
      <c r="J305" s="134"/>
      <c r="K305" s="134"/>
      <c r="L305" s="134"/>
      <c r="M305" s="134"/>
      <c r="N305" s="134"/>
      <c r="O305" s="134"/>
      <c r="P305" s="134"/>
      <c r="Q305" s="134"/>
      <c r="R305" s="134"/>
      <c r="S305" s="134"/>
      <c r="T305" s="134"/>
      <c r="U305" s="134"/>
      <c r="V305" s="134"/>
      <c r="W305" s="134"/>
      <c r="X305" s="134"/>
      <c r="Y305" s="134"/>
      <c r="Z305" s="134"/>
    </row>
    <row r="306" spans="1:26">
      <c r="A306" s="134"/>
      <c r="B306" s="134"/>
      <c r="C306" s="135"/>
      <c r="D306" s="135"/>
      <c r="E306" s="136"/>
      <c r="F306" s="135"/>
      <c r="G306" s="134"/>
      <c r="H306" s="134"/>
      <c r="I306" s="134"/>
      <c r="J306" s="134"/>
      <c r="K306" s="134"/>
      <c r="L306" s="134"/>
      <c r="M306" s="134"/>
      <c r="N306" s="134"/>
      <c r="O306" s="134"/>
      <c r="P306" s="134"/>
      <c r="Q306" s="134"/>
      <c r="R306" s="134"/>
      <c r="S306" s="134"/>
      <c r="T306" s="134"/>
      <c r="U306" s="134"/>
      <c r="V306" s="134"/>
      <c r="W306" s="134"/>
      <c r="X306" s="134"/>
      <c r="Y306" s="134"/>
      <c r="Z306" s="134"/>
    </row>
    <row r="307" spans="1:26">
      <c r="A307" s="134"/>
      <c r="B307" s="134"/>
      <c r="C307" s="135"/>
      <c r="D307" s="135"/>
      <c r="E307" s="136"/>
      <c r="F307" s="135"/>
      <c r="G307" s="134"/>
      <c r="H307" s="134"/>
      <c r="I307" s="134"/>
      <c r="J307" s="134"/>
      <c r="K307" s="134"/>
      <c r="L307" s="134"/>
      <c r="M307" s="134"/>
      <c r="N307" s="134"/>
      <c r="O307" s="134"/>
      <c r="P307" s="134"/>
      <c r="Q307" s="134"/>
      <c r="R307" s="134"/>
      <c r="S307" s="134"/>
      <c r="T307" s="134"/>
      <c r="U307" s="134"/>
      <c r="V307" s="134"/>
      <c r="W307" s="134"/>
      <c r="X307" s="134"/>
      <c r="Y307" s="134"/>
      <c r="Z307" s="134"/>
    </row>
    <row r="308" spans="1:26">
      <c r="A308" s="134"/>
      <c r="B308" s="134"/>
      <c r="C308" s="135"/>
      <c r="D308" s="135"/>
      <c r="E308" s="136"/>
      <c r="F308" s="135"/>
      <c r="G308" s="134"/>
      <c r="H308" s="134"/>
      <c r="I308" s="134"/>
      <c r="J308" s="134"/>
      <c r="K308" s="134"/>
      <c r="L308" s="134"/>
      <c r="M308" s="134"/>
      <c r="N308" s="134"/>
      <c r="O308" s="134"/>
      <c r="P308" s="134"/>
      <c r="Q308" s="134"/>
      <c r="R308" s="134"/>
      <c r="S308" s="134"/>
      <c r="T308" s="134"/>
      <c r="U308" s="134"/>
      <c r="V308" s="134"/>
      <c r="W308" s="134"/>
      <c r="X308" s="134"/>
      <c r="Y308" s="134"/>
      <c r="Z308" s="134"/>
    </row>
    <row r="309" spans="1:26">
      <c r="A309" s="134"/>
      <c r="B309" s="134"/>
      <c r="C309" s="135"/>
      <c r="D309" s="135"/>
      <c r="E309" s="136"/>
      <c r="F309" s="135"/>
      <c r="G309" s="134"/>
      <c r="H309" s="134"/>
      <c r="I309" s="134"/>
      <c r="J309" s="134"/>
      <c r="K309" s="134"/>
      <c r="L309" s="134"/>
      <c r="M309" s="134"/>
      <c r="N309" s="134"/>
      <c r="O309" s="134"/>
      <c r="P309" s="134"/>
      <c r="Q309" s="134"/>
      <c r="R309" s="134"/>
      <c r="S309" s="134"/>
      <c r="T309" s="134"/>
      <c r="U309" s="134"/>
      <c r="V309" s="134"/>
      <c r="W309" s="134"/>
      <c r="X309" s="134"/>
      <c r="Y309" s="134"/>
      <c r="Z309" s="134"/>
    </row>
    <row r="310" spans="1:26">
      <c r="A310" s="134"/>
      <c r="B310" s="134"/>
      <c r="C310" s="135"/>
      <c r="D310" s="135"/>
      <c r="E310" s="136"/>
      <c r="F310" s="135"/>
      <c r="G310" s="134"/>
      <c r="H310" s="134"/>
      <c r="I310" s="134"/>
      <c r="J310" s="134"/>
      <c r="K310" s="134"/>
      <c r="L310" s="134"/>
      <c r="M310" s="134"/>
      <c r="N310" s="134"/>
      <c r="O310" s="134"/>
      <c r="P310" s="134"/>
      <c r="Q310" s="134"/>
      <c r="R310" s="134"/>
      <c r="S310" s="134"/>
      <c r="T310" s="134"/>
      <c r="U310" s="134"/>
      <c r="V310" s="134"/>
      <c r="W310" s="134"/>
      <c r="X310" s="134"/>
      <c r="Y310" s="134"/>
      <c r="Z310" s="134"/>
    </row>
    <row r="311" spans="1:26">
      <c r="A311" s="134"/>
      <c r="B311" s="134"/>
      <c r="C311" s="135"/>
      <c r="D311" s="135"/>
      <c r="E311" s="136"/>
      <c r="F311" s="135"/>
      <c r="G311" s="134"/>
      <c r="H311" s="134"/>
      <c r="I311" s="134"/>
      <c r="J311" s="134"/>
      <c r="K311" s="134"/>
      <c r="L311" s="134"/>
      <c r="M311" s="134"/>
      <c r="N311" s="134"/>
      <c r="O311" s="134"/>
      <c r="P311" s="134"/>
      <c r="Q311" s="134"/>
      <c r="R311" s="134"/>
      <c r="S311" s="134"/>
      <c r="T311" s="134"/>
      <c r="U311" s="134"/>
      <c r="V311" s="134"/>
      <c r="W311" s="134"/>
      <c r="X311" s="134"/>
      <c r="Y311" s="134"/>
      <c r="Z311" s="134"/>
    </row>
    <row r="312" spans="1:26">
      <c r="A312" s="134"/>
      <c r="B312" s="134"/>
      <c r="C312" s="135"/>
      <c r="D312" s="135"/>
      <c r="E312" s="136"/>
      <c r="F312" s="135"/>
      <c r="G312" s="134"/>
      <c r="H312" s="134"/>
      <c r="I312" s="134"/>
      <c r="J312" s="134"/>
      <c r="K312" s="134"/>
      <c r="L312" s="134"/>
      <c r="M312" s="134"/>
      <c r="N312" s="134"/>
      <c r="O312" s="134"/>
      <c r="P312" s="134"/>
      <c r="Q312" s="134"/>
      <c r="R312" s="134"/>
      <c r="S312" s="134"/>
      <c r="T312" s="134"/>
      <c r="U312" s="134"/>
      <c r="V312" s="134"/>
      <c r="W312" s="134"/>
      <c r="X312" s="134"/>
      <c r="Y312" s="134"/>
      <c r="Z312" s="134"/>
    </row>
    <row r="313" spans="1:26">
      <c r="A313" s="134"/>
      <c r="B313" s="134"/>
      <c r="C313" s="135"/>
      <c r="D313" s="135"/>
      <c r="E313" s="136"/>
      <c r="F313" s="135"/>
      <c r="G313" s="134"/>
      <c r="H313" s="134"/>
      <c r="I313" s="134"/>
      <c r="J313" s="134"/>
      <c r="K313" s="134"/>
      <c r="L313" s="134"/>
      <c r="M313" s="134"/>
      <c r="N313" s="134"/>
      <c r="O313" s="134"/>
      <c r="P313" s="134"/>
      <c r="Q313" s="134"/>
      <c r="R313" s="134"/>
      <c r="S313" s="134"/>
      <c r="T313" s="134"/>
      <c r="U313" s="134"/>
      <c r="V313" s="134"/>
      <c r="W313" s="134"/>
      <c r="X313" s="134"/>
      <c r="Y313" s="134"/>
      <c r="Z313" s="134"/>
    </row>
    <row r="314" spans="1:26">
      <c r="A314" s="134"/>
      <c r="B314" s="134"/>
      <c r="C314" s="135"/>
      <c r="D314" s="135"/>
      <c r="E314" s="136"/>
      <c r="F314" s="135"/>
      <c r="G314" s="134"/>
      <c r="H314" s="134"/>
      <c r="I314" s="134"/>
      <c r="J314" s="134"/>
      <c r="K314" s="134"/>
      <c r="L314" s="134"/>
      <c r="M314" s="134"/>
      <c r="N314" s="134"/>
      <c r="O314" s="134"/>
      <c r="P314" s="134"/>
      <c r="Q314" s="134"/>
      <c r="R314" s="134"/>
      <c r="S314" s="134"/>
      <c r="T314" s="134"/>
      <c r="U314" s="134"/>
      <c r="V314" s="134"/>
      <c r="W314" s="134"/>
      <c r="X314" s="134"/>
      <c r="Y314" s="134"/>
      <c r="Z314" s="134"/>
    </row>
    <row r="315" spans="1:26">
      <c r="A315" s="134"/>
      <c r="B315" s="134"/>
      <c r="C315" s="135"/>
      <c r="D315" s="135"/>
      <c r="E315" s="136"/>
      <c r="F315" s="135"/>
      <c r="G315" s="134"/>
      <c r="H315" s="134"/>
      <c r="I315" s="134"/>
      <c r="J315" s="134"/>
      <c r="K315" s="134"/>
      <c r="L315" s="134"/>
      <c r="M315" s="134"/>
      <c r="N315" s="134"/>
      <c r="O315" s="134"/>
      <c r="P315" s="134"/>
      <c r="Q315" s="134"/>
      <c r="R315" s="134"/>
      <c r="S315" s="134"/>
      <c r="T315" s="134"/>
      <c r="U315" s="134"/>
      <c r="V315" s="134"/>
      <c r="W315" s="134"/>
      <c r="X315" s="134"/>
      <c r="Y315" s="134"/>
      <c r="Z315" s="134"/>
    </row>
    <row r="316" spans="1:26">
      <c r="A316" s="134"/>
      <c r="B316" s="134"/>
      <c r="C316" s="135"/>
      <c r="D316" s="135"/>
      <c r="E316" s="136"/>
      <c r="F316" s="135"/>
      <c r="G316" s="134"/>
      <c r="H316" s="134"/>
      <c r="I316" s="134"/>
      <c r="J316" s="134"/>
      <c r="K316" s="134"/>
      <c r="L316" s="134"/>
      <c r="M316" s="134"/>
      <c r="N316" s="134"/>
      <c r="O316" s="134"/>
      <c r="P316" s="134"/>
      <c r="Q316" s="134"/>
      <c r="R316" s="134"/>
      <c r="S316" s="134"/>
      <c r="T316" s="134"/>
      <c r="U316" s="134"/>
      <c r="V316" s="134"/>
      <c r="W316" s="134"/>
      <c r="X316" s="134"/>
      <c r="Y316" s="134"/>
      <c r="Z316" s="134"/>
    </row>
    <row r="317" spans="1:26">
      <c r="A317" s="134"/>
      <c r="B317" s="134"/>
      <c r="C317" s="135"/>
      <c r="D317" s="135"/>
      <c r="E317" s="136"/>
      <c r="F317" s="135"/>
      <c r="G317" s="134"/>
      <c r="H317" s="134"/>
      <c r="I317" s="134"/>
      <c r="J317" s="134"/>
      <c r="K317" s="134"/>
      <c r="L317" s="134"/>
      <c r="M317" s="134"/>
      <c r="N317" s="134"/>
      <c r="O317" s="134"/>
      <c r="P317" s="134"/>
      <c r="Q317" s="134"/>
      <c r="R317" s="134"/>
      <c r="S317" s="134"/>
      <c r="T317" s="134"/>
      <c r="U317" s="134"/>
      <c r="V317" s="134"/>
      <c r="W317" s="134"/>
      <c r="X317" s="134"/>
      <c r="Y317" s="134"/>
      <c r="Z317" s="134"/>
    </row>
    <row r="318" spans="1:26">
      <c r="A318" s="134"/>
      <c r="B318" s="134"/>
      <c r="C318" s="135"/>
      <c r="D318" s="135"/>
      <c r="E318" s="136"/>
      <c r="F318" s="135"/>
      <c r="G318" s="134"/>
      <c r="H318" s="134"/>
      <c r="I318" s="134"/>
      <c r="J318" s="134"/>
      <c r="K318" s="134"/>
      <c r="L318" s="134"/>
      <c r="M318" s="134"/>
      <c r="N318" s="134"/>
      <c r="O318" s="134"/>
      <c r="P318" s="134"/>
      <c r="Q318" s="134"/>
      <c r="R318" s="134"/>
      <c r="S318" s="134"/>
      <c r="T318" s="134"/>
      <c r="U318" s="134"/>
      <c r="V318" s="134"/>
      <c r="W318" s="134"/>
      <c r="X318" s="134"/>
      <c r="Y318" s="134"/>
      <c r="Z318" s="134"/>
    </row>
    <row r="319" spans="1:26">
      <c r="A319" s="134"/>
      <c r="B319" s="134"/>
      <c r="C319" s="135"/>
      <c r="D319" s="135"/>
      <c r="E319" s="136"/>
      <c r="F319" s="135"/>
      <c r="G319" s="134"/>
      <c r="H319" s="134"/>
      <c r="I319" s="134"/>
      <c r="J319" s="134"/>
      <c r="K319" s="134"/>
      <c r="L319" s="134"/>
      <c r="M319" s="134"/>
      <c r="N319" s="134"/>
      <c r="O319" s="134"/>
      <c r="P319" s="134"/>
      <c r="Q319" s="134"/>
      <c r="R319" s="134"/>
      <c r="S319" s="134"/>
      <c r="T319" s="134"/>
      <c r="U319" s="134"/>
      <c r="V319" s="134"/>
      <c r="W319" s="134"/>
      <c r="X319" s="134"/>
      <c r="Y319" s="134"/>
      <c r="Z319" s="134"/>
    </row>
    <row r="320" spans="1:26">
      <c r="A320" s="134"/>
      <c r="B320" s="134"/>
      <c r="C320" s="135"/>
      <c r="D320" s="135"/>
      <c r="E320" s="136"/>
      <c r="F320" s="135"/>
      <c r="G320" s="134"/>
      <c r="H320" s="134"/>
      <c r="I320" s="134"/>
      <c r="J320" s="134"/>
      <c r="K320" s="134"/>
      <c r="L320" s="134"/>
      <c r="M320" s="134"/>
      <c r="N320" s="134"/>
      <c r="O320" s="134"/>
      <c r="P320" s="134"/>
      <c r="Q320" s="134"/>
      <c r="R320" s="134"/>
      <c r="S320" s="134"/>
      <c r="T320" s="134"/>
      <c r="U320" s="134"/>
      <c r="V320" s="134"/>
      <c r="W320" s="134"/>
      <c r="X320" s="134"/>
      <c r="Y320" s="134"/>
      <c r="Z320" s="134"/>
    </row>
    <row r="321" spans="1:26">
      <c r="A321" s="134"/>
      <c r="B321" s="134"/>
      <c r="C321" s="135"/>
      <c r="D321" s="135"/>
      <c r="E321" s="136"/>
      <c r="F321" s="135"/>
      <c r="G321" s="134"/>
      <c r="H321" s="134"/>
      <c r="I321" s="134"/>
      <c r="J321" s="134"/>
      <c r="K321" s="134"/>
      <c r="L321" s="134"/>
      <c r="M321" s="134"/>
      <c r="N321" s="134"/>
      <c r="O321" s="134"/>
      <c r="P321" s="134"/>
      <c r="Q321" s="134"/>
      <c r="R321" s="134"/>
      <c r="S321" s="134"/>
      <c r="T321" s="134"/>
      <c r="U321" s="134"/>
      <c r="V321" s="134"/>
      <c r="W321" s="134"/>
      <c r="X321" s="134"/>
      <c r="Y321" s="134"/>
      <c r="Z321" s="134"/>
    </row>
    <row r="322" spans="1:26">
      <c r="A322" s="134"/>
      <c r="B322" s="134"/>
      <c r="C322" s="135"/>
      <c r="D322" s="135"/>
      <c r="E322" s="136"/>
      <c r="F322" s="135"/>
      <c r="G322" s="134"/>
      <c r="H322" s="134"/>
      <c r="I322" s="134"/>
      <c r="J322" s="134"/>
      <c r="K322" s="134"/>
      <c r="L322" s="134"/>
      <c r="M322" s="134"/>
      <c r="N322" s="134"/>
      <c r="O322" s="134"/>
      <c r="P322" s="134"/>
      <c r="Q322" s="134"/>
      <c r="R322" s="134"/>
      <c r="S322" s="134"/>
      <c r="T322" s="134"/>
      <c r="U322" s="134"/>
      <c r="V322" s="134"/>
      <c r="W322" s="134"/>
      <c r="X322" s="134"/>
      <c r="Y322" s="134"/>
      <c r="Z322" s="134"/>
    </row>
    <row r="323" spans="1:26">
      <c r="A323" s="134"/>
      <c r="B323" s="134"/>
      <c r="C323" s="135"/>
      <c r="D323" s="135"/>
      <c r="E323" s="136"/>
      <c r="F323" s="135"/>
      <c r="G323" s="134"/>
      <c r="H323" s="134"/>
      <c r="I323" s="134"/>
      <c r="J323" s="134"/>
      <c r="K323" s="134"/>
      <c r="L323" s="134"/>
      <c r="M323" s="134"/>
      <c r="N323" s="134"/>
      <c r="O323" s="134"/>
      <c r="P323" s="134"/>
      <c r="Q323" s="134"/>
      <c r="R323" s="134"/>
      <c r="S323" s="134"/>
      <c r="T323" s="134"/>
      <c r="U323" s="134"/>
      <c r="V323" s="134"/>
      <c r="W323" s="134"/>
      <c r="X323" s="134"/>
      <c r="Y323" s="134"/>
      <c r="Z323" s="134"/>
    </row>
    <row r="324" spans="1:26">
      <c r="A324" s="134"/>
      <c r="B324" s="134"/>
      <c r="C324" s="135"/>
      <c r="D324" s="135"/>
      <c r="E324" s="136"/>
      <c r="F324" s="135"/>
      <c r="G324" s="134"/>
      <c r="H324" s="134"/>
      <c r="I324" s="134"/>
      <c r="J324" s="134"/>
      <c r="K324" s="134"/>
      <c r="L324" s="134"/>
      <c r="M324" s="134"/>
      <c r="N324" s="134"/>
      <c r="O324" s="134"/>
      <c r="P324" s="134"/>
      <c r="Q324" s="134"/>
      <c r="R324" s="134"/>
      <c r="S324" s="134"/>
      <c r="T324" s="134"/>
      <c r="U324" s="134"/>
      <c r="V324" s="134"/>
      <c r="W324" s="134"/>
      <c r="X324" s="134"/>
      <c r="Y324" s="134"/>
      <c r="Z324" s="134"/>
    </row>
    <row r="325" spans="1:26">
      <c r="A325" s="134"/>
      <c r="B325" s="134"/>
      <c r="C325" s="135"/>
      <c r="D325" s="135"/>
      <c r="E325" s="136"/>
      <c r="F325" s="135"/>
      <c r="G325" s="134"/>
      <c r="H325" s="134"/>
      <c r="I325" s="134"/>
      <c r="J325" s="134"/>
      <c r="K325" s="134"/>
      <c r="L325" s="134"/>
      <c r="M325" s="134"/>
      <c r="N325" s="134"/>
      <c r="O325" s="134"/>
      <c r="P325" s="134"/>
      <c r="Q325" s="134"/>
      <c r="R325" s="134"/>
      <c r="S325" s="134"/>
      <c r="T325" s="134"/>
      <c r="U325" s="134"/>
      <c r="V325" s="134"/>
      <c r="W325" s="134"/>
      <c r="X325" s="134"/>
      <c r="Y325" s="134"/>
      <c r="Z325" s="134"/>
    </row>
    <row r="326" spans="1:26">
      <c r="A326" s="134"/>
      <c r="B326" s="134"/>
      <c r="C326" s="135"/>
      <c r="D326" s="135"/>
      <c r="E326" s="136"/>
      <c r="F326" s="135"/>
      <c r="G326" s="134"/>
      <c r="H326" s="134"/>
      <c r="I326" s="134"/>
      <c r="J326" s="134"/>
      <c r="K326" s="134"/>
      <c r="L326" s="134"/>
      <c r="M326" s="134"/>
      <c r="N326" s="134"/>
      <c r="O326" s="134"/>
      <c r="P326" s="134"/>
      <c r="Q326" s="134"/>
      <c r="R326" s="134"/>
      <c r="S326" s="134"/>
      <c r="T326" s="134"/>
      <c r="U326" s="134"/>
      <c r="V326" s="134"/>
      <c r="W326" s="134"/>
      <c r="X326" s="134"/>
      <c r="Y326" s="134"/>
      <c r="Z326" s="134"/>
    </row>
    <row r="327" spans="1:26">
      <c r="A327" s="134"/>
      <c r="B327" s="134"/>
      <c r="C327" s="135"/>
      <c r="D327" s="135"/>
      <c r="E327" s="136"/>
      <c r="F327" s="135"/>
      <c r="G327" s="134"/>
      <c r="H327" s="134"/>
      <c r="I327" s="134"/>
      <c r="J327" s="134"/>
      <c r="K327" s="134"/>
      <c r="L327" s="134"/>
      <c r="M327" s="134"/>
      <c r="N327" s="134"/>
      <c r="O327" s="134"/>
      <c r="P327" s="134"/>
      <c r="Q327" s="134"/>
      <c r="R327" s="134"/>
      <c r="S327" s="134"/>
      <c r="T327" s="134"/>
      <c r="U327" s="134"/>
      <c r="V327" s="134"/>
      <c r="W327" s="134"/>
      <c r="X327" s="134"/>
      <c r="Y327" s="134"/>
      <c r="Z327" s="134"/>
    </row>
    <row r="328" spans="1:26">
      <c r="A328" s="134"/>
      <c r="B328" s="134"/>
      <c r="C328" s="135"/>
      <c r="D328" s="135"/>
      <c r="E328" s="136"/>
      <c r="F328" s="135"/>
      <c r="G328" s="134"/>
      <c r="H328" s="134"/>
      <c r="I328" s="134"/>
      <c r="J328" s="134"/>
      <c r="K328" s="134"/>
      <c r="L328" s="134"/>
      <c r="M328" s="134"/>
      <c r="N328" s="134"/>
      <c r="O328" s="134"/>
      <c r="P328" s="134"/>
      <c r="Q328" s="134"/>
      <c r="R328" s="134"/>
      <c r="S328" s="134"/>
      <c r="T328" s="134"/>
      <c r="U328" s="134"/>
      <c r="V328" s="134"/>
      <c r="W328" s="134"/>
      <c r="X328" s="134"/>
      <c r="Y328" s="134"/>
      <c r="Z328" s="134"/>
    </row>
    <row r="329" spans="1:26">
      <c r="A329" s="134"/>
      <c r="B329" s="134"/>
      <c r="C329" s="135"/>
      <c r="D329" s="135"/>
      <c r="E329" s="136"/>
      <c r="F329" s="135"/>
      <c r="G329" s="134"/>
      <c r="H329" s="134"/>
      <c r="I329" s="134"/>
      <c r="J329" s="134"/>
      <c r="K329" s="134"/>
      <c r="L329" s="134"/>
      <c r="M329" s="134"/>
      <c r="N329" s="134"/>
      <c r="O329" s="134"/>
      <c r="P329" s="134"/>
      <c r="Q329" s="134"/>
      <c r="R329" s="134"/>
      <c r="S329" s="134"/>
      <c r="T329" s="134"/>
      <c r="U329" s="134"/>
      <c r="V329" s="134"/>
      <c r="W329" s="134"/>
      <c r="X329" s="134"/>
      <c r="Y329" s="134"/>
      <c r="Z329" s="134"/>
    </row>
    <row r="330" spans="1:26">
      <c r="A330" s="134"/>
      <c r="B330" s="134"/>
      <c r="C330" s="135"/>
      <c r="D330" s="135"/>
      <c r="E330" s="136"/>
      <c r="F330" s="135"/>
      <c r="G330" s="134"/>
      <c r="H330" s="134"/>
      <c r="I330" s="134"/>
      <c r="J330" s="134"/>
      <c r="K330" s="134"/>
      <c r="L330" s="134"/>
      <c r="M330" s="134"/>
      <c r="N330" s="134"/>
      <c r="O330" s="134"/>
      <c r="P330" s="134"/>
      <c r="Q330" s="134"/>
      <c r="R330" s="134"/>
      <c r="S330" s="134"/>
      <c r="T330" s="134"/>
      <c r="U330" s="134"/>
      <c r="V330" s="134"/>
      <c r="W330" s="134"/>
      <c r="X330" s="134"/>
      <c r="Y330" s="134"/>
      <c r="Z330" s="134"/>
    </row>
    <row r="331" spans="1:26">
      <c r="A331" s="134"/>
      <c r="B331" s="134"/>
      <c r="C331" s="135"/>
      <c r="D331" s="135"/>
      <c r="E331" s="136"/>
      <c r="F331" s="135"/>
      <c r="G331" s="134"/>
      <c r="H331" s="134"/>
      <c r="I331" s="134"/>
      <c r="J331" s="134"/>
      <c r="K331" s="134"/>
      <c r="L331" s="134"/>
      <c r="M331" s="134"/>
      <c r="N331" s="134"/>
      <c r="O331" s="134"/>
      <c r="P331" s="134"/>
      <c r="Q331" s="134"/>
      <c r="R331" s="134"/>
      <c r="S331" s="134"/>
      <c r="T331" s="134"/>
      <c r="U331" s="134"/>
      <c r="V331" s="134"/>
      <c r="W331" s="134"/>
      <c r="X331" s="134"/>
      <c r="Y331" s="134"/>
      <c r="Z331" s="134"/>
    </row>
    <row r="332" spans="1:26">
      <c r="A332" s="134"/>
      <c r="B332" s="134"/>
      <c r="C332" s="135"/>
      <c r="D332" s="135"/>
      <c r="E332" s="136"/>
      <c r="F332" s="135"/>
      <c r="G332" s="134"/>
      <c r="H332" s="134"/>
      <c r="I332" s="134"/>
      <c r="J332" s="134"/>
      <c r="K332" s="134"/>
      <c r="L332" s="134"/>
      <c r="M332" s="134"/>
      <c r="N332" s="134"/>
      <c r="O332" s="134"/>
      <c r="P332" s="134"/>
      <c r="Q332" s="134"/>
      <c r="R332" s="134"/>
      <c r="S332" s="134"/>
      <c r="T332" s="134"/>
      <c r="U332" s="134"/>
      <c r="V332" s="134"/>
      <c r="W332" s="134"/>
      <c r="X332" s="134"/>
      <c r="Y332" s="134"/>
      <c r="Z332" s="134"/>
    </row>
    <row r="333" spans="1:26">
      <c r="A333" s="134"/>
      <c r="B333" s="134"/>
      <c r="C333" s="135"/>
      <c r="D333" s="135"/>
      <c r="E333" s="136"/>
      <c r="F333" s="135"/>
      <c r="G333" s="134"/>
      <c r="H333" s="134"/>
      <c r="I333" s="134"/>
      <c r="J333" s="134"/>
      <c r="K333" s="134"/>
      <c r="L333" s="134"/>
      <c r="M333" s="134"/>
      <c r="N333" s="134"/>
      <c r="O333" s="134"/>
      <c r="P333" s="134"/>
      <c r="Q333" s="134"/>
      <c r="R333" s="134"/>
      <c r="S333" s="134"/>
      <c r="T333" s="134"/>
      <c r="U333" s="134"/>
      <c r="V333" s="134"/>
      <c r="W333" s="134"/>
      <c r="X333" s="134"/>
      <c r="Y333" s="134"/>
      <c r="Z333" s="134"/>
    </row>
    <row r="334" spans="1:26">
      <c r="A334" s="134"/>
      <c r="B334" s="134"/>
      <c r="C334" s="135"/>
      <c r="D334" s="135"/>
      <c r="E334" s="136"/>
      <c r="F334" s="135"/>
      <c r="G334" s="134"/>
      <c r="H334" s="134"/>
      <c r="I334" s="134"/>
      <c r="J334" s="134"/>
      <c r="K334" s="134"/>
      <c r="L334" s="134"/>
      <c r="M334" s="134"/>
      <c r="N334" s="134"/>
      <c r="O334" s="134"/>
      <c r="P334" s="134"/>
      <c r="Q334" s="134"/>
      <c r="R334" s="134"/>
      <c r="S334" s="134"/>
      <c r="T334" s="134"/>
      <c r="U334" s="134"/>
      <c r="V334" s="134"/>
      <c r="W334" s="134"/>
      <c r="X334" s="134"/>
      <c r="Y334" s="134"/>
      <c r="Z334" s="134"/>
    </row>
    <row r="335" spans="1:26">
      <c r="A335" s="134"/>
      <c r="B335" s="134"/>
      <c r="C335" s="135"/>
      <c r="D335" s="135"/>
      <c r="E335" s="136"/>
      <c r="F335" s="135"/>
      <c r="G335" s="134"/>
      <c r="H335" s="134"/>
      <c r="I335" s="134"/>
      <c r="J335" s="134"/>
      <c r="K335" s="134"/>
      <c r="L335" s="134"/>
      <c r="M335" s="134"/>
      <c r="N335" s="134"/>
      <c r="O335" s="134"/>
      <c r="P335" s="134"/>
      <c r="Q335" s="134"/>
      <c r="R335" s="134"/>
      <c r="S335" s="134"/>
      <c r="T335" s="134"/>
      <c r="U335" s="134"/>
      <c r="V335" s="134"/>
      <c r="W335" s="134"/>
      <c r="X335" s="134"/>
      <c r="Y335" s="134"/>
      <c r="Z335" s="134"/>
    </row>
    <row r="336" spans="1:26">
      <c r="A336" s="134"/>
      <c r="B336" s="134"/>
      <c r="C336" s="135"/>
      <c r="D336" s="135"/>
      <c r="E336" s="136"/>
      <c r="F336" s="135"/>
      <c r="G336" s="134"/>
      <c r="H336" s="134"/>
      <c r="I336" s="134"/>
      <c r="J336" s="134"/>
      <c r="K336" s="134"/>
      <c r="L336" s="134"/>
      <c r="M336" s="134"/>
      <c r="N336" s="134"/>
      <c r="O336" s="134"/>
      <c r="P336" s="134"/>
      <c r="Q336" s="134"/>
      <c r="R336" s="134"/>
      <c r="S336" s="134"/>
      <c r="T336" s="134"/>
      <c r="U336" s="134"/>
      <c r="V336" s="134"/>
      <c r="W336" s="134"/>
      <c r="X336" s="134"/>
      <c r="Y336" s="134"/>
      <c r="Z336" s="134"/>
    </row>
    <row r="337" spans="1:26">
      <c r="A337" s="134"/>
      <c r="B337" s="134"/>
      <c r="C337" s="135"/>
      <c r="D337" s="135"/>
      <c r="E337" s="136"/>
      <c r="F337" s="135"/>
      <c r="G337" s="134"/>
      <c r="H337" s="134"/>
      <c r="I337" s="134"/>
      <c r="J337" s="134"/>
      <c r="K337" s="134"/>
      <c r="L337" s="134"/>
      <c r="M337" s="134"/>
      <c r="N337" s="134"/>
      <c r="O337" s="134"/>
      <c r="P337" s="134"/>
      <c r="Q337" s="134"/>
      <c r="R337" s="134"/>
      <c r="S337" s="134"/>
      <c r="T337" s="134"/>
      <c r="U337" s="134"/>
      <c r="V337" s="134"/>
      <c r="W337" s="134"/>
      <c r="X337" s="134"/>
      <c r="Y337" s="134"/>
      <c r="Z337" s="134"/>
    </row>
    <row r="338" spans="1:26">
      <c r="A338" s="134"/>
      <c r="B338" s="134"/>
      <c r="C338" s="135"/>
      <c r="D338" s="135"/>
      <c r="E338" s="136"/>
      <c r="F338" s="135"/>
      <c r="G338" s="134"/>
      <c r="H338" s="134"/>
      <c r="I338" s="134"/>
      <c r="J338" s="134"/>
      <c r="K338" s="134"/>
      <c r="L338" s="134"/>
      <c r="M338" s="134"/>
      <c r="N338" s="134"/>
      <c r="O338" s="134"/>
      <c r="P338" s="134"/>
      <c r="Q338" s="134"/>
      <c r="R338" s="134"/>
      <c r="S338" s="134"/>
      <c r="T338" s="134"/>
      <c r="U338" s="134"/>
      <c r="V338" s="134"/>
      <c r="W338" s="134"/>
      <c r="X338" s="134"/>
      <c r="Y338" s="134"/>
      <c r="Z338" s="134"/>
    </row>
    <row r="339" spans="1:26">
      <c r="A339" s="134"/>
      <c r="B339" s="134"/>
      <c r="C339" s="135"/>
      <c r="D339" s="135"/>
      <c r="E339" s="136"/>
      <c r="F339" s="135"/>
      <c r="G339" s="134"/>
      <c r="H339" s="134"/>
      <c r="I339" s="134"/>
      <c r="J339" s="134"/>
      <c r="K339" s="134"/>
      <c r="L339" s="134"/>
      <c r="M339" s="134"/>
      <c r="N339" s="134"/>
      <c r="O339" s="134"/>
      <c r="P339" s="134"/>
      <c r="Q339" s="134"/>
      <c r="R339" s="134"/>
      <c r="S339" s="134"/>
      <c r="T339" s="134"/>
      <c r="U339" s="134"/>
      <c r="V339" s="134"/>
      <c r="W339" s="134"/>
      <c r="X339" s="134"/>
      <c r="Y339" s="134"/>
      <c r="Z339" s="134"/>
    </row>
    <row r="340" spans="1:26">
      <c r="A340" s="134"/>
      <c r="B340" s="134"/>
      <c r="C340" s="135"/>
      <c r="D340" s="135"/>
      <c r="E340" s="136"/>
      <c r="F340" s="135"/>
      <c r="G340" s="134"/>
      <c r="H340" s="134"/>
      <c r="I340" s="134"/>
      <c r="J340" s="134"/>
      <c r="K340" s="134"/>
      <c r="L340" s="134"/>
      <c r="M340" s="134"/>
      <c r="N340" s="134"/>
      <c r="O340" s="134"/>
      <c r="P340" s="134"/>
      <c r="Q340" s="134"/>
      <c r="R340" s="134"/>
      <c r="S340" s="134"/>
      <c r="T340" s="134"/>
      <c r="U340" s="134"/>
      <c r="V340" s="134"/>
      <c r="W340" s="134"/>
      <c r="X340" s="134"/>
      <c r="Y340" s="134"/>
      <c r="Z340" s="134"/>
    </row>
    <row r="341" spans="1:26">
      <c r="A341" s="134"/>
      <c r="B341" s="134"/>
      <c r="C341" s="135"/>
      <c r="D341" s="135"/>
      <c r="E341" s="136"/>
      <c r="F341" s="135"/>
      <c r="G341" s="134"/>
      <c r="H341" s="134"/>
      <c r="I341" s="134"/>
      <c r="J341" s="134"/>
      <c r="K341" s="134"/>
      <c r="L341" s="134"/>
      <c r="M341" s="134"/>
      <c r="N341" s="134"/>
      <c r="O341" s="134"/>
      <c r="P341" s="134"/>
      <c r="Q341" s="134"/>
      <c r="R341" s="134"/>
      <c r="S341" s="134"/>
      <c r="T341" s="134"/>
      <c r="U341" s="134"/>
      <c r="V341" s="134"/>
      <c r="W341" s="134"/>
      <c r="X341" s="134"/>
      <c r="Y341" s="134"/>
      <c r="Z341" s="134"/>
    </row>
    <row r="342" spans="1:26">
      <c r="A342" s="134"/>
      <c r="B342" s="134"/>
      <c r="C342" s="135"/>
      <c r="D342" s="135"/>
      <c r="E342" s="136"/>
      <c r="F342" s="135"/>
      <c r="G342" s="134"/>
      <c r="H342" s="134"/>
      <c r="I342" s="134"/>
      <c r="J342" s="134"/>
      <c r="K342" s="134"/>
      <c r="L342" s="134"/>
      <c r="M342" s="134"/>
      <c r="N342" s="134"/>
      <c r="O342" s="134"/>
      <c r="P342" s="134"/>
      <c r="Q342" s="134"/>
      <c r="R342" s="134"/>
      <c r="S342" s="134"/>
      <c r="T342" s="134"/>
      <c r="U342" s="134"/>
      <c r="V342" s="134"/>
      <c r="W342" s="134"/>
      <c r="X342" s="134"/>
      <c r="Y342" s="134"/>
      <c r="Z342" s="134"/>
    </row>
    <row r="343" spans="1:26">
      <c r="A343" s="134"/>
      <c r="B343" s="134"/>
      <c r="C343" s="135"/>
      <c r="D343" s="135"/>
      <c r="E343" s="136"/>
      <c r="F343" s="135"/>
      <c r="G343" s="134"/>
      <c r="H343" s="134"/>
      <c r="I343" s="134"/>
      <c r="J343" s="134"/>
      <c r="K343" s="134"/>
      <c r="L343" s="134"/>
      <c r="M343" s="134"/>
      <c r="N343" s="134"/>
      <c r="O343" s="134"/>
      <c r="P343" s="134"/>
      <c r="Q343" s="134"/>
      <c r="R343" s="134"/>
      <c r="S343" s="134"/>
      <c r="T343" s="134"/>
      <c r="U343" s="134"/>
      <c r="V343" s="134"/>
      <c r="W343" s="134"/>
      <c r="X343" s="134"/>
      <c r="Y343" s="134"/>
      <c r="Z343" s="134"/>
    </row>
    <row r="344" spans="1:26">
      <c r="A344" s="134"/>
      <c r="B344" s="134"/>
      <c r="C344" s="135"/>
      <c r="D344" s="135"/>
      <c r="E344" s="136"/>
      <c r="F344" s="135"/>
      <c r="G344" s="134"/>
      <c r="H344" s="134"/>
      <c r="I344" s="134"/>
      <c r="J344" s="134"/>
      <c r="K344" s="134"/>
      <c r="L344" s="134"/>
      <c r="M344" s="134"/>
      <c r="N344" s="134"/>
      <c r="O344" s="134"/>
      <c r="P344" s="134"/>
      <c r="Q344" s="134"/>
      <c r="R344" s="134"/>
      <c r="S344" s="134"/>
      <c r="T344" s="134"/>
      <c r="U344" s="134"/>
      <c r="V344" s="134"/>
      <c r="W344" s="134"/>
      <c r="X344" s="134"/>
      <c r="Y344" s="134"/>
      <c r="Z344" s="134"/>
    </row>
    <row r="345" spans="1:26">
      <c r="A345" s="134"/>
      <c r="B345" s="134"/>
      <c r="C345" s="135"/>
      <c r="D345" s="135"/>
      <c r="E345" s="136"/>
      <c r="F345" s="135"/>
      <c r="G345" s="134"/>
      <c r="H345" s="134"/>
      <c r="I345" s="134"/>
      <c r="J345" s="134"/>
      <c r="K345" s="134"/>
      <c r="L345" s="134"/>
      <c r="M345" s="134"/>
      <c r="N345" s="134"/>
      <c r="O345" s="134"/>
      <c r="P345" s="134"/>
      <c r="Q345" s="134"/>
      <c r="R345" s="134"/>
      <c r="S345" s="134"/>
      <c r="T345" s="134"/>
      <c r="U345" s="134"/>
      <c r="V345" s="134"/>
      <c r="W345" s="134"/>
      <c r="X345" s="134"/>
      <c r="Y345" s="134"/>
      <c r="Z345" s="134"/>
    </row>
    <row r="346" spans="1:26">
      <c r="A346" s="134"/>
      <c r="B346" s="134"/>
      <c r="C346" s="135"/>
      <c r="D346" s="135"/>
      <c r="E346" s="136"/>
      <c r="F346" s="135"/>
      <c r="G346" s="134"/>
      <c r="H346" s="134"/>
      <c r="I346" s="134"/>
      <c r="J346" s="134"/>
      <c r="K346" s="134"/>
      <c r="L346" s="134"/>
      <c r="M346" s="134"/>
      <c r="N346" s="134"/>
      <c r="O346" s="134"/>
      <c r="P346" s="134"/>
      <c r="Q346" s="134"/>
      <c r="R346" s="134"/>
      <c r="S346" s="134"/>
      <c r="T346" s="134"/>
      <c r="U346" s="134"/>
      <c r="V346" s="134"/>
      <c r="W346" s="134"/>
      <c r="X346" s="134"/>
      <c r="Y346" s="134"/>
      <c r="Z346" s="134"/>
    </row>
    <row r="347" spans="1:26">
      <c r="A347" s="134"/>
      <c r="B347" s="134"/>
      <c r="C347" s="135"/>
      <c r="D347" s="135"/>
      <c r="E347" s="136"/>
      <c r="F347" s="135"/>
      <c r="G347" s="134"/>
      <c r="H347" s="134"/>
      <c r="I347" s="134"/>
      <c r="J347" s="134"/>
      <c r="K347" s="134"/>
      <c r="L347" s="134"/>
      <c r="M347" s="134"/>
      <c r="N347" s="134"/>
      <c r="O347" s="134"/>
      <c r="P347" s="134"/>
      <c r="Q347" s="134"/>
      <c r="R347" s="134"/>
      <c r="S347" s="134"/>
      <c r="T347" s="134"/>
      <c r="U347" s="134"/>
      <c r="V347" s="134"/>
      <c r="W347" s="134"/>
      <c r="X347" s="134"/>
      <c r="Y347" s="134"/>
      <c r="Z347" s="134"/>
    </row>
    <row r="348" spans="1:26">
      <c r="A348" s="134"/>
      <c r="B348" s="134"/>
      <c r="C348" s="135"/>
      <c r="D348" s="135"/>
      <c r="E348" s="136"/>
      <c r="F348" s="135"/>
      <c r="G348" s="134"/>
      <c r="H348" s="134"/>
      <c r="I348" s="134"/>
      <c r="J348" s="134"/>
      <c r="K348" s="134"/>
      <c r="L348" s="134"/>
      <c r="M348" s="134"/>
      <c r="N348" s="134"/>
      <c r="O348" s="134"/>
      <c r="P348" s="134"/>
      <c r="Q348" s="134"/>
      <c r="R348" s="134"/>
      <c r="S348" s="134"/>
      <c r="T348" s="134"/>
      <c r="U348" s="134"/>
      <c r="V348" s="134"/>
      <c r="W348" s="134"/>
      <c r="X348" s="134"/>
      <c r="Y348" s="134"/>
      <c r="Z348" s="134"/>
    </row>
    <row r="349" spans="1:26">
      <c r="A349" s="134"/>
      <c r="B349" s="134"/>
      <c r="C349" s="135"/>
      <c r="D349" s="135"/>
      <c r="E349" s="136"/>
      <c r="F349" s="135"/>
      <c r="G349" s="134"/>
      <c r="H349" s="134"/>
      <c r="I349" s="134"/>
      <c r="J349" s="134"/>
      <c r="K349" s="134"/>
      <c r="L349" s="134"/>
      <c r="M349" s="134"/>
      <c r="N349" s="134"/>
      <c r="O349" s="134"/>
      <c r="P349" s="134"/>
      <c r="Q349" s="134"/>
      <c r="R349" s="134"/>
      <c r="S349" s="134"/>
      <c r="T349" s="134"/>
      <c r="U349" s="134"/>
      <c r="V349" s="134"/>
      <c r="W349" s="134"/>
      <c r="X349" s="134"/>
      <c r="Y349" s="134"/>
      <c r="Z349" s="134"/>
    </row>
    <row r="350" spans="1:26">
      <c r="A350" s="134"/>
      <c r="B350" s="134"/>
      <c r="C350" s="135"/>
      <c r="D350" s="135"/>
      <c r="E350" s="136"/>
      <c r="F350" s="135"/>
      <c r="G350" s="134"/>
      <c r="H350" s="134"/>
      <c r="I350" s="134"/>
      <c r="J350" s="134"/>
      <c r="K350" s="134"/>
      <c r="L350" s="134"/>
      <c r="M350" s="134"/>
      <c r="N350" s="134"/>
      <c r="O350" s="134"/>
      <c r="P350" s="134"/>
      <c r="Q350" s="134"/>
      <c r="R350" s="134"/>
      <c r="S350" s="134"/>
      <c r="T350" s="134"/>
      <c r="U350" s="134"/>
      <c r="V350" s="134"/>
      <c r="W350" s="134"/>
      <c r="X350" s="134"/>
      <c r="Y350" s="134"/>
      <c r="Z350" s="134"/>
    </row>
    <row r="351" spans="1:26">
      <c r="A351" s="134"/>
      <c r="B351" s="134"/>
      <c r="C351" s="135"/>
      <c r="D351" s="135"/>
      <c r="E351" s="136"/>
      <c r="F351" s="135"/>
      <c r="G351" s="134"/>
      <c r="H351" s="134"/>
      <c r="I351" s="134"/>
      <c r="J351" s="134"/>
      <c r="K351" s="134"/>
      <c r="L351" s="134"/>
      <c r="M351" s="134"/>
      <c r="N351" s="134"/>
      <c r="O351" s="134"/>
      <c r="P351" s="134"/>
      <c r="Q351" s="134"/>
      <c r="R351" s="134"/>
      <c r="S351" s="134"/>
      <c r="T351" s="134"/>
      <c r="U351" s="134"/>
      <c r="V351" s="134"/>
      <c r="W351" s="134"/>
      <c r="X351" s="134"/>
      <c r="Y351" s="134"/>
      <c r="Z351" s="134"/>
    </row>
    <row r="352" spans="1:26">
      <c r="A352" s="134"/>
      <c r="B352" s="134"/>
      <c r="C352" s="135"/>
      <c r="D352" s="135"/>
      <c r="E352" s="136"/>
      <c r="F352" s="135"/>
      <c r="G352" s="134"/>
      <c r="H352" s="134"/>
      <c r="I352" s="134"/>
      <c r="J352" s="134"/>
      <c r="K352" s="134"/>
      <c r="L352" s="134"/>
      <c r="M352" s="134"/>
      <c r="N352" s="134"/>
      <c r="O352" s="134"/>
      <c r="P352" s="134"/>
      <c r="Q352" s="134"/>
      <c r="R352" s="134"/>
      <c r="S352" s="134"/>
      <c r="T352" s="134"/>
      <c r="U352" s="134"/>
      <c r="V352" s="134"/>
      <c r="W352" s="134"/>
      <c r="X352" s="134"/>
      <c r="Y352" s="134"/>
      <c r="Z352" s="134"/>
    </row>
    <row r="353" spans="1:26">
      <c r="A353" s="134"/>
      <c r="B353" s="134"/>
      <c r="C353" s="135"/>
      <c r="D353" s="135"/>
      <c r="E353" s="136"/>
      <c r="F353" s="135"/>
      <c r="G353" s="134"/>
      <c r="H353" s="134"/>
      <c r="I353" s="134"/>
      <c r="J353" s="134"/>
      <c r="K353" s="134"/>
      <c r="L353" s="134"/>
      <c r="M353" s="134"/>
      <c r="N353" s="134"/>
      <c r="O353" s="134"/>
      <c r="P353" s="134"/>
      <c r="Q353" s="134"/>
      <c r="R353" s="134"/>
      <c r="S353" s="134"/>
      <c r="T353" s="134"/>
      <c r="U353" s="134"/>
      <c r="V353" s="134"/>
      <c r="W353" s="134"/>
      <c r="X353" s="134"/>
      <c r="Y353" s="134"/>
      <c r="Z353" s="134"/>
    </row>
    <row r="354" spans="1:26">
      <c r="A354" s="134"/>
      <c r="B354" s="134"/>
      <c r="C354" s="135"/>
      <c r="D354" s="135"/>
      <c r="E354" s="136"/>
      <c r="F354" s="135"/>
      <c r="G354" s="134"/>
      <c r="H354" s="134"/>
      <c r="I354" s="134"/>
      <c r="J354" s="134"/>
      <c r="K354" s="134"/>
      <c r="L354" s="134"/>
      <c r="M354" s="134"/>
      <c r="N354" s="134"/>
      <c r="O354" s="134"/>
      <c r="P354" s="134"/>
      <c r="Q354" s="134"/>
      <c r="R354" s="134"/>
      <c r="S354" s="134"/>
      <c r="T354" s="134"/>
      <c r="U354" s="134"/>
      <c r="V354" s="134"/>
      <c r="W354" s="134"/>
      <c r="X354" s="134"/>
      <c r="Y354" s="134"/>
      <c r="Z354" s="134"/>
    </row>
    <row r="355" spans="1:26">
      <c r="A355" s="134"/>
      <c r="B355" s="134"/>
      <c r="C355" s="135"/>
      <c r="D355" s="135"/>
      <c r="E355" s="136"/>
      <c r="F355" s="135"/>
      <c r="G355" s="134"/>
      <c r="H355" s="134"/>
      <c r="I355" s="134"/>
      <c r="J355" s="134"/>
      <c r="K355" s="134"/>
      <c r="L355" s="134"/>
      <c r="M355" s="134"/>
      <c r="N355" s="134"/>
      <c r="O355" s="134"/>
      <c r="P355" s="134"/>
      <c r="Q355" s="134"/>
      <c r="R355" s="134"/>
      <c r="S355" s="134"/>
      <c r="T355" s="134"/>
      <c r="U355" s="134"/>
      <c r="V355" s="134"/>
      <c r="W355" s="134"/>
      <c r="X355" s="134"/>
      <c r="Y355" s="134"/>
      <c r="Z355" s="134"/>
    </row>
    <row r="356" spans="1:26">
      <c r="A356" s="134"/>
      <c r="B356" s="134"/>
      <c r="C356" s="135"/>
      <c r="D356" s="135"/>
      <c r="E356" s="136"/>
      <c r="F356" s="135"/>
      <c r="G356" s="134"/>
      <c r="H356" s="134"/>
      <c r="I356" s="134"/>
      <c r="J356" s="134"/>
      <c r="K356" s="134"/>
      <c r="L356" s="134"/>
      <c r="M356" s="134"/>
      <c r="N356" s="134"/>
      <c r="O356" s="134"/>
      <c r="P356" s="134"/>
      <c r="Q356" s="134"/>
      <c r="R356" s="134"/>
      <c r="S356" s="134"/>
      <c r="T356" s="134"/>
      <c r="U356" s="134"/>
      <c r="V356" s="134"/>
      <c r="W356" s="134"/>
      <c r="X356" s="134"/>
      <c r="Y356" s="134"/>
      <c r="Z356" s="134"/>
    </row>
    <row r="357" spans="1:26">
      <c r="A357" s="134"/>
      <c r="B357" s="134"/>
      <c r="C357" s="135"/>
      <c r="D357" s="135"/>
      <c r="E357" s="136"/>
      <c r="F357" s="135"/>
      <c r="G357" s="134"/>
      <c r="H357" s="134"/>
      <c r="I357" s="134"/>
      <c r="J357" s="134"/>
      <c r="K357" s="134"/>
      <c r="L357" s="134"/>
      <c r="M357" s="134"/>
      <c r="N357" s="134"/>
      <c r="O357" s="134"/>
      <c r="P357" s="134"/>
      <c r="Q357" s="134"/>
      <c r="R357" s="134"/>
      <c r="S357" s="134"/>
      <c r="T357" s="134"/>
      <c r="U357" s="134"/>
      <c r="V357" s="134"/>
      <c r="W357" s="134"/>
      <c r="X357" s="134"/>
      <c r="Y357" s="134"/>
      <c r="Z357" s="134"/>
    </row>
    <row r="358" spans="1:26">
      <c r="A358" s="134"/>
      <c r="B358" s="134"/>
      <c r="C358" s="135"/>
      <c r="D358" s="135"/>
      <c r="E358" s="136"/>
      <c r="F358" s="135"/>
      <c r="G358" s="134"/>
      <c r="H358" s="134"/>
      <c r="I358" s="134"/>
      <c r="J358" s="134"/>
      <c r="K358" s="134"/>
      <c r="L358" s="134"/>
      <c r="M358" s="134"/>
      <c r="N358" s="134"/>
      <c r="O358" s="134"/>
      <c r="P358" s="134"/>
      <c r="Q358" s="134"/>
      <c r="R358" s="134"/>
      <c r="S358" s="134"/>
      <c r="T358" s="134"/>
      <c r="U358" s="134"/>
      <c r="V358" s="134"/>
      <c r="W358" s="134"/>
      <c r="X358" s="134"/>
      <c r="Y358" s="134"/>
      <c r="Z358" s="134"/>
    </row>
    <row r="359" spans="1:26">
      <c r="A359" s="134"/>
      <c r="B359" s="134"/>
      <c r="C359" s="135"/>
      <c r="D359" s="135"/>
      <c r="E359" s="136"/>
      <c r="F359" s="135"/>
      <c r="G359" s="134"/>
      <c r="H359" s="134"/>
      <c r="I359" s="134"/>
      <c r="J359" s="134"/>
      <c r="K359" s="134"/>
      <c r="L359" s="134"/>
      <c r="M359" s="134"/>
      <c r="N359" s="134"/>
      <c r="O359" s="134"/>
      <c r="P359" s="134"/>
      <c r="Q359" s="134"/>
      <c r="R359" s="134"/>
      <c r="S359" s="134"/>
      <c r="T359" s="134"/>
      <c r="U359" s="134"/>
      <c r="V359" s="134"/>
      <c r="W359" s="134"/>
      <c r="X359" s="134"/>
      <c r="Y359" s="134"/>
      <c r="Z359" s="134"/>
    </row>
    <row r="360" spans="1:26">
      <c r="A360" s="134"/>
      <c r="B360" s="134"/>
      <c r="C360" s="135"/>
      <c r="D360" s="135"/>
      <c r="E360" s="136"/>
      <c r="F360" s="135"/>
      <c r="G360" s="134"/>
      <c r="H360" s="134"/>
      <c r="I360" s="134"/>
      <c r="J360" s="134"/>
      <c r="K360" s="134"/>
      <c r="L360" s="134"/>
      <c r="M360" s="134"/>
      <c r="N360" s="134"/>
      <c r="O360" s="134"/>
      <c r="P360" s="134"/>
      <c r="Q360" s="134"/>
      <c r="R360" s="134"/>
      <c r="S360" s="134"/>
      <c r="T360" s="134"/>
      <c r="U360" s="134"/>
      <c r="V360" s="134"/>
      <c r="W360" s="134"/>
      <c r="X360" s="134"/>
      <c r="Y360" s="134"/>
      <c r="Z360" s="134"/>
    </row>
    <row r="361" spans="1:26">
      <c r="A361" s="134"/>
      <c r="B361" s="134"/>
      <c r="C361" s="135"/>
      <c r="D361" s="135"/>
      <c r="E361" s="136"/>
      <c r="F361" s="135"/>
      <c r="G361" s="134"/>
      <c r="H361" s="134"/>
      <c r="I361" s="134"/>
      <c r="J361" s="134"/>
      <c r="K361" s="134"/>
      <c r="L361" s="134"/>
      <c r="M361" s="134"/>
      <c r="N361" s="134"/>
      <c r="O361" s="134"/>
      <c r="P361" s="134"/>
      <c r="Q361" s="134"/>
      <c r="R361" s="134"/>
      <c r="S361" s="134"/>
      <c r="T361" s="134"/>
      <c r="U361" s="134"/>
      <c r="V361" s="134"/>
      <c r="W361" s="134"/>
      <c r="X361" s="134"/>
      <c r="Y361" s="134"/>
      <c r="Z361" s="134"/>
    </row>
    <row r="362" spans="1:26">
      <c r="A362" s="134"/>
      <c r="B362" s="134"/>
      <c r="C362" s="135"/>
      <c r="D362" s="135"/>
      <c r="E362" s="136"/>
      <c r="F362" s="135"/>
      <c r="G362" s="134"/>
      <c r="H362" s="134"/>
      <c r="I362" s="134"/>
      <c r="J362" s="134"/>
      <c r="K362" s="134"/>
      <c r="L362" s="134"/>
      <c r="M362" s="134"/>
      <c r="N362" s="134"/>
      <c r="O362" s="134"/>
      <c r="P362" s="134"/>
      <c r="Q362" s="134"/>
      <c r="R362" s="134"/>
      <c r="S362" s="134"/>
      <c r="T362" s="134"/>
      <c r="U362" s="134"/>
      <c r="V362" s="134"/>
      <c r="W362" s="134"/>
      <c r="X362" s="134"/>
      <c r="Y362" s="134"/>
      <c r="Z362" s="134"/>
    </row>
    <row r="363" spans="1:26">
      <c r="A363" s="134"/>
      <c r="B363" s="134"/>
      <c r="C363" s="135"/>
      <c r="D363" s="135"/>
      <c r="E363" s="136"/>
      <c r="F363" s="135"/>
      <c r="G363" s="134"/>
      <c r="H363" s="134"/>
      <c r="I363" s="134"/>
      <c r="J363" s="134"/>
      <c r="K363" s="134"/>
      <c r="L363" s="134"/>
      <c r="M363" s="134"/>
      <c r="N363" s="134"/>
      <c r="O363" s="134"/>
      <c r="P363" s="134"/>
      <c r="Q363" s="134"/>
      <c r="R363" s="134"/>
      <c r="S363" s="134"/>
      <c r="T363" s="134"/>
      <c r="U363" s="134"/>
      <c r="V363" s="134"/>
      <c r="W363" s="134"/>
      <c r="X363" s="134"/>
      <c r="Y363" s="134"/>
      <c r="Z363" s="134"/>
    </row>
    <row r="364" spans="1:26">
      <c r="A364" s="134"/>
      <c r="B364" s="134"/>
      <c r="C364" s="135"/>
      <c r="D364" s="135"/>
      <c r="E364" s="136"/>
      <c r="F364" s="135"/>
      <c r="G364" s="134"/>
      <c r="H364" s="134"/>
      <c r="I364" s="134"/>
      <c r="J364" s="134"/>
      <c r="K364" s="134"/>
      <c r="L364" s="134"/>
      <c r="M364" s="134"/>
      <c r="N364" s="134"/>
      <c r="O364" s="134"/>
      <c r="P364" s="134"/>
      <c r="Q364" s="134"/>
      <c r="R364" s="134"/>
      <c r="S364" s="134"/>
      <c r="T364" s="134"/>
      <c r="U364" s="134"/>
      <c r="V364" s="134"/>
      <c r="W364" s="134"/>
      <c r="X364" s="134"/>
      <c r="Y364" s="134"/>
      <c r="Z364" s="134"/>
    </row>
    <row r="365" spans="1:26">
      <c r="A365" s="134"/>
      <c r="B365" s="134"/>
      <c r="C365" s="135"/>
      <c r="D365" s="135"/>
      <c r="E365" s="136"/>
      <c r="F365" s="135"/>
      <c r="G365" s="134"/>
      <c r="H365" s="134"/>
      <c r="I365" s="134"/>
      <c r="J365" s="134"/>
      <c r="K365" s="134"/>
      <c r="L365" s="134"/>
      <c r="M365" s="134"/>
      <c r="N365" s="134"/>
      <c r="O365" s="134"/>
      <c r="P365" s="134"/>
      <c r="Q365" s="134"/>
      <c r="R365" s="134"/>
      <c r="S365" s="134"/>
      <c r="T365" s="134"/>
      <c r="U365" s="134"/>
      <c r="V365" s="134"/>
      <c r="W365" s="134"/>
      <c r="X365" s="134"/>
      <c r="Y365" s="134"/>
      <c r="Z365" s="134"/>
    </row>
    <row r="366" spans="1:26">
      <c r="A366" s="134"/>
      <c r="B366" s="134"/>
      <c r="C366" s="135"/>
      <c r="D366" s="135"/>
      <c r="E366" s="136"/>
      <c r="F366" s="135"/>
      <c r="G366" s="134"/>
      <c r="H366" s="134"/>
      <c r="I366" s="134"/>
      <c r="J366" s="134"/>
      <c r="K366" s="134"/>
      <c r="L366" s="134"/>
      <c r="M366" s="134"/>
      <c r="N366" s="134"/>
      <c r="O366" s="134"/>
      <c r="P366" s="134"/>
      <c r="Q366" s="134"/>
      <c r="R366" s="134"/>
      <c r="S366" s="134"/>
      <c r="T366" s="134"/>
      <c r="U366" s="134"/>
      <c r="V366" s="134"/>
      <c r="W366" s="134"/>
      <c r="X366" s="134"/>
      <c r="Y366" s="134"/>
      <c r="Z366" s="134"/>
    </row>
    <row r="367" spans="1:26">
      <c r="A367" s="134"/>
      <c r="B367" s="134"/>
      <c r="C367" s="135"/>
      <c r="D367" s="135"/>
      <c r="E367" s="136"/>
      <c r="F367" s="135"/>
      <c r="G367" s="134"/>
      <c r="H367" s="134"/>
      <c r="I367" s="134"/>
      <c r="J367" s="134"/>
      <c r="K367" s="134"/>
      <c r="L367" s="134"/>
      <c r="M367" s="134"/>
      <c r="N367" s="134"/>
      <c r="O367" s="134"/>
      <c r="P367" s="134"/>
      <c r="Q367" s="134"/>
      <c r="R367" s="134"/>
      <c r="S367" s="134"/>
      <c r="T367" s="134"/>
      <c r="U367" s="134"/>
      <c r="V367" s="134"/>
      <c r="W367" s="134"/>
      <c r="X367" s="134"/>
      <c r="Y367" s="134"/>
      <c r="Z367" s="134"/>
    </row>
    <row r="368" spans="1:26">
      <c r="A368" s="134"/>
      <c r="B368" s="134"/>
      <c r="C368" s="135"/>
      <c r="D368" s="135"/>
      <c r="E368" s="136"/>
      <c r="F368" s="135"/>
      <c r="G368" s="134"/>
      <c r="H368" s="134"/>
      <c r="I368" s="134"/>
      <c r="J368" s="134"/>
      <c r="K368" s="134"/>
      <c r="L368" s="134"/>
      <c r="M368" s="134"/>
      <c r="N368" s="134"/>
      <c r="O368" s="134"/>
      <c r="P368" s="134"/>
      <c r="Q368" s="134"/>
      <c r="R368" s="134"/>
      <c r="S368" s="134"/>
      <c r="T368" s="134"/>
      <c r="U368" s="134"/>
      <c r="V368" s="134"/>
      <c r="W368" s="134"/>
      <c r="X368" s="134"/>
      <c r="Y368" s="134"/>
      <c r="Z368" s="134"/>
    </row>
    <row r="369" spans="1:26">
      <c r="A369" s="134"/>
      <c r="B369" s="134"/>
      <c r="C369" s="135"/>
      <c r="D369" s="135"/>
      <c r="E369" s="136"/>
      <c r="F369" s="135"/>
      <c r="G369" s="134"/>
      <c r="H369" s="134"/>
      <c r="I369" s="134"/>
      <c r="J369" s="134"/>
      <c r="K369" s="134"/>
      <c r="L369" s="134"/>
      <c r="M369" s="134"/>
      <c r="N369" s="134"/>
      <c r="O369" s="134"/>
      <c r="P369" s="134"/>
      <c r="Q369" s="134"/>
      <c r="R369" s="134"/>
      <c r="S369" s="134"/>
      <c r="T369" s="134"/>
      <c r="U369" s="134"/>
      <c r="V369" s="134"/>
      <c r="W369" s="134"/>
      <c r="X369" s="134"/>
      <c r="Y369" s="134"/>
      <c r="Z369" s="134"/>
    </row>
    <row r="370" spans="1:26">
      <c r="A370" s="134"/>
      <c r="B370" s="134"/>
      <c r="C370" s="135"/>
      <c r="D370" s="135"/>
      <c r="E370" s="136"/>
      <c r="F370" s="135"/>
      <c r="G370" s="134"/>
      <c r="H370" s="134"/>
      <c r="I370" s="134"/>
      <c r="J370" s="134"/>
      <c r="K370" s="134"/>
      <c r="L370" s="134"/>
      <c r="M370" s="134"/>
      <c r="N370" s="134"/>
      <c r="O370" s="134"/>
      <c r="P370" s="134"/>
      <c r="Q370" s="134"/>
      <c r="R370" s="134"/>
      <c r="S370" s="134"/>
      <c r="T370" s="134"/>
      <c r="U370" s="134"/>
      <c r="V370" s="134"/>
      <c r="W370" s="134"/>
      <c r="X370" s="134"/>
      <c r="Y370" s="134"/>
      <c r="Z370" s="134"/>
    </row>
    <row r="371" spans="1:26">
      <c r="A371" s="134"/>
      <c r="B371" s="134"/>
      <c r="C371" s="135"/>
      <c r="D371" s="135"/>
      <c r="E371" s="136"/>
      <c r="F371" s="135"/>
      <c r="G371" s="134"/>
      <c r="H371" s="134"/>
      <c r="I371" s="134"/>
      <c r="J371" s="134"/>
      <c r="K371" s="134"/>
      <c r="L371" s="134"/>
      <c r="M371" s="134"/>
      <c r="N371" s="134"/>
      <c r="O371" s="134"/>
      <c r="P371" s="134"/>
      <c r="Q371" s="134"/>
      <c r="R371" s="134"/>
      <c r="S371" s="134"/>
      <c r="T371" s="134"/>
      <c r="U371" s="134"/>
      <c r="V371" s="134"/>
      <c r="W371" s="134"/>
      <c r="X371" s="134"/>
      <c r="Y371" s="134"/>
      <c r="Z371" s="134"/>
    </row>
    <row r="372" spans="1:26">
      <c r="A372" s="134"/>
      <c r="B372" s="134"/>
      <c r="C372" s="135"/>
      <c r="D372" s="135"/>
      <c r="E372" s="136"/>
      <c r="F372" s="135"/>
      <c r="G372" s="134"/>
      <c r="H372" s="134"/>
      <c r="I372" s="134"/>
      <c r="J372" s="134"/>
      <c r="K372" s="134"/>
      <c r="L372" s="134"/>
      <c r="M372" s="134"/>
      <c r="N372" s="134"/>
      <c r="O372" s="134"/>
      <c r="P372" s="134"/>
      <c r="Q372" s="134"/>
      <c r="R372" s="134"/>
      <c r="S372" s="134"/>
      <c r="T372" s="134"/>
      <c r="U372" s="134"/>
      <c r="V372" s="134"/>
      <c r="W372" s="134"/>
      <c r="X372" s="134"/>
      <c r="Y372" s="134"/>
      <c r="Z372" s="134"/>
    </row>
    <row r="373" spans="1:26">
      <c r="A373" s="134"/>
      <c r="B373" s="134"/>
      <c r="C373" s="135"/>
      <c r="D373" s="135"/>
      <c r="E373" s="136"/>
      <c r="F373" s="135"/>
      <c r="G373" s="134"/>
      <c r="H373" s="134"/>
      <c r="I373" s="134"/>
      <c r="J373" s="134"/>
      <c r="K373" s="134"/>
      <c r="L373" s="134"/>
      <c r="M373" s="134"/>
      <c r="N373" s="134"/>
      <c r="O373" s="134"/>
      <c r="P373" s="134"/>
      <c r="Q373" s="134"/>
      <c r="R373" s="134"/>
      <c r="S373" s="134"/>
      <c r="T373" s="134"/>
      <c r="U373" s="134"/>
      <c r="V373" s="134"/>
      <c r="W373" s="134"/>
      <c r="X373" s="134"/>
      <c r="Y373" s="134"/>
      <c r="Z373" s="134"/>
    </row>
    <row r="374" spans="1:26">
      <c r="A374" s="134"/>
      <c r="B374" s="134"/>
      <c r="C374" s="135"/>
      <c r="D374" s="135"/>
      <c r="E374" s="136"/>
      <c r="F374" s="135"/>
      <c r="G374" s="134"/>
      <c r="H374" s="134"/>
      <c r="I374" s="134"/>
      <c r="J374" s="134"/>
      <c r="K374" s="134"/>
      <c r="L374" s="134"/>
      <c r="M374" s="134"/>
      <c r="N374" s="134"/>
      <c r="O374" s="134"/>
      <c r="P374" s="134"/>
      <c r="Q374" s="134"/>
      <c r="R374" s="134"/>
      <c r="S374" s="134"/>
      <c r="T374" s="134"/>
      <c r="U374" s="134"/>
      <c r="V374" s="134"/>
      <c r="W374" s="134"/>
      <c r="X374" s="134"/>
      <c r="Y374" s="134"/>
      <c r="Z374" s="134"/>
    </row>
    <row r="375" spans="1:26">
      <c r="A375" s="134"/>
      <c r="B375" s="134"/>
      <c r="C375" s="135"/>
      <c r="D375" s="135"/>
      <c r="E375" s="136"/>
      <c r="F375" s="135"/>
      <c r="G375" s="134"/>
      <c r="H375" s="134"/>
      <c r="I375" s="134"/>
      <c r="J375" s="134"/>
      <c r="K375" s="134"/>
      <c r="L375" s="134"/>
      <c r="M375" s="134"/>
      <c r="N375" s="134"/>
      <c r="O375" s="134"/>
      <c r="P375" s="134"/>
      <c r="Q375" s="134"/>
      <c r="R375" s="134"/>
      <c r="S375" s="134"/>
      <c r="T375" s="134"/>
      <c r="U375" s="134"/>
      <c r="V375" s="134"/>
      <c r="W375" s="134"/>
      <c r="X375" s="134"/>
      <c r="Y375" s="134"/>
      <c r="Z375" s="134"/>
    </row>
    <row r="376" spans="1:26">
      <c r="A376" s="134"/>
      <c r="B376" s="134"/>
      <c r="C376" s="135"/>
      <c r="D376" s="135"/>
      <c r="E376" s="136"/>
      <c r="F376" s="135"/>
      <c r="G376" s="134"/>
      <c r="H376" s="134"/>
      <c r="I376" s="134"/>
      <c r="J376" s="134"/>
      <c r="K376" s="134"/>
      <c r="L376" s="134"/>
      <c r="M376" s="134"/>
      <c r="N376" s="134"/>
      <c r="O376" s="134"/>
      <c r="P376" s="134"/>
      <c r="Q376" s="134"/>
      <c r="R376" s="134"/>
      <c r="S376" s="134"/>
      <c r="T376" s="134"/>
      <c r="U376" s="134"/>
      <c r="V376" s="134"/>
      <c r="W376" s="134"/>
      <c r="X376" s="134"/>
      <c r="Y376" s="134"/>
      <c r="Z376" s="134"/>
    </row>
    <row r="377" spans="1:26">
      <c r="A377" s="134"/>
      <c r="B377" s="134"/>
      <c r="C377" s="135"/>
      <c r="D377" s="135"/>
      <c r="E377" s="136"/>
      <c r="F377" s="135"/>
      <c r="G377" s="134"/>
      <c r="H377" s="134"/>
      <c r="I377" s="134"/>
      <c r="J377" s="134"/>
      <c r="K377" s="134"/>
      <c r="L377" s="134"/>
      <c r="M377" s="134"/>
      <c r="N377" s="134"/>
      <c r="O377" s="134"/>
      <c r="P377" s="134"/>
      <c r="Q377" s="134"/>
      <c r="R377" s="134"/>
      <c r="S377" s="134"/>
      <c r="T377" s="134"/>
      <c r="U377" s="134"/>
      <c r="V377" s="134"/>
      <c r="W377" s="134"/>
      <c r="X377" s="134"/>
      <c r="Y377" s="134"/>
      <c r="Z377" s="134"/>
    </row>
    <row r="378" spans="1:26">
      <c r="A378" s="134"/>
      <c r="B378" s="134"/>
      <c r="C378" s="135"/>
      <c r="D378" s="135"/>
      <c r="E378" s="136"/>
      <c r="F378" s="135"/>
      <c r="G378" s="134"/>
      <c r="H378" s="134"/>
      <c r="I378" s="134"/>
      <c r="J378" s="134"/>
      <c r="K378" s="134"/>
      <c r="L378" s="134"/>
      <c r="M378" s="134"/>
      <c r="N378" s="134"/>
      <c r="O378" s="134"/>
      <c r="P378" s="134"/>
      <c r="Q378" s="134"/>
      <c r="R378" s="134"/>
      <c r="S378" s="134"/>
      <c r="T378" s="134"/>
      <c r="U378" s="134"/>
      <c r="V378" s="134"/>
      <c r="W378" s="134"/>
      <c r="X378" s="134"/>
      <c r="Y378" s="134"/>
      <c r="Z378" s="134"/>
    </row>
    <row r="379" spans="1:26">
      <c r="A379" s="134"/>
      <c r="B379" s="134"/>
      <c r="C379" s="135"/>
      <c r="D379" s="135"/>
      <c r="E379" s="136"/>
      <c r="F379" s="135"/>
      <c r="G379" s="134"/>
      <c r="H379" s="134"/>
      <c r="I379" s="134"/>
      <c r="J379" s="134"/>
      <c r="K379" s="134"/>
      <c r="L379" s="134"/>
      <c r="M379" s="134"/>
      <c r="N379" s="134"/>
      <c r="O379" s="134"/>
      <c r="P379" s="134"/>
      <c r="Q379" s="134"/>
      <c r="R379" s="134"/>
      <c r="S379" s="134"/>
      <c r="T379" s="134"/>
      <c r="U379" s="134"/>
      <c r="V379" s="134"/>
      <c r="W379" s="134"/>
      <c r="X379" s="134"/>
      <c r="Y379" s="134"/>
      <c r="Z379" s="134"/>
    </row>
    <row r="380" spans="1:26">
      <c r="A380" s="134"/>
      <c r="B380" s="134"/>
      <c r="C380" s="135"/>
      <c r="D380" s="135"/>
      <c r="E380" s="136"/>
      <c r="F380" s="135"/>
      <c r="G380" s="134"/>
      <c r="H380" s="134"/>
      <c r="I380" s="134"/>
      <c r="J380" s="134"/>
      <c r="K380" s="134"/>
      <c r="L380" s="134"/>
      <c r="M380" s="134"/>
      <c r="N380" s="134"/>
      <c r="O380" s="134"/>
      <c r="P380" s="134"/>
      <c r="Q380" s="134"/>
      <c r="R380" s="134"/>
      <c r="S380" s="134"/>
      <c r="T380" s="134"/>
      <c r="U380" s="134"/>
      <c r="V380" s="134"/>
      <c r="W380" s="134"/>
      <c r="X380" s="134"/>
      <c r="Y380" s="134"/>
      <c r="Z380" s="134"/>
    </row>
    <row r="381" spans="1:26">
      <c r="A381" s="134"/>
      <c r="B381" s="134"/>
      <c r="C381" s="135"/>
      <c r="D381" s="135"/>
      <c r="E381" s="136"/>
      <c r="F381" s="135"/>
      <c r="G381" s="134"/>
      <c r="H381" s="134"/>
      <c r="I381" s="134"/>
      <c r="J381" s="134"/>
      <c r="K381" s="134"/>
      <c r="L381" s="134"/>
      <c r="M381" s="134"/>
      <c r="N381" s="134"/>
      <c r="O381" s="134"/>
      <c r="P381" s="134"/>
      <c r="Q381" s="134"/>
      <c r="R381" s="134"/>
      <c r="S381" s="134"/>
      <c r="T381" s="134"/>
      <c r="U381" s="134"/>
      <c r="V381" s="134"/>
      <c r="W381" s="134"/>
      <c r="X381" s="134"/>
      <c r="Y381" s="134"/>
      <c r="Z381" s="134"/>
    </row>
    <row r="382" spans="1:26">
      <c r="A382" s="134"/>
      <c r="B382" s="134"/>
      <c r="C382" s="135"/>
      <c r="D382" s="135"/>
      <c r="E382" s="136"/>
      <c r="F382" s="135"/>
      <c r="G382" s="134"/>
      <c r="H382" s="134"/>
      <c r="I382" s="134"/>
      <c r="J382" s="134"/>
      <c r="K382" s="134"/>
      <c r="L382" s="134"/>
      <c r="M382" s="134"/>
      <c r="N382" s="134"/>
      <c r="O382" s="134"/>
      <c r="P382" s="134"/>
      <c r="Q382" s="134"/>
      <c r="R382" s="134"/>
      <c r="S382" s="134"/>
      <c r="T382" s="134"/>
      <c r="U382" s="134"/>
      <c r="V382" s="134"/>
      <c r="W382" s="134"/>
      <c r="X382" s="134"/>
      <c r="Y382" s="134"/>
      <c r="Z382" s="134"/>
    </row>
    <row r="383" spans="1:26">
      <c r="A383" s="134"/>
      <c r="B383" s="134"/>
      <c r="C383" s="135"/>
      <c r="D383" s="135"/>
      <c r="E383" s="136"/>
      <c r="F383" s="135"/>
      <c r="G383" s="134"/>
      <c r="H383" s="134"/>
      <c r="I383" s="134"/>
      <c r="J383" s="134"/>
      <c r="K383" s="134"/>
      <c r="L383" s="134"/>
      <c r="M383" s="134"/>
      <c r="N383" s="134"/>
      <c r="O383" s="134"/>
      <c r="P383" s="134"/>
      <c r="Q383" s="134"/>
      <c r="R383" s="134"/>
      <c r="S383" s="134"/>
      <c r="T383" s="134"/>
      <c r="U383" s="134"/>
      <c r="V383" s="134"/>
      <c r="W383" s="134"/>
      <c r="X383" s="134"/>
      <c r="Y383" s="134"/>
      <c r="Z383" s="134"/>
    </row>
    <row r="384" spans="1:26">
      <c r="A384" s="134"/>
      <c r="B384" s="134"/>
      <c r="C384" s="135"/>
      <c r="D384" s="135"/>
      <c r="E384" s="136"/>
      <c r="F384" s="135"/>
      <c r="G384" s="134"/>
      <c r="H384" s="134"/>
      <c r="I384" s="134"/>
      <c r="J384" s="134"/>
      <c r="K384" s="134"/>
      <c r="L384" s="134"/>
      <c r="M384" s="134"/>
      <c r="N384" s="134"/>
      <c r="O384" s="134"/>
      <c r="P384" s="134"/>
      <c r="Q384" s="134"/>
      <c r="R384" s="134"/>
      <c r="S384" s="134"/>
      <c r="T384" s="134"/>
      <c r="U384" s="134"/>
      <c r="V384" s="134"/>
      <c r="W384" s="134"/>
      <c r="X384" s="134"/>
      <c r="Y384" s="134"/>
      <c r="Z384" s="134"/>
    </row>
    <row r="385" spans="1:26">
      <c r="A385" s="134"/>
      <c r="B385" s="134"/>
      <c r="C385" s="135"/>
      <c r="D385" s="135"/>
      <c r="E385" s="136"/>
      <c r="F385" s="135"/>
      <c r="G385" s="134"/>
      <c r="H385" s="134"/>
      <c r="I385" s="134"/>
      <c r="J385" s="134"/>
      <c r="K385" s="134"/>
      <c r="L385" s="134"/>
      <c r="M385" s="134"/>
      <c r="N385" s="134"/>
      <c r="O385" s="134"/>
      <c r="P385" s="134"/>
      <c r="Q385" s="134"/>
      <c r="R385" s="134"/>
      <c r="S385" s="134"/>
      <c r="T385" s="134"/>
      <c r="U385" s="134"/>
      <c r="V385" s="134"/>
      <c r="W385" s="134"/>
      <c r="X385" s="134"/>
      <c r="Y385" s="134"/>
      <c r="Z385" s="134"/>
    </row>
    <row r="386" spans="1:26">
      <c r="A386" s="134"/>
      <c r="B386" s="134"/>
      <c r="C386" s="135"/>
      <c r="D386" s="135"/>
      <c r="E386" s="136"/>
      <c r="F386" s="135"/>
      <c r="G386" s="134"/>
      <c r="H386" s="134"/>
      <c r="I386" s="134"/>
      <c r="J386" s="134"/>
      <c r="K386" s="134"/>
      <c r="L386" s="134"/>
      <c r="M386" s="134"/>
      <c r="N386" s="134"/>
      <c r="O386" s="134"/>
      <c r="P386" s="134"/>
      <c r="Q386" s="134"/>
      <c r="R386" s="134"/>
      <c r="S386" s="134"/>
      <c r="T386" s="134"/>
      <c r="U386" s="134"/>
      <c r="V386" s="134"/>
      <c r="W386" s="134"/>
      <c r="X386" s="134"/>
      <c r="Y386" s="134"/>
      <c r="Z386" s="134"/>
    </row>
    <row r="387" spans="1:26">
      <c r="A387" s="134"/>
      <c r="B387" s="134"/>
      <c r="C387" s="135"/>
      <c r="D387" s="135"/>
      <c r="E387" s="136"/>
      <c r="F387" s="135"/>
      <c r="G387" s="134"/>
      <c r="H387" s="134"/>
      <c r="I387" s="134"/>
      <c r="J387" s="134"/>
      <c r="K387" s="134"/>
      <c r="L387" s="134"/>
      <c r="M387" s="134"/>
      <c r="N387" s="134"/>
      <c r="O387" s="134"/>
      <c r="P387" s="134"/>
      <c r="Q387" s="134"/>
      <c r="R387" s="134"/>
      <c r="S387" s="134"/>
      <c r="T387" s="134"/>
      <c r="U387" s="134"/>
      <c r="V387" s="134"/>
      <c r="W387" s="134"/>
      <c r="X387" s="134"/>
      <c r="Y387" s="134"/>
      <c r="Z387" s="134"/>
    </row>
    <row r="388" spans="1:26">
      <c r="A388" s="134"/>
      <c r="B388" s="134"/>
      <c r="C388" s="135"/>
      <c r="D388" s="135"/>
      <c r="E388" s="136"/>
      <c r="F388" s="135"/>
      <c r="G388" s="134"/>
      <c r="H388" s="134"/>
      <c r="I388" s="134"/>
      <c r="J388" s="134"/>
      <c r="K388" s="134"/>
      <c r="L388" s="134"/>
      <c r="M388" s="134"/>
      <c r="N388" s="134"/>
      <c r="O388" s="134"/>
      <c r="P388" s="134"/>
      <c r="Q388" s="134"/>
      <c r="R388" s="134"/>
      <c r="S388" s="134"/>
      <c r="T388" s="134"/>
      <c r="U388" s="134"/>
      <c r="V388" s="134"/>
      <c r="W388" s="134"/>
      <c r="X388" s="134"/>
      <c r="Y388" s="134"/>
      <c r="Z388" s="134"/>
    </row>
    <row r="389" spans="1:26">
      <c r="A389" s="134"/>
      <c r="B389" s="134"/>
      <c r="C389" s="135"/>
      <c r="D389" s="135"/>
      <c r="E389" s="136"/>
      <c r="F389" s="135"/>
      <c r="G389" s="134"/>
      <c r="H389" s="134"/>
      <c r="I389" s="134"/>
      <c r="J389" s="134"/>
      <c r="K389" s="134"/>
      <c r="L389" s="134"/>
      <c r="M389" s="134"/>
      <c r="N389" s="134"/>
      <c r="O389" s="134"/>
      <c r="P389" s="134"/>
      <c r="Q389" s="134"/>
      <c r="R389" s="134"/>
      <c r="S389" s="134"/>
      <c r="T389" s="134"/>
      <c r="U389" s="134"/>
      <c r="V389" s="134"/>
      <c r="W389" s="134"/>
      <c r="X389" s="134"/>
      <c r="Y389" s="134"/>
      <c r="Z389" s="134"/>
    </row>
    <row r="390" spans="1:26">
      <c r="A390" s="134"/>
      <c r="B390" s="134"/>
      <c r="C390" s="135"/>
      <c r="D390" s="135"/>
      <c r="E390" s="136"/>
      <c r="F390" s="135"/>
      <c r="G390" s="134"/>
      <c r="H390" s="134"/>
      <c r="I390" s="134"/>
      <c r="J390" s="134"/>
      <c r="K390" s="134"/>
      <c r="L390" s="134"/>
      <c r="M390" s="134"/>
      <c r="N390" s="134"/>
      <c r="O390" s="134"/>
      <c r="P390" s="134"/>
      <c r="Q390" s="134"/>
      <c r="R390" s="134"/>
      <c r="S390" s="134"/>
      <c r="T390" s="134"/>
      <c r="U390" s="134"/>
      <c r="V390" s="134"/>
      <c r="W390" s="134"/>
      <c r="X390" s="134"/>
      <c r="Y390" s="134"/>
      <c r="Z390" s="134"/>
    </row>
    <row r="391" spans="1:26">
      <c r="A391" s="134"/>
      <c r="B391" s="134"/>
      <c r="C391" s="135"/>
      <c r="D391" s="135"/>
      <c r="E391" s="136"/>
      <c r="F391" s="135"/>
      <c r="G391" s="134"/>
      <c r="H391" s="134"/>
      <c r="I391" s="134"/>
      <c r="J391" s="134"/>
      <c r="K391" s="134"/>
      <c r="L391" s="134"/>
      <c r="M391" s="134"/>
      <c r="N391" s="134"/>
      <c r="O391" s="134"/>
      <c r="P391" s="134"/>
      <c r="Q391" s="134"/>
      <c r="R391" s="134"/>
      <c r="S391" s="134"/>
      <c r="T391" s="134"/>
      <c r="U391" s="134"/>
      <c r="V391" s="134"/>
      <c r="W391" s="134"/>
      <c r="X391" s="134"/>
      <c r="Y391" s="134"/>
      <c r="Z391" s="134"/>
    </row>
    <row r="392" spans="1:26">
      <c r="A392" s="134"/>
      <c r="B392" s="134"/>
      <c r="C392" s="135"/>
      <c r="D392" s="135"/>
      <c r="E392" s="136"/>
      <c r="F392" s="135"/>
      <c r="G392" s="134"/>
      <c r="H392" s="134"/>
      <c r="I392" s="134"/>
      <c r="J392" s="134"/>
      <c r="K392" s="134"/>
      <c r="L392" s="134"/>
      <c r="M392" s="134"/>
      <c r="N392" s="134"/>
      <c r="O392" s="134"/>
      <c r="P392" s="134"/>
      <c r="Q392" s="134"/>
      <c r="R392" s="134"/>
      <c r="S392" s="134"/>
      <c r="T392" s="134"/>
      <c r="U392" s="134"/>
      <c r="V392" s="134"/>
      <c r="W392" s="134"/>
      <c r="X392" s="134"/>
      <c r="Y392" s="134"/>
      <c r="Z392" s="134"/>
    </row>
    <row r="393" spans="1:26">
      <c r="A393" s="134"/>
      <c r="B393" s="134"/>
      <c r="C393" s="135"/>
      <c r="D393" s="135"/>
      <c r="E393" s="136"/>
      <c r="F393" s="135"/>
      <c r="G393" s="134"/>
      <c r="H393" s="134"/>
      <c r="I393" s="134"/>
      <c r="J393" s="134"/>
      <c r="K393" s="134"/>
      <c r="L393" s="134"/>
      <c r="M393" s="134"/>
      <c r="N393" s="134"/>
      <c r="O393" s="134"/>
      <c r="P393" s="134"/>
      <c r="Q393" s="134"/>
      <c r="R393" s="134"/>
      <c r="S393" s="134"/>
      <c r="T393" s="134"/>
      <c r="U393" s="134"/>
      <c r="V393" s="134"/>
      <c r="W393" s="134"/>
      <c r="X393" s="134"/>
      <c r="Y393" s="134"/>
      <c r="Z393" s="134"/>
    </row>
    <row r="394" spans="1:26">
      <c r="A394" s="134"/>
      <c r="B394" s="134"/>
      <c r="C394" s="135"/>
      <c r="D394" s="135"/>
      <c r="E394" s="136"/>
      <c r="F394" s="135"/>
      <c r="G394" s="134"/>
      <c r="H394" s="134"/>
      <c r="I394" s="134"/>
      <c r="J394" s="134"/>
      <c r="K394" s="134"/>
      <c r="L394" s="134"/>
      <c r="M394" s="134"/>
      <c r="N394" s="134"/>
      <c r="O394" s="134"/>
      <c r="P394" s="134"/>
      <c r="Q394" s="134"/>
      <c r="R394" s="134"/>
      <c r="S394" s="134"/>
      <c r="T394" s="134"/>
      <c r="U394" s="134"/>
      <c r="V394" s="134"/>
      <c r="W394" s="134"/>
      <c r="X394" s="134"/>
      <c r="Y394" s="134"/>
      <c r="Z394" s="134"/>
    </row>
    <row r="395" spans="1:26">
      <c r="A395" s="134"/>
      <c r="B395" s="134"/>
      <c r="C395" s="135"/>
      <c r="D395" s="135"/>
      <c r="E395" s="136"/>
      <c r="F395" s="135"/>
      <c r="G395" s="134"/>
      <c r="H395" s="134"/>
      <c r="I395" s="134"/>
      <c r="J395" s="134"/>
      <c r="K395" s="134"/>
      <c r="L395" s="134"/>
      <c r="M395" s="134"/>
      <c r="N395" s="134"/>
      <c r="O395" s="134"/>
      <c r="P395" s="134"/>
      <c r="Q395" s="134"/>
      <c r="R395" s="134"/>
      <c r="S395" s="134"/>
      <c r="T395" s="134"/>
      <c r="U395" s="134"/>
      <c r="V395" s="134"/>
      <c r="W395" s="134"/>
      <c r="X395" s="134"/>
      <c r="Y395" s="134"/>
      <c r="Z395" s="134"/>
    </row>
    <row r="396" spans="1:26">
      <c r="A396" s="134"/>
      <c r="B396" s="134"/>
      <c r="C396" s="135"/>
      <c r="D396" s="135"/>
      <c r="E396" s="136"/>
      <c r="F396" s="135"/>
      <c r="G396" s="134"/>
      <c r="H396" s="134"/>
      <c r="I396" s="134"/>
      <c r="J396" s="134"/>
      <c r="K396" s="134"/>
      <c r="L396" s="134"/>
      <c r="M396" s="134"/>
      <c r="N396" s="134"/>
      <c r="O396" s="134"/>
      <c r="P396" s="134"/>
      <c r="Q396" s="134"/>
      <c r="R396" s="134"/>
      <c r="S396" s="134"/>
      <c r="T396" s="134"/>
      <c r="U396" s="134"/>
      <c r="V396" s="134"/>
      <c r="W396" s="134"/>
      <c r="X396" s="134"/>
      <c r="Y396" s="134"/>
      <c r="Z396" s="134"/>
    </row>
    <row r="397" spans="1:26">
      <c r="A397" s="134"/>
      <c r="B397" s="134"/>
      <c r="C397" s="135"/>
      <c r="D397" s="135"/>
      <c r="E397" s="136"/>
      <c r="F397" s="135"/>
      <c r="G397" s="134"/>
      <c r="H397" s="134"/>
      <c r="I397" s="134"/>
      <c r="J397" s="134"/>
      <c r="K397" s="134"/>
      <c r="L397" s="134"/>
      <c r="M397" s="134"/>
      <c r="N397" s="134"/>
      <c r="O397" s="134"/>
      <c r="P397" s="134"/>
      <c r="Q397" s="134"/>
      <c r="R397" s="134"/>
      <c r="S397" s="134"/>
      <c r="T397" s="134"/>
      <c r="U397" s="134"/>
      <c r="V397" s="134"/>
      <c r="W397" s="134"/>
      <c r="X397" s="134"/>
      <c r="Y397" s="134"/>
      <c r="Z397" s="134"/>
    </row>
    <row r="398" spans="1:26">
      <c r="A398" s="134"/>
      <c r="B398" s="134"/>
      <c r="C398" s="135"/>
      <c r="D398" s="135"/>
      <c r="E398" s="136"/>
      <c r="F398" s="135"/>
      <c r="G398" s="134"/>
      <c r="H398" s="134"/>
      <c r="I398" s="134"/>
      <c r="J398" s="134"/>
      <c r="K398" s="134"/>
      <c r="L398" s="134"/>
      <c r="M398" s="134"/>
      <c r="N398" s="134"/>
      <c r="O398" s="134"/>
      <c r="P398" s="134"/>
      <c r="Q398" s="134"/>
      <c r="R398" s="134"/>
      <c r="S398" s="134"/>
      <c r="T398" s="134"/>
      <c r="U398" s="134"/>
      <c r="V398" s="134"/>
      <c r="W398" s="134"/>
      <c r="X398" s="134"/>
      <c r="Y398" s="134"/>
      <c r="Z398" s="134"/>
    </row>
    <row r="399" spans="1:26">
      <c r="A399" s="134"/>
      <c r="B399" s="134"/>
      <c r="C399" s="135"/>
      <c r="D399" s="135"/>
      <c r="E399" s="136"/>
      <c r="F399" s="135"/>
      <c r="G399" s="134"/>
      <c r="H399" s="134"/>
      <c r="I399" s="134"/>
      <c r="J399" s="134"/>
      <c r="K399" s="134"/>
      <c r="L399" s="134"/>
      <c r="M399" s="134"/>
      <c r="N399" s="134"/>
      <c r="O399" s="134"/>
      <c r="P399" s="134"/>
      <c r="Q399" s="134"/>
      <c r="R399" s="134"/>
      <c r="S399" s="134"/>
      <c r="T399" s="134"/>
      <c r="U399" s="134"/>
      <c r="V399" s="134"/>
      <c r="W399" s="134"/>
      <c r="X399" s="134"/>
      <c r="Y399" s="134"/>
      <c r="Z399" s="134"/>
    </row>
    <row r="400" spans="1:26">
      <c r="A400" s="134"/>
      <c r="B400" s="134"/>
      <c r="C400" s="135"/>
      <c r="D400" s="135"/>
      <c r="E400" s="136"/>
      <c r="F400" s="135"/>
      <c r="G400" s="134"/>
      <c r="H400" s="134"/>
      <c r="I400" s="134"/>
      <c r="J400" s="134"/>
      <c r="K400" s="134"/>
      <c r="L400" s="134"/>
      <c r="M400" s="134"/>
      <c r="N400" s="134"/>
      <c r="O400" s="134"/>
      <c r="P400" s="134"/>
      <c r="Q400" s="134"/>
      <c r="R400" s="134"/>
      <c r="S400" s="134"/>
      <c r="T400" s="134"/>
      <c r="U400" s="134"/>
      <c r="V400" s="134"/>
      <c r="W400" s="134"/>
      <c r="X400" s="134"/>
      <c r="Y400" s="134"/>
      <c r="Z400" s="134"/>
    </row>
    <row r="401" spans="1:26">
      <c r="A401" s="134"/>
      <c r="B401" s="134"/>
      <c r="C401" s="135"/>
      <c r="D401" s="135"/>
      <c r="E401" s="136"/>
      <c r="F401" s="135"/>
      <c r="G401" s="134"/>
      <c r="H401" s="134"/>
      <c r="I401" s="134"/>
      <c r="J401" s="134"/>
      <c r="K401" s="134"/>
      <c r="L401" s="134"/>
      <c r="M401" s="134"/>
      <c r="N401" s="134"/>
      <c r="O401" s="134"/>
      <c r="P401" s="134"/>
      <c r="Q401" s="134"/>
      <c r="R401" s="134"/>
      <c r="S401" s="134"/>
      <c r="T401" s="134"/>
      <c r="U401" s="134"/>
      <c r="V401" s="134"/>
      <c r="W401" s="134"/>
      <c r="X401" s="134"/>
      <c r="Y401" s="134"/>
      <c r="Z401" s="134"/>
    </row>
    <row r="402" spans="1:26">
      <c r="A402" s="134"/>
      <c r="B402" s="134"/>
      <c r="C402" s="135"/>
      <c r="D402" s="135"/>
      <c r="E402" s="136"/>
      <c r="F402" s="135"/>
      <c r="G402" s="134"/>
      <c r="H402" s="134"/>
      <c r="I402" s="134"/>
      <c r="J402" s="134"/>
      <c r="K402" s="134"/>
      <c r="L402" s="134"/>
      <c r="M402" s="134"/>
      <c r="N402" s="134"/>
      <c r="O402" s="134"/>
      <c r="P402" s="134"/>
      <c r="Q402" s="134"/>
      <c r="R402" s="134"/>
      <c r="S402" s="134"/>
      <c r="T402" s="134"/>
      <c r="U402" s="134"/>
      <c r="V402" s="134"/>
      <c r="W402" s="134"/>
      <c r="X402" s="134"/>
      <c r="Y402" s="134"/>
      <c r="Z402" s="134"/>
    </row>
    <row r="403" spans="1:26">
      <c r="A403" s="134"/>
      <c r="B403" s="134"/>
      <c r="C403" s="135"/>
      <c r="D403" s="135"/>
      <c r="E403" s="136"/>
      <c r="F403" s="135"/>
      <c r="G403" s="134"/>
      <c r="H403" s="134"/>
      <c r="I403" s="134"/>
      <c r="J403" s="134"/>
      <c r="K403" s="134"/>
      <c r="L403" s="134"/>
      <c r="M403" s="134"/>
      <c r="N403" s="134"/>
      <c r="O403" s="134"/>
      <c r="P403" s="134"/>
      <c r="Q403" s="134"/>
      <c r="R403" s="134"/>
      <c r="S403" s="134"/>
      <c r="T403" s="134"/>
      <c r="U403" s="134"/>
      <c r="V403" s="134"/>
      <c r="W403" s="134"/>
      <c r="X403" s="134"/>
      <c r="Y403" s="134"/>
      <c r="Z403" s="134"/>
    </row>
    <row r="404" spans="1:26">
      <c r="A404" s="134"/>
      <c r="B404" s="134"/>
      <c r="C404" s="135"/>
      <c r="D404" s="135"/>
      <c r="E404" s="136"/>
      <c r="F404" s="135"/>
      <c r="G404" s="134"/>
      <c r="H404" s="134"/>
      <c r="I404" s="134"/>
      <c r="J404" s="134"/>
      <c r="K404" s="134"/>
      <c r="L404" s="134"/>
      <c r="M404" s="134"/>
      <c r="N404" s="134"/>
      <c r="O404" s="134"/>
      <c r="P404" s="134"/>
      <c r="Q404" s="134"/>
      <c r="R404" s="134"/>
      <c r="S404" s="134"/>
      <c r="T404" s="134"/>
      <c r="U404" s="134"/>
      <c r="V404" s="134"/>
      <c r="W404" s="134"/>
      <c r="X404" s="134"/>
      <c r="Y404" s="134"/>
      <c r="Z404" s="134"/>
    </row>
    <row r="405" spans="1:26">
      <c r="A405" s="134"/>
      <c r="B405" s="134"/>
      <c r="C405" s="135"/>
      <c r="D405" s="135"/>
      <c r="E405" s="136"/>
      <c r="F405" s="135"/>
      <c r="G405" s="134"/>
      <c r="H405" s="134"/>
      <c r="I405" s="134"/>
      <c r="J405" s="134"/>
      <c r="K405" s="134"/>
      <c r="L405" s="134"/>
      <c r="M405" s="134"/>
      <c r="N405" s="134"/>
      <c r="O405" s="134"/>
      <c r="P405" s="134"/>
      <c r="Q405" s="134"/>
      <c r="R405" s="134"/>
      <c r="S405" s="134"/>
      <c r="T405" s="134"/>
      <c r="U405" s="134"/>
      <c r="V405" s="134"/>
      <c r="W405" s="134"/>
      <c r="X405" s="134"/>
      <c r="Y405" s="134"/>
      <c r="Z405" s="134"/>
    </row>
    <row r="406" spans="1:26">
      <c r="A406" s="134"/>
      <c r="B406" s="134"/>
      <c r="C406" s="135"/>
      <c r="D406" s="135"/>
      <c r="E406" s="136"/>
      <c r="F406" s="135"/>
      <c r="G406" s="134"/>
      <c r="H406" s="134"/>
      <c r="I406" s="134"/>
      <c r="J406" s="134"/>
      <c r="K406" s="134"/>
      <c r="L406" s="134"/>
      <c r="M406" s="134"/>
      <c r="N406" s="134"/>
      <c r="O406" s="134"/>
      <c r="P406" s="134"/>
      <c r="Q406" s="134"/>
      <c r="R406" s="134"/>
      <c r="S406" s="134"/>
      <c r="T406" s="134"/>
      <c r="U406" s="134"/>
      <c r="V406" s="134"/>
      <c r="W406" s="134"/>
      <c r="X406" s="134"/>
      <c r="Y406" s="134"/>
      <c r="Z406" s="134"/>
    </row>
    <row r="407" spans="1:26">
      <c r="A407" s="134"/>
      <c r="B407" s="134"/>
      <c r="C407" s="135"/>
      <c r="D407" s="135"/>
      <c r="E407" s="136"/>
      <c r="F407" s="135"/>
      <c r="G407" s="134"/>
      <c r="H407" s="134"/>
      <c r="I407" s="134"/>
      <c r="J407" s="134"/>
      <c r="K407" s="134"/>
      <c r="L407" s="134"/>
      <c r="M407" s="134"/>
      <c r="N407" s="134"/>
      <c r="O407" s="134"/>
      <c r="P407" s="134"/>
      <c r="Q407" s="134"/>
      <c r="R407" s="134"/>
      <c r="S407" s="134"/>
      <c r="T407" s="134"/>
      <c r="U407" s="134"/>
      <c r="V407" s="134"/>
      <c r="W407" s="134"/>
      <c r="X407" s="134"/>
      <c r="Y407" s="134"/>
      <c r="Z407" s="134"/>
    </row>
    <row r="408" spans="1:26">
      <c r="A408" s="134"/>
      <c r="B408" s="134"/>
      <c r="C408" s="135"/>
      <c r="D408" s="135"/>
      <c r="E408" s="136"/>
      <c r="F408" s="135"/>
      <c r="G408" s="134"/>
      <c r="H408" s="134"/>
      <c r="I408" s="134"/>
      <c r="J408" s="134"/>
      <c r="K408" s="134"/>
      <c r="L408" s="134"/>
      <c r="M408" s="134"/>
      <c r="N408" s="134"/>
      <c r="O408" s="134"/>
      <c r="P408" s="134"/>
      <c r="Q408" s="134"/>
      <c r="R408" s="134"/>
      <c r="S408" s="134"/>
      <c r="T408" s="134"/>
      <c r="U408" s="134"/>
      <c r="V408" s="134"/>
      <c r="W408" s="134"/>
      <c r="X408" s="134"/>
      <c r="Y408" s="134"/>
      <c r="Z408" s="134"/>
    </row>
    <row r="409" spans="1:26">
      <c r="A409" s="134"/>
      <c r="B409" s="134"/>
      <c r="C409" s="135"/>
      <c r="D409" s="135"/>
      <c r="E409" s="136"/>
      <c r="F409" s="135"/>
      <c r="G409" s="134"/>
      <c r="H409" s="134"/>
      <c r="I409" s="134"/>
      <c r="J409" s="134"/>
      <c r="K409" s="134"/>
      <c r="L409" s="134"/>
      <c r="M409" s="134"/>
      <c r="N409" s="134"/>
      <c r="O409" s="134"/>
      <c r="P409" s="134"/>
      <c r="Q409" s="134"/>
      <c r="R409" s="134"/>
      <c r="S409" s="134"/>
      <c r="T409" s="134"/>
      <c r="U409" s="134"/>
      <c r="V409" s="134"/>
      <c r="W409" s="134"/>
      <c r="X409" s="134"/>
      <c r="Y409" s="134"/>
      <c r="Z409" s="134"/>
    </row>
    <row r="410" spans="1:26">
      <c r="A410" s="134"/>
      <c r="B410" s="134"/>
      <c r="C410" s="135"/>
      <c r="D410" s="135"/>
      <c r="E410" s="136"/>
      <c r="F410" s="135"/>
      <c r="G410" s="134"/>
      <c r="H410" s="134"/>
      <c r="I410" s="134"/>
      <c r="J410" s="134"/>
      <c r="K410" s="134"/>
      <c r="L410" s="134"/>
      <c r="M410" s="134"/>
      <c r="N410" s="134"/>
      <c r="O410" s="134"/>
      <c r="P410" s="134"/>
      <c r="Q410" s="134"/>
      <c r="R410" s="134"/>
      <c r="S410" s="134"/>
      <c r="T410" s="134"/>
      <c r="U410" s="134"/>
      <c r="V410" s="134"/>
      <c r="W410" s="134"/>
      <c r="X410" s="134"/>
      <c r="Y410" s="134"/>
      <c r="Z410" s="134"/>
    </row>
    <row r="411" spans="1:26">
      <c r="A411" s="134"/>
      <c r="B411" s="134"/>
      <c r="C411" s="135"/>
      <c r="D411" s="135"/>
      <c r="E411" s="136"/>
      <c r="F411" s="135"/>
      <c r="G411" s="134"/>
      <c r="H411" s="134"/>
      <c r="I411" s="134"/>
      <c r="J411" s="134"/>
      <c r="K411" s="134"/>
      <c r="L411" s="134"/>
      <c r="M411" s="134"/>
      <c r="N411" s="134"/>
      <c r="O411" s="134"/>
      <c r="P411" s="134"/>
      <c r="Q411" s="134"/>
      <c r="R411" s="134"/>
      <c r="S411" s="134"/>
      <c r="T411" s="134"/>
      <c r="U411" s="134"/>
      <c r="V411" s="134"/>
      <c r="W411" s="134"/>
      <c r="X411" s="134"/>
      <c r="Y411" s="134"/>
      <c r="Z411" s="134"/>
    </row>
    <row r="412" spans="1:26">
      <c r="A412" s="134"/>
      <c r="B412" s="134"/>
      <c r="C412" s="135"/>
      <c r="D412" s="135"/>
      <c r="E412" s="136"/>
      <c r="F412" s="135"/>
      <c r="G412" s="134"/>
      <c r="H412" s="134"/>
      <c r="I412" s="134"/>
      <c r="J412" s="134"/>
      <c r="K412" s="134"/>
      <c r="L412" s="134"/>
      <c r="M412" s="134"/>
      <c r="N412" s="134"/>
      <c r="O412" s="134"/>
      <c r="P412" s="134"/>
      <c r="Q412" s="134"/>
      <c r="R412" s="134"/>
      <c r="S412" s="134"/>
      <c r="T412" s="134"/>
      <c r="U412" s="134"/>
      <c r="V412" s="134"/>
      <c r="W412" s="134"/>
      <c r="X412" s="134"/>
      <c r="Y412" s="134"/>
      <c r="Z412" s="134"/>
    </row>
    <row r="413" spans="1:26">
      <c r="A413" s="134"/>
      <c r="B413" s="134"/>
      <c r="C413" s="135"/>
      <c r="D413" s="135"/>
      <c r="E413" s="136"/>
      <c r="F413" s="135"/>
      <c r="G413" s="134"/>
      <c r="H413" s="134"/>
      <c r="I413" s="134"/>
      <c r="J413" s="134"/>
      <c r="K413" s="134"/>
      <c r="L413" s="134"/>
      <c r="M413" s="134"/>
      <c r="N413" s="134"/>
      <c r="O413" s="134"/>
      <c r="P413" s="134"/>
      <c r="Q413" s="134"/>
      <c r="R413" s="134"/>
      <c r="S413" s="134"/>
      <c r="T413" s="134"/>
      <c r="U413" s="134"/>
      <c r="V413" s="134"/>
      <c r="W413" s="134"/>
      <c r="X413" s="134"/>
      <c r="Y413" s="134"/>
      <c r="Z413" s="134"/>
    </row>
    <row r="414" spans="1:26">
      <c r="A414" s="134"/>
      <c r="B414" s="134"/>
      <c r="C414" s="135"/>
      <c r="D414" s="135"/>
      <c r="E414" s="136"/>
      <c r="F414" s="135"/>
      <c r="G414" s="134"/>
      <c r="H414" s="134"/>
      <c r="I414" s="134"/>
      <c r="J414" s="134"/>
      <c r="K414" s="134"/>
      <c r="L414" s="134"/>
      <c r="M414" s="134"/>
      <c r="N414" s="134"/>
      <c r="O414" s="134"/>
      <c r="P414" s="134"/>
      <c r="Q414" s="134"/>
      <c r="R414" s="134"/>
      <c r="S414" s="134"/>
      <c r="T414" s="134"/>
      <c r="U414" s="134"/>
      <c r="V414" s="134"/>
      <c r="W414" s="134"/>
      <c r="X414" s="134"/>
      <c r="Y414" s="134"/>
      <c r="Z414" s="134"/>
    </row>
    <row r="415" spans="1:26">
      <c r="A415" s="134"/>
      <c r="B415" s="134"/>
      <c r="C415" s="135"/>
      <c r="D415" s="135"/>
      <c r="E415" s="136"/>
      <c r="F415" s="135"/>
      <c r="G415" s="134"/>
      <c r="H415" s="134"/>
      <c r="I415" s="134"/>
      <c r="J415" s="134"/>
      <c r="K415" s="134"/>
      <c r="L415" s="134"/>
      <c r="M415" s="134"/>
      <c r="N415" s="134"/>
      <c r="O415" s="134"/>
      <c r="P415" s="134"/>
      <c r="Q415" s="134"/>
      <c r="R415" s="134"/>
      <c r="S415" s="134"/>
      <c r="T415" s="134"/>
      <c r="U415" s="134"/>
      <c r="V415" s="134"/>
      <c r="W415" s="134"/>
      <c r="X415" s="134"/>
      <c r="Y415" s="134"/>
      <c r="Z415" s="134"/>
    </row>
    <row r="416" spans="1:26">
      <c r="A416" s="134"/>
      <c r="B416" s="134"/>
      <c r="C416" s="135"/>
      <c r="D416" s="135"/>
      <c r="E416" s="136"/>
      <c r="F416" s="135"/>
      <c r="G416" s="134"/>
      <c r="H416" s="134"/>
      <c r="I416" s="134"/>
      <c r="J416" s="134"/>
      <c r="K416" s="134"/>
      <c r="L416" s="134"/>
      <c r="M416" s="134"/>
      <c r="N416" s="134"/>
      <c r="O416" s="134"/>
      <c r="P416" s="134"/>
      <c r="Q416" s="134"/>
      <c r="R416" s="134"/>
      <c r="S416" s="134"/>
      <c r="T416" s="134"/>
      <c r="U416" s="134"/>
      <c r="V416" s="134"/>
      <c r="W416" s="134"/>
      <c r="X416" s="134"/>
      <c r="Y416" s="134"/>
      <c r="Z416" s="134"/>
    </row>
    <row r="417" spans="1:26">
      <c r="A417" s="134"/>
      <c r="B417" s="134"/>
      <c r="C417" s="135"/>
      <c r="D417" s="135"/>
      <c r="E417" s="136"/>
      <c r="F417" s="135"/>
      <c r="G417" s="134"/>
      <c r="H417" s="134"/>
      <c r="I417" s="134"/>
      <c r="J417" s="134"/>
      <c r="K417" s="134"/>
      <c r="L417" s="134"/>
      <c r="M417" s="134"/>
      <c r="N417" s="134"/>
      <c r="O417" s="134"/>
      <c r="P417" s="134"/>
      <c r="Q417" s="134"/>
      <c r="R417" s="134"/>
      <c r="S417" s="134"/>
      <c r="T417" s="134"/>
      <c r="U417" s="134"/>
      <c r="V417" s="134"/>
      <c r="W417" s="134"/>
      <c r="X417" s="134"/>
      <c r="Y417" s="134"/>
      <c r="Z417" s="134"/>
    </row>
    <row r="418" spans="1:26">
      <c r="A418" s="134"/>
      <c r="B418" s="134"/>
      <c r="C418" s="135"/>
      <c r="D418" s="135"/>
      <c r="E418" s="136"/>
      <c r="F418" s="135"/>
      <c r="G418" s="134"/>
      <c r="H418" s="134"/>
      <c r="I418" s="134"/>
      <c r="J418" s="134"/>
      <c r="K418" s="134"/>
      <c r="L418" s="134"/>
      <c r="M418" s="134"/>
      <c r="N418" s="134"/>
      <c r="O418" s="134"/>
      <c r="P418" s="134"/>
      <c r="Q418" s="134"/>
      <c r="R418" s="134"/>
      <c r="S418" s="134"/>
      <c r="T418" s="134"/>
      <c r="U418" s="134"/>
      <c r="V418" s="134"/>
      <c r="W418" s="134"/>
      <c r="X418" s="134"/>
      <c r="Y418" s="134"/>
      <c r="Z418" s="134"/>
    </row>
    <row r="419" spans="1:26">
      <c r="A419" s="134"/>
      <c r="B419" s="134"/>
      <c r="C419" s="135"/>
      <c r="D419" s="135"/>
      <c r="E419" s="136"/>
      <c r="F419" s="135"/>
      <c r="G419" s="134"/>
      <c r="H419" s="134"/>
      <c r="I419" s="134"/>
      <c r="J419" s="134"/>
      <c r="K419" s="134"/>
      <c r="L419" s="134"/>
      <c r="M419" s="134"/>
      <c r="N419" s="134"/>
      <c r="O419" s="134"/>
      <c r="P419" s="134"/>
      <c r="Q419" s="134"/>
      <c r="R419" s="134"/>
      <c r="S419" s="134"/>
      <c r="T419" s="134"/>
      <c r="U419" s="134"/>
      <c r="V419" s="134"/>
      <c r="W419" s="134"/>
      <c r="X419" s="134"/>
      <c r="Y419" s="134"/>
      <c r="Z419" s="134"/>
    </row>
    <row r="420" spans="1:26">
      <c r="A420" s="134"/>
      <c r="B420" s="134"/>
      <c r="C420" s="135"/>
      <c r="D420" s="135"/>
      <c r="E420" s="136"/>
      <c r="F420" s="135"/>
      <c r="G420" s="134"/>
      <c r="H420" s="134"/>
      <c r="I420" s="134"/>
      <c r="J420" s="134"/>
      <c r="K420" s="134"/>
      <c r="L420" s="134"/>
      <c r="M420" s="134"/>
      <c r="N420" s="134"/>
      <c r="O420" s="134"/>
      <c r="P420" s="134"/>
      <c r="Q420" s="134"/>
      <c r="R420" s="134"/>
      <c r="S420" s="134"/>
      <c r="T420" s="134"/>
      <c r="U420" s="134"/>
      <c r="V420" s="134"/>
      <c r="W420" s="134"/>
      <c r="X420" s="134"/>
      <c r="Y420" s="134"/>
      <c r="Z420" s="134"/>
    </row>
    <row r="421" spans="1:26">
      <c r="A421" s="134"/>
      <c r="B421" s="134"/>
      <c r="C421" s="135"/>
      <c r="D421" s="135"/>
      <c r="E421" s="136"/>
      <c r="F421" s="135"/>
      <c r="G421" s="134"/>
      <c r="H421" s="134"/>
      <c r="I421" s="134"/>
      <c r="J421" s="134"/>
      <c r="K421" s="134"/>
      <c r="L421" s="134"/>
      <c r="M421" s="134"/>
      <c r="N421" s="134"/>
      <c r="O421" s="134"/>
      <c r="P421" s="134"/>
      <c r="Q421" s="134"/>
      <c r="R421" s="134"/>
      <c r="S421" s="134"/>
      <c r="T421" s="134"/>
      <c r="U421" s="134"/>
      <c r="V421" s="134"/>
      <c r="W421" s="134"/>
      <c r="X421" s="134"/>
      <c r="Y421" s="134"/>
      <c r="Z421" s="134"/>
    </row>
    <row r="422" spans="1:26">
      <c r="A422" s="134"/>
      <c r="B422" s="134"/>
      <c r="C422" s="135"/>
      <c r="D422" s="135"/>
      <c r="E422" s="136"/>
      <c r="F422" s="135"/>
      <c r="G422" s="134"/>
      <c r="H422" s="134"/>
      <c r="I422" s="134"/>
      <c r="J422" s="134"/>
      <c r="K422" s="134"/>
      <c r="L422" s="134"/>
      <c r="M422" s="134"/>
      <c r="N422" s="134"/>
      <c r="O422" s="134"/>
      <c r="P422" s="134"/>
      <c r="Q422" s="134"/>
      <c r="R422" s="134"/>
      <c r="S422" s="134"/>
      <c r="T422" s="134"/>
      <c r="U422" s="134"/>
      <c r="V422" s="134"/>
      <c r="W422" s="134"/>
      <c r="X422" s="134"/>
      <c r="Y422" s="134"/>
      <c r="Z422" s="134"/>
    </row>
    <row r="423" spans="1:26">
      <c r="A423" s="134"/>
      <c r="B423" s="134"/>
      <c r="C423" s="135"/>
      <c r="D423" s="135"/>
      <c r="E423" s="136"/>
      <c r="F423" s="135"/>
      <c r="G423" s="134"/>
      <c r="H423" s="134"/>
      <c r="I423" s="134"/>
      <c r="J423" s="134"/>
      <c r="K423" s="134"/>
      <c r="L423" s="134"/>
      <c r="M423" s="134"/>
      <c r="N423" s="134"/>
      <c r="O423" s="134"/>
      <c r="P423" s="134"/>
      <c r="Q423" s="134"/>
      <c r="R423" s="134"/>
      <c r="S423" s="134"/>
      <c r="T423" s="134"/>
      <c r="U423" s="134"/>
      <c r="V423" s="134"/>
      <c r="W423" s="134"/>
      <c r="X423" s="134"/>
      <c r="Y423" s="134"/>
      <c r="Z423" s="134"/>
    </row>
    <row r="424" spans="1:26">
      <c r="A424" s="134"/>
      <c r="B424" s="134"/>
      <c r="C424" s="135"/>
      <c r="D424" s="135"/>
      <c r="E424" s="136"/>
      <c r="F424" s="135"/>
      <c r="G424" s="134"/>
      <c r="H424" s="134"/>
      <c r="I424" s="134"/>
      <c r="J424" s="134"/>
      <c r="K424" s="134"/>
      <c r="L424" s="134"/>
      <c r="M424" s="134"/>
      <c r="N424" s="134"/>
      <c r="O424" s="134"/>
      <c r="P424" s="134"/>
      <c r="Q424" s="134"/>
      <c r="R424" s="134"/>
      <c r="S424" s="134"/>
      <c r="T424" s="134"/>
      <c r="U424" s="134"/>
      <c r="V424" s="134"/>
      <c r="W424" s="134"/>
      <c r="X424" s="134"/>
      <c r="Y424" s="134"/>
      <c r="Z424" s="134"/>
    </row>
    <row r="425" spans="1:26">
      <c r="A425" s="134"/>
      <c r="B425" s="134"/>
      <c r="C425" s="135"/>
      <c r="D425" s="135"/>
      <c r="E425" s="136"/>
      <c r="F425" s="135"/>
      <c r="G425" s="134"/>
      <c r="H425" s="134"/>
      <c r="I425" s="134"/>
      <c r="J425" s="134"/>
      <c r="K425" s="134"/>
      <c r="L425" s="134"/>
      <c r="M425" s="134"/>
      <c r="N425" s="134"/>
      <c r="O425" s="134"/>
      <c r="P425" s="134"/>
      <c r="Q425" s="134"/>
      <c r="R425" s="134"/>
      <c r="S425" s="134"/>
      <c r="T425" s="134"/>
      <c r="U425" s="134"/>
      <c r="V425" s="134"/>
      <c r="W425" s="134"/>
      <c r="X425" s="134"/>
      <c r="Y425" s="134"/>
      <c r="Z425" s="134"/>
    </row>
    <row r="426" spans="1:26">
      <c r="A426" s="134"/>
      <c r="B426" s="134"/>
      <c r="C426" s="135"/>
      <c r="D426" s="135"/>
      <c r="E426" s="136"/>
      <c r="F426" s="135"/>
      <c r="G426" s="134"/>
      <c r="H426" s="134"/>
      <c r="I426" s="134"/>
      <c r="J426" s="134"/>
      <c r="K426" s="134"/>
      <c r="L426" s="134"/>
      <c r="M426" s="134"/>
      <c r="N426" s="134"/>
      <c r="O426" s="134"/>
      <c r="P426" s="134"/>
      <c r="Q426" s="134"/>
      <c r="R426" s="134"/>
      <c r="S426" s="134"/>
      <c r="T426" s="134"/>
      <c r="U426" s="134"/>
      <c r="V426" s="134"/>
      <c r="W426" s="134"/>
      <c r="X426" s="134"/>
      <c r="Y426" s="134"/>
      <c r="Z426" s="134"/>
    </row>
    <row r="427" spans="1:26">
      <c r="A427" s="134"/>
      <c r="B427" s="134"/>
      <c r="C427" s="135"/>
      <c r="D427" s="135"/>
      <c r="E427" s="136"/>
      <c r="F427" s="135"/>
      <c r="G427" s="134"/>
      <c r="H427" s="134"/>
      <c r="I427" s="134"/>
      <c r="J427" s="134"/>
      <c r="K427" s="134"/>
      <c r="L427" s="134"/>
      <c r="M427" s="134"/>
      <c r="N427" s="134"/>
      <c r="O427" s="134"/>
      <c r="P427" s="134"/>
      <c r="Q427" s="134"/>
      <c r="R427" s="134"/>
      <c r="S427" s="134"/>
      <c r="T427" s="134"/>
      <c r="U427" s="134"/>
      <c r="V427" s="134"/>
      <c r="W427" s="134"/>
      <c r="X427" s="134"/>
      <c r="Y427" s="134"/>
      <c r="Z427" s="134"/>
    </row>
    <row r="428" spans="1:26">
      <c r="A428" s="134"/>
      <c r="B428" s="134"/>
      <c r="C428" s="135"/>
      <c r="D428" s="135"/>
      <c r="E428" s="136"/>
      <c r="F428" s="135"/>
      <c r="G428" s="134"/>
      <c r="H428" s="134"/>
      <c r="I428" s="134"/>
      <c r="J428" s="134"/>
      <c r="K428" s="134"/>
      <c r="L428" s="134"/>
      <c r="M428" s="134"/>
      <c r="N428" s="134"/>
      <c r="O428" s="134"/>
      <c r="P428" s="134"/>
      <c r="Q428" s="134"/>
      <c r="R428" s="134"/>
      <c r="S428" s="134"/>
      <c r="T428" s="134"/>
      <c r="U428" s="134"/>
      <c r="V428" s="134"/>
      <c r="W428" s="134"/>
      <c r="X428" s="134"/>
      <c r="Y428" s="134"/>
      <c r="Z428" s="134"/>
    </row>
    <row r="429" spans="1:26">
      <c r="A429" s="134"/>
      <c r="B429" s="134"/>
      <c r="C429" s="135"/>
      <c r="D429" s="135"/>
      <c r="E429" s="136"/>
      <c r="F429" s="135"/>
      <c r="G429" s="134"/>
      <c r="H429" s="134"/>
      <c r="I429" s="134"/>
      <c r="J429" s="134"/>
      <c r="K429" s="134"/>
      <c r="L429" s="134"/>
      <c r="M429" s="134"/>
      <c r="N429" s="134"/>
      <c r="O429" s="134"/>
      <c r="P429" s="134"/>
      <c r="Q429" s="134"/>
      <c r="R429" s="134"/>
      <c r="S429" s="134"/>
      <c r="T429" s="134"/>
      <c r="U429" s="134"/>
      <c r="V429" s="134"/>
      <c r="W429" s="134"/>
      <c r="X429" s="134"/>
      <c r="Y429" s="134"/>
      <c r="Z429" s="134"/>
    </row>
    <row r="430" spans="1:26">
      <c r="A430" s="134"/>
      <c r="B430" s="134"/>
      <c r="C430" s="135"/>
      <c r="D430" s="135"/>
      <c r="E430" s="136"/>
      <c r="F430" s="135"/>
      <c r="G430" s="134"/>
      <c r="H430" s="134"/>
      <c r="I430" s="134"/>
      <c r="J430" s="134"/>
      <c r="K430" s="134"/>
      <c r="L430" s="134"/>
      <c r="M430" s="134"/>
      <c r="N430" s="134"/>
      <c r="O430" s="134"/>
      <c r="P430" s="134"/>
      <c r="Q430" s="134"/>
      <c r="R430" s="134"/>
      <c r="S430" s="134"/>
      <c r="T430" s="134"/>
      <c r="U430" s="134"/>
      <c r="V430" s="134"/>
      <c r="W430" s="134"/>
      <c r="X430" s="134"/>
      <c r="Y430" s="134"/>
      <c r="Z430" s="134"/>
    </row>
    <row r="431" spans="1:26">
      <c r="A431" s="134"/>
      <c r="B431" s="134"/>
      <c r="C431" s="135"/>
      <c r="D431" s="135"/>
      <c r="E431" s="136"/>
      <c r="F431" s="135"/>
      <c r="G431" s="134"/>
      <c r="H431" s="134"/>
      <c r="I431" s="134"/>
      <c r="J431" s="134"/>
      <c r="K431" s="134"/>
      <c r="L431" s="134"/>
      <c r="M431" s="134"/>
      <c r="N431" s="134"/>
      <c r="O431" s="134"/>
      <c r="P431" s="134"/>
      <c r="Q431" s="134"/>
      <c r="R431" s="134"/>
      <c r="S431" s="134"/>
      <c r="T431" s="134"/>
      <c r="U431" s="134"/>
      <c r="V431" s="134"/>
      <c r="W431" s="134"/>
      <c r="X431" s="134"/>
      <c r="Y431" s="134"/>
      <c r="Z431" s="134"/>
    </row>
    <row r="432" spans="1:26">
      <c r="A432" s="134"/>
      <c r="B432" s="134"/>
      <c r="C432" s="135"/>
      <c r="D432" s="135"/>
      <c r="E432" s="136"/>
      <c r="F432" s="135"/>
      <c r="G432" s="134"/>
      <c r="H432" s="134"/>
      <c r="I432" s="134"/>
      <c r="J432" s="134"/>
      <c r="K432" s="134"/>
      <c r="L432" s="134"/>
      <c r="M432" s="134"/>
      <c r="N432" s="134"/>
      <c r="O432" s="134"/>
      <c r="P432" s="134"/>
      <c r="Q432" s="134"/>
      <c r="R432" s="134"/>
      <c r="S432" s="134"/>
      <c r="T432" s="134"/>
      <c r="U432" s="134"/>
      <c r="V432" s="134"/>
      <c r="W432" s="134"/>
      <c r="X432" s="134"/>
      <c r="Y432" s="134"/>
      <c r="Z432" s="134"/>
    </row>
    <row r="433" spans="1:26">
      <c r="A433" s="134"/>
      <c r="B433" s="134"/>
      <c r="C433" s="135"/>
      <c r="D433" s="135"/>
      <c r="E433" s="136"/>
      <c r="F433" s="135"/>
      <c r="G433" s="134"/>
      <c r="H433" s="134"/>
      <c r="I433" s="134"/>
      <c r="J433" s="134"/>
      <c r="K433" s="134"/>
      <c r="L433" s="134"/>
      <c r="M433" s="134"/>
      <c r="N433" s="134"/>
      <c r="O433" s="134"/>
      <c r="P433" s="134"/>
      <c r="Q433" s="134"/>
      <c r="R433" s="134"/>
      <c r="S433" s="134"/>
      <c r="T433" s="134"/>
      <c r="U433" s="134"/>
      <c r="V433" s="134"/>
      <c r="W433" s="134"/>
      <c r="X433" s="134"/>
      <c r="Y433" s="134"/>
      <c r="Z433" s="134"/>
    </row>
    <row r="434" spans="1:26">
      <c r="A434" s="134"/>
      <c r="B434" s="134"/>
      <c r="C434" s="135"/>
      <c r="D434" s="135"/>
      <c r="E434" s="136"/>
      <c r="F434" s="135"/>
      <c r="G434" s="134"/>
      <c r="H434" s="134"/>
      <c r="I434" s="134"/>
      <c r="J434" s="134"/>
      <c r="K434" s="134"/>
      <c r="L434" s="134"/>
      <c r="M434" s="134"/>
      <c r="N434" s="134"/>
      <c r="O434" s="134"/>
      <c r="P434" s="134"/>
      <c r="Q434" s="134"/>
      <c r="R434" s="134"/>
      <c r="S434" s="134"/>
      <c r="T434" s="134"/>
      <c r="U434" s="134"/>
      <c r="V434" s="134"/>
      <c r="W434" s="134"/>
      <c r="X434" s="134"/>
      <c r="Y434" s="134"/>
      <c r="Z434" s="134"/>
    </row>
    <row r="435" spans="1:26">
      <c r="A435" s="134"/>
      <c r="B435" s="134"/>
      <c r="C435" s="135"/>
      <c r="D435" s="135"/>
      <c r="E435" s="136"/>
      <c r="F435" s="135"/>
      <c r="G435" s="134"/>
      <c r="H435" s="134"/>
      <c r="I435" s="134"/>
      <c r="J435" s="134"/>
      <c r="K435" s="134"/>
      <c r="L435" s="134"/>
      <c r="M435" s="134"/>
      <c r="N435" s="134"/>
      <c r="O435" s="134"/>
      <c r="P435" s="134"/>
      <c r="Q435" s="134"/>
      <c r="R435" s="134"/>
      <c r="S435" s="134"/>
      <c r="T435" s="134"/>
      <c r="U435" s="134"/>
      <c r="V435" s="134"/>
      <c r="W435" s="134"/>
      <c r="X435" s="134"/>
      <c r="Y435" s="134"/>
      <c r="Z435" s="134"/>
    </row>
    <row r="436" spans="1:26">
      <c r="A436" s="134"/>
      <c r="B436" s="134"/>
      <c r="C436" s="135"/>
      <c r="D436" s="135"/>
      <c r="E436" s="136"/>
      <c r="F436" s="135"/>
      <c r="G436" s="134"/>
      <c r="H436" s="134"/>
      <c r="I436" s="134"/>
      <c r="J436" s="134"/>
      <c r="K436" s="134"/>
      <c r="L436" s="134"/>
      <c r="M436" s="134"/>
      <c r="N436" s="134"/>
      <c r="O436" s="134"/>
      <c r="P436" s="134"/>
      <c r="Q436" s="134"/>
      <c r="R436" s="134"/>
      <c r="S436" s="134"/>
      <c r="T436" s="134"/>
      <c r="U436" s="134"/>
      <c r="V436" s="134"/>
      <c r="W436" s="134"/>
      <c r="X436" s="134"/>
      <c r="Y436" s="134"/>
      <c r="Z436" s="134"/>
    </row>
    <row r="437" spans="1:26">
      <c r="A437" s="134"/>
      <c r="B437" s="134"/>
      <c r="C437" s="135"/>
      <c r="D437" s="135"/>
      <c r="E437" s="136"/>
      <c r="F437" s="135"/>
      <c r="G437" s="134"/>
      <c r="H437" s="134"/>
      <c r="I437" s="134"/>
      <c r="J437" s="134"/>
      <c r="K437" s="134"/>
      <c r="L437" s="134"/>
      <c r="M437" s="134"/>
      <c r="N437" s="134"/>
      <c r="O437" s="134"/>
      <c r="P437" s="134"/>
      <c r="Q437" s="134"/>
      <c r="R437" s="134"/>
      <c r="S437" s="134"/>
      <c r="T437" s="134"/>
      <c r="U437" s="134"/>
      <c r="V437" s="134"/>
      <c r="W437" s="134"/>
      <c r="X437" s="134"/>
      <c r="Y437" s="134"/>
      <c r="Z437" s="134"/>
    </row>
    <row r="438" spans="1:26">
      <c r="A438" s="134"/>
      <c r="B438" s="134"/>
      <c r="C438" s="135"/>
      <c r="D438" s="135"/>
      <c r="E438" s="136"/>
      <c r="F438" s="135"/>
      <c r="G438" s="134"/>
      <c r="H438" s="134"/>
      <c r="I438" s="134"/>
      <c r="J438" s="134"/>
      <c r="K438" s="134"/>
      <c r="L438" s="134"/>
      <c r="M438" s="134"/>
      <c r="N438" s="134"/>
      <c r="O438" s="134"/>
      <c r="P438" s="134"/>
      <c r="Q438" s="134"/>
      <c r="R438" s="134"/>
      <c r="S438" s="134"/>
      <c r="T438" s="134"/>
      <c r="U438" s="134"/>
      <c r="V438" s="134"/>
      <c r="W438" s="134"/>
      <c r="X438" s="134"/>
      <c r="Y438" s="134"/>
      <c r="Z438" s="134"/>
    </row>
    <row r="439" spans="1:26">
      <c r="A439" s="134"/>
      <c r="B439" s="134"/>
      <c r="C439" s="135"/>
      <c r="D439" s="135"/>
      <c r="E439" s="136"/>
      <c r="F439" s="135"/>
      <c r="G439" s="134"/>
      <c r="H439" s="134"/>
      <c r="I439" s="134"/>
      <c r="J439" s="134"/>
      <c r="K439" s="134"/>
      <c r="L439" s="134"/>
      <c r="M439" s="134"/>
      <c r="N439" s="134"/>
      <c r="O439" s="134"/>
      <c r="P439" s="134"/>
      <c r="Q439" s="134"/>
      <c r="R439" s="134"/>
      <c r="S439" s="134"/>
      <c r="T439" s="134"/>
      <c r="U439" s="134"/>
      <c r="V439" s="134"/>
      <c r="W439" s="134"/>
      <c r="X439" s="134"/>
      <c r="Y439" s="134"/>
      <c r="Z439" s="134"/>
    </row>
    <row r="440" spans="1:26">
      <c r="A440" s="134"/>
      <c r="B440" s="134"/>
      <c r="C440" s="135"/>
      <c r="D440" s="135"/>
      <c r="E440" s="136"/>
      <c r="F440" s="135"/>
      <c r="G440" s="134"/>
      <c r="H440" s="134"/>
      <c r="I440" s="134"/>
      <c r="J440" s="134"/>
      <c r="K440" s="134"/>
      <c r="L440" s="134"/>
      <c r="M440" s="134"/>
      <c r="N440" s="134"/>
      <c r="O440" s="134"/>
      <c r="P440" s="134"/>
      <c r="Q440" s="134"/>
      <c r="R440" s="134"/>
      <c r="S440" s="134"/>
      <c r="T440" s="134"/>
      <c r="U440" s="134"/>
      <c r="V440" s="134"/>
      <c r="W440" s="134"/>
      <c r="X440" s="134"/>
      <c r="Y440" s="134"/>
      <c r="Z440" s="134"/>
    </row>
    <row r="441" spans="1:26">
      <c r="A441" s="134"/>
      <c r="B441" s="134"/>
      <c r="C441" s="135"/>
      <c r="D441" s="135"/>
      <c r="E441" s="136"/>
      <c r="F441" s="135"/>
      <c r="G441" s="134"/>
      <c r="H441" s="134"/>
      <c r="I441" s="134"/>
      <c r="J441" s="134"/>
      <c r="K441" s="134"/>
      <c r="L441" s="134"/>
      <c r="M441" s="134"/>
      <c r="N441" s="134"/>
      <c r="O441" s="134"/>
      <c r="P441" s="134"/>
      <c r="Q441" s="134"/>
      <c r="R441" s="134"/>
      <c r="S441" s="134"/>
      <c r="T441" s="134"/>
      <c r="U441" s="134"/>
      <c r="V441" s="134"/>
      <c r="W441" s="134"/>
      <c r="X441" s="134"/>
      <c r="Y441" s="134"/>
      <c r="Z441" s="134"/>
    </row>
    <row r="442" spans="1:26">
      <c r="A442" s="134"/>
      <c r="B442" s="134"/>
      <c r="C442" s="135"/>
      <c r="D442" s="135"/>
      <c r="E442" s="136"/>
      <c r="F442" s="135"/>
      <c r="G442" s="134"/>
      <c r="H442" s="134"/>
      <c r="I442" s="134"/>
      <c r="J442" s="134"/>
      <c r="K442" s="134"/>
      <c r="L442" s="134"/>
      <c r="M442" s="134"/>
      <c r="N442" s="134"/>
      <c r="O442" s="134"/>
      <c r="P442" s="134"/>
      <c r="Q442" s="134"/>
      <c r="R442" s="134"/>
      <c r="S442" s="134"/>
      <c r="T442" s="134"/>
      <c r="U442" s="134"/>
      <c r="V442" s="134"/>
      <c r="W442" s="134"/>
      <c r="X442" s="134"/>
      <c r="Y442" s="134"/>
      <c r="Z442" s="134"/>
    </row>
    <row r="443" spans="1:26">
      <c r="A443" s="134"/>
      <c r="B443" s="134"/>
      <c r="C443" s="135"/>
      <c r="D443" s="135"/>
      <c r="E443" s="136"/>
      <c r="F443" s="135"/>
      <c r="G443" s="134"/>
      <c r="H443" s="134"/>
      <c r="I443" s="134"/>
      <c r="J443" s="134"/>
      <c r="K443" s="134"/>
      <c r="L443" s="134"/>
      <c r="M443" s="134"/>
      <c r="N443" s="134"/>
      <c r="O443" s="134"/>
      <c r="P443" s="134"/>
      <c r="Q443" s="134"/>
      <c r="R443" s="134"/>
      <c r="S443" s="134"/>
      <c r="T443" s="134"/>
      <c r="U443" s="134"/>
      <c r="V443" s="134"/>
      <c r="W443" s="134"/>
      <c r="X443" s="134"/>
      <c r="Y443" s="134"/>
      <c r="Z443" s="134"/>
    </row>
    <row r="444" spans="1:26">
      <c r="A444" s="134"/>
      <c r="B444" s="134"/>
      <c r="C444" s="135"/>
      <c r="D444" s="135"/>
      <c r="E444" s="136"/>
      <c r="F444" s="135"/>
      <c r="G444" s="134"/>
      <c r="H444" s="134"/>
      <c r="I444" s="134"/>
      <c r="J444" s="134"/>
      <c r="K444" s="134"/>
      <c r="L444" s="134"/>
      <c r="M444" s="134"/>
      <c r="N444" s="134"/>
      <c r="O444" s="134"/>
      <c r="P444" s="134"/>
      <c r="Q444" s="134"/>
      <c r="R444" s="134"/>
      <c r="S444" s="134"/>
      <c r="T444" s="134"/>
      <c r="U444" s="134"/>
      <c r="V444" s="134"/>
      <c r="W444" s="134"/>
      <c r="X444" s="134"/>
      <c r="Y444" s="134"/>
      <c r="Z444" s="134"/>
    </row>
    <row r="445" spans="1:26">
      <c r="A445" s="134"/>
      <c r="B445" s="134"/>
      <c r="C445" s="135"/>
      <c r="D445" s="135"/>
      <c r="E445" s="136"/>
      <c r="F445" s="135"/>
      <c r="G445" s="134"/>
      <c r="H445" s="134"/>
      <c r="I445" s="134"/>
      <c r="J445" s="134"/>
      <c r="K445" s="134"/>
      <c r="L445" s="134"/>
      <c r="M445" s="134"/>
      <c r="N445" s="134"/>
      <c r="O445" s="134"/>
      <c r="P445" s="134"/>
      <c r="Q445" s="134"/>
      <c r="R445" s="134"/>
      <c r="S445" s="134"/>
      <c r="T445" s="134"/>
      <c r="U445" s="134"/>
      <c r="V445" s="134"/>
      <c r="W445" s="134"/>
      <c r="X445" s="134"/>
      <c r="Y445" s="134"/>
      <c r="Z445" s="134"/>
    </row>
    <row r="446" spans="1:26">
      <c r="A446" s="134"/>
      <c r="B446" s="134"/>
      <c r="C446" s="135"/>
      <c r="D446" s="135"/>
      <c r="E446" s="136"/>
      <c r="F446" s="135"/>
      <c r="G446" s="134"/>
      <c r="H446" s="134"/>
      <c r="I446" s="134"/>
      <c r="J446" s="134"/>
      <c r="K446" s="134"/>
      <c r="L446" s="134"/>
      <c r="M446" s="134"/>
      <c r="N446" s="134"/>
      <c r="O446" s="134"/>
      <c r="P446" s="134"/>
      <c r="Q446" s="134"/>
      <c r="R446" s="134"/>
      <c r="S446" s="134"/>
      <c r="T446" s="134"/>
      <c r="U446" s="134"/>
      <c r="V446" s="134"/>
      <c r="W446" s="134"/>
      <c r="X446" s="134"/>
      <c r="Y446" s="134"/>
      <c r="Z446" s="134"/>
    </row>
    <row r="447" spans="1:26">
      <c r="A447" s="134"/>
      <c r="B447" s="134"/>
      <c r="C447" s="135"/>
      <c r="D447" s="135"/>
      <c r="E447" s="136"/>
      <c r="F447" s="135"/>
      <c r="G447" s="134"/>
      <c r="H447" s="134"/>
      <c r="I447" s="134"/>
      <c r="J447" s="134"/>
      <c r="K447" s="134"/>
      <c r="L447" s="134"/>
      <c r="M447" s="134"/>
      <c r="N447" s="134"/>
      <c r="O447" s="134"/>
      <c r="P447" s="134"/>
      <c r="Q447" s="134"/>
      <c r="R447" s="134"/>
      <c r="S447" s="134"/>
      <c r="T447" s="134"/>
      <c r="U447" s="134"/>
      <c r="V447" s="134"/>
      <c r="W447" s="134"/>
      <c r="X447" s="134"/>
      <c r="Y447" s="134"/>
      <c r="Z447" s="134"/>
    </row>
    <row r="448" spans="1:26">
      <c r="A448" s="134"/>
      <c r="B448" s="134"/>
      <c r="C448" s="135"/>
      <c r="D448" s="135"/>
      <c r="E448" s="136"/>
      <c r="F448" s="135"/>
      <c r="G448" s="134"/>
      <c r="H448" s="134"/>
      <c r="I448" s="134"/>
      <c r="J448" s="134"/>
      <c r="K448" s="134"/>
      <c r="L448" s="134"/>
      <c r="M448" s="134"/>
      <c r="N448" s="134"/>
      <c r="O448" s="134"/>
      <c r="P448" s="134"/>
      <c r="Q448" s="134"/>
      <c r="R448" s="134"/>
      <c r="S448" s="134"/>
      <c r="T448" s="134"/>
      <c r="U448" s="134"/>
      <c r="V448" s="134"/>
      <c r="W448" s="134"/>
      <c r="X448" s="134"/>
      <c r="Y448" s="134"/>
      <c r="Z448" s="134"/>
    </row>
    <row r="449" spans="1:26">
      <c r="A449" s="134"/>
      <c r="B449" s="134"/>
      <c r="C449" s="135"/>
      <c r="D449" s="135"/>
      <c r="E449" s="136"/>
      <c r="F449" s="135"/>
      <c r="G449" s="134"/>
      <c r="H449" s="134"/>
      <c r="I449" s="134"/>
      <c r="J449" s="134"/>
      <c r="K449" s="134"/>
      <c r="L449" s="134"/>
      <c r="M449" s="134"/>
      <c r="N449" s="134"/>
      <c r="O449" s="134"/>
      <c r="P449" s="134"/>
      <c r="Q449" s="134"/>
      <c r="R449" s="134"/>
      <c r="S449" s="134"/>
      <c r="T449" s="134"/>
      <c r="U449" s="134"/>
      <c r="V449" s="134"/>
      <c r="W449" s="134"/>
      <c r="X449" s="134"/>
      <c r="Y449" s="134"/>
      <c r="Z449" s="134"/>
    </row>
    <row r="450" spans="1:26">
      <c r="A450" s="134"/>
      <c r="B450" s="134"/>
      <c r="C450" s="135"/>
      <c r="D450" s="135"/>
      <c r="E450" s="136"/>
      <c r="F450" s="135"/>
      <c r="G450" s="134"/>
      <c r="H450" s="134"/>
      <c r="I450" s="134"/>
      <c r="J450" s="134"/>
      <c r="K450" s="134"/>
      <c r="L450" s="134"/>
      <c r="M450" s="134"/>
      <c r="N450" s="134"/>
      <c r="O450" s="134"/>
      <c r="P450" s="134"/>
      <c r="Q450" s="134"/>
      <c r="R450" s="134"/>
      <c r="S450" s="134"/>
      <c r="T450" s="134"/>
      <c r="U450" s="134"/>
      <c r="V450" s="134"/>
      <c r="W450" s="134"/>
      <c r="X450" s="134"/>
      <c r="Y450" s="134"/>
      <c r="Z450" s="134"/>
    </row>
    <row r="451" spans="1:26">
      <c r="A451" s="134"/>
      <c r="B451" s="134"/>
      <c r="C451" s="135"/>
      <c r="D451" s="135"/>
      <c r="E451" s="136"/>
      <c r="F451" s="135"/>
      <c r="G451" s="134"/>
      <c r="H451" s="134"/>
      <c r="I451" s="134"/>
      <c r="J451" s="134"/>
      <c r="K451" s="134"/>
      <c r="L451" s="134"/>
      <c r="M451" s="134"/>
      <c r="N451" s="134"/>
      <c r="O451" s="134"/>
      <c r="P451" s="134"/>
      <c r="Q451" s="134"/>
      <c r="R451" s="134"/>
      <c r="S451" s="134"/>
      <c r="T451" s="134"/>
      <c r="U451" s="134"/>
      <c r="V451" s="134"/>
      <c r="W451" s="134"/>
      <c r="X451" s="134"/>
      <c r="Y451" s="134"/>
      <c r="Z451" s="134"/>
    </row>
    <row r="452" spans="1:26">
      <c r="A452" s="134"/>
      <c r="B452" s="134"/>
      <c r="C452" s="135"/>
      <c r="D452" s="135"/>
      <c r="E452" s="136"/>
      <c r="F452" s="135"/>
      <c r="G452" s="134"/>
      <c r="H452" s="134"/>
      <c r="I452" s="134"/>
      <c r="J452" s="134"/>
      <c r="K452" s="134"/>
      <c r="L452" s="134"/>
      <c r="M452" s="134"/>
      <c r="N452" s="134"/>
      <c r="O452" s="134"/>
      <c r="P452" s="134"/>
      <c r="Q452" s="134"/>
      <c r="R452" s="134"/>
      <c r="S452" s="134"/>
      <c r="T452" s="134"/>
      <c r="U452" s="134"/>
      <c r="V452" s="134"/>
      <c r="W452" s="134"/>
      <c r="X452" s="134"/>
      <c r="Y452" s="134"/>
      <c r="Z452" s="134"/>
    </row>
    <row r="453" spans="1:26">
      <c r="A453" s="134"/>
      <c r="B453" s="134"/>
      <c r="C453" s="135"/>
      <c r="D453" s="135"/>
      <c r="E453" s="136"/>
      <c r="F453" s="135"/>
      <c r="G453" s="134"/>
      <c r="H453" s="134"/>
      <c r="I453" s="134"/>
      <c r="J453" s="134"/>
      <c r="K453" s="134"/>
      <c r="L453" s="134"/>
      <c r="M453" s="134"/>
      <c r="N453" s="134"/>
      <c r="O453" s="134"/>
      <c r="P453" s="134"/>
      <c r="Q453" s="134"/>
      <c r="R453" s="134"/>
      <c r="S453" s="134"/>
      <c r="T453" s="134"/>
      <c r="U453" s="134"/>
      <c r="V453" s="134"/>
      <c r="W453" s="134"/>
      <c r="X453" s="134"/>
      <c r="Y453" s="134"/>
      <c r="Z453" s="134"/>
    </row>
    <row r="454" spans="1:26">
      <c r="A454" s="134"/>
      <c r="B454" s="134"/>
      <c r="C454" s="135"/>
      <c r="D454" s="135"/>
      <c r="E454" s="136"/>
      <c r="F454" s="135"/>
      <c r="G454" s="134"/>
      <c r="H454" s="134"/>
      <c r="I454" s="134"/>
      <c r="J454" s="134"/>
      <c r="K454" s="134"/>
      <c r="L454" s="134"/>
      <c r="M454" s="134"/>
      <c r="N454" s="134"/>
      <c r="O454" s="134"/>
      <c r="P454" s="134"/>
      <c r="Q454" s="134"/>
      <c r="R454" s="134"/>
      <c r="S454" s="134"/>
      <c r="T454" s="134"/>
      <c r="U454" s="134"/>
      <c r="V454" s="134"/>
      <c r="W454" s="134"/>
      <c r="X454" s="134"/>
      <c r="Y454" s="134"/>
      <c r="Z454" s="134"/>
    </row>
    <row r="455" spans="1:26">
      <c r="A455" s="134"/>
      <c r="B455" s="134"/>
      <c r="C455" s="135"/>
      <c r="D455" s="135"/>
      <c r="E455" s="136"/>
      <c r="F455" s="135"/>
      <c r="G455" s="134"/>
      <c r="H455" s="134"/>
      <c r="I455" s="134"/>
      <c r="J455" s="134"/>
      <c r="K455" s="134"/>
      <c r="L455" s="134"/>
      <c r="M455" s="134"/>
      <c r="N455" s="134"/>
      <c r="O455" s="134"/>
      <c r="P455" s="134"/>
      <c r="Q455" s="134"/>
      <c r="R455" s="134"/>
      <c r="S455" s="134"/>
      <c r="T455" s="134"/>
      <c r="U455" s="134"/>
      <c r="V455" s="134"/>
      <c r="W455" s="134"/>
      <c r="X455" s="134"/>
      <c r="Y455" s="134"/>
      <c r="Z455" s="134"/>
    </row>
    <row r="456" spans="1:26">
      <c r="A456" s="134"/>
      <c r="B456" s="134"/>
      <c r="C456" s="135"/>
      <c r="D456" s="135"/>
      <c r="E456" s="136"/>
      <c r="F456" s="135"/>
      <c r="G456" s="134"/>
      <c r="H456" s="134"/>
      <c r="I456" s="134"/>
      <c r="J456" s="134"/>
      <c r="K456" s="134"/>
      <c r="L456" s="134"/>
      <c r="M456" s="134"/>
      <c r="N456" s="134"/>
      <c r="O456" s="134"/>
      <c r="P456" s="134"/>
      <c r="Q456" s="134"/>
      <c r="R456" s="134"/>
      <c r="S456" s="134"/>
      <c r="T456" s="134"/>
      <c r="U456" s="134"/>
      <c r="V456" s="134"/>
      <c r="W456" s="134"/>
      <c r="X456" s="134"/>
      <c r="Y456" s="134"/>
      <c r="Z456" s="134"/>
    </row>
    <row r="457" spans="1:26">
      <c r="A457" s="134"/>
      <c r="B457" s="134"/>
      <c r="C457" s="135"/>
      <c r="D457" s="135"/>
      <c r="E457" s="136"/>
      <c r="F457" s="135"/>
      <c r="G457" s="134"/>
      <c r="H457" s="134"/>
      <c r="I457" s="134"/>
      <c r="J457" s="134"/>
      <c r="K457" s="134"/>
      <c r="L457" s="134"/>
      <c r="M457" s="134"/>
      <c r="N457" s="134"/>
      <c r="O457" s="134"/>
      <c r="P457" s="134"/>
      <c r="Q457" s="134"/>
      <c r="R457" s="134"/>
      <c r="S457" s="134"/>
      <c r="T457" s="134"/>
      <c r="U457" s="134"/>
      <c r="V457" s="134"/>
      <c r="W457" s="134"/>
      <c r="X457" s="134"/>
      <c r="Y457" s="134"/>
      <c r="Z457" s="134"/>
    </row>
    <row r="458" spans="1:26">
      <c r="A458" s="134"/>
      <c r="B458" s="134"/>
      <c r="C458" s="135"/>
      <c r="D458" s="135"/>
      <c r="E458" s="136"/>
      <c r="F458" s="135"/>
      <c r="G458" s="134"/>
      <c r="H458" s="134"/>
      <c r="I458" s="134"/>
      <c r="J458" s="134"/>
      <c r="K458" s="134"/>
      <c r="L458" s="134"/>
      <c r="M458" s="134"/>
      <c r="N458" s="134"/>
      <c r="O458" s="134"/>
      <c r="P458" s="134"/>
      <c r="Q458" s="134"/>
      <c r="R458" s="134"/>
      <c r="S458" s="134"/>
      <c r="T458" s="134"/>
      <c r="U458" s="134"/>
      <c r="V458" s="134"/>
      <c r="W458" s="134"/>
      <c r="X458" s="134"/>
      <c r="Y458" s="134"/>
      <c r="Z458" s="134"/>
    </row>
    <row r="459" spans="1:26">
      <c r="A459" s="134"/>
      <c r="B459" s="134"/>
      <c r="C459" s="135"/>
      <c r="D459" s="135"/>
      <c r="E459" s="136"/>
      <c r="F459" s="135"/>
      <c r="G459" s="134"/>
      <c r="H459" s="134"/>
      <c r="I459" s="134"/>
      <c r="J459" s="134"/>
      <c r="K459" s="134"/>
      <c r="L459" s="134"/>
      <c r="M459" s="134"/>
      <c r="N459" s="134"/>
      <c r="O459" s="134"/>
      <c r="P459" s="134"/>
      <c r="Q459" s="134"/>
      <c r="R459" s="134"/>
      <c r="S459" s="134"/>
      <c r="T459" s="134"/>
      <c r="U459" s="134"/>
      <c r="V459" s="134"/>
      <c r="W459" s="134"/>
      <c r="X459" s="134"/>
      <c r="Y459" s="134"/>
      <c r="Z459" s="134"/>
    </row>
    <row r="460" spans="1:26">
      <c r="A460" s="134"/>
      <c r="B460" s="134"/>
      <c r="C460" s="135"/>
      <c r="D460" s="135"/>
      <c r="E460" s="136"/>
      <c r="F460" s="135"/>
      <c r="G460" s="134"/>
      <c r="H460" s="134"/>
      <c r="I460" s="134"/>
      <c r="J460" s="134"/>
      <c r="K460" s="134"/>
      <c r="L460" s="134"/>
      <c r="M460" s="134"/>
      <c r="N460" s="134"/>
      <c r="O460" s="134"/>
      <c r="P460" s="134"/>
      <c r="Q460" s="134"/>
      <c r="R460" s="134"/>
      <c r="S460" s="134"/>
      <c r="T460" s="134"/>
      <c r="U460" s="134"/>
      <c r="V460" s="134"/>
      <c r="W460" s="134"/>
      <c r="X460" s="134"/>
      <c r="Y460" s="134"/>
      <c r="Z460" s="134"/>
    </row>
    <row r="461" spans="1:26">
      <c r="A461" s="134"/>
      <c r="B461" s="134"/>
      <c r="C461" s="135"/>
      <c r="D461" s="135"/>
      <c r="E461" s="136"/>
      <c r="F461" s="135"/>
      <c r="G461" s="134"/>
      <c r="H461" s="134"/>
      <c r="I461" s="134"/>
      <c r="J461" s="134"/>
      <c r="K461" s="134"/>
      <c r="L461" s="134"/>
      <c r="M461" s="134"/>
      <c r="N461" s="134"/>
      <c r="O461" s="134"/>
      <c r="P461" s="134"/>
      <c r="Q461" s="134"/>
      <c r="R461" s="134"/>
      <c r="S461" s="134"/>
      <c r="T461" s="134"/>
      <c r="U461" s="134"/>
      <c r="V461" s="134"/>
      <c r="W461" s="134"/>
      <c r="X461" s="134"/>
      <c r="Y461" s="134"/>
      <c r="Z461" s="134"/>
    </row>
    <row r="462" spans="1:26">
      <c r="A462" s="134"/>
      <c r="B462" s="134"/>
      <c r="C462" s="135"/>
      <c r="D462" s="135"/>
      <c r="E462" s="136"/>
      <c r="F462" s="135"/>
      <c r="G462" s="134"/>
      <c r="H462" s="134"/>
      <c r="I462" s="134"/>
      <c r="J462" s="134"/>
      <c r="K462" s="134"/>
      <c r="L462" s="134"/>
      <c r="M462" s="134"/>
      <c r="N462" s="134"/>
      <c r="O462" s="134"/>
      <c r="P462" s="134"/>
      <c r="Q462" s="134"/>
      <c r="R462" s="134"/>
      <c r="S462" s="134"/>
      <c r="T462" s="134"/>
      <c r="U462" s="134"/>
      <c r="V462" s="134"/>
      <c r="W462" s="134"/>
      <c r="X462" s="134"/>
      <c r="Y462" s="134"/>
      <c r="Z462" s="134"/>
    </row>
    <row r="463" spans="1:26">
      <c r="A463" s="134"/>
      <c r="B463" s="134"/>
      <c r="C463" s="135"/>
      <c r="D463" s="135"/>
      <c r="E463" s="136"/>
      <c r="F463" s="135"/>
      <c r="G463" s="134"/>
      <c r="H463" s="134"/>
      <c r="I463" s="134"/>
      <c r="J463" s="134"/>
      <c r="K463" s="134"/>
      <c r="L463" s="134"/>
      <c r="M463" s="134"/>
      <c r="N463" s="134"/>
      <c r="O463" s="134"/>
      <c r="P463" s="134"/>
      <c r="Q463" s="134"/>
      <c r="R463" s="134"/>
      <c r="S463" s="134"/>
      <c r="T463" s="134"/>
      <c r="U463" s="134"/>
      <c r="V463" s="134"/>
      <c r="W463" s="134"/>
      <c r="X463" s="134"/>
      <c r="Y463" s="134"/>
      <c r="Z463" s="134"/>
    </row>
    <row r="464" spans="1:26">
      <c r="A464" s="134"/>
      <c r="B464" s="134"/>
      <c r="C464" s="135"/>
      <c r="D464" s="135"/>
      <c r="E464" s="136"/>
      <c r="F464" s="135"/>
      <c r="G464" s="134"/>
      <c r="H464" s="134"/>
      <c r="I464" s="134"/>
      <c r="J464" s="134"/>
      <c r="K464" s="134"/>
      <c r="L464" s="134"/>
      <c r="M464" s="134"/>
      <c r="N464" s="134"/>
      <c r="O464" s="134"/>
      <c r="P464" s="134"/>
      <c r="Q464" s="134"/>
      <c r="R464" s="134"/>
      <c r="S464" s="134"/>
      <c r="T464" s="134"/>
      <c r="U464" s="134"/>
      <c r="V464" s="134"/>
      <c r="W464" s="134"/>
      <c r="X464" s="134"/>
      <c r="Y464" s="134"/>
      <c r="Z464" s="134"/>
    </row>
    <row r="465" spans="1:26">
      <c r="A465" s="134"/>
      <c r="B465" s="134"/>
      <c r="C465" s="135"/>
      <c r="D465" s="135"/>
      <c r="E465" s="136"/>
      <c r="F465" s="135"/>
      <c r="G465" s="134"/>
      <c r="H465" s="134"/>
      <c r="I465" s="134"/>
      <c r="J465" s="134"/>
      <c r="K465" s="134"/>
      <c r="L465" s="134"/>
      <c r="M465" s="134"/>
      <c r="N465" s="134"/>
      <c r="O465" s="134"/>
      <c r="P465" s="134"/>
      <c r="Q465" s="134"/>
      <c r="R465" s="134"/>
      <c r="S465" s="134"/>
      <c r="T465" s="134"/>
      <c r="U465" s="134"/>
      <c r="V465" s="134"/>
      <c r="W465" s="134"/>
      <c r="X465" s="134"/>
      <c r="Y465" s="134"/>
      <c r="Z465" s="134"/>
    </row>
    <row r="466" spans="1:26">
      <c r="A466" s="134"/>
      <c r="B466" s="134"/>
      <c r="C466" s="135"/>
      <c r="D466" s="135"/>
      <c r="E466" s="136"/>
      <c r="F466" s="135"/>
      <c r="G466" s="134"/>
      <c r="H466" s="134"/>
      <c r="I466" s="134"/>
      <c r="J466" s="134"/>
      <c r="K466" s="134"/>
      <c r="L466" s="134"/>
      <c r="M466" s="134"/>
      <c r="N466" s="134"/>
      <c r="O466" s="134"/>
      <c r="P466" s="134"/>
      <c r="Q466" s="134"/>
      <c r="R466" s="134"/>
      <c r="S466" s="134"/>
      <c r="T466" s="134"/>
      <c r="U466" s="134"/>
      <c r="V466" s="134"/>
      <c r="W466" s="134"/>
      <c r="X466" s="134"/>
      <c r="Y466" s="134"/>
      <c r="Z466" s="134"/>
    </row>
    <row r="467" spans="1:26">
      <c r="A467" s="134"/>
      <c r="B467" s="134"/>
      <c r="C467" s="135"/>
      <c r="D467" s="135"/>
      <c r="E467" s="136"/>
      <c r="F467" s="135"/>
      <c r="G467" s="134"/>
      <c r="H467" s="134"/>
      <c r="I467" s="134"/>
      <c r="J467" s="134"/>
      <c r="K467" s="134"/>
      <c r="L467" s="134"/>
      <c r="M467" s="134"/>
      <c r="N467" s="134"/>
      <c r="O467" s="134"/>
      <c r="P467" s="134"/>
      <c r="Q467" s="134"/>
      <c r="R467" s="134"/>
      <c r="S467" s="134"/>
      <c r="T467" s="134"/>
      <c r="U467" s="134"/>
      <c r="V467" s="134"/>
      <c r="W467" s="134"/>
      <c r="X467" s="134"/>
      <c r="Y467" s="134"/>
      <c r="Z467" s="134"/>
    </row>
    <row r="468" spans="1:26">
      <c r="A468" s="134"/>
      <c r="B468" s="134"/>
      <c r="C468" s="135"/>
      <c r="D468" s="135"/>
      <c r="E468" s="136"/>
      <c r="F468" s="135"/>
      <c r="G468" s="134"/>
      <c r="H468" s="134"/>
      <c r="I468" s="134"/>
      <c r="J468" s="134"/>
      <c r="K468" s="134"/>
      <c r="L468" s="134"/>
      <c r="M468" s="134"/>
      <c r="N468" s="134"/>
      <c r="O468" s="134"/>
      <c r="P468" s="134"/>
      <c r="Q468" s="134"/>
      <c r="R468" s="134"/>
      <c r="S468" s="134"/>
      <c r="T468" s="134"/>
      <c r="U468" s="134"/>
      <c r="V468" s="134"/>
      <c r="W468" s="134"/>
      <c r="X468" s="134"/>
      <c r="Y468" s="134"/>
      <c r="Z468" s="134"/>
    </row>
    <row r="469" spans="1:26">
      <c r="A469" s="134"/>
      <c r="B469" s="134"/>
      <c r="C469" s="135"/>
      <c r="D469" s="135"/>
      <c r="E469" s="136"/>
      <c r="F469" s="135"/>
      <c r="G469" s="134"/>
      <c r="H469" s="134"/>
      <c r="I469" s="134"/>
      <c r="J469" s="134"/>
      <c r="K469" s="134"/>
      <c r="L469" s="134"/>
      <c r="M469" s="134"/>
      <c r="N469" s="134"/>
      <c r="O469" s="134"/>
      <c r="P469" s="134"/>
      <c r="Q469" s="134"/>
      <c r="R469" s="134"/>
      <c r="S469" s="134"/>
      <c r="T469" s="134"/>
      <c r="U469" s="134"/>
      <c r="V469" s="134"/>
      <c r="W469" s="134"/>
      <c r="X469" s="134"/>
      <c r="Y469" s="134"/>
      <c r="Z469" s="134"/>
    </row>
    <row r="470" spans="1:26">
      <c r="A470" s="134"/>
      <c r="B470" s="134"/>
      <c r="C470" s="135"/>
      <c r="D470" s="135"/>
      <c r="E470" s="136"/>
      <c r="F470" s="135"/>
      <c r="G470" s="134"/>
      <c r="H470" s="134"/>
      <c r="I470" s="134"/>
      <c r="J470" s="134"/>
      <c r="K470" s="134"/>
      <c r="L470" s="134"/>
      <c r="M470" s="134"/>
      <c r="N470" s="134"/>
      <c r="O470" s="134"/>
      <c r="P470" s="134"/>
      <c r="Q470" s="134"/>
      <c r="R470" s="134"/>
      <c r="S470" s="134"/>
      <c r="T470" s="134"/>
      <c r="U470" s="134"/>
      <c r="V470" s="134"/>
      <c r="W470" s="134"/>
      <c r="X470" s="134"/>
      <c r="Y470" s="134"/>
      <c r="Z470" s="134"/>
    </row>
    <row r="471" spans="1:26">
      <c r="A471" s="134"/>
      <c r="B471" s="134"/>
      <c r="C471" s="135"/>
      <c r="D471" s="135"/>
      <c r="E471" s="136"/>
      <c r="F471" s="135"/>
      <c r="G471" s="134"/>
      <c r="H471" s="134"/>
      <c r="I471" s="134"/>
      <c r="J471" s="134"/>
      <c r="K471" s="134"/>
      <c r="L471" s="134"/>
      <c r="M471" s="134"/>
      <c r="N471" s="134"/>
      <c r="O471" s="134"/>
      <c r="P471" s="134"/>
      <c r="Q471" s="134"/>
      <c r="R471" s="134"/>
      <c r="S471" s="134"/>
      <c r="T471" s="134"/>
      <c r="U471" s="134"/>
      <c r="V471" s="134"/>
      <c r="W471" s="134"/>
      <c r="X471" s="134"/>
      <c r="Y471" s="134"/>
      <c r="Z471" s="134"/>
    </row>
    <row r="472" spans="1:26">
      <c r="A472" s="134"/>
      <c r="B472" s="134"/>
      <c r="C472" s="135"/>
      <c r="D472" s="135"/>
      <c r="E472" s="136"/>
      <c r="F472" s="135"/>
      <c r="G472" s="134"/>
      <c r="H472" s="134"/>
      <c r="I472" s="134"/>
      <c r="J472" s="134"/>
      <c r="K472" s="134"/>
      <c r="L472" s="134"/>
      <c r="M472" s="134"/>
      <c r="N472" s="134"/>
      <c r="O472" s="134"/>
      <c r="P472" s="134"/>
      <c r="Q472" s="134"/>
      <c r="R472" s="134"/>
      <c r="S472" s="134"/>
      <c r="T472" s="134"/>
      <c r="U472" s="134"/>
      <c r="V472" s="134"/>
      <c r="W472" s="134"/>
      <c r="X472" s="134"/>
      <c r="Y472" s="134"/>
      <c r="Z472" s="134"/>
    </row>
    <row r="473" spans="1:26">
      <c r="A473" s="134"/>
      <c r="B473" s="134"/>
      <c r="C473" s="135"/>
      <c r="D473" s="135"/>
      <c r="E473" s="136"/>
      <c r="F473" s="135"/>
      <c r="G473" s="134"/>
      <c r="H473" s="134"/>
      <c r="I473" s="134"/>
      <c r="J473" s="134"/>
      <c r="K473" s="134"/>
      <c r="L473" s="134"/>
      <c r="M473" s="134"/>
      <c r="N473" s="134"/>
      <c r="O473" s="134"/>
      <c r="P473" s="134"/>
      <c r="Q473" s="134"/>
      <c r="R473" s="134"/>
      <c r="S473" s="134"/>
      <c r="T473" s="134"/>
      <c r="U473" s="134"/>
      <c r="V473" s="134"/>
      <c r="W473" s="134"/>
      <c r="X473" s="134"/>
      <c r="Y473" s="134"/>
      <c r="Z473" s="134"/>
    </row>
    <row r="474" spans="1:26">
      <c r="A474" s="134"/>
      <c r="B474" s="134"/>
      <c r="C474" s="135"/>
      <c r="D474" s="135"/>
      <c r="E474" s="136"/>
      <c r="F474" s="135"/>
      <c r="G474" s="134"/>
      <c r="H474" s="134"/>
      <c r="I474" s="134"/>
      <c r="J474" s="134"/>
      <c r="K474" s="134"/>
      <c r="L474" s="134"/>
      <c r="M474" s="134"/>
      <c r="N474" s="134"/>
      <c r="O474" s="134"/>
      <c r="P474" s="134"/>
      <c r="Q474" s="134"/>
      <c r="R474" s="134"/>
      <c r="S474" s="134"/>
      <c r="T474" s="134"/>
      <c r="U474" s="134"/>
      <c r="V474" s="134"/>
      <c r="W474" s="134"/>
      <c r="X474" s="134"/>
      <c r="Y474" s="134"/>
      <c r="Z474" s="134"/>
    </row>
    <row r="475" spans="1:26">
      <c r="A475" s="134"/>
      <c r="B475" s="134"/>
      <c r="C475" s="135"/>
      <c r="D475" s="135"/>
      <c r="E475" s="136"/>
      <c r="F475" s="135"/>
      <c r="G475" s="134"/>
      <c r="H475" s="134"/>
      <c r="I475" s="134"/>
      <c r="J475" s="134"/>
      <c r="K475" s="134"/>
      <c r="L475" s="134"/>
      <c r="M475" s="134"/>
      <c r="N475" s="134"/>
      <c r="O475" s="134"/>
      <c r="P475" s="134"/>
      <c r="Q475" s="134"/>
      <c r="R475" s="134"/>
      <c r="S475" s="134"/>
      <c r="T475" s="134"/>
      <c r="U475" s="134"/>
      <c r="V475" s="134"/>
      <c r="W475" s="134"/>
      <c r="X475" s="134"/>
      <c r="Y475" s="134"/>
      <c r="Z475" s="134"/>
    </row>
    <row r="476" spans="1:26">
      <c r="A476" s="134"/>
      <c r="B476" s="134"/>
      <c r="C476" s="135"/>
      <c r="D476" s="135"/>
      <c r="E476" s="136"/>
      <c r="F476" s="135"/>
      <c r="G476" s="134"/>
      <c r="H476" s="134"/>
      <c r="I476" s="134"/>
      <c r="J476" s="134"/>
      <c r="K476" s="134"/>
      <c r="L476" s="134"/>
      <c r="M476" s="134"/>
      <c r="N476" s="134"/>
      <c r="O476" s="134"/>
      <c r="P476" s="134"/>
      <c r="Q476" s="134"/>
      <c r="R476" s="134"/>
      <c r="S476" s="134"/>
      <c r="T476" s="134"/>
      <c r="U476" s="134"/>
      <c r="V476" s="134"/>
      <c r="W476" s="134"/>
      <c r="X476" s="134"/>
      <c r="Y476" s="134"/>
      <c r="Z476" s="134"/>
    </row>
    <row r="477" spans="1:26">
      <c r="A477" s="134"/>
      <c r="B477" s="134"/>
      <c r="C477" s="135"/>
      <c r="D477" s="135"/>
      <c r="E477" s="136"/>
      <c r="F477" s="135"/>
      <c r="G477" s="134"/>
      <c r="H477" s="134"/>
      <c r="I477" s="134"/>
      <c r="J477" s="134"/>
      <c r="K477" s="134"/>
      <c r="L477" s="134"/>
      <c r="M477" s="134"/>
      <c r="N477" s="134"/>
      <c r="O477" s="134"/>
      <c r="P477" s="134"/>
      <c r="Q477" s="134"/>
      <c r="R477" s="134"/>
      <c r="S477" s="134"/>
      <c r="T477" s="134"/>
      <c r="U477" s="134"/>
      <c r="V477" s="134"/>
      <c r="W477" s="134"/>
      <c r="X477" s="134"/>
      <c r="Y477" s="134"/>
      <c r="Z477" s="134"/>
    </row>
    <row r="478" spans="1:26">
      <c r="A478" s="134"/>
      <c r="B478" s="134"/>
      <c r="C478" s="135"/>
      <c r="D478" s="135"/>
      <c r="E478" s="136"/>
      <c r="F478" s="135"/>
      <c r="G478" s="134"/>
      <c r="H478" s="134"/>
      <c r="I478" s="134"/>
      <c r="J478" s="134"/>
      <c r="K478" s="134"/>
      <c r="L478" s="134"/>
      <c r="M478" s="134"/>
      <c r="N478" s="134"/>
      <c r="O478" s="134"/>
      <c r="P478" s="134"/>
      <c r="Q478" s="134"/>
      <c r="R478" s="134"/>
      <c r="S478" s="134"/>
      <c r="T478" s="134"/>
      <c r="U478" s="134"/>
      <c r="V478" s="134"/>
      <c r="W478" s="134"/>
      <c r="X478" s="134"/>
      <c r="Y478" s="134"/>
      <c r="Z478" s="134"/>
    </row>
    <row r="479" spans="1:26">
      <c r="A479" s="134"/>
      <c r="B479" s="134"/>
      <c r="C479" s="135"/>
      <c r="D479" s="135"/>
      <c r="E479" s="136"/>
      <c r="F479" s="135"/>
      <c r="G479" s="134"/>
      <c r="H479" s="134"/>
      <c r="I479" s="134"/>
      <c r="J479" s="134"/>
      <c r="K479" s="134"/>
      <c r="L479" s="134"/>
      <c r="M479" s="134"/>
      <c r="N479" s="134"/>
      <c r="O479" s="134"/>
      <c r="P479" s="134"/>
      <c r="Q479" s="134"/>
      <c r="R479" s="134"/>
      <c r="S479" s="134"/>
      <c r="T479" s="134"/>
      <c r="U479" s="134"/>
      <c r="V479" s="134"/>
      <c r="W479" s="134"/>
      <c r="X479" s="134"/>
      <c r="Y479" s="134"/>
      <c r="Z479" s="134"/>
    </row>
    <row r="480" spans="1:26">
      <c r="A480" s="134"/>
      <c r="B480" s="134"/>
      <c r="C480" s="135"/>
      <c r="D480" s="135"/>
      <c r="E480" s="136"/>
      <c r="F480" s="135"/>
      <c r="G480" s="134"/>
      <c r="H480" s="134"/>
      <c r="I480" s="134"/>
      <c r="J480" s="134"/>
      <c r="K480" s="134"/>
      <c r="L480" s="134"/>
      <c r="M480" s="134"/>
      <c r="N480" s="134"/>
      <c r="O480" s="134"/>
      <c r="P480" s="134"/>
      <c r="Q480" s="134"/>
      <c r="R480" s="134"/>
      <c r="S480" s="134"/>
      <c r="T480" s="134"/>
      <c r="U480" s="134"/>
      <c r="V480" s="134"/>
      <c r="W480" s="134"/>
      <c r="X480" s="134"/>
      <c r="Y480" s="134"/>
      <c r="Z480" s="134"/>
    </row>
    <row r="481" spans="1:26">
      <c r="A481" s="134"/>
      <c r="B481" s="134"/>
      <c r="C481" s="135"/>
      <c r="D481" s="135"/>
      <c r="E481" s="136"/>
      <c r="F481" s="135"/>
      <c r="G481" s="134"/>
      <c r="H481" s="134"/>
      <c r="I481" s="134"/>
      <c r="J481" s="134"/>
      <c r="K481" s="134"/>
      <c r="L481" s="134"/>
      <c r="M481" s="134"/>
      <c r="N481" s="134"/>
      <c r="O481" s="134"/>
      <c r="P481" s="134"/>
      <c r="Q481" s="134"/>
      <c r="R481" s="134"/>
      <c r="S481" s="134"/>
      <c r="T481" s="134"/>
      <c r="U481" s="134"/>
      <c r="V481" s="134"/>
      <c r="W481" s="134"/>
      <c r="X481" s="134"/>
      <c r="Y481" s="134"/>
      <c r="Z481" s="134"/>
    </row>
    <row r="482" spans="1:26">
      <c r="A482" s="134"/>
      <c r="B482" s="134"/>
      <c r="C482" s="135"/>
      <c r="D482" s="135"/>
      <c r="E482" s="136"/>
      <c r="F482" s="135"/>
      <c r="G482" s="134"/>
      <c r="H482" s="134"/>
      <c r="I482" s="134"/>
      <c r="J482" s="134"/>
      <c r="K482" s="134"/>
      <c r="L482" s="134"/>
      <c r="M482" s="134"/>
      <c r="N482" s="134"/>
      <c r="O482" s="134"/>
      <c r="P482" s="134"/>
      <c r="Q482" s="134"/>
      <c r="R482" s="134"/>
      <c r="S482" s="134"/>
      <c r="T482" s="134"/>
      <c r="U482" s="134"/>
      <c r="V482" s="134"/>
      <c r="W482" s="134"/>
      <c r="X482" s="134"/>
      <c r="Y482" s="134"/>
      <c r="Z482" s="134"/>
    </row>
    <row r="483" spans="1:26">
      <c r="A483" s="134"/>
      <c r="B483" s="134"/>
      <c r="C483" s="135"/>
      <c r="D483" s="135"/>
      <c r="E483" s="136"/>
      <c r="F483" s="135"/>
      <c r="G483" s="134"/>
      <c r="H483" s="134"/>
      <c r="I483" s="134"/>
      <c r="J483" s="134"/>
      <c r="K483" s="134"/>
      <c r="L483" s="134"/>
      <c r="M483" s="134"/>
      <c r="N483" s="134"/>
      <c r="O483" s="134"/>
      <c r="P483" s="134"/>
      <c r="Q483" s="134"/>
      <c r="R483" s="134"/>
      <c r="S483" s="134"/>
      <c r="T483" s="134"/>
      <c r="U483" s="134"/>
      <c r="V483" s="134"/>
      <c r="W483" s="134"/>
      <c r="X483" s="134"/>
      <c r="Y483" s="134"/>
      <c r="Z483" s="134"/>
    </row>
    <row r="484" spans="1:26">
      <c r="A484" s="134"/>
      <c r="B484" s="134"/>
      <c r="C484" s="135"/>
      <c r="D484" s="135"/>
      <c r="E484" s="136"/>
      <c r="F484" s="135"/>
      <c r="G484" s="134"/>
      <c r="H484" s="134"/>
      <c r="I484" s="134"/>
      <c r="J484" s="134"/>
      <c r="K484" s="134"/>
      <c r="L484" s="134"/>
      <c r="M484" s="134"/>
      <c r="N484" s="134"/>
      <c r="O484" s="134"/>
      <c r="P484" s="134"/>
      <c r="Q484" s="134"/>
      <c r="R484" s="134"/>
      <c r="S484" s="134"/>
      <c r="T484" s="134"/>
      <c r="U484" s="134"/>
      <c r="V484" s="134"/>
      <c r="W484" s="134"/>
      <c r="X484" s="134"/>
      <c r="Y484" s="134"/>
      <c r="Z484" s="134"/>
    </row>
    <row r="485" spans="1:26">
      <c r="A485" s="134"/>
      <c r="B485" s="134"/>
      <c r="C485" s="135"/>
      <c r="D485" s="135"/>
      <c r="E485" s="136"/>
      <c r="F485" s="135"/>
      <c r="G485" s="134"/>
      <c r="H485" s="134"/>
      <c r="I485" s="134"/>
      <c r="J485" s="134"/>
      <c r="K485" s="134"/>
      <c r="L485" s="134"/>
      <c r="M485" s="134"/>
      <c r="N485" s="134"/>
      <c r="O485" s="134"/>
      <c r="P485" s="134"/>
      <c r="Q485" s="134"/>
      <c r="R485" s="134"/>
      <c r="S485" s="134"/>
      <c r="T485" s="134"/>
      <c r="U485" s="134"/>
      <c r="V485" s="134"/>
      <c r="W485" s="134"/>
      <c r="X485" s="134"/>
      <c r="Y485" s="134"/>
      <c r="Z485" s="134"/>
    </row>
    <row r="486" spans="1:26">
      <c r="A486" s="134"/>
      <c r="B486" s="134"/>
      <c r="C486" s="135"/>
      <c r="D486" s="135"/>
      <c r="E486" s="136"/>
      <c r="F486" s="135"/>
      <c r="G486" s="134"/>
      <c r="H486" s="134"/>
      <c r="I486" s="134"/>
      <c r="J486" s="134"/>
      <c r="K486" s="134"/>
      <c r="L486" s="134"/>
      <c r="M486" s="134"/>
      <c r="N486" s="134"/>
      <c r="O486" s="134"/>
      <c r="P486" s="134"/>
      <c r="Q486" s="134"/>
      <c r="R486" s="134"/>
      <c r="S486" s="134"/>
      <c r="T486" s="134"/>
      <c r="U486" s="134"/>
      <c r="V486" s="134"/>
      <c r="W486" s="134"/>
      <c r="X486" s="134"/>
      <c r="Y486" s="134"/>
      <c r="Z486" s="134"/>
    </row>
    <row r="487" spans="1:26">
      <c r="A487" s="134"/>
      <c r="B487" s="134"/>
      <c r="C487" s="135"/>
      <c r="D487" s="135"/>
      <c r="E487" s="136"/>
      <c r="F487" s="135"/>
      <c r="G487" s="134"/>
      <c r="H487" s="134"/>
      <c r="I487" s="134"/>
      <c r="J487" s="134"/>
      <c r="K487" s="134"/>
      <c r="L487" s="134"/>
      <c r="M487" s="134"/>
      <c r="N487" s="134"/>
      <c r="O487" s="134"/>
      <c r="P487" s="134"/>
      <c r="Q487" s="134"/>
      <c r="R487" s="134"/>
      <c r="S487" s="134"/>
      <c r="T487" s="134"/>
      <c r="U487" s="134"/>
      <c r="V487" s="134"/>
      <c r="W487" s="134"/>
      <c r="X487" s="134"/>
      <c r="Y487" s="134"/>
      <c r="Z487" s="134"/>
    </row>
    <row r="488" spans="1:26">
      <c r="A488" s="134"/>
      <c r="B488" s="134"/>
      <c r="C488" s="135"/>
      <c r="D488" s="135"/>
      <c r="E488" s="136"/>
      <c r="F488" s="135"/>
      <c r="G488" s="134"/>
      <c r="H488" s="134"/>
      <c r="I488" s="134"/>
      <c r="J488" s="134"/>
      <c r="K488" s="134"/>
      <c r="L488" s="134"/>
      <c r="M488" s="134"/>
      <c r="N488" s="134"/>
      <c r="O488" s="134"/>
      <c r="P488" s="134"/>
      <c r="Q488" s="134"/>
      <c r="R488" s="134"/>
      <c r="S488" s="134"/>
      <c r="T488" s="134"/>
      <c r="U488" s="134"/>
      <c r="V488" s="134"/>
      <c r="W488" s="134"/>
      <c r="X488" s="134"/>
      <c r="Y488" s="134"/>
      <c r="Z488" s="134"/>
    </row>
    <row r="489" spans="1:26">
      <c r="A489" s="134"/>
      <c r="B489" s="134"/>
      <c r="C489" s="135"/>
      <c r="D489" s="135"/>
      <c r="E489" s="136"/>
      <c r="F489" s="135"/>
      <c r="G489" s="134"/>
      <c r="H489" s="134"/>
      <c r="I489" s="134"/>
      <c r="J489" s="134"/>
      <c r="K489" s="134"/>
      <c r="L489" s="134"/>
      <c r="M489" s="134"/>
      <c r="N489" s="134"/>
      <c r="O489" s="134"/>
      <c r="P489" s="134"/>
      <c r="Q489" s="134"/>
      <c r="R489" s="134"/>
      <c r="S489" s="134"/>
      <c r="T489" s="134"/>
      <c r="U489" s="134"/>
      <c r="V489" s="134"/>
      <c r="W489" s="134"/>
      <c r="X489" s="134"/>
      <c r="Y489" s="134"/>
      <c r="Z489" s="134"/>
    </row>
    <row r="490" spans="1:26">
      <c r="A490" s="134"/>
      <c r="B490" s="134"/>
      <c r="C490" s="135"/>
      <c r="D490" s="135"/>
      <c r="E490" s="136"/>
      <c r="F490" s="135"/>
      <c r="G490" s="134"/>
      <c r="H490" s="134"/>
      <c r="I490" s="134"/>
      <c r="J490" s="134"/>
      <c r="K490" s="134"/>
      <c r="L490" s="134"/>
      <c r="M490" s="134"/>
      <c r="N490" s="134"/>
      <c r="O490" s="134"/>
      <c r="P490" s="134"/>
      <c r="Q490" s="134"/>
      <c r="R490" s="134"/>
      <c r="S490" s="134"/>
      <c r="T490" s="134"/>
      <c r="U490" s="134"/>
      <c r="V490" s="134"/>
      <c r="W490" s="134"/>
      <c r="X490" s="134"/>
      <c r="Y490" s="134"/>
      <c r="Z490" s="134"/>
    </row>
    <row r="491" spans="1:26">
      <c r="A491" s="134"/>
      <c r="B491" s="134"/>
      <c r="C491" s="135"/>
      <c r="D491" s="135"/>
      <c r="E491" s="136"/>
      <c r="F491" s="135"/>
      <c r="G491" s="134"/>
      <c r="H491" s="134"/>
      <c r="I491" s="134"/>
      <c r="J491" s="134"/>
      <c r="K491" s="134"/>
      <c r="L491" s="134"/>
      <c r="M491" s="134"/>
      <c r="N491" s="134"/>
      <c r="O491" s="134"/>
      <c r="P491" s="134"/>
      <c r="Q491" s="134"/>
      <c r="R491" s="134"/>
      <c r="S491" s="134"/>
      <c r="T491" s="134"/>
      <c r="U491" s="134"/>
      <c r="V491" s="134"/>
      <c r="W491" s="134"/>
      <c r="X491" s="134"/>
      <c r="Y491" s="134"/>
      <c r="Z491" s="134"/>
    </row>
    <row r="492" spans="1:26">
      <c r="A492" s="134"/>
      <c r="B492" s="134"/>
      <c r="C492" s="135"/>
      <c r="D492" s="135"/>
      <c r="E492" s="136"/>
      <c r="F492" s="135"/>
      <c r="G492" s="134"/>
      <c r="H492" s="134"/>
      <c r="I492" s="134"/>
      <c r="J492" s="134"/>
      <c r="K492" s="134"/>
      <c r="L492" s="134"/>
      <c r="M492" s="134"/>
      <c r="N492" s="134"/>
      <c r="O492" s="134"/>
      <c r="P492" s="134"/>
      <c r="Q492" s="134"/>
      <c r="R492" s="134"/>
      <c r="S492" s="134"/>
      <c r="T492" s="134"/>
      <c r="U492" s="134"/>
      <c r="V492" s="134"/>
      <c r="W492" s="134"/>
      <c r="X492" s="134"/>
      <c r="Y492" s="134"/>
      <c r="Z492" s="134"/>
    </row>
    <row r="493" spans="1:26">
      <c r="A493" s="134"/>
      <c r="B493" s="134"/>
      <c r="C493" s="135"/>
      <c r="D493" s="135"/>
      <c r="E493" s="136"/>
      <c r="F493" s="135"/>
      <c r="G493" s="134"/>
      <c r="H493" s="134"/>
      <c r="I493" s="134"/>
      <c r="J493" s="134"/>
      <c r="K493" s="134"/>
      <c r="L493" s="134"/>
      <c r="M493" s="134"/>
      <c r="N493" s="134"/>
      <c r="O493" s="134"/>
      <c r="P493" s="134"/>
      <c r="Q493" s="134"/>
      <c r="R493" s="134"/>
      <c r="S493" s="134"/>
      <c r="T493" s="134"/>
      <c r="U493" s="134"/>
      <c r="V493" s="134"/>
      <c r="W493" s="134"/>
      <c r="X493" s="134"/>
      <c r="Y493" s="134"/>
      <c r="Z493" s="134"/>
    </row>
    <row r="494" spans="1:26">
      <c r="A494" s="134"/>
      <c r="B494" s="134"/>
      <c r="C494" s="135"/>
      <c r="D494" s="135"/>
      <c r="E494" s="136"/>
      <c r="F494" s="135"/>
      <c r="G494" s="134"/>
      <c r="H494" s="134"/>
      <c r="I494" s="134"/>
      <c r="J494" s="134"/>
      <c r="K494" s="134"/>
      <c r="L494" s="134"/>
      <c r="M494" s="134"/>
      <c r="N494" s="134"/>
      <c r="O494" s="134"/>
      <c r="P494" s="134"/>
      <c r="Q494" s="134"/>
      <c r="R494" s="134"/>
      <c r="S494" s="134"/>
      <c r="T494" s="134"/>
      <c r="U494" s="134"/>
      <c r="V494" s="134"/>
      <c r="W494" s="134"/>
      <c r="X494" s="134"/>
      <c r="Y494" s="134"/>
      <c r="Z494" s="134"/>
    </row>
    <row r="495" spans="1:26">
      <c r="A495" s="134"/>
      <c r="B495" s="134"/>
      <c r="C495" s="135"/>
      <c r="D495" s="135"/>
      <c r="E495" s="136"/>
      <c r="F495" s="135"/>
      <c r="G495" s="134"/>
      <c r="H495" s="134"/>
      <c r="I495" s="134"/>
      <c r="J495" s="134"/>
      <c r="K495" s="134"/>
      <c r="L495" s="134"/>
      <c r="M495" s="134"/>
      <c r="N495" s="134"/>
      <c r="O495" s="134"/>
      <c r="P495" s="134"/>
      <c r="Q495" s="134"/>
      <c r="R495" s="134"/>
      <c r="S495" s="134"/>
      <c r="T495" s="134"/>
      <c r="U495" s="134"/>
      <c r="V495" s="134"/>
      <c r="W495" s="134"/>
      <c r="X495" s="134"/>
      <c r="Y495" s="134"/>
      <c r="Z495" s="134"/>
    </row>
    <row r="496" spans="1:26">
      <c r="A496" s="134"/>
      <c r="B496" s="134"/>
      <c r="C496" s="135"/>
      <c r="D496" s="135"/>
      <c r="E496" s="136"/>
      <c r="F496" s="135"/>
      <c r="G496" s="134"/>
      <c r="H496" s="134"/>
      <c r="I496" s="134"/>
      <c r="J496" s="134"/>
      <c r="K496" s="134"/>
      <c r="L496" s="134"/>
      <c r="M496" s="134"/>
      <c r="N496" s="134"/>
      <c r="O496" s="134"/>
      <c r="P496" s="134"/>
      <c r="Q496" s="134"/>
      <c r="R496" s="134"/>
      <c r="S496" s="134"/>
      <c r="T496" s="134"/>
      <c r="U496" s="134"/>
      <c r="V496" s="134"/>
      <c r="W496" s="134"/>
      <c r="X496" s="134"/>
      <c r="Y496" s="134"/>
      <c r="Z496" s="134"/>
    </row>
    <row r="497" spans="1:26">
      <c r="A497" s="134"/>
      <c r="B497" s="134"/>
      <c r="C497" s="135"/>
      <c r="D497" s="135"/>
      <c r="E497" s="136"/>
      <c r="F497" s="135"/>
      <c r="G497" s="134"/>
      <c r="H497" s="134"/>
      <c r="I497" s="134"/>
      <c r="J497" s="134"/>
      <c r="K497" s="134"/>
      <c r="L497" s="134"/>
      <c r="M497" s="134"/>
      <c r="N497" s="134"/>
      <c r="O497" s="134"/>
      <c r="P497" s="134"/>
      <c r="Q497" s="134"/>
      <c r="R497" s="134"/>
      <c r="S497" s="134"/>
      <c r="T497" s="134"/>
      <c r="U497" s="134"/>
      <c r="V497" s="134"/>
      <c r="W497" s="134"/>
      <c r="X497" s="134"/>
      <c r="Y497" s="134"/>
      <c r="Z497" s="134"/>
    </row>
    <row r="498" spans="1:26">
      <c r="A498" s="134"/>
      <c r="B498" s="134"/>
      <c r="C498" s="135"/>
      <c r="D498" s="135"/>
      <c r="E498" s="136"/>
      <c r="F498" s="135"/>
      <c r="G498" s="134"/>
      <c r="H498" s="134"/>
      <c r="I498" s="134"/>
      <c r="J498" s="134"/>
      <c r="K498" s="134"/>
      <c r="L498" s="134"/>
      <c r="M498" s="134"/>
      <c r="N498" s="134"/>
      <c r="O498" s="134"/>
      <c r="P498" s="134"/>
      <c r="Q498" s="134"/>
      <c r="R498" s="134"/>
      <c r="S498" s="134"/>
      <c r="T498" s="134"/>
      <c r="U498" s="134"/>
      <c r="V498" s="134"/>
      <c r="W498" s="134"/>
      <c r="X498" s="134"/>
      <c r="Y498" s="134"/>
      <c r="Z498" s="134"/>
    </row>
    <row r="499" spans="1:26">
      <c r="A499" s="134"/>
      <c r="B499" s="134"/>
      <c r="C499" s="135"/>
      <c r="D499" s="135"/>
      <c r="E499" s="136"/>
      <c r="F499" s="135"/>
      <c r="G499" s="134"/>
      <c r="H499" s="134"/>
      <c r="I499" s="134"/>
      <c r="J499" s="134"/>
      <c r="K499" s="134"/>
      <c r="L499" s="134"/>
      <c r="M499" s="134"/>
      <c r="N499" s="134"/>
      <c r="O499" s="134"/>
      <c r="P499" s="134"/>
      <c r="Q499" s="134"/>
      <c r="R499" s="134"/>
      <c r="S499" s="134"/>
      <c r="T499" s="134"/>
      <c r="U499" s="134"/>
      <c r="V499" s="134"/>
      <c r="W499" s="134"/>
      <c r="X499" s="134"/>
      <c r="Y499" s="134"/>
      <c r="Z499" s="134"/>
    </row>
    <row r="500" spans="1:26">
      <c r="A500" s="134"/>
      <c r="B500" s="134"/>
      <c r="C500" s="135"/>
      <c r="D500" s="135"/>
      <c r="E500" s="136"/>
      <c r="F500" s="135"/>
      <c r="G500" s="134"/>
      <c r="H500" s="134"/>
      <c r="I500" s="134"/>
      <c r="J500" s="134"/>
      <c r="K500" s="134"/>
      <c r="L500" s="134"/>
      <c r="M500" s="134"/>
      <c r="N500" s="134"/>
      <c r="O500" s="134"/>
      <c r="P500" s="134"/>
      <c r="Q500" s="134"/>
      <c r="R500" s="134"/>
      <c r="S500" s="134"/>
      <c r="T500" s="134"/>
      <c r="U500" s="134"/>
      <c r="V500" s="134"/>
      <c r="W500" s="134"/>
      <c r="X500" s="134"/>
      <c r="Y500" s="134"/>
      <c r="Z500" s="134"/>
    </row>
    <row r="501" spans="1:26">
      <c r="A501" s="134"/>
      <c r="B501" s="134"/>
      <c r="C501" s="135"/>
      <c r="D501" s="135"/>
      <c r="E501" s="136"/>
      <c r="F501" s="135"/>
      <c r="G501" s="134"/>
      <c r="H501" s="134"/>
      <c r="I501" s="134"/>
      <c r="J501" s="134"/>
      <c r="K501" s="134"/>
      <c r="L501" s="134"/>
      <c r="M501" s="134"/>
      <c r="N501" s="134"/>
      <c r="O501" s="134"/>
      <c r="P501" s="134"/>
      <c r="Q501" s="134"/>
      <c r="R501" s="134"/>
      <c r="S501" s="134"/>
      <c r="T501" s="134"/>
      <c r="U501" s="134"/>
      <c r="V501" s="134"/>
      <c r="W501" s="134"/>
      <c r="X501" s="134"/>
      <c r="Y501" s="134"/>
      <c r="Z501" s="134"/>
    </row>
    <row r="502" spans="1:26">
      <c r="A502" s="134"/>
      <c r="B502" s="134"/>
      <c r="C502" s="135"/>
      <c r="D502" s="135"/>
      <c r="E502" s="136"/>
      <c r="F502" s="135"/>
      <c r="G502" s="134"/>
      <c r="H502" s="134"/>
      <c r="I502" s="134"/>
      <c r="J502" s="134"/>
      <c r="K502" s="134"/>
      <c r="L502" s="134"/>
      <c r="M502" s="134"/>
      <c r="N502" s="134"/>
      <c r="O502" s="134"/>
      <c r="P502" s="134"/>
      <c r="Q502" s="134"/>
      <c r="R502" s="134"/>
      <c r="S502" s="134"/>
      <c r="T502" s="134"/>
      <c r="U502" s="134"/>
      <c r="V502" s="134"/>
      <c r="W502" s="134"/>
      <c r="X502" s="134"/>
      <c r="Y502" s="134"/>
      <c r="Z502" s="134"/>
    </row>
    <row r="503" spans="1:26">
      <c r="A503" s="134"/>
      <c r="B503" s="134"/>
      <c r="C503" s="135"/>
      <c r="D503" s="135"/>
      <c r="E503" s="136"/>
      <c r="F503" s="135"/>
      <c r="G503" s="134"/>
      <c r="H503" s="134"/>
      <c r="I503" s="134"/>
      <c r="J503" s="134"/>
      <c r="K503" s="134"/>
      <c r="L503" s="134"/>
      <c r="M503" s="134"/>
      <c r="N503" s="134"/>
      <c r="O503" s="134"/>
      <c r="P503" s="134"/>
      <c r="Q503" s="134"/>
      <c r="R503" s="134"/>
      <c r="S503" s="134"/>
      <c r="T503" s="134"/>
      <c r="U503" s="134"/>
      <c r="V503" s="134"/>
      <c r="W503" s="134"/>
      <c r="X503" s="134"/>
      <c r="Y503" s="134"/>
      <c r="Z503" s="134"/>
    </row>
    <row r="504" spans="1:26">
      <c r="A504" s="134"/>
      <c r="B504" s="134"/>
      <c r="C504" s="135"/>
      <c r="D504" s="135"/>
      <c r="E504" s="136"/>
      <c r="F504" s="135"/>
      <c r="G504" s="134"/>
      <c r="H504" s="134"/>
      <c r="I504" s="134"/>
      <c r="J504" s="134"/>
      <c r="K504" s="134"/>
      <c r="L504" s="134"/>
      <c r="M504" s="134"/>
      <c r="N504" s="134"/>
      <c r="O504" s="134"/>
      <c r="P504" s="134"/>
      <c r="Q504" s="134"/>
      <c r="R504" s="134"/>
      <c r="S504" s="134"/>
      <c r="T504" s="134"/>
      <c r="U504" s="134"/>
      <c r="V504" s="134"/>
      <c r="W504" s="134"/>
      <c r="X504" s="134"/>
      <c r="Y504" s="134"/>
      <c r="Z504" s="134"/>
    </row>
    <row r="505" spans="1:26">
      <c r="A505" s="134"/>
      <c r="B505" s="134"/>
      <c r="C505" s="135"/>
      <c r="D505" s="135"/>
      <c r="E505" s="136"/>
      <c r="F505" s="135"/>
      <c r="G505" s="134"/>
      <c r="H505" s="134"/>
      <c r="I505" s="134"/>
      <c r="J505" s="134"/>
      <c r="K505" s="134"/>
      <c r="L505" s="134"/>
      <c r="M505" s="134"/>
      <c r="N505" s="134"/>
      <c r="O505" s="134"/>
      <c r="P505" s="134"/>
      <c r="Q505" s="134"/>
      <c r="R505" s="134"/>
      <c r="S505" s="134"/>
      <c r="T505" s="134"/>
      <c r="U505" s="134"/>
      <c r="V505" s="134"/>
      <c r="W505" s="134"/>
      <c r="X505" s="134"/>
      <c r="Y505" s="134"/>
      <c r="Z505" s="134"/>
    </row>
    <row r="506" spans="1:26">
      <c r="A506" s="134"/>
      <c r="B506" s="134"/>
      <c r="C506" s="135"/>
      <c r="D506" s="135"/>
      <c r="E506" s="136"/>
      <c r="F506" s="135"/>
      <c r="G506" s="134"/>
      <c r="H506" s="134"/>
      <c r="I506" s="134"/>
      <c r="J506" s="134"/>
      <c r="K506" s="134"/>
      <c r="L506" s="134"/>
      <c r="M506" s="134"/>
      <c r="N506" s="134"/>
      <c r="O506" s="134"/>
      <c r="P506" s="134"/>
      <c r="Q506" s="134"/>
      <c r="R506" s="134"/>
      <c r="S506" s="134"/>
      <c r="T506" s="134"/>
      <c r="U506" s="134"/>
      <c r="V506" s="134"/>
      <c r="W506" s="134"/>
      <c r="X506" s="134"/>
      <c r="Y506" s="134"/>
      <c r="Z506" s="134"/>
    </row>
    <row r="507" spans="1:26">
      <c r="A507" s="134"/>
      <c r="B507" s="134"/>
      <c r="C507" s="135"/>
      <c r="D507" s="135"/>
      <c r="E507" s="136"/>
      <c r="F507" s="135"/>
      <c r="G507" s="134"/>
      <c r="H507" s="134"/>
      <c r="I507" s="134"/>
      <c r="J507" s="134"/>
      <c r="K507" s="134"/>
      <c r="L507" s="134"/>
      <c r="M507" s="134"/>
      <c r="N507" s="134"/>
      <c r="O507" s="134"/>
      <c r="P507" s="134"/>
      <c r="Q507" s="134"/>
      <c r="R507" s="134"/>
      <c r="S507" s="134"/>
      <c r="T507" s="134"/>
      <c r="U507" s="134"/>
      <c r="V507" s="134"/>
      <c r="W507" s="134"/>
      <c r="X507" s="134"/>
      <c r="Y507" s="134"/>
      <c r="Z507" s="134"/>
    </row>
    <row r="508" spans="1:26">
      <c r="A508" s="134"/>
      <c r="B508" s="134"/>
      <c r="C508" s="135"/>
      <c r="D508" s="135"/>
      <c r="E508" s="136"/>
      <c r="F508" s="135"/>
      <c r="G508" s="134"/>
      <c r="H508" s="134"/>
      <c r="I508" s="134"/>
      <c r="J508" s="134"/>
      <c r="K508" s="134"/>
      <c r="L508" s="134"/>
      <c r="M508" s="134"/>
      <c r="N508" s="134"/>
      <c r="O508" s="134"/>
      <c r="P508" s="134"/>
      <c r="Q508" s="134"/>
      <c r="R508" s="134"/>
      <c r="S508" s="134"/>
      <c r="T508" s="134"/>
      <c r="U508" s="134"/>
      <c r="V508" s="134"/>
      <c r="W508" s="134"/>
      <c r="X508" s="134"/>
      <c r="Y508" s="134"/>
      <c r="Z508" s="134"/>
    </row>
    <row r="509" spans="1:26">
      <c r="A509" s="134"/>
      <c r="B509" s="134"/>
      <c r="C509" s="135"/>
      <c r="D509" s="135"/>
      <c r="E509" s="136"/>
      <c r="F509" s="135"/>
      <c r="G509" s="134"/>
      <c r="H509" s="134"/>
      <c r="I509" s="134"/>
      <c r="J509" s="134"/>
      <c r="K509" s="134"/>
      <c r="L509" s="134"/>
      <c r="M509" s="134"/>
      <c r="N509" s="134"/>
      <c r="O509" s="134"/>
      <c r="P509" s="134"/>
      <c r="Q509" s="134"/>
      <c r="R509" s="134"/>
      <c r="S509" s="134"/>
      <c r="T509" s="134"/>
      <c r="U509" s="134"/>
      <c r="V509" s="134"/>
      <c r="W509" s="134"/>
      <c r="X509" s="134"/>
      <c r="Y509" s="134"/>
      <c r="Z509" s="134"/>
    </row>
    <row r="510" spans="1:26">
      <c r="A510" s="134"/>
      <c r="B510" s="134"/>
      <c r="C510" s="135"/>
      <c r="D510" s="135"/>
      <c r="E510" s="136"/>
      <c r="F510" s="135"/>
      <c r="G510" s="134"/>
      <c r="H510" s="134"/>
      <c r="I510" s="134"/>
      <c r="J510" s="134"/>
      <c r="K510" s="134"/>
      <c r="L510" s="134"/>
      <c r="M510" s="134"/>
      <c r="N510" s="134"/>
      <c r="O510" s="134"/>
      <c r="P510" s="134"/>
      <c r="Q510" s="134"/>
      <c r="R510" s="134"/>
      <c r="S510" s="134"/>
      <c r="T510" s="134"/>
      <c r="U510" s="134"/>
      <c r="V510" s="134"/>
      <c r="W510" s="134"/>
      <c r="X510" s="134"/>
      <c r="Y510" s="134"/>
      <c r="Z510" s="134"/>
    </row>
    <row r="511" spans="1:26">
      <c r="A511" s="134"/>
      <c r="B511" s="134"/>
      <c r="C511" s="135"/>
      <c r="D511" s="135"/>
      <c r="E511" s="136"/>
      <c r="F511" s="135"/>
      <c r="G511" s="134"/>
      <c r="H511" s="134"/>
      <c r="I511" s="134"/>
      <c r="J511" s="134"/>
      <c r="K511" s="134"/>
      <c r="L511" s="134"/>
      <c r="M511" s="134"/>
      <c r="N511" s="134"/>
      <c r="O511" s="134"/>
      <c r="P511" s="134"/>
      <c r="Q511" s="134"/>
      <c r="R511" s="134"/>
      <c r="S511" s="134"/>
      <c r="T511" s="134"/>
      <c r="U511" s="134"/>
      <c r="V511" s="134"/>
      <c r="W511" s="134"/>
      <c r="X511" s="134"/>
      <c r="Y511" s="134"/>
      <c r="Z511" s="134"/>
    </row>
    <row r="512" spans="1:26">
      <c r="A512" s="134"/>
      <c r="B512" s="134"/>
      <c r="C512" s="135"/>
      <c r="D512" s="135"/>
      <c r="E512" s="136"/>
      <c r="F512" s="135"/>
      <c r="G512" s="134"/>
      <c r="H512" s="134"/>
      <c r="I512" s="134"/>
      <c r="J512" s="134"/>
      <c r="K512" s="134"/>
      <c r="L512" s="134"/>
      <c r="M512" s="134"/>
      <c r="N512" s="134"/>
      <c r="O512" s="134"/>
      <c r="P512" s="134"/>
      <c r="Q512" s="134"/>
      <c r="R512" s="134"/>
      <c r="S512" s="134"/>
      <c r="T512" s="134"/>
      <c r="U512" s="134"/>
      <c r="V512" s="134"/>
      <c r="W512" s="134"/>
      <c r="X512" s="134"/>
      <c r="Y512" s="134"/>
      <c r="Z512" s="134"/>
    </row>
    <row r="513" spans="1:26">
      <c r="A513" s="134"/>
      <c r="B513" s="134"/>
      <c r="C513" s="135"/>
      <c r="D513" s="135"/>
      <c r="E513" s="136"/>
      <c r="F513" s="135"/>
      <c r="G513" s="134"/>
      <c r="H513" s="134"/>
      <c r="I513" s="134"/>
      <c r="J513" s="134"/>
      <c r="K513" s="134"/>
      <c r="L513" s="134"/>
      <c r="M513" s="134"/>
      <c r="N513" s="134"/>
      <c r="O513" s="134"/>
      <c r="P513" s="134"/>
      <c r="Q513" s="134"/>
      <c r="R513" s="134"/>
      <c r="S513" s="134"/>
      <c r="T513" s="134"/>
      <c r="U513" s="134"/>
      <c r="V513" s="134"/>
      <c r="W513" s="134"/>
      <c r="X513" s="134"/>
      <c r="Y513" s="134"/>
      <c r="Z513" s="134"/>
    </row>
    <row r="514" spans="1:26">
      <c r="A514" s="134"/>
      <c r="B514" s="134"/>
      <c r="C514" s="135"/>
      <c r="D514" s="135"/>
      <c r="E514" s="136"/>
      <c r="F514" s="135"/>
      <c r="G514" s="134"/>
      <c r="H514" s="134"/>
      <c r="I514" s="134"/>
      <c r="J514" s="134"/>
      <c r="K514" s="134"/>
      <c r="L514" s="134"/>
      <c r="M514" s="134"/>
      <c r="N514" s="134"/>
      <c r="O514" s="134"/>
      <c r="P514" s="134"/>
      <c r="Q514" s="134"/>
      <c r="R514" s="134"/>
      <c r="S514" s="134"/>
      <c r="T514" s="134"/>
      <c r="U514" s="134"/>
      <c r="V514" s="134"/>
      <c r="W514" s="134"/>
      <c r="X514" s="134"/>
      <c r="Y514" s="134"/>
      <c r="Z514" s="134"/>
    </row>
    <row r="515" spans="1:26">
      <c r="A515" s="134"/>
      <c r="B515" s="134"/>
      <c r="C515" s="135"/>
      <c r="D515" s="135"/>
      <c r="E515" s="136"/>
      <c r="F515" s="135"/>
      <c r="G515" s="134"/>
      <c r="H515" s="134"/>
      <c r="I515" s="134"/>
      <c r="J515" s="134"/>
      <c r="K515" s="134"/>
      <c r="L515" s="134"/>
      <c r="M515" s="134"/>
      <c r="N515" s="134"/>
      <c r="O515" s="134"/>
      <c r="P515" s="134"/>
      <c r="Q515" s="134"/>
      <c r="R515" s="134"/>
      <c r="S515" s="134"/>
      <c r="T515" s="134"/>
      <c r="U515" s="134"/>
      <c r="V515" s="134"/>
      <c r="W515" s="134"/>
      <c r="X515" s="134"/>
      <c r="Y515" s="134"/>
      <c r="Z515" s="134"/>
    </row>
    <row r="516" spans="1:26">
      <c r="A516" s="134"/>
      <c r="B516" s="134"/>
      <c r="C516" s="135"/>
      <c r="D516" s="135"/>
      <c r="E516" s="136"/>
      <c r="F516" s="135"/>
      <c r="G516" s="134"/>
      <c r="H516" s="134"/>
      <c r="I516" s="134"/>
      <c r="J516" s="134"/>
      <c r="K516" s="134"/>
      <c r="L516" s="134"/>
      <c r="M516" s="134"/>
      <c r="N516" s="134"/>
      <c r="O516" s="134"/>
      <c r="P516" s="134"/>
      <c r="Q516" s="134"/>
      <c r="R516" s="134"/>
      <c r="S516" s="134"/>
      <c r="T516" s="134"/>
      <c r="U516" s="134"/>
      <c r="V516" s="134"/>
      <c r="W516" s="134"/>
      <c r="X516" s="134"/>
      <c r="Y516" s="134"/>
      <c r="Z516" s="134"/>
    </row>
    <row r="517" spans="1:26">
      <c r="A517" s="134"/>
      <c r="B517" s="134"/>
      <c r="C517" s="135"/>
      <c r="D517" s="135"/>
      <c r="E517" s="136"/>
      <c r="F517" s="135"/>
      <c r="G517" s="134"/>
      <c r="H517" s="134"/>
      <c r="I517" s="134"/>
      <c r="J517" s="134"/>
      <c r="K517" s="134"/>
      <c r="L517" s="134"/>
      <c r="M517" s="134"/>
      <c r="N517" s="134"/>
      <c r="O517" s="134"/>
      <c r="P517" s="134"/>
      <c r="Q517" s="134"/>
      <c r="R517" s="134"/>
      <c r="S517" s="134"/>
      <c r="T517" s="134"/>
      <c r="U517" s="134"/>
      <c r="V517" s="134"/>
      <c r="W517" s="134"/>
      <c r="X517" s="134"/>
      <c r="Y517" s="134"/>
      <c r="Z517" s="134"/>
    </row>
    <row r="518" spans="1:26">
      <c r="A518" s="134"/>
      <c r="B518" s="134"/>
      <c r="C518" s="135"/>
      <c r="D518" s="135"/>
      <c r="E518" s="136"/>
      <c r="F518" s="135"/>
      <c r="G518" s="134"/>
      <c r="H518" s="134"/>
      <c r="I518" s="134"/>
      <c r="J518" s="134"/>
      <c r="K518" s="134"/>
      <c r="L518" s="134"/>
      <c r="M518" s="134"/>
      <c r="N518" s="134"/>
      <c r="O518" s="134"/>
      <c r="P518" s="134"/>
      <c r="Q518" s="134"/>
      <c r="R518" s="134"/>
      <c r="S518" s="134"/>
      <c r="T518" s="134"/>
      <c r="U518" s="134"/>
      <c r="V518" s="134"/>
      <c r="W518" s="134"/>
      <c r="X518" s="134"/>
      <c r="Y518" s="134"/>
      <c r="Z518" s="134"/>
    </row>
    <row r="519" spans="1:26">
      <c r="A519" s="134"/>
      <c r="B519" s="134"/>
      <c r="C519" s="135"/>
      <c r="D519" s="135"/>
      <c r="E519" s="136"/>
      <c r="F519" s="135"/>
      <c r="G519" s="134"/>
      <c r="H519" s="134"/>
      <c r="I519" s="134"/>
      <c r="J519" s="134"/>
      <c r="K519" s="134"/>
      <c r="L519" s="134"/>
      <c r="M519" s="134"/>
      <c r="N519" s="134"/>
      <c r="O519" s="134"/>
      <c r="P519" s="134"/>
      <c r="Q519" s="134"/>
      <c r="R519" s="134"/>
      <c r="S519" s="134"/>
      <c r="T519" s="134"/>
      <c r="U519" s="134"/>
      <c r="V519" s="134"/>
      <c r="W519" s="134"/>
      <c r="X519" s="134"/>
      <c r="Y519" s="134"/>
      <c r="Z519" s="134"/>
    </row>
    <row r="520" spans="1:26">
      <c r="A520" s="134"/>
      <c r="B520" s="134"/>
      <c r="C520" s="135"/>
      <c r="D520" s="135"/>
      <c r="E520" s="136"/>
      <c r="F520" s="135"/>
      <c r="G520" s="134"/>
      <c r="H520" s="134"/>
      <c r="I520" s="134"/>
      <c r="J520" s="134"/>
      <c r="K520" s="134"/>
      <c r="L520" s="134"/>
      <c r="M520" s="134"/>
      <c r="N520" s="134"/>
      <c r="O520" s="134"/>
      <c r="P520" s="134"/>
      <c r="Q520" s="134"/>
      <c r="R520" s="134"/>
      <c r="S520" s="134"/>
      <c r="T520" s="134"/>
      <c r="U520" s="134"/>
      <c r="V520" s="134"/>
      <c r="W520" s="134"/>
      <c r="X520" s="134"/>
      <c r="Y520" s="134"/>
      <c r="Z520" s="134"/>
    </row>
    <row r="521" spans="1:26">
      <c r="A521" s="134"/>
      <c r="B521" s="134"/>
      <c r="C521" s="135"/>
      <c r="D521" s="135"/>
      <c r="E521" s="136"/>
      <c r="F521" s="135"/>
      <c r="G521" s="134"/>
      <c r="H521" s="134"/>
      <c r="I521" s="134"/>
      <c r="J521" s="134"/>
      <c r="K521" s="134"/>
      <c r="L521" s="134"/>
      <c r="M521" s="134"/>
      <c r="N521" s="134"/>
      <c r="O521" s="134"/>
      <c r="P521" s="134"/>
      <c r="Q521" s="134"/>
      <c r="R521" s="134"/>
      <c r="S521" s="134"/>
      <c r="T521" s="134"/>
      <c r="U521" s="134"/>
      <c r="V521" s="134"/>
      <c r="W521" s="134"/>
      <c r="X521" s="134"/>
      <c r="Y521" s="134"/>
      <c r="Z521" s="134"/>
    </row>
    <row r="522" spans="1:26">
      <c r="A522" s="134"/>
      <c r="B522" s="134"/>
      <c r="C522" s="135"/>
      <c r="D522" s="135"/>
      <c r="E522" s="136"/>
      <c r="F522" s="135"/>
      <c r="G522" s="134"/>
      <c r="H522" s="134"/>
      <c r="I522" s="134"/>
      <c r="J522" s="134"/>
      <c r="K522" s="134"/>
      <c r="L522" s="134"/>
      <c r="M522" s="134"/>
      <c r="N522" s="134"/>
      <c r="O522" s="134"/>
      <c r="P522" s="134"/>
      <c r="Q522" s="134"/>
      <c r="R522" s="134"/>
      <c r="S522" s="134"/>
      <c r="T522" s="134"/>
      <c r="U522" s="134"/>
      <c r="V522" s="134"/>
      <c r="W522" s="134"/>
      <c r="X522" s="134"/>
      <c r="Y522" s="134"/>
      <c r="Z522" s="134"/>
    </row>
    <row r="523" spans="1:26">
      <c r="A523" s="134"/>
      <c r="B523" s="134"/>
      <c r="C523" s="135"/>
      <c r="D523" s="135"/>
      <c r="E523" s="136"/>
      <c r="F523" s="135"/>
      <c r="G523" s="134"/>
      <c r="H523" s="134"/>
      <c r="I523" s="134"/>
      <c r="J523" s="134"/>
      <c r="K523" s="134"/>
      <c r="L523" s="134"/>
      <c r="M523" s="134"/>
      <c r="N523" s="134"/>
      <c r="O523" s="134"/>
      <c r="P523" s="134"/>
      <c r="Q523" s="134"/>
      <c r="R523" s="134"/>
      <c r="S523" s="134"/>
      <c r="T523" s="134"/>
      <c r="U523" s="134"/>
      <c r="V523" s="134"/>
      <c r="W523" s="134"/>
      <c r="X523" s="134"/>
      <c r="Y523" s="134"/>
      <c r="Z523" s="134"/>
    </row>
    <row r="524" spans="1:26">
      <c r="A524" s="134"/>
      <c r="B524" s="134"/>
      <c r="C524" s="135"/>
      <c r="D524" s="135"/>
      <c r="E524" s="136"/>
      <c r="F524" s="135"/>
      <c r="G524" s="134"/>
      <c r="H524" s="134"/>
      <c r="I524" s="134"/>
      <c r="J524" s="134"/>
      <c r="K524" s="134"/>
      <c r="L524" s="134"/>
      <c r="M524" s="134"/>
      <c r="N524" s="134"/>
      <c r="O524" s="134"/>
      <c r="P524" s="134"/>
      <c r="Q524" s="134"/>
      <c r="R524" s="134"/>
      <c r="S524" s="134"/>
      <c r="T524" s="134"/>
      <c r="U524" s="134"/>
      <c r="V524" s="134"/>
      <c r="W524" s="134"/>
      <c r="X524" s="134"/>
      <c r="Y524" s="134"/>
      <c r="Z524" s="134"/>
    </row>
    <row r="525" spans="1:26">
      <c r="A525" s="134"/>
      <c r="B525" s="134"/>
      <c r="C525" s="135"/>
      <c r="D525" s="135"/>
      <c r="E525" s="136"/>
      <c r="F525" s="135"/>
      <c r="G525" s="134"/>
      <c r="H525" s="134"/>
      <c r="I525" s="134"/>
      <c r="J525" s="134"/>
      <c r="K525" s="134"/>
      <c r="L525" s="134"/>
      <c r="M525" s="134"/>
      <c r="N525" s="134"/>
      <c r="O525" s="134"/>
      <c r="P525" s="134"/>
      <c r="Q525" s="134"/>
      <c r="R525" s="134"/>
      <c r="S525" s="134"/>
      <c r="T525" s="134"/>
      <c r="U525" s="134"/>
      <c r="V525" s="134"/>
      <c r="W525" s="134"/>
      <c r="X525" s="134"/>
      <c r="Y525" s="134"/>
      <c r="Z525" s="134"/>
    </row>
    <row r="526" spans="1:26">
      <c r="A526" s="134"/>
      <c r="B526" s="134"/>
      <c r="C526" s="135"/>
      <c r="D526" s="135"/>
      <c r="E526" s="136"/>
      <c r="F526" s="135"/>
      <c r="G526" s="134"/>
      <c r="H526" s="134"/>
      <c r="I526" s="134"/>
      <c r="J526" s="134"/>
      <c r="K526" s="134"/>
      <c r="L526" s="134"/>
      <c r="M526" s="134"/>
      <c r="N526" s="134"/>
      <c r="O526" s="134"/>
      <c r="P526" s="134"/>
      <c r="Q526" s="134"/>
      <c r="R526" s="134"/>
      <c r="S526" s="134"/>
      <c r="T526" s="134"/>
      <c r="U526" s="134"/>
      <c r="V526" s="134"/>
      <c r="W526" s="134"/>
      <c r="X526" s="134"/>
      <c r="Y526" s="134"/>
      <c r="Z526" s="134"/>
    </row>
    <row r="527" spans="1:26">
      <c r="A527" s="134"/>
      <c r="B527" s="134"/>
      <c r="C527" s="135"/>
      <c r="D527" s="135"/>
      <c r="E527" s="136"/>
      <c r="F527" s="135"/>
      <c r="G527" s="134"/>
      <c r="H527" s="134"/>
      <c r="I527" s="134"/>
      <c r="J527" s="134"/>
      <c r="K527" s="134"/>
      <c r="L527" s="134"/>
      <c r="M527" s="134"/>
      <c r="N527" s="134"/>
      <c r="O527" s="134"/>
      <c r="P527" s="134"/>
      <c r="Q527" s="134"/>
      <c r="R527" s="134"/>
      <c r="S527" s="134"/>
      <c r="T527" s="134"/>
      <c r="U527" s="134"/>
      <c r="V527" s="134"/>
      <c r="W527" s="134"/>
      <c r="X527" s="134"/>
      <c r="Y527" s="134"/>
      <c r="Z527" s="134"/>
    </row>
    <row r="528" spans="1:26">
      <c r="A528" s="134"/>
      <c r="B528" s="134"/>
      <c r="C528" s="135"/>
      <c r="D528" s="135"/>
      <c r="E528" s="136"/>
      <c r="F528" s="135"/>
      <c r="G528" s="134"/>
      <c r="H528" s="134"/>
      <c r="I528" s="134"/>
      <c r="J528" s="134"/>
      <c r="K528" s="134"/>
      <c r="L528" s="134"/>
      <c r="M528" s="134"/>
      <c r="N528" s="134"/>
      <c r="O528" s="134"/>
      <c r="P528" s="134"/>
      <c r="Q528" s="134"/>
      <c r="R528" s="134"/>
      <c r="S528" s="134"/>
      <c r="T528" s="134"/>
      <c r="U528" s="134"/>
      <c r="V528" s="134"/>
      <c r="W528" s="134"/>
      <c r="X528" s="134"/>
      <c r="Y528" s="134"/>
      <c r="Z528" s="134"/>
    </row>
    <row r="529" spans="1:26">
      <c r="A529" s="134"/>
      <c r="B529" s="134"/>
      <c r="C529" s="135"/>
      <c r="D529" s="135"/>
      <c r="E529" s="136"/>
      <c r="F529" s="135"/>
      <c r="G529" s="134"/>
      <c r="H529" s="134"/>
      <c r="I529" s="134"/>
      <c r="J529" s="134"/>
      <c r="K529" s="134"/>
      <c r="L529" s="134"/>
      <c r="M529" s="134"/>
      <c r="N529" s="134"/>
      <c r="O529" s="134"/>
      <c r="P529" s="134"/>
      <c r="Q529" s="134"/>
      <c r="R529" s="134"/>
      <c r="S529" s="134"/>
      <c r="T529" s="134"/>
      <c r="U529" s="134"/>
      <c r="V529" s="134"/>
      <c r="W529" s="134"/>
      <c r="X529" s="134"/>
      <c r="Y529" s="134"/>
      <c r="Z529" s="134"/>
    </row>
    <row r="530" spans="1:26">
      <c r="A530" s="134"/>
      <c r="B530" s="134"/>
      <c r="C530" s="135"/>
      <c r="D530" s="135"/>
      <c r="E530" s="136"/>
      <c r="F530" s="135"/>
      <c r="G530" s="134"/>
      <c r="H530" s="134"/>
      <c r="I530" s="134"/>
      <c r="J530" s="134"/>
      <c r="K530" s="134"/>
      <c r="L530" s="134"/>
      <c r="M530" s="134"/>
      <c r="N530" s="134"/>
      <c r="O530" s="134"/>
      <c r="P530" s="134"/>
      <c r="Q530" s="134"/>
      <c r="R530" s="134"/>
      <c r="S530" s="134"/>
      <c r="T530" s="134"/>
      <c r="U530" s="134"/>
      <c r="V530" s="134"/>
      <c r="W530" s="134"/>
      <c r="X530" s="134"/>
      <c r="Y530" s="134"/>
      <c r="Z530" s="134"/>
    </row>
    <row r="531" spans="1:26">
      <c r="A531" s="134"/>
      <c r="B531" s="134"/>
      <c r="C531" s="135"/>
      <c r="D531" s="135"/>
      <c r="E531" s="136"/>
      <c r="F531" s="135"/>
      <c r="G531" s="134"/>
      <c r="H531" s="134"/>
      <c r="I531" s="134"/>
      <c r="J531" s="134"/>
      <c r="K531" s="134"/>
      <c r="L531" s="134"/>
      <c r="M531" s="134"/>
      <c r="N531" s="134"/>
      <c r="O531" s="134"/>
      <c r="P531" s="134"/>
      <c r="Q531" s="134"/>
      <c r="R531" s="134"/>
      <c r="S531" s="134"/>
      <c r="T531" s="134"/>
      <c r="U531" s="134"/>
      <c r="V531" s="134"/>
      <c r="W531" s="134"/>
      <c r="X531" s="134"/>
      <c r="Y531" s="134"/>
      <c r="Z531" s="134"/>
    </row>
    <row r="532" spans="1:26">
      <c r="A532" s="134"/>
      <c r="B532" s="134"/>
      <c r="C532" s="135"/>
      <c r="D532" s="135"/>
      <c r="E532" s="136"/>
      <c r="F532" s="135"/>
      <c r="G532" s="134"/>
      <c r="H532" s="134"/>
      <c r="I532" s="134"/>
      <c r="J532" s="134"/>
      <c r="K532" s="134"/>
      <c r="L532" s="134"/>
      <c r="M532" s="134"/>
      <c r="N532" s="134"/>
      <c r="O532" s="134"/>
      <c r="P532" s="134"/>
      <c r="Q532" s="134"/>
      <c r="R532" s="134"/>
      <c r="S532" s="134"/>
      <c r="T532" s="134"/>
      <c r="U532" s="134"/>
      <c r="V532" s="134"/>
      <c r="W532" s="134"/>
      <c r="X532" s="134"/>
      <c r="Y532" s="134"/>
      <c r="Z532" s="134"/>
    </row>
    <row r="533" spans="1:26">
      <c r="A533" s="134"/>
      <c r="B533" s="134"/>
      <c r="C533" s="135"/>
      <c r="D533" s="135"/>
      <c r="E533" s="136"/>
      <c r="F533" s="135"/>
      <c r="G533" s="134"/>
      <c r="H533" s="134"/>
      <c r="I533" s="134"/>
      <c r="J533" s="134"/>
      <c r="K533" s="134"/>
      <c r="L533" s="134"/>
      <c r="M533" s="134"/>
      <c r="N533" s="134"/>
      <c r="O533" s="134"/>
      <c r="P533" s="134"/>
      <c r="Q533" s="134"/>
      <c r="R533" s="134"/>
      <c r="S533" s="134"/>
      <c r="T533" s="134"/>
      <c r="U533" s="134"/>
      <c r="V533" s="134"/>
      <c r="W533" s="134"/>
      <c r="X533" s="134"/>
      <c r="Y533" s="134"/>
      <c r="Z533" s="134"/>
    </row>
    <row r="534" spans="1:26">
      <c r="A534" s="134"/>
      <c r="B534" s="134"/>
      <c r="C534" s="135"/>
      <c r="D534" s="135"/>
      <c r="E534" s="136"/>
      <c r="F534" s="135"/>
      <c r="G534" s="134"/>
      <c r="H534" s="134"/>
      <c r="I534" s="134"/>
      <c r="J534" s="134"/>
      <c r="K534" s="134"/>
      <c r="L534" s="134"/>
      <c r="M534" s="134"/>
      <c r="N534" s="134"/>
      <c r="O534" s="134"/>
      <c r="P534" s="134"/>
      <c r="Q534" s="134"/>
      <c r="R534" s="134"/>
      <c r="S534" s="134"/>
      <c r="T534" s="134"/>
      <c r="U534" s="134"/>
      <c r="V534" s="134"/>
      <c r="W534" s="134"/>
      <c r="X534" s="134"/>
      <c r="Y534" s="134"/>
      <c r="Z534" s="134"/>
    </row>
    <row r="535" spans="1:26">
      <c r="A535" s="134"/>
      <c r="B535" s="134"/>
      <c r="C535" s="135"/>
      <c r="D535" s="135"/>
      <c r="E535" s="136"/>
      <c r="F535" s="135"/>
      <c r="G535" s="134"/>
      <c r="H535" s="134"/>
      <c r="I535" s="134"/>
      <c r="J535" s="134"/>
      <c r="K535" s="134"/>
      <c r="L535" s="134"/>
      <c r="M535" s="134"/>
      <c r="N535" s="134"/>
      <c r="O535" s="134"/>
      <c r="P535" s="134"/>
      <c r="Q535" s="134"/>
      <c r="R535" s="134"/>
      <c r="S535" s="134"/>
      <c r="T535" s="134"/>
      <c r="U535" s="134"/>
      <c r="V535" s="134"/>
      <c r="W535" s="134"/>
      <c r="X535" s="134"/>
      <c r="Y535" s="134"/>
      <c r="Z535" s="134"/>
    </row>
    <row r="536" spans="1:26">
      <c r="A536" s="134"/>
      <c r="B536" s="134"/>
      <c r="C536" s="135"/>
      <c r="D536" s="135"/>
      <c r="E536" s="136"/>
      <c r="F536" s="135"/>
      <c r="G536" s="134"/>
      <c r="H536" s="134"/>
      <c r="I536" s="134"/>
      <c r="J536" s="134"/>
      <c r="K536" s="134"/>
      <c r="L536" s="134"/>
      <c r="M536" s="134"/>
      <c r="N536" s="134"/>
      <c r="O536" s="134"/>
      <c r="P536" s="134"/>
      <c r="Q536" s="134"/>
      <c r="R536" s="134"/>
      <c r="S536" s="134"/>
      <c r="T536" s="134"/>
      <c r="U536" s="134"/>
      <c r="V536" s="134"/>
      <c r="W536" s="134"/>
      <c r="X536" s="134"/>
      <c r="Y536" s="134"/>
      <c r="Z536" s="134"/>
    </row>
    <row r="537" spans="1:26">
      <c r="A537" s="134"/>
      <c r="B537" s="134"/>
      <c r="C537" s="135"/>
      <c r="D537" s="135"/>
      <c r="E537" s="136"/>
      <c r="F537" s="135"/>
      <c r="G537" s="134"/>
      <c r="H537" s="134"/>
      <c r="I537" s="134"/>
      <c r="J537" s="134"/>
      <c r="K537" s="134"/>
      <c r="L537" s="134"/>
      <c r="M537" s="134"/>
      <c r="N537" s="134"/>
      <c r="O537" s="134"/>
      <c r="P537" s="134"/>
      <c r="Q537" s="134"/>
      <c r="R537" s="134"/>
      <c r="S537" s="134"/>
      <c r="T537" s="134"/>
      <c r="U537" s="134"/>
      <c r="V537" s="134"/>
      <c r="W537" s="134"/>
      <c r="X537" s="134"/>
      <c r="Y537" s="134"/>
      <c r="Z537" s="134"/>
    </row>
    <row r="538" spans="1:26">
      <c r="A538" s="134"/>
      <c r="B538" s="134"/>
      <c r="C538" s="135"/>
      <c r="D538" s="135"/>
      <c r="E538" s="136"/>
      <c r="F538" s="135"/>
      <c r="G538" s="134"/>
      <c r="H538" s="134"/>
      <c r="I538" s="134"/>
      <c r="J538" s="134"/>
      <c r="K538" s="134"/>
      <c r="L538" s="134"/>
      <c r="M538" s="134"/>
      <c r="N538" s="134"/>
      <c r="O538" s="134"/>
      <c r="P538" s="134"/>
      <c r="Q538" s="134"/>
      <c r="R538" s="134"/>
      <c r="S538" s="134"/>
      <c r="T538" s="134"/>
      <c r="U538" s="134"/>
      <c r="V538" s="134"/>
      <c r="W538" s="134"/>
      <c r="X538" s="134"/>
      <c r="Y538" s="134"/>
      <c r="Z538" s="134"/>
    </row>
    <row r="539" spans="1:26">
      <c r="A539" s="134"/>
      <c r="B539" s="134"/>
      <c r="C539" s="135"/>
      <c r="D539" s="135"/>
      <c r="E539" s="136"/>
      <c r="F539" s="135"/>
      <c r="G539" s="134"/>
      <c r="H539" s="134"/>
      <c r="I539" s="134"/>
      <c r="J539" s="134"/>
      <c r="K539" s="134"/>
      <c r="L539" s="134"/>
      <c r="M539" s="134"/>
      <c r="N539" s="134"/>
      <c r="O539" s="134"/>
      <c r="P539" s="134"/>
      <c r="Q539" s="134"/>
      <c r="R539" s="134"/>
      <c r="S539" s="134"/>
      <c r="T539" s="134"/>
      <c r="U539" s="134"/>
      <c r="V539" s="134"/>
      <c r="W539" s="134"/>
      <c r="X539" s="134"/>
      <c r="Y539" s="134"/>
      <c r="Z539" s="134"/>
    </row>
    <row r="540" spans="1:26">
      <c r="A540" s="134"/>
      <c r="B540" s="134"/>
      <c r="C540" s="135"/>
      <c r="D540" s="135"/>
      <c r="E540" s="136"/>
      <c r="F540" s="135"/>
      <c r="G540" s="134"/>
      <c r="H540" s="134"/>
      <c r="I540" s="134"/>
      <c r="J540" s="134"/>
      <c r="K540" s="134"/>
      <c r="L540" s="134"/>
      <c r="M540" s="134"/>
      <c r="N540" s="134"/>
      <c r="O540" s="134"/>
      <c r="P540" s="134"/>
      <c r="Q540" s="134"/>
      <c r="R540" s="134"/>
      <c r="S540" s="134"/>
      <c r="T540" s="134"/>
      <c r="U540" s="134"/>
      <c r="V540" s="134"/>
      <c r="W540" s="134"/>
      <c r="X540" s="134"/>
      <c r="Y540" s="134"/>
      <c r="Z540" s="134"/>
    </row>
    <row r="541" spans="1:26">
      <c r="A541" s="134"/>
      <c r="B541" s="134"/>
      <c r="C541" s="135"/>
      <c r="D541" s="135"/>
      <c r="E541" s="136"/>
      <c r="F541" s="135"/>
      <c r="G541" s="134"/>
      <c r="H541" s="134"/>
      <c r="I541" s="134"/>
      <c r="J541" s="134"/>
      <c r="K541" s="134"/>
      <c r="L541" s="134"/>
      <c r="M541" s="134"/>
      <c r="N541" s="134"/>
      <c r="O541" s="134"/>
      <c r="P541" s="134"/>
      <c r="Q541" s="134"/>
      <c r="R541" s="134"/>
      <c r="S541" s="134"/>
      <c r="T541" s="134"/>
      <c r="U541" s="134"/>
      <c r="V541" s="134"/>
      <c r="W541" s="134"/>
      <c r="X541" s="134"/>
      <c r="Y541" s="134"/>
      <c r="Z541" s="134"/>
    </row>
    <row r="542" spans="1:26">
      <c r="A542" s="134"/>
      <c r="B542" s="134"/>
      <c r="C542" s="135"/>
      <c r="D542" s="135"/>
      <c r="E542" s="136"/>
      <c r="F542" s="135"/>
      <c r="G542" s="134"/>
      <c r="H542" s="134"/>
      <c r="I542" s="134"/>
      <c r="J542" s="134"/>
      <c r="K542" s="134"/>
      <c r="L542" s="134"/>
      <c r="M542" s="134"/>
      <c r="N542" s="134"/>
      <c r="O542" s="134"/>
      <c r="P542" s="134"/>
      <c r="Q542" s="134"/>
      <c r="R542" s="134"/>
      <c r="S542" s="134"/>
      <c r="T542" s="134"/>
      <c r="U542" s="134"/>
      <c r="V542" s="134"/>
      <c r="W542" s="134"/>
      <c r="X542" s="134"/>
      <c r="Y542" s="134"/>
      <c r="Z542" s="134"/>
    </row>
    <row r="543" spans="1:26">
      <c r="A543" s="134"/>
      <c r="B543" s="134"/>
      <c r="C543" s="135"/>
      <c r="D543" s="135"/>
      <c r="E543" s="136"/>
      <c r="F543" s="135"/>
      <c r="G543" s="134"/>
      <c r="H543" s="134"/>
      <c r="I543" s="134"/>
      <c r="J543" s="134"/>
      <c r="K543" s="134"/>
      <c r="L543" s="134"/>
      <c r="M543" s="134"/>
      <c r="N543" s="134"/>
      <c r="O543" s="134"/>
      <c r="P543" s="134"/>
      <c r="Q543" s="134"/>
      <c r="R543" s="134"/>
      <c r="S543" s="134"/>
      <c r="T543" s="134"/>
      <c r="U543" s="134"/>
      <c r="V543" s="134"/>
      <c r="W543" s="134"/>
      <c r="X543" s="134"/>
      <c r="Y543" s="134"/>
      <c r="Z543" s="134"/>
    </row>
    <row r="544" spans="1:26">
      <c r="A544" s="134"/>
      <c r="B544" s="134"/>
      <c r="C544" s="135"/>
      <c r="D544" s="135"/>
      <c r="E544" s="136"/>
      <c r="F544" s="135"/>
      <c r="G544" s="134"/>
      <c r="H544" s="134"/>
      <c r="I544" s="134"/>
      <c r="J544" s="134"/>
      <c r="K544" s="134"/>
      <c r="L544" s="134"/>
      <c r="M544" s="134"/>
      <c r="N544" s="134"/>
      <c r="O544" s="134"/>
      <c r="P544" s="134"/>
      <c r="Q544" s="134"/>
      <c r="R544" s="134"/>
      <c r="S544" s="134"/>
      <c r="T544" s="134"/>
      <c r="U544" s="134"/>
      <c r="V544" s="134"/>
      <c r="W544" s="134"/>
      <c r="X544" s="134"/>
      <c r="Y544" s="134"/>
      <c r="Z544" s="134"/>
    </row>
    <row r="545" spans="1:26">
      <c r="A545" s="134"/>
      <c r="B545" s="134"/>
      <c r="C545" s="135"/>
      <c r="D545" s="135"/>
      <c r="E545" s="136"/>
      <c r="F545" s="135"/>
      <c r="G545" s="134"/>
      <c r="H545" s="134"/>
      <c r="I545" s="134"/>
      <c r="J545" s="134"/>
      <c r="K545" s="134"/>
      <c r="L545" s="134"/>
      <c r="M545" s="134"/>
      <c r="N545" s="134"/>
      <c r="O545" s="134"/>
      <c r="P545" s="134"/>
      <c r="Q545" s="134"/>
      <c r="R545" s="134"/>
      <c r="S545" s="134"/>
      <c r="T545" s="134"/>
      <c r="U545" s="134"/>
      <c r="V545" s="134"/>
      <c r="W545" s="134"/>
      <c r="X545" s="134"/>
      <c r="Y545" s="134"/>
      <c r="Z545" s="134"/>
    </row>
    <row r="546" spans="1:26">
      <c r="A546" s="134"/>
      <c r="B546" s="134"/>
      <c r="C546" s="135"/>
      <c r="D546" s="135"/>
      <c r="E546" s="136"/>
      <c r="F546" s="135"/>
      <c r="G546" s="134"/>
      <c r="H546" s="134"/>
      <c r="I546" s="134"/>
      <c r="J546" s="134"/>
      <c r="K546" s="134"/>
      <c r="L546" s="134"/>
      <c r="M546" s="134"/>
      <c r="N546" s="134"/>
      <c r="O546" s="134"/>
      <c r="P546" s="134"/>
      <c r="Q546" s="134"/>
      <c r="R546" s="134"/>
      <c r="S546" s="134"/>
      <c r="T546" s="134"/>
      <c r="U546" s="134"/>
      <c r="V546" s="134"/>
      <c r="W546" s="134"/>
      <c r="X546" s="134"/>
      <c r="Y546" s="134"/>
      <c r="Z546" s="134"/>
    </row>
    <row r="547" spans="1:26">
      <c r="A547" s="134"/>
      <c r="B547" s="134"/>
      <c r="C547" s="135"/>
      <c r="D547" s="135"/>
      <c r="E547" s="136"/>
      <c r="F547" s="135"/>
      <c r="G547" s="134"/>
      <c r="H547" s="134"/>
      <c r="I547" s="134"/>
      <c r="J547" s="134"/>
      <c r="K547" s="134"/>
      <c r="L547" s="134"/>
      <c r="M547" s="134"/>
      <c r="N547" s="134"/>
      <c r="O547" s="134"/>
      <c r="P547" s="134"/>
      <c r="Q547" s="134"/>
      <c r="R547" s="134"/>
      <c r="S547" s="134"/>
      <c r="T547" s="134"/>
      <c r="U547" s="134"/>
      <c r="V547" s="134"/>
      <c r="W547" s="134"/>
      <c r="X547" s="134"/>
      <c r="Y547" s="134"/>
      <c r="Z547" s="134"/>
    </row>
    <row r="548" spans="1:26">
      <c r="A548" s="134"/>
      <c r="B548" s="134"/>
      <c r="C548" s="135"/>
      <c r="D548" s="135"/>
      <c r="E548" s="136"/>
      <c r="F548" s="135"/>
      <c r="G548" s="134"/>
      <c r="H548" s="134"/>
      <c r="I548" s="134"/>
      <c r="J548" s="134"/>
      <c r="K548" s="134"/>
      <c r="L548" s="134"/>
      <c r="M548" s="134"/>
      <c r="N548" s="134"/>
      <c r="O548" s="134"/>
      <c r="P548" s="134"/>
      <c r="Q548" s="134"/>
      <c r="R548" s="134"/>
      <c r="S548" s="134"/>
      <c r="T548" s="134"/>
      <c r="U548" s="134"/>
      <c r="V548" s="134"/>
      <c r="W548" s="134"/>
      <c r="X548" s="134"/>
      <c r="Y548" s="134"/>
      <c r="Z548" s="134"/>
    </row>
    <row r="549" spans="1:26">
      <c r="A549" s="134"/>
      <c r="B549" s="134"/>
      <c r="C549" s="135"/>
      <c r="D549" s="135"/>
      <c r="E549" s="136"/>
      <c r="F549" s="135"/>
      <c r="G549" s="134"/>
      <c r="H549" s="134"/>
      <c r="I549" s="134"/>
      <c r="J549" s="134"/>
      <c r="K549" s="134"/>
      <c r="L549" s="134"/>
      <c r="M549" s="134"/>
      <c r="N549" s="134"/>
      <c r="O549" s="134"/>
      <c r="P549" s="134"/>
      <c r="Q549" s="134"/>
      <c r="R549" s="134"/>
      <c r="S549" s="134"/>
      <c r="T549" s="134"/>
      <c r="U549" s="134"/>
      <c r="V549" s="134"/>
      <c r="W549" s="134"/>
      <c r="X549" s="134"/>
      <c r="Y549" s="134"/>
      <c r="Z549" s="134"/>
    </row>
    <row r="550" spans="1:26">
      <c r="A550" s="134"/>
      <c r="B550" s="134"/>
      <c r="C550" s="135"/>
      <c r="D550" s="135"/>
      <c r="E550" s="136"/>
      <c r="F550" s="135"/>
      <c r="G550" s="134"/>
      <c r="H550" s="134"/>
      <c r="I550" s="134"/>
      <c r="J550" s="134"/>
      <c r="K550" s="134"/>
      <c r="L550" s="134"/>
      <c r="M550" s="134"/>
      <c r="N550" s="134"/>
      <c r="O550" s="134"/>
      <c r="P550" s="134"/>
      <c r="Q550" s="134"/>
      <c r="R550" s="134"/>
      <c r="S550" s="134"/>
      <c r="T550" s="134"/>
      <c r="U550" s="134"/>
      <c r="V550" s="134"/>
      <c r="W550" s="134"/>
      <c r="X550" s="134"/>
      <c r="Y550" s="134"/>
      <c r="Z550" s="134"/>
    </row>
    <row r="551" spans="1:26">
      <c r="A551" s="134"/>
      <c r="B551" s="134"/>
      <c r="C551" s="135"/>
      <c r="D551" s="135"/>
      <c r="E551" s="136"/>
      <c r="F551" s="135"/>
      <c r="G551" s="134"/>
      <c r="H551" s="134"/>
      <c r="I551" s="134"/>
      <c r="J551" s="134"/>
      <c r="K551" s="134"/>
      <c r="L551" s="134"/>
      <c r="M551" s="134"/>
      <c r="N551" s="134"/>
      <c r="O551" s="134"/>
      <c r="P551" s="134"/>
      <c r="Q551" s="134"/>
      <c r="R551" s="134"/>
      <c r="S551" s="134"/>
      <c r="T551" s="134"/>
      <c r="U551" s="134"/>
      <c r="V551" s="134"/>
      <c r="W551" s="134"/>
      <c r="X551" s="134"/>
      <c r="Y551" s="134"/>
      <c r="Z551" s="134"/>
    </row>
    <row r="552" spans="1:26">
      <c r="A552" s="134"/>
      <c r="B552" s="134"/>
      <c r="C552" s="135"/>
      <c r="D552" s="135"/>
      <c r="E552" s="136"/>
      <c r="F552" s="135"/>
      <c r="G552" s="134"/>
      <c r="H552" s="134"/>
      <c r="I552" s="134"/>
      <c r="J552" s="134"/>
      <c r="K552" s="134"/>
      <c r="L552" s="134"/>
      <c r="M552" s="134"/>
      <c r="N552" s="134"/>
      <c r="O552" s="134"/>
      <c r="P552" s="134"/>
      <c r="Q552" s="134"/>
      <c r="R552" s="134"/>
      <c r="S552" s="134"/>
      <c r="T552" s="134"/>
      <c r="U552" s="134"/>
      <c r="V552" s="134"/>
      <c r="W552" s="134"/>
      <c r="X552" s="134"/>
      <c r="Y552" s="134"/>
      <c r="Z552" s="134"/>
    </row>
    <row r="553" spans="1:26">
      <c r="A553" s="134"/>
      <c r="B553" s="134"/>
      <c r="C553" s="135"/>
      <c r="D553" s="135"/>
      <c r="E553" s="136"/>
      <c r="F553" s="135"/>
      <c r="G553" s="134"/>
      <c r="H553" s="134"/>
      <c r="I553" s="134"/>
      <c r="J553" s="134"/>
      <c r="K553" s="134"/>
      <c r="L553" s="134"/>
      <c r="M553" s="134"/>
      <c r="N553" s="134"/>
      <c r="O553" s="134"/>
      <c r="P553" s="134"/>
      <c r="Q553" s="134"/>
      <c r="R553" s="134"/>
      <c r="S553" s="134"/>
      <c r="T553" s="134"/>
      <c r="U553" s="134"/>
      <c r="V553" s="134"/>
      <c r="W553" s="134"/>
      <c r="X553" s="134"/>
      <c r="Y553" s="134"/>
      <c r="Z553" s="134"/>
    </row>
    <row r="554" spans="1:26">
      <c r="A554" s="134"/>
      <c r="B554" s="134"/>
      <c r="C554" s="135"/>
      <c r="D554" s="135"/>
      <c r="E554" s="136"/>
      <c r="F554" s="135"/>
      <c r="G554" s="134"/>
      <c r="H554" s="134"/>
      <c r="I554" s="134"/>
      <c r="J554" s="134"/>
      <c r="K554" s="134"/>
      <c r="L554" s="134"/>
      <c r="M554" s="134"/>
      <c r="N554" s="134"/>
      <c r="O554" s="134"/>
      <c r="P554" s="134"/>
      <c r="Q554" s="134"/>
      <c r="R554" s="134"/>
      <c r="S554" s="134"/>
      <c r="T554" s="134"/>
      <c r="U554" s="134"/>
      <c r="V554" s="134"/>
      <c r="W554" s="134"/>
      <c r="X554" s="134"/>
      <c r="Y554" s="134"/>
      <c r="Z554" s="134"/>
    </row>
    <row r="555" spans="1:26">
      <c r="A555" s="134"/>
      <c r="B555" s="134"/>
      <c r="C555" s="135"/>
      <c r="D555" s="135"/>
      <c r="E555" s="136"/>
      <c r="F555" s="135"/>
      <c r="G555" s="134"/>
      <c r="H555" s="134"/>
      <c r="I555" s="134"/>
      <c r="J555" s="134"/>
      <c r="K555" s="134"/>
      <c r="L555" s="134"/>
      <c r="M555" s="134"/>
      <c r="N555" s="134"/>
      <c r="O555" s="134"/>
      <c r="P555" s="134"/>
      <c r="Q555" s="134"/>
      <c r="R555" s="134"/>
      <c r="S555" s="134"/>
      <c r="T555" s="134"/>
      <c r="U555" s="134"/>
      <c r="V555" s="134"/>
      <c r="W555" s="134"/>
      <c r="X555" s="134"/>
      <c r="Y555" s="134"/>
      <c r="Z555" s="134"/>
    </row>
    <row r="556" spans="1:26">
      <c r="A556" s="134"/>
      <c r="B556" s="134"/>
      <c r="C556" s="135"/>
      <c r="D556" s="135"/>
      <c r="E556" s="136"/>
      <c r="F556" s="135"/>
      <c r="G556" s="134"/>
      <c r="H556" s="134"/>
      <c r="I556" s="134"/>
      <c r="J556" s="134"/>
      <c r="K556" s="134"/>
      <c r="L556" s="134"/>
      <c r="M556" s="134"/>
      <c r="N556" s="134"/>
      <c r="O556" s="134"/>
      <c r="P556" s="134"/>
      <c r="Q556" s="134"/>
      <c r="R556" s="134"/>
      <c r="S556" s="134"/>
      <c r="T556" s="134"/>
      <c r="U556" s="134"/>
      <c r="V556" s="134"/>
      <c r="W556" s="134"/>
      <c r="X556" s="134"/>
      <c r="Y556" s="134"/>
      <c r="Z556" s="134"/>
    </row>
    <row r="557" spans="1:26">
      <c r="A557" s="134"/>
      <c r="B557" s="134"/>
      <c r="C557" s="135"/>
      <c r="D557" s="135"/>
      <c r="E557" s="136"/>
      <c r="F557" s="135"/>
      <c r="G557" s="134"/>
      <c r="H557" s="134"/>
      <c r="I557" s="134"/>
      <c r="J557" s="134"/>
      <c r="K557" s="134"/>
      <c r="L557" s="134"/>
      <c r="M557" s="134"/>
      <c r="N557" s="134"/>
      <c r="O557" s="134"/>
      <c r="P557" s="134"/>
      <c r="Q557" s="134"/>
      <c r="R557" s="134"/>
      <c r="S557" s="134"/>
      <c r="T557" s="134"/>
      <c r="U557" s="134"/>
      <c r="V557" s="134"/>
      <c r="W557" s="134"/>
      <c r="X557" s="134"/>
      <c r="Y557" s="134"/>
      <c r="Z557" s="134"/>
    </row>
    <row r="558" spans="1:26">
      <c r="A558" s="134"/>
      <c r="B558" s="134"/>
      <c r="C558" s="135"/>
      <c r="D558" s="135"/>
      <c r="E558" s="136"/>
      <c r="F558" s="135"/>
      <c r="G558" s="134"/>
      <c r="H558" s="134"/>
      <c r="I558" s="134"/>
      <c r="J558" s="134"/>
      <c r="K558" s="134"/>
      <c r="L558" s="134"/>
      <c r="M558" s="134"/>
      <c r="N558" s="134"/>
      <c r="O558" s="134"/>
      <c r="P558" s="134"/>
      <c r="Q558" s="134"/>
      <c r="R558" s="134"/>
      <c r="S558" s="134"/>
      <c r="T558" s="134"/>
      <c r="U558" s="134"/>
      <c r="V558" s="134"/>
      <c r="W558" s="134"/>
      <c r="X558" s="134"/>
      <c r="Y558" s="134"/>
      <c r="Z558" s="134"/>
    </row>
    <row r="559" spans="1:26">
      <c r="A559" s="134"/>
      <c r="B559" s="134"/>
      <c r="C559" s="135"/>
      <c r="D559" s="135"/>
      <c r="E559" s="136"/>
      <c r="F559" s="135"/>
      <c r="G559" s="134"/>
      <c r="H559" s="134"/>
      <c r="I559" s="134"/>
      <c r="J559" s="134"/>
      <c r="K559" s="134"/>
      <c r="L559" s="134"/>
      <c r="M559" s="134"/>
      <c r="N559" s="134"/>
      <c r="O559" s="134"/>
      <c r="P559" s="134"/>
      <c r="Q559" s="134"/>
      <c r="R559" s="134"/>
      <c r="S559" s="134"/>
      <c r="T559" s="134"/>
      <c r="U559" s="134"/>
      <c r="V559" s="134"/>
      <c r="W559" s="134"/>
      <c r="X559" s="134"/>
      <c r="Y559" s="134"/>
      <c r="Z559" s="134"/>
    </row>
    <row r="560" spans="1:26">
      <c r="A560" s="134"/>
      <c r="B560" s="134"/>
      <c r="C560" s="135"/>
      <c r="D560" s="135"/>
      <c r="E560" s="136"/>
      <c r="F560" s="135"/>
      <c r="G560" s="134"/>
      <c r="H560" s="134"/>
      <c r="I560" s="134"/>
      <c r="J560" s="134"/>
      <c r="K560" s="134"/>
      <c r="L560" s="134"/>
      <c r="M560" s="134"/>
      <c r="N560" s="134"/>
      <c r="O560" s="134"/>
      <c r="P560" s="134"/>
      <c r="Q560" s="134"/>
      <c r="R560" s="134"/>
      <c r="S560" s="134"/>
      <c r="T560" s="134"/>
      <c r="U560" s="134"/>
      <c r="V560" s="134"/>
      <c r="W560" s="134"/>
      <c r="X560" s="134"/>
      <c r="Y560" s="134"/>
      <c r="Z560" s="134"/>
    </row>
    <row r="561" spans="1:26">
      <c r="A561" s="134"/>
      <c r="B561" s="134"/>
      <c r="C561" s="135"/>
      <c r="D561" s="135"/>
      <c r="E561" s="136"/>
      <c r="F561" s="135"/>
      <c r="G561" s="134"/>
      <c r="H561" s="134"/>
      <c r="I561" s="134"/>
      <c r="J561" s="134"/>
      <c r="K561" s="134"/>
      <c r="L561" s="134"/>
      <c r="M561" s="134"/>
      <c r="N561" s="134"/>
      <c r="O561" s="134"/>
      <c r="P561" s="134"/>
      <c r="Q561" s="134"/>
      <c r="R561" s="134"/>
      <c r="S561" s="134"/>
      <c r="T561" s="134"/>
      <c r="U561" s="134"/>
      <c r="V561" s="134"/>
      <c r="W561" s="134"/>
      <c r="X561" s="134"/>
      <c r="Y561" s="134"/>
      <c r="Z561" s="134"/>
    </row>
    <row r="562" spans="1:26">
      <c r="A562" s="134"/>
      <c r="B562" s="134"/>
      <c r="C562" s="135"/>
      <c r="D562" s="135"/>
      <c r="E562" s="136"/>
      <c r="F562" s="135"/>
      <c r="G562" s="134"/>
      <c r="H562" s="134"/>
      <c r="I562" s="134"/>
      <c r="J562" s="134"/>
      <c r="K562" s="134"/>
      <c r="L562" s="134"/>
      <c r="M562" s="134"/>
      <c r="N562" s="134"/>
      <c r="O562" s="134"/>
      <c r="P562" s="134"/>
      <c r="Q562" s="134"/>
      <c r="R562" s="134"/>
      <c r="S562" s="134"/>
      <c r="T562" s="134"/>
      <c r="U562" s="134"/>
      <c r="V562" s="134"/>
      <c r="W562" s="134"/>
      <c r="X562" s="134"/>
      <c r="Y562" s="134"/>
      <c r="Z562" s="134"/>
    </row>
    <row r="563" spans="1:26">
      <c r="A563" s="134"/>
      <c r="B563" s="134"/>
      <c r="C563" s="135"/>
      <c r="D563" s="135"/>
      <c r="E563" s="136"/>
      <c r="F563" s="135"/>
      <c r="G563" s="134"/>
      <c r="H563" s="134"/>
      <c r="I563" s="134"/>
      <c r="J563" s="134"/>
      <c r="K563" s="134"/>
      <c r="L563" s="134"/>
      <c r="M563" s="134"/>
      <c r="N563" s="134"/>
      <c r="O563" s="134"/>
      <c r="P563" s="134"/>
      <c r="Q563" s="134"/>
      <c r="R563" s="134"/>
      <c r="S563" s="134"/>
      <c r="T563" s="134"/>
      <c r="U563" s="134"/>
      <c r="V563" s="134"/>
      <c r="W563" s="134"/>
      <c r="X563" s="134"/>
      <c r="Y563" s="134"/>
      <c r="Z563" s="134"/>
    </row>
    <row r="564" spans="1:26">
      <c r="A564" s="134"/>
      <c r="B564" s="134"/>
      <c r="C564" s="135"/>
      <c r="D564" s="135"/>
      <c r="E564" s="136"/>
      <c r="F564" s="135"/>
      <c r="G564" s="134"/>
      <c r="H564" s="134"/>
      <c r="I564" s="134"/>
      <c r="J564" s="134"/>
      <c r="K564" s="134"/>
      <c r="L564" s="134"/>
      <c r="M564" s="134"/>
      <c r="N564" s="134"/>
      <c r="O564" s="134"/>
      <c r="P564" s="134"/>
      <c r="Q564" s="134"/>
      <c r="R564" s="134"/>
      <c r="S564" s="134"/>
      <c r="T564" s="134"/>
      <c r="U564" s="134"/>
      <c r="V564" s="134"/>
      <c r="W564" s="134"/>
      <c r="X564" s="134"/>
      <c r="Y564" s="134"/>
      <c r="Z564" s="134"/>
    </row>
    <row r="565" spans="1:26">
      <c r="A565" s="134"/>
      <c r="B565" s="134"/>
      <c r="C565" s="135"/>
      <c r="D565" s="135"/>
      <c r="E565" s="136"/>
      <c r="F565" s="135"/>
      <c r="G565" s="134"/>
      <c r="H565" s="134"/>
      <c r="I565" s="134"/>
      <c r="J565" s="134"/>
      <c r="K565" s="134"/>
      <c r="L565" s="134"/>
      <c r="M565" s="134"/>
      <c r="N565" s="134"/>
      <c r="O565" s="134"/>
      <c r="P565" s="134"/>
      <c r="Q565" s="134"/>
      <c r="R565" s="134"/>
      <c r="S565" s="134"/>
      <c r="T565" s="134"/>
      <c r="U565" s="134"/>
      <c r="V565" s="134"/>
      <c r="W565" s="134"/>
      <c r="X565" s="134"/>
      <c r="Y565" s="134"/>
      <c r="Z565" s="134"/>
    </row>
    <row r="566" spans="1:26">
      <c r="A566" s="134"/>
      <c r="B566" s="134"/>
      <c r="C566" s="135"/>
      <c r="D566" s="135"/>
      <c r="E566" s="136"/>
      <c r="F566" s="135"/>
      <c r="G566" s="134"/>
      <c r="H566" s="134"/>
      <c r="I566" s="134"/>
      <c r="J566" s="134"/>
      <c r="K566" s="134"/>
      <c r="L566" s="134"/>
      <c r="M566" s="134"/>
      <c r="N566" s="134"/>
      <c r="O566" s="134"/>
      <c r="P566" s="134"/>
      <c r="Q566" s="134"/>
      <c r="R566" s="134"/>
      <c r="S566" s="134"/>
      <c r="T566" s="134"/>
      <c r="U566" s="134"/>
      <c r="V566" s="134"/>
      <c r="W566" s="134"/>
      <c r="X566" s="134"/>
      <c r="Y566" s="134"/>
      <c r="Z566" s="134"/>
    </row>
    <row r="567" spans="1:26">
      <c r="A567" s="134"/>
      <c r="B567" s="134"/>
      <c r="C567" s="135"/>
      <c r="D567" s="135"/>
      <c r="E567" s="136"/>
      <c r="F567" s="135"/>
      <c r="G567" s="134"/>
      <c r="H567" s="134"/>
      <c r="I567" s="134"/>
      <c r="J567" s="134"/>
      <c r="K567" s="134"/>
      <c r="L567" s="134"/>
      <c r="M567" s="134"/>
      <c r="N567" s="134"/>
      <c r="O567" s="134"/>
      <c r="P567" s="134"/>
      <c r="Q567" s="134"/>
      <c r="R567" s="134"/>
      <c r="S567" s="134"/>
      <c r="T567" s="134"/>
      <c r="U567" s="134"/>
      <c r="V567" s="134"/>
      <c r="W567" s="134"/>
      <c r="X567" s="134"/>
      <c r="Y567" s="134"/>
      <c r="Z567" s="134"/>
    </row>
    <row r="568" spans="1:26">
      <c r="A568" s="134"/>
      <c r="B568" s="134"/>
      <c r="C568" s="135"/>
      <c r="D568" s="135"/>
      <c r="E568" s="136"/>
      <c r="F568" s="135"/>
      <c r="G568" s="134"/>
      <c r="H568" s="134"/>
      <c r="I568" s="134"/>
      <c r="J568" s="134"/>
      <c r="K568" s="134"/>
      <c r="L568" s="134"/>
      <c r="M568" s="134"/>
      <c r="N568" s="134"/>
      <c r="O568" s="134"/>
      <c r="P568" s="134"/>
      <c r="Q568" s="134"/>
      <c r="R568" s="134"/>
      <c r="S568" s="134"/>
      <c r="T568" s="134"/>
      <c r="U568" s="134"/>
      <c r="V568" s="134"/>
      <c r="W568" s="134"/>
      <c r="X568" s="134"/>
      <c r="Y568" s="134"/>
      <c r="Z568" s="134"/>
    </row>
    <row r="569" spans="1:26">
      <c r="A569" s="134"/>
      <c r="B569" s="134"/>
      <c r="C569" s="135"/>
      <c r="D569" s="135"/>
      <c r="E569" s="136"/>
      <c r="F569" s="135"/>
      <c r="G569" s="134"/>
      <c r="H569" s="134"/>
      <c r="I569" s="134"/>
      <c r="J569" s="134"/>
      <c r="K569" s="134"/>
      <c r="L569" s="134"/>
      <c r="M569" s="134"/>
      <c r="N569" s="134"/>
      <c r="O569" s="134"/>
      <c r="P569" s="134"/>
      <c r="Q569" s="134"/>
      <c r="R569" s="134"/>
      <c r="S569" s="134"/>
      <c r="T569" s="134"/>
      <c r="U569" s="134"/>
      <c r="V569" s="134"/>
      <c r="W569" s="134"/>
      <c r="X569" s="134"/>
      <c r="Y569" s="134"/>
      <c r="Z569" s="134"/>
    </row>
    <row r="570" spans="1:26">
      <c r="A570" s="134"/>
      <c r="B570" s="134"/>
      <c r="C570" s="135"/>
      <c r="D570" s="135"/>
      <c r="E570" s="136"/>
      <c r="F570" s="135"/>
      <c r="G570" s="134"/>
      <c r="H570" s="134"/>
      <c r="I570" s="134"/>
      <c r="J570" s="134"/>
      <c r="K570" s="134"/>
      <c r="L570" s="134"/>
      <c r="M570" s="134"/>
      <c r="N570" s="134"/>
      <c r="O570" s="134"/>
      <c r="P570" s="134"/>
      <c r="Q570" s="134"/>
      <c r="R570" s="134"/>
      <c r="S570" s="134"/>
      <c r="T570" s="134"/>
      <c r="U570" s="134"/>
      <c r="V570" s="134"/>
      <c r="W570" s="134"/>
      <c r="X570" s="134"/>
      <c r="Y570" s="134"/>
      <c r="Z570" s="134"/>
    </row>
    <row r="571" spans="1:26">
      <c r="A571" s="134"/>
      <c r="B571" s="134"/>
      <c r="C571" s="135"/>
      <c r="D571" s="135"/>
      <c r="E571" s="136"/>
      <c r="F571" s="135"/>
      <c r="G571" s="134"/>
      <c r="H571" s="134"/>
      <c r="I571" s="134"/>
      <c r="J571" s="134"/>
      <c r="K571" s="134"/>
      <c r="L571" s="134"/>
      <c r="M571" s="134"/>
      <c r="N571" s="134"/>
      <c r="O571" s="134"/>
      <c r="P571" s="134"/>
      <c r="Q571" s="134"/>
      <c r="R571" s="134"/>
      <c r="S571" s="134"/>
      <c r="T571" s="134"/>
      <c r="U571" s="134"/>
      <c r="V571" s="134"/>
      <c r="W571" s="134"/>
      <c r="X571" s="134"/>
      <c r="Y571" s="134"/>
      <c r="Z571" s="134"/>
    </row>
    <row r="572" spans="1:26">
      <c r="A572" s="134"/>
      <c r="B572" s="134"/>
      <c r="C572" s="135"/>
      <c r="D572" s="135"/>
      <c r="E572" s="136"/>
      <c r="F572" s="135"/>
      <c r="G572" s="134"/>
      <c r="H572" s="134"/>
      <c r="I572" s="134"/>
      <c r="J572" s="134"/>
      <c r="K572" s="134"/>
      <c r="L572" s="134"/>
      <c r="M572" s="134"/>
      <c r="N572" s="134"/>
      <c r="O572" s="134"/>
      <c r="P572" s="134"/>
      <c r="Q572" s="134"/>
      <c r="R572" s="134"/>
      <c r="S572" s="134"/>
      <c r="T572" s="134"/>
      <c r="U572" s="134"/>
      <c r="V572" s="134"/>
      <c r="W572" s="134"/>
      <c r="X572" s="134"/>
      <c r="Y572" s="134"/>
      <c r="Z572" s="134"/>
    </row>
    <row r="573" spans="1:26">
      <c r="A573" s="134"/>
      <c r="B573" s="134"/>
      <c r="C573" s="135"/>
      <c r="D573" s="135"/>
      <c r="E573" s="136"/>
      <c r="F573" s="135"/>
      <c r="G573" s="134"/>
      <c r="H573" s="134"/>
      <c r="I573" s="134"/>
      <c r="J573" s="134"/>
      <c r="K573" s="134"/>
      <c r="L573" s="134"/>
      <c r="M573" s="134"/>
      <c r="N573" s="134"/>
      <c r="O573" s="134"/>
      <c r="P573" s="134"/>
      <c r="Q573" s="134"/>
      <c r="R573" s="134"/>
      <c r="S573" s="134"/>
      <c r="T573" s="134"/>
      <c r="U573" s="134"/>
      <c r="V573" s="134"/>
      <c r="W573" s="134"/>
      <c r="X573" s="134"/>
      <c r="Y573" s="134"/>
      <c r="Z573" s="134"/>
    </row>
    <row r="574" spans="1:26">
      <c r="A574" s="134"/>
      <c r="B574" s="134"/>
      <c r="C574" s="135"/>
      <c r="D574" s="135"/>
      <c r="E574" s="136"/>
      <c r="F574" s="135"/>
      <c r="G574" s="134"/>
      <c r="H574" s="134"/>
      <c r="I574" s="134"/>
      <c r="J574" s="134"/>
      <c r="K574" s="134"/>
      <c r="L574" s="134"/>
      <c r="M574" s="134"/>
      <c r="N574" s="134"/>
      <c r="O574" s="134"/>
      <c r="P574" s="134"/>
      <c r="Q574" s="134"/>
      <c r="R574" s="134"/>
      <c r="S574" s="134"/>
      <c r="T574" s="134"/>
      <c r="U574" s="134"/>
      <c r="V574" s="134"/>
      <c r="W574" s="134"/>
      <c r="X574" s="134"/>
      <c r="Y574" s="134"/>
      <c r="Z574" s="134"/>
    </row>
    <row r="575" spans="1:26">
      <c r="A575" s="134"/>
      <c r="B575" s="134"/>
      <c r="C575" s="135"/>
      <c r="D575" s="135"/>
      <c r="E575" s="136"/>
      <c r="F575" s="135"/>
      <c r="G575" s="134"/>
      <c r="H575" s="134"/>
      <c r="I575" s="134"/>
      <c r="J575" s="134"/>
      <c r="K575" s="134"/>
      <c r="L575" s="134"/>
      <c r="M575" s="134"/>
      <c r="N575" s="134"/>
      <c r="O575" s="134"/>
      <c r="P575" s="134"/>
      <c r="Q575" s="134"/>
      <c r="R575" s="134"/>
      <c r="S575" s="134"/>
      <c r="T575" s="134"/>
      <c r="U575" s="134"/>
      <c r="V575" s="134"/>
      <c r="W575" s="134"/>
      <c r="X575" s="134"/>
      <c r="Y575" s="134"/>
      <c r="Z575" s="134"/>
    </row>
    <row r="576" spans="1:26">
      <c r="A576" s="134"/>
      <c r="B576" s="134"/>
      <c r="C576" s="135"/>
      <c r="D576" s="135"/>
      <c r="E576" s="136"/>
      <c r="F576" s="135"/>
      <c r="G576" s="134"/>
      <c r="H576" s="134"/>
      <c r="I576" s="134"/>
      <c r="J576" s="134"/>
      <c r="K576" s="134"/>
      <c r="L576" s="134"/>
      <c r="M576" s="134"/>
      <c r="N576" s="134"/>
      <c r="O576" s="134"/>
      <c r="P576" s="134"/>
      <c r="Q576" s="134"/>
      <c r="R576" s="134"/>
      <c r="S576" s="134"/>
      <c r="T576" s="134"/>
      <c r="U576" s="134"/>
      <c r="V576" s="134"/>
      <c r="W576" s="134"/>
      <c r="X576" s="134"/>
      <c r="Y576" s="134"/>
      <c r="Z576" s="134"/>
    </row>
    <row r="577" spans="1:26">
      <c r="A577" s="134"/>
      <c r="B577" s="134"/>
      <c r="C577" s="135"/>
      <c r="D577" s="135"/>
      <c r="E577" s="136"/>
      <c r="F577" s="135"/>
      <c r="G577" s="134"/>
      <c r="H577" s="134"/>
      <c r="I577" s="134"/>
      <c r="J577" s="134"/>
      <c r="K577" s="134"/>
      <c r="L577" s="134"/>
      <c r="M577" s="134"/>
      <c r="N577" s="134"/>
      <c r="O577" s="134"/>
      <c r="P577" s="134"/>
      <c r="Q577" s="134"/>
      <c r="R577" s="134"/>
      <c r="S577" s="134"/>
      <c r="T577" s="134"/>
      <c r="U577" s="134"/>
      <c r="V577" s="134"/>
      <c r="W577" s="134"/>
      <c r="X577" s="134"/>
      <c r="Y577" s="134"/>
      <c r="Z577" s="134"/>
    </row>
    <row r="578" spans="1:26">
      <c r="A578" s="134"/>
      <c r="B578" s="134"/>
      <c r="C578" s="135"/>
      <c r="D578" s="135"/>
      <c r="E578" s="136"/>
      <c r="F578" s="135"/>
      <c r="G578" s="134"/>
      <c r="H578" s="134"/>
      <c r="I578" s="134"/>
      <c r="J578" s="134"/>
      <c r="K578" s="134"/>
      <c r="L578" s="134"/>
      <c r="M578" s="134"/>
      <c r="N578" s="134"/>
      <c r="O578" s="134"/>
      <c r="P578" s="134"/>
      <c r="Q578" s="134"/>
      <c r="R578" s="134"/>
      <c r="S578" s="134"/>
      <c r="T578" s="134"/>
      <c r="U578" s="134"/>
      <c r="V578" s="134"/>
      <c r="W578" s="134"/>
      <c r="X578" s="134"/>
      <c r="Y578" s="134"/>
      <c r="Z578" s="134"/>
    </row>
    <row r="579" spans="1:26">
      <c r="A579" s="134"/>
      <c r="B579" s="134"/>
      <c r="C579" s="135"/>
      <c r="D579" s="135"/>
      <c r="E579" s="136"/>
      <c r="F579" s="135"/>
      <c r="G579" s="134"/>
      <c r="H579" s="134"/>
      <c r="I579" s="134"/>
      <c r="J579" s="134"/>
      <c r="K579" s="134"/>
      <c r="L579" s="134"/>
      <c r="M579" s="134"/>
      <c r="N579" s="134"/>
      <c r="O579" s="134"/>
      <c r="P579" s="134"/>
      <c r="Q579" s="134"/>
      <c r="R579" s="134"/>
      <c r="S579" s="134"/>
      <c r="T579" s="134"/>
      <c r="U579" s="134"/>
      <c r="V579" s="134"/>
      <c r="W579" s="134"/>
      <c r="X579" s="134"/>
      <c r="Y579" s="134"/>
      <c r="Z579" s="134"/>
    </row>
    <row r="580" spans="1:26">
      <c r="A580" s="134"/>
      <c r="B580" s="134"/>
      <c r="C580" s="135"/>
      <c r="D580" s="135"/>
      <c r="E580" s="136"/>
      <c r="F580" s="135"/>
      <c r="G580" s="134"/>
      <c r="H580" s="134"/>
      <c r="I580" s="134"/>
      <c r="J580" s="134"/>
      <c r="K580" s="134"/>
      <c r="L580" s="134"/>
      <c r="M580" s="134"/>
      <c r="N580" s="134"/>
      <c r="O580" s="134"/>
      <c r="P580" s="134"/>
      <c r="Q580" s="134"/>
      <c r="R580" s="134"/>
      <c r="S580" s="134"/>
      <c r="T580" s="134"/>
      <c r="U580" s="134"/>
      <c r="V580" s="134"/>
      <c r="W580" s="134"/>
      <c r="X580" s="134"/>
      <c r="Y580" s="134"/>
      <c r="Z580" s="134"/>
    </row>
    <row r="581" spans="1:26">
      <c r="A581" s="134"/>
      <c r="B581" s="134"/>
      <c r="C581" s="135"/>
      <c r="D581" s="135"/>
      <c r="E581" s="136"/>
      <c r="F581" s="135"/>
      <c r="G581" s="134"/>
      <c r="H581" s="134"/>
      <c r="I581" s="134"/>
      <c r="J581" s="134"/>
      <c r="K581" s="134"/>
      <c r="L581" s="134"/>
      <c r="M581" s="134"/>
      <c r="N581" s="134"/>
      <c r="O581" s="134"/>
      <c r="P581" s="134"/>
      <c r="Q581" s="134"/>
      <c r="R581" s="134"/>
      <c r="S581" s="134"/>
      <c r="T581" s="134"/>
      <c r="U581" s="134"/>
      <c r="V581" s="134"/>
      <c r="W581" s="134"/>
      <c r="X581" s="134"/>
      <c r="Y581" s="134"/>
      <c r="Z581" s="134"/>
    </row>
    <row r="582" spans="1:26">
      <c r="A582" s="134"/>
      <c r="B582" s="134"/>
      <c r="C582" s="135"/>
      <c r="D582" s="135"/>
      <c r="E582" s="136"/>
      <c r="F582" s="135"/>
      <c r="G582" s="134"/>
      <c r="H582" s="134"/>
      <c r="I582" s="134"/>
      <c r="J582" s="134"/>
      <c r="K582" s="134"/>
      <c r="L582" s="134"/>
      <c r="M582" s="134"/>
      <c r="N582" s="134"/>
      <c r="O582" s="134"/>
      <c r="P582" s="134"/>
      <c r="Q582" s="134"/>
      <c r="R582" s="134"/>
      <c r="S582" s="134"/>
      <c r="T582" s="134"/>
      <c r="U582" s="134"/>
      <c r="V582" s="134"/>
      <c r="W582" s="134"/>
      <c r="X582" s="134"/>
      <c r="Y582" s="134"/>
      <c r="Z582" s="134"/>
    </row>
    <row r="583" spans="1:26">
      <c r="A583" s="134"/>
      <c r="B583" s="134"/>
      <c r="C583" s="135"/>
      <c r="D583" s="135"/>
      <c r="E583" s="136"/>
      <c r="F583" s="135"/>
      <c r="G583" s="134"/>
      <c r="H583" s="134"/>
      <c r="I583" s="134"/>
      <c r="J583" s="134"/>
      <c r="K583" s="134"/>
      <c r="L583" s="134"/>
      <c r="M583" s="134"/>
      <c r="N583" s="134"/>
      <c r="O583" s="134"/>
      <c r="P583" s="134"/>
      <c r="Q583" s="134"/>
      <c r="R583" s="134"/>
      <c r="S583" s="134"/>
      <c r="T583" s="134"/>
      <c r="U583" s="134"/>
      <c r="V583" s="134"/>
      <c r="W583" s="134"/>
      <c r="X583" s="134"/>
      <c r="Y583" s="134"/>
      <c r="Z583" s="134"/>
    </row>
    <row r="584" spans="1:26">
      <c r="A584" s="134"/>
      <c r="B584" s="134"/>
      <c r="C584" s="135"/>
      <c r="D584" s="135"/>
      <c r="E584" s="136"/>
      <c r="F584" s="135"/>
      <c r="G584" s="134"/>
      <c r="H584" s="134"/>
      <c r="I584" s="134"/>
      <c r="J584" s="134"/>
      <c r="K584" s="134"/>
      <c r="L584" s="134"/>
      <c r="M584" s="134"/>
      <c r="N584" s="134"/>
      <c r="O584" s="134"/>
      <c r="P584" s="134"/>
      <c r="Q584" s="134"/>
      <c r="R584" s="134"/>
      <c r="S584" s="134"/>
      <c r="T584" s="134"/>
      <c r="U584" s="134"/>
      <c r="V584" s="134"/>
      <c r="W584" s="134"/>
      <c r="X584" s="134"/>
      <c r="Y584" s="134"/>
      <c r="Z584" s="134"/>
    </row>
    <row r="585" spans="1:26">
      <c r="A585" s="134"/>
      <c r="B585" s="134"/>
      <c r="C585" s="135"/>
      <c r="D585" s="135"/>
      <c r="E585" s="136"/>
      <c r="F585" s="135"/>
      <c r="G585" s="134"/>
      <c r="H585" s="134"/>
      <c r="I585" s="134"/>
      <c r="J585" s="134"/>
      <c r="K585" s="134"/>
      <c r="L585" s="134"/>
      <c r="M585" s="134"/>
      <c r="N585" s="134"/>
      <c r="O585" s="134"/>
      <c r="P585" s="134"/>
      <c r="Q585" s="134"/>
      <c r="R585" s="134"/>
      <c r="S585" s="134"/>
      <c r="T585" s="134"/>
      <c r="U585" s="134"/>
      <c r="V585" s="134"/>
      <c r="W585" s="134"/>
      <c r="X585" s="134"/>
      <c r="Y585" s="134"/>
      <c r="Z585" s="134"/>
    </row>
    <row r="586" spans="1:26">
      <c r="A586" s="134"/>
      <c r="B586" s="134"/>
      <c r="C586" s="135"/>
      <c r="D586" s="135"/>
      <c r="E586" s="136"/>
      <c r="F586" s="135"/>
      <c r="G586" s="134"/>
      <c r="H586" s="134"/>
      <c r="I586" s="134"/>
      <c r="J586" s="134"/>
      <c r="K586" s="134"/>
      <c r="L586" s="134"/>
      <c r="M586" s="134"/>
      <c r="N586" s="134"/>
      <c r="O586" s="134"/>
      <c r="P586" s="134"/>
      <c r="Q586" s="134"/>
      <c r="R586" s="134"/>
      <c r="S586" s="134"/>
      <c r="T586" s="134"/>
      <c r="U586" s="134"/>
      <c r="V586" s="134"/>
      <c r="W586" s="134"/>
      <c r="X586" s="134"/>
      <c r="Y586" s="134"/>
      <c r="Z586" s="134"/>
    </row>
    <row r="587" spans="1:26">
      <c r="A587" s="134"/>
      <c r="B587" s="134"/>
      <c r="C587" s="135"/>
      <c r="D587" s="135"/>
      <c r="E587" s="136"/>
      <c r="F587" s="135"/>
      <c r="G587" s="134"/>
      <c r="H587" s="134"/>
      <c r="I587" s="134"/>
      <c r="J587" s="134"/>
      <c r="K587" s="134"/>
      <c r="L587" s="134"/>
      <c r="M587" s="134"/>
      <c r="N587" s="134"/>
      <c r="O587" s="134"/>
      <c r="P587" s="134"/>
      <c r="Q587" s="134"/>
      <c r="R587" s="134"/>
      <c r="S587" s="134"/>
      <c r="T587" s="134"/>
      <c r="U587" s="134"/>
      <c r="V587" s="134"/>
      <c r="W587" s="134"/>
      <c r="X587" s="134"/>
      <c r="Y587" s="134"/>
      <c r="Z587" s="134"/>
    </row>
    <row r="588" spans="1:26">
      <c r="A588" s="134"/>
      <c r="B588" s="134"/>
      <c r="C588" s="135"/>
      <c r="D588" s="135"/>
      <c r="E588" s="136"/>
      <c r="F588" s="135"/>
      <c r="G588" s="134"/>
      <c r="H588" s="134"/>
      <c r="I588" s="134"/>
      <c r="J588" s="134"/>
      <c r="K588" s="134"/>
      <c r="L588" s="134"/>
      <c r="M588" s="134"/>
      <c r="N588" s="134"/>
      <c r="O588" s="134"/>
      <c r="P588" s="134"/>
      <c r="Q588" s="134"/>
      <c r="R588" s="134"/>
      <c r="S588" s="134"/>
      <c r="T588" s="134"/>
      <c r="U588" s="134"/>
      <c r="V588" s="134"/>
      <c r="W588" s="134"/>
      <c r="X588" s="134"/>
      <c r="Y588" s="134"/>
      <c r="Z588" s="134"/>
    </row>
    <row r="589" spans="1:26">
      <c r="A589" s="134"/>
      <c r="B589" s="134"/>
      <c r="C589" s="135"/>
      <c r="D589" s="135"/>
      <c r="E589" s="136"/>
      <c r="F589" s="135"/>
      <c r="G589" s="134"/>
      <c r="H589" s="134"/>
      <c r="I589" s="134"/>
      <c r="J589" s="134"/>
      <c r="K589" s="134"/>
      <c r="L589" s="134"/>
      <c r="M589" s="134"/>
      <c r="N589" s="134"/>
      <c r="O589" s="134"/>
      <c r="P589" s="134"/>
      <c r="Q589" s="134"/>
      <c r="R589" s="134"/>
      <c r="S589" s="134"/>
      <c r="T589" s="134"/>
      <c r="U589" s="134"/>
      <c r="V589" s="134"/>
      <c r="W589" s="134"/>
      <c r="X589" s="134"/>
      <c r="Y589" s="134"/>
      <c r="Z589" s="134"/>
    </row>
    <row r="590" spans="1:26">
      <c r="A590" s="134"/>
      <c r="B590" s="134"/>
      <c r="C590" s="135"/>
      <c r="D590" s="135"/>
      <c r="E590" s="136"/>
      <c r="F590" s="135"/>
      <c r="G590" s="134"/>
      <c r="H590" s="134"/>
      <c r="I590" s="134"/>
      <c r="J590" s="134"/>
      <c r="K590" s="134"/>
      <c r="L590" s="134"/>
      <c r="M590" s="134"/>
      <c r="N590" s="134"/>
      <c r="O590" s="134"/>
      <c r="P590" s="134"/>
      <c r="Q590" s="134"/>
      <c r="R590" s="134"/>
      <c r="S590" s="134"/>
      <c r="T590" s="134"/>
      <c r="U590" s="134"/>
      <c r="V590" s="134"/>
      <c r="W590" s="134"/>
      <c r="X590" s="134"/>
      <c r="Y590" s="134"/>
      <c r="Z590" s="134"/>
    </row>
    <row r="591" spans="1:26">
      <c r="A591" s="134"/>
      <c r="B591" s="134"/>
      <c r="C591" s="135"/>
      <c r="D591" s="135"/>
      <c r="E591" s="136"/>
      <c r="F591" s="135"/>
      <c r="G591" s="134"/>
      <c r="H591" s="134"/>
      <c r="I591" s="134"/>
      <c r="J591" s="134"/>
      <c r="K591" s="134"/>
      <c r="L591" s="134"/>
      <c r="M591" s="134"/>
      <c r="N591" s="134"/>
      <c r="O591" s="134"/>
      <c r="P591" s="134"/>
      <c r="Q591" s="134"/>
      <c r="R591" s="134"/>
      <c r="S591" s="134"/>
      <c r="T591" s="134"/>
      <c r="U591" s="134"/>
      <c r="V591" s="134"/>
      <c r="W591" s="134"/>
      <c r="X591" s="134"/>
      <c r="Y591" s="134"/>
      <c r="Z591" s="134"/>
    </row>
    <row r="592" spans="1:26">
      <c r="A592" s="134"/>
      <c r="B592" s="134"/>
      <c r="C592" s="135"/>
      <c r="D592" s="135"/>
      <c r="E592" s="136"/>
      <c r="F592" s="135"/>
      <c r="G592" s="134"/>
      <c r="H592" s="134"/>
      <c r="I592" s="134"/>
      <c r="J592" s="134"/>
      <c r="K592" s="134"/>
      <c r="L592" s="134"/>
      <c r="M592" s="134"/>
      <c r="N592" s="134"/>
      <c r="O592" s="134"/>
      <c r="P592" s="134"/>
      <c r="Q592" s="134"/>
      <c r="R592" s="134"/>
      <c r="S592" s="134"/>
      <c r="T592" s="134"/>
      <c r="U592" s="134"/>
      <c r="V592" s="134"/>
      <c r="W592" s="134"/>
      <c r="X592" s="134"/>
      <c r="Y592" s="134"/>
      <c r="Z592" s="134"/>
    </row>
    <row r="593" spans="1:26">
      <c r="A593" s="134"/>
      <c r="B593" s="134"/>
      <c r="C593" s="135"/>
      <c r="D593" s="135"/>
      <c r="E593" s="136"/>
      <c r="F593" s="135"/>
      <c r="G593" s="134"/>
      <c r="H593" s="134"/>
      <c r="I593" s="134"/>
      <c r="J593" s="134"/>
      <c r="K593" s="134"/>
      <c r="L593" s="134"/>
      <c r="M593" s="134"/>
      <c r="N593" s="134"/>
      <c r="O593" s="134"/>
      <c r="P593" s="134"/>
      <c r="Q593" s="134"/>
      <c r="R593" s="134"/>
      <c r="S593" s="134"/>
      <c r="T593" s="134"/>
      <c r="U593" s="134"/>
      <c r="V593" s="134"/>
      <c r="W593" s="134"/>
      <c r="X593" s="134"/>
      <c r="Y593" s="134"/>
      <c r="Z593" s="134"/>
    </row>
    <row r="594" spans="1:26">
      <c r="A594" s="134"/>
      <c r="B594" s="134"/>
      <c r="C594" s="135"/>
      <c r="D594" s="135"/>
      <c r="E594" s="136"/>
      <c r="F594" s="135"/>
      <c r="G594" s="134"/>
      <c r="H594" s="134"/>
      <c r="I594" s="134"/>
      <c r="J594" s="134"/>
      <c r="K594" s="134"/>
      <c r="L594" s="134"/>
      <c r="M594" s="134"/>
      <c r="N594" s="134"/>
      <c r="O594" s="134"/>
      <c r="P594" s="134"/>
      <c r="Q594" s="134"/>
      <c r="R594" s="134"/>
      <c r="S594" s="134"/>
      <c r="T594" s="134"/>
      <c r="U594" s="134"/>
      <c r="V594" s="134"/>
      <c r="W594" s="134"/>
      <c r="X594" s="134"/>
      <c r="Y594" s="134"/>
      <c r="Z594" s="134"/>
    </row>
    <row r="595" spans="1:26">
      <c r="A595" s="134"/>
      <c r="B595" s="134"/>
      <c r="C595" s="135"/>
      <c r="D595" s="135"/>
      <c r="E595" s="136"/>
      <c r="F595" s="135"/>
      <c r="G595" s="134"/>
      <c r="H595" s="134"/>
      <c r="I595" s="134"/>
      <c r="J595" s="134"/>
      <c r="K595" s="134"/>
      <c r="L595" s="134"/>
      <c r="M595" s="134"/>
      <c r="N595" s="134"/>
      <c r="O595" s="134"/>
      <c r="P595" s="134"/>
      <c r="Q595" s="134"/>
      <c r="R595" s="134"/>
      <c r="S595" s="134"/>
      <c r="T595" s="134"/>
      <c r="U595" s="134"/>
      <c r="V595" s="134"/>
      <c r="W595" s="134"/>
      <c r="X595" s="134"/>
      <c r="Y595" s="134"/>
      <c r="Z595" s="134"/>
    </row>
    <row r="596" spans="1:26">
      <c r="A596" s="134"/>
      <c r="B596" s="134"/>
      <c r="C596" s="135"/>
      <c r="D596" s="135"/>
      <c r="E596" s="136"/>
      <c r="F596" s="135"/>
      <c r="G596" s="134"/>
      <c r="H596" s="134"/>
      <c r="I596" s="134"/>
      <c r="J596" s="134"/>
      <c r="K596" s="134"/>
      <c r="L596" s="134"/>
      <c r="M596" s="134"/>
      <c r="N596" s="134"/>
      <c r="O596" s="134"/>
      <c r="P596" s="134"/>
      <c r="Q596" s="134"/>
      <c r="R596" s="134"/>
      <c r="S596" s="134"/>
      <c r="T596" s="134"/>
      <c r="U596" s="134"/>
      <c r="V596" s="134"/>
      <c r="W596" s="134"/>
      <c r="X596" s="134"/>
      <c r="Y596" s="134"/>
      <c r="Z596" s="134"/>
    </row>
    <row r="597" spans="1:26">
      <c r="A597" s="134"/>
      <c r="B597" s="134"/>
      <c r="C597" s="135"/>
      <c r="D597" s="135"/>
      <c r="E597" s="136"/>
      <c r="F597" s="135"/>
      <c r="G597" s="134"/>
      <c r="H597" s="134"/>
      <c r="I597" s="134"/>
      <c r="J597" s="134"/>
      <c r="K597" s="134"/>
      <c r="L597" s="134"/>
      <c r="M597" s="134"/>
      <c r="N597" s="134"/>
      <c r="O597" s="134"/>
      <c r="P597" s="134"/>
      <c r="Q597" s="134"/>
      <c r="R597" s="134"/>
      <c r="S597" s="134"/>
      <c r="T597" s="134"/>
      <c r="U597" s="134"/>
      <c r="V597" s="134"/>
      <c r="W597" s="134"/>
      <c r="X597" s="134"/>
      <c r="Y597" s="134"/>
      <c r="Z597" s="134"/>
    </row>
    <row r="598" spans="1:26">
      <c r="A598" s="134"/>
      <c r="B598" s="134"/>
      <c r="C598" s="135"/>
      <c r="D598" s="135"/>
      <c r="E598" s="136"/>
      <c r="F598" s="135"/>
      <c r="G598" s="134"/>
      <c r="H598" s="134"/>
      <c r="I598" s="134"/>
      <c r="J598" s="134"/>
      <c r="K598" s="134"/>
      <c r="L598" s="134"/>
      <c r="M598" s="134"/>
      <c r="N598" s="134"/>
      <c r="O598" s="134"/>
      <c r="P598" s="134"/>
      <c r="Q598" s="134"/>
      <c r="R598" s="134"/>
      <c r="S598" s="134"/>
      <c r="T598" s="134"/>
      <c r="U598" s="134"/>
      <c r="V598" s="134"/>
      <c r="W598" s="134"/>
      <c r="X598" s="134"/>
      <c r="Y598" s="134"/>
      <c r="Z598" s="134"/>
    </row>
    <row r="599" spans="1:26">
      <c r="A599" s="134"/>
      <c r="B599" s="134"/>
      <c r="C599" s="135"/>
      <c r="D599" s="135"/>
      <c r="E599" s="136"/>
      <c r="F599" s="135"/>
      <c r="G599" s="134"/>
      <c r="H599" s="134"/>
      <c r="I599" s="134"/>
      <c r="J599" s="134"/>
      <c r="K599" s="134"/>
      <c r="L599" s="134"/>
      <c r="M599" s="134"/>
      <c r="N599" s="134"/>
      <c r="O599" s="134"/>
      <c r="P599" s="134"/>
      <c r="Q599" s="134"/>
      <c r="R599" s="134"/>
      <c r="S599" s="134"/>
      <c r="T599" s="134"/>
      <c r="U599" s="134"/>
      <c r="V599" s="134"/>
      <c r="W599" s="134"/>
      <c r="X599" s="134"/>
      <c r="Y599" s="134"/>
      <c r="Z599" s="134"/>
    </row>
    <row r="600" spans="1:26">
      <c r="A600" s="134"/>
      <c r="B600" s="134"/>
      <c r="C600" s="135"/>
      <c r="D600" s="135"/>
      <c r="E600" s="136"/>
      <c r="F600" s="135"/>
      <c r="G600" s="134"/>
      <c r="H600" s="134"/>
      <c r="I600" s="134"/>
      <c r="J600" s="134"/>
      <c r="K600" s="134"/>
      <c r="L600" s="134"/>
      <c r="M600" s="134"/>
      <c r="N600" s="134"/>
      <c r="O600" s="134"/>
      <c r="P600" s="134"/>
      <c r="Q600" s="134"/>
      <c r="R600" s="134"/>
      <c r="S600" s="134"/>
      <c r="T600" s="134"/>
      <c r="U600" s="134"/>
      <c r="V600" s="134"/>
      <c r="W600" s="134"/>
      <c r="X600" s="134"/>
      <c r="Y600" s="134"/>
      <c r="Z600" s="134"/>
    </row>
    <row r="601" spans="1:26">
      <c r="A601" s="134"/>
      <c r="B601" s="134"/>
      <c r="C601" s="135"/>
      <c r="D601" s="135"/>
      <c r="E601" s="136"/>
      <c r="F601" s="135"/>
      <c r="G601" s="134"/>
      <c r="H601" s="134"/>
      <c r="I601" s="134"/>
      <c r="J601" s="134"/>
      <c r="K601" s="134"/>
      <c r="L601" s="134"/>
      <c r="M601" s="134"/>
      <c r="N601" s="134"/>
      <c r="O601" s="134"/>
      <c r="P601" s="134"/>
      <c r="Q601" s="134"/>
      <c r="R601" s="134"/>
      <c r="S601" s="134"/>
      <c r="T601" s="134"/>
      <c r="U601" s="134"/>
      <c r="V601" s="134"/>
      <c r="W601" s="134"/>
      <c r="X601" s="134"/>
      <c r="Y601" s="134"/>
      <c r="Z601" s="134"/>
    </row>
    <row r="602" spans="1:26">
      <c r="A602" s="134"/>
      <c r="B602" s="134"/>
      <c r="C602" s="135"/>
      <c r="D602" s="135"/>
      <c r="E602" s="136"/>
      <c r="F602" s="135"/>
      <c r="G602" s="134"/>
      <c r="H602" s="134"/>
      <c r="I602" s="134"/>
      <c r="J602" s="134"/>
      <c r="K602" s="134"/>
      <c r="L602" s="134"/>
      <c r="M602" s="134"/>
      <c r="N602" s="134"/>
      <c r="O602" s="134"/>
      <c r="P602" s="134"/>
      <c r="Q602" s="134"/>
      <c r="R602" s="134"/>
      <c r="S602" s="134"/>
      <c r="T602" s="134"/>
      <c r="U602" s="134"/>
      <c r="V602" s="134"/>
      <c r="W602" s="134"/>
      <c r="X602" s="134"/>
      <c r="Y602" s="134"/>
      <c r="Z602" s="134"/>
    </row>
    <row r="603" spans="1:26">
      <c r="A603" s="134"/>
      <c r="B603" s="134"/>
      <c r="C603" s="135"/>
      <c r="D603" s="135"/>
      <c r="E603" s="136"/>
      <c r="F603" s="135"/>
      <c r="G603" s="134"/>
      <c r="H603" s="134"/>
      <c r="I603" s="134"/>
      <c r="J603" s="134"/>
      <c r="K603" s="134"/>
      <c r="L603" s="134"/>
      <c r="M603" s="134"/>
      <c r="N603" s="134"/>
      <c r="O603" s="134"/>
      <c r="P603" s="134"/>
      <c r="Q603" s="134"/>
      <c r="R603" s="134"/>
      <c r="S603" s="134"/>
      <c r="T603" s="134"/>
      <c r="U603" s="134"/>
      <c r="V603" s="134"/>
      <c r="W603" s="134"/>
      <c r="X603" s="134"/>
      <c r="Y603" s="134"/>
      <c r="Z603" s="134"/>
    </row>
    <row r="604" spans="1:26">
      <c r="A604" s="134"/>
      <c r="B604" s="134"/>
      <c r="C604" s="135"/>
      <c r="D604" s="135"/>
      <c r="E604" s="136"/>
      <c r="F604" s="135"/>
      <c r="G604" s="134"/>
      <c r="H604" s="134"/>
      <c r="I604" s="134"/>
      <c r="J604" s="134"/>
      <c r="K604" s="134"/>
      <c r="L604" s="134"/>
      <c r="M604" s="134"/>
      <c r="N604" s="134"/>
      <c r="O604" s="134"/>
      <c r="P604" s="134"/>
      <c r="Q604" s="134"/>
      <c r="R604" s="134"/>
      <c r="S604" s="134"/>
      <c r="T604" s="134"/>
      <c r="U604" s="134"/>
      <c r="V604" s="134"/>
      <c r="W604" s="134"/>
      <c r="X604" s="134"/>
      <c r="Y604" s="134"/>
      <c r="Z604" s="134"/>
    </row>
    <row r="605" spans="1:26">
      <c r="A605" s="134"/>
      <c r="B605" s="134"/>
      <c r="C605" s="135"/>
      <c r="D605" s="135"/>
      <c r="E605" s="136"/>
      <c r="F605" s="135"/>
      <c r="G605" s="134"/>
      <c r="H605" s="134"/>
      <c r="I605" s="134"/>
      <c r="J605" s="134"/>
      <c r="K605" s="134"/>
      <c r="L605" s="134"/>
      <c r="M605" s="134"/>
      <c r="N605" s="134"/>
      <c r="O605" s="134"/>
      <c r="P605" s="134"/>
      <c r="Q605" s="134"/>
      <c r="R605" s="134"/>
      <c r="S605" s="134"/>
      <c r="T605" s="134"/>
      <c r="U605" s="134"/>
      <c r="V605" s="134"/>
      <c r="W605" s="134"/>
      <c r="X605" s="134"/>
      <c r="Y605" s="134"/>
      <c r="Z605" s="134"/>
    </row>
    <row r="606" spans="1:26">
      <c r="A606" s="134"/>
      <c r="B606" s="134"/>
      <c r="C606" s="135"/>
      <c r="D606" s="135"/>
      <c r="E606" s="136"/>
      <c r="F606" s="135"/>
      <c r="G606" s="134"/>
      <c r="H606" s="134"/>
      <c r="I606" s="134"/>
      <c r="J606" s="134"/>
      <c r="K606" s="134"/>
      <c r="L606" s="134"/>
      <c r="M606" s="134"/>
      <c r="N606" s="134"/>
      <c r="O606" s="134"/>
      <c r="P606" s="134"/>
      <c r="Q606" s="134"/>
      <c r="R606" s="134"/>
      <c r="S606" s="134"/>
      <c r="T606" s="134"/>
      <c r="U606" s="134"/>
      <c r="V606" s="134"/>
      <c r="W606" s="134"/>
      <c r="X606" s="134"/>
      <c r="Y606" s="134"/>
      <c r="Z606" s="134"/>
    </row>
    <row r="607" spans="1:26">
      <c r="A607" s="134"/>
      <c r="B607" s="134"/>
      <c r="C607" s="135"/>
      <c r="D607" s="135"/>
      <c r="E607" s="136"/>
      <c r="F607" s="135"/>
      <c r="G607" s="134"/>
      <c r="H607" s="134"/>
      <c r="I607" s="134"/>
      <c r="J607" s="134"/>
      <c r="K607" s="134"/>
      <c r="L607" s="134"/>
      <c r="M607" s="134"/>
      <c r="N607" s="134"/>
      <c r="O607" s="134"/>
      <c r="P607" s="134"/>
      <c r="Q607" s="134"/>
      <c r="R607" s="134"/>
      <c r="S607" s="134"/>
      <c r="T607" s="134"/>
      <c r="U607" s="134"/>
      <c r="V607" s="134"/>
      <c r="W607" s="134"/>
      <c r="X607" s="134"/>
      <c r="Y607" s="134"/>
      <c r="Z607" s="134"/>
    </row>
    <row r="608" spans="1:26">
      <c r="A608" s="134"/>
      <c r="B608" s="134"/>
      <c r="C608" s="135"/>
      <c r="D608" s="135"/>
      <c r="E608" s="136"/>
      <c r="F608" s="135"/>
      <c r="G608" s="134"/>
      <c r="H608" s="134"/>
      <c r="I608" s="134"/>
      <c r="J608" s="134"/>
      <c r="K608" s="134"/>
      <c r="L608" s="134"/>
      <c r="M608" s="134"/>
      <c r="N608" s="134"/>
      <c r="O608" s="134"/>
      <c r="P608" s="134"/>
      <c r="Q608" s="134"/>
      <c r="R608" s="134"/>
      <c r="S608" s="134"/>
      <c r="T608" s="134"/>
      <c r="U608" s="134"/>
      <c r="V608" s="134"/>
      <c r="W608" s="134"/>
      <c r="X608" s="134"/>
      <c r="Y608" s="134"/>
      <c r="Z608" s="134"/>
    </row>
    <row r="609" spans="1:26">
      <c r="A609" s="134"/>
      <c r="B609" s="134"/>
      <c r="C609" s="135"/>
      <c r="D609" s="135"/>
      <c r="E609" s="136"/>
      <c r="F609" s="135"/>
      <c r="G609" s="134"/>
      <c r="H609" s="134"/>
      <c r="I609" s="134"/>
      <c r="J609" s="134"/>
      <c r="K609" s="134"/>
      <c r="L609" s="134"/>
      <c r="M609" s="134"/>
      <c r="N609" s="134"/>
      <c r="O609" s="134"/>
      <c r="P609" s="134"/>
      <c r="Q609" s="134"/>
      <c r="R609" s="134"/>
      <c r="S609" s="134"/>
      <c r="T609" s="134"/>
      <c r="U609" s="134"/>
      <c r="V609" s="134"/>
      <c r="W609" s="134"/>
      <c r="X609" s="134"/>
      <c r="Y609" s="134"/>
      <c r="Z609" s="134"/>
    </row>
    <row r="610" spans="1:26">
      <c r="A610" s="134"/>
      <c r="B610" s="134"/>
      <c r="C610" s="135"/>
      <c r="D610" s="135"/>
      <c r="E610" s="136"/>
      <c r="F610" s="135"/>
      <c r="G610" s="134"/>
      <c r="H610" s="134"/>
      <c r="I610" s="134"/>
      <c r="J610" s="134"/>
      <c r="K610" s="134"/>
      <c r="L610" s="134"/>
      <c r="M610" s="134"/>
      <c r="N610" s="134"/>
      <c r="O610" s="134"/>
      <c r="P610" s="134"/>
      <c r="Q610" s="134"/>
      <c r="R610" s="134"/>
      <c r="S610" s="134"/>
      <c r="T610" s="134"/>
      <c r="U610" s="134"/>
      <c r="V610" s="134"/>
      <c r="W610" s="134"/>
      <c r="X610" s="134"/>
      <c r="Y610" s="134"/>
      <c r="Z610" s="134"/>
    </row>
    <row r="611" spans="1:26">
      <c r="A611" s="134"/>
      <c r="B611" s="134"/>
      <c r="C611" s="135"/>
      <c r="D611" s="135"/>
      <c r="E611" s="136"/>
      <c r="F611" s="135"/>
      <c r="G611" s="134"/>
      <c r="H611" s="134"/>
      <c r="I611" s="134"/>
      <c r="J611" s="134"/>
      <c r="K611" s="134"/>
      <c r="L611" s="134"/>
      <c r="M611" s="134"/>
      <c r="N611" s="134"/>
      <c r="O611" s="134"/>
      <c r="P611" s="134"/>
      <c r="Q611" s="134"/>
      <c r="R611" s="134"/>
      <c r="S611" s="134"/>
      <c r="T611" s="134"/>
      <c r="U611" s="134"/>
      <c r="V611" s="134"/>
      <c r="W611" s="134"/>
      <c r="X611" s="134"/>
      <c r="Y611" s="134"/>
      <c r="Z611" s="134"/>
    </row>
    <row r="612" spans="1:26">
      <c r="A612" s="134"/>
      <c r="B612" s="134"/>
      <c r="C612" s="135"/>
      <c r="D612" s="135"/>
      <c r="E612" s="136"/>
      <c r="F612" s="135"/>
      <c r="G612" s="134"/>
      <c r="H612" s="134"/>
      <c r="I612" s="134"/>
      <c r="J612" s="134"/>
      <c r="K612" s="134"/>
      <c r="L612" s="134"/>
      <c r="M612" s="134"/>
      <c r="N612" s="134"/>
      <c r="O612" s="134"/>
      <c r="P612" s="134"/>
      <c r="Q612" s="134"/>
      <c r="R612" s="134"/>
      <c r="S612" s="134"/>
      <c r="T612" s="134"/>
      <c r="U612" s="134"/>
      <c r="V612" s="134"/>
      <c r="W612" s="134"/>
      <c r="X612" s="134"/>
      <c r="Y612" s="134"/>
      <c r="Z612" s="134"/>
    </row>
    <row r="613" spans="1:26">
      <c r="A613" s="134"/>
      <c r="B613" s="134"/>
      <c r="C613" s="135"/>
      <c r="D613" s="135"/>
      <c r="E613" s="136"/>
      <c r="F613" s="135"/>
      <c r="G613" s="134"/>
      <c r="H613" s="134"/>
      <c r="I613" s="134"/>
      <c r="J613" s="134"/>
      <c r="K613" s="134"/>
      <c r="L613" s="134"/>
      <c r="M613" s="134"/>
      <c r="N613" s="134"/>
      <c r="O613" s="134"/>
      <c r="P613" s="134"/>
      <c r="Q613" s="134"/>
      <c r="R613" s="134"/>
      <c r="S613" s="134"/>
      <c r="T613" s="134"/>
      <c r="U613" s="134"/>
      <c r="V613" s="134"/>
      <c r="W613" s="134"/>
      <c r="X613" s="134"/>
      <c r="Y613" s="134"/>
      <c r="Z613" s="134"/>
    </row>
    <row r="614" spans="1:26">
      <c r="A614" s="134"/>
      <c r="B614" s="134"/>
      <c r="C614" s="135"/>
      <c r="D614" s="135"/>
      <c r="E614" s="136"/>
      <c r="F614" s="135"/>
      <c r="G614" s="134"/>
      <c r="H614" s="134"/>
      <c r="I614" s="134"/>
      <c r="J614" s="134"/>
      <c r="K614" s="134"/>
      <c r="L614" s="134"/>
      <c r="M614" s="134"/>
      <c r="N614" s="134"/>
      <c r="O614" s="134"/>
      <c r="P614" s="134"/>
      <c r="Q614" s="134"/>
      <c r="R614" s="134"/>
      <c r="S614" s="134"/>
      <c r="T614" s="134"/>
      <c r="U614" s="134"/>
      <c r="V614" s="134"/>
      <c r="W614" s="134"/>
      <c r="X614" s="134"/>
      <c r="Y614" s="134"/>
      <c r="Z614" s="134"/>
    </row>
    <row r="615" spans="1:26">
      <c r="A615" s="134"/>
      <c r="B615" s="134"/>
      <c r="C615" s="135"/>
      <c r="D615" s="135"/>
      <c r="E615" s="136"/>
      <c r="F615" s="135"/>
      <c r="G615" s="134"/>
      <c r="H615" s="134"/>
      <c r="I615" s="134"/>
      <c r="J615" s="134"/>
      <c r="K615" s="134"/>
      <c r="L615" s="134"/>
      <c r="M615" s="134"/>
      <c r="N615" s="134"/>
      <c r="O615" s="134"/>
      <c r="P615" s="134"/>
      <c r="Q615" s="134"/>
      <c r="R615" s="134"/>
      <c r="S615" s="134"/>
      <c r="T615" s="134"/>
      <c r="U615" s="134"/>
      <c r="V615" s="134"/>
      <c r="W615" s="134"/>
      <c r="X615" s="134"/>
      <c r="Y615" s="134"/>
      <c r="Z615" s="134"/>
    </row>
    <row r="616" spans="1:26">
      <c r="A616" s="134"/>
      <c r="B616" s="134"/>
      <c r="C616" s="135"/>
      <c r="D616" s="135"/>
      <c r="E616" s="136"/>
      <c r="F616" s="135"/>
      <c r="G616" s="134"/>
      <c r="H616" s="134"/>
      <c r="I616" s="134"/>
      <c r="J616" s="134"/>
      <c r="K616" s="134"/>
      <c r="L616" s="134"/>
      <c r="M616" s="134"/>
      <c r="N616" s="134"/>
      <c r="O616" s="134"/>
      <c r="P616" s="134"/>
      <c r="Q616" s="134"/>
      <c r="R616" s="134"/>
      <c r="S616" s="134"/>
      <c r="T616" s="134"/>
      <c r="U616" s="134"/>
      <c r="V616" s="134"/>
      <c r="W616" s="134"/>
      <c r="X616" s="134"/>
      <c r="Y616" s="134"/>
      <c r="Z616" s="134"/>
    </row>
    <row r="617" spans="1:26">
      <c r="A617" s="134"/>
      <c r="B617" s="134"/>
      <c r="C617" s="135"/>
      <c r="D617" s="135"/>
      <c r="E617" s="136"/>
      <c r="F617" s="135"/>
      <c r="G617" s="134"/>
      <c r="H617" s="134"/>
      <c r="I617" s="134"/>
      <c r="J617" s="134"/>
      <c r="K617" s="134"/>
      <c r="L617" s="134"/>
      <c r="M617" s="134"/>
      <c r="N617" s="134"/>
      <c r="O617" s="134"/>
      <c r="P617" s="134"/>
      <c r="Q617" s="134"/>
      <c r="R617" s="134"/>
      <c r="S617" s="134"/>
      <c r="T617" s="134"/>
      <c r="U617" s="134"/>
      <c r="V617" s="134"/>
      <c r="W617" s="134"/>
      <c r="X617" s="134"/>
      <c r="Y617" s="134"/>
      <c r="Z617" s="134"/>
    </row>
    <row r="618" spans="1:26">
      <c r="A618" s="134"/>
      <c r="B618" s="134"/>
      <c r="C618" s="135"/>
      <c r="D618" s="135"/>
      <c r="E618" s="136"/>
      <c r="F618" s="135"/>
      <c r="G618" s="134"/>
      <c r="H618" s="134"/>
      <c r="I618" s="134"/>
      <c r="J618" s="134"/>
      <c r="K618" s="134"/>
      <c r="L618" s="134"/>
      <c r="M618" s="134"/>
      <c r="N618" s="134"/>
      <c r="O618" s="134"/>
      <c r="P618" s="134"/>
      <c r="Q618" s="134"/>
      <c r="R618" s="134"/>
      <c r="S618" s="134"/>
      <c r="T618" s="134"/>
      <c r="U618" s="134"/>
      <c r="V618" s="134"/>
      <c r="W618" s="134"/>
      <c r="X618" s="134"/>
      <c r="Y618" s="134"/>
      <c r="Z618" s="134"/>
    </row>
    <row r="619" spans="1:26">
      <c r="A619" s="134"/>
      <c r="B619" s="134"/>
      <c r="C619" s="135"/>
      <c r="D619" s="135"/>
      <c r="E619" s="136"/>
      <c r="F619" s="135"/>
      <c r="G619" s="134"/>
      <c r="H619" s="134"/>
      <c r="I619" s="134"/>
      <c r="J619" s="134"/>
      <c r="K619" s="134"/>
      <c r="L619" s="134"/>
      <c r="M619" s="134"/>
      <c r="N619" s="134"/>
      <c r="O619" s="134"/>
      <c r="P619" s="134"/>
      <c r="Q619" s="134"/>
      <c r="R619" s="134"/>
      <c r="S619" s="134"/>
      <c r="T619" s="134"/>
      <c r="U619" s="134"/>
      <c r="V619" s="134"/>
      <c r="W619" s="134"/>
      <c r="X619" s="134"/>
      <c r="Y619" s="134"/>
      <c r="Z619" s="134"/>
    </row>
    <row r="620" spans="1:26">
      <c r="A620" s="134"/>
      <c r="B620" s="134"/>
      <c r="C620" s="135"/>
      <c r="D620" s="135"/>
      <c r="E620" s="136"/>
      <c r="F620" s="135"/>
      <c r="G620" s="134"/>
      <c r="H620" s="134"/>
      <c r="I620" s="134"/>
      <c r="J620" s="134"/>
      <c r="K620" s="134"/>
      <c r="L620" s="134"/>
      <c r="M620" s="134"/>
      <c r="N620" s="134"/>
      <c r="O620" s="134"/>
      <c r="P620" s="134"/>
      <c r="Q620" s="134"/>
      <c r="R620" s="134"/>
      <c r="S620" s="134"/>
      <c r="T620" s="134"/>
      <c r="U620" s="134"/>
      <c r="V620" s="134"/>
      <c r="W620" s="134"/>
      <c r="X620" s="134"/>
      <c r="Y620" s="134"/>
      <c r="Z620" s="134"/>
    </row>
    <row r="621" spans="1:26">
      <c r="A621" s="134"/>
      <c r="B621" s="134"/>
      <c r="C621" s="135"/>
      <c r="D621" s="135"/>
      <c r="E621" s="136"/>
      <c r="F621" s="135"/>
      <c r="G621" s="134"/>
      <c r="H621" s="134"/>
      <c r="I621" s="134"/>
      <c r="J621" s="134"/>
      <c r="K621" s="134"/>
      <c r="L621" s="134"/>
      <c r="M621" s="134"/>
      <c r="N621" s="134"/>
      <c r="O621" s="134"/>
      <c r="P621" s="134"/>
      <c r="Q621" s="134"/>
      <c r="R621" s="134"/>
      <c r="S621" s="134"/>
      <c r="T621" s="134"/>
      <c r="U621" s="134"/>
      <c r="V621" s="134"/>
      <c r="W621" s="134"/>
      <c r="X621" s="134"/>
      <c r="Y621" s="134"/>
      <c r="Z621" s="134"/>
    </row>
    <row r="622" spans="1:26">
      <c r="A622" s="134"/>
      <c r="B622" s="134"/>
      <c r="C622" s="135"/>
      <c r="D622" s="135"/>
      <c r="E622" s="136"/>
      <c r="F622" s="135"/>
      <c r="G622" s="134"/>
      <c r="H622" s="134"/>
      <c r="I622" s="134"/>
      <c r="J622" s="134"/>
      <c r="K622" s="134"/>
      <c r="L622" s="134"/>
      <c r="M622" s="134"/>
      <c r="N622" s="134"/>
      <c r="O622" s="134"/>
      <c r="P622" s="134"/>
      <c r="Q622" s="134"/>
      <c r="R622" s="134"/>
      <c r="S622" s="134"/>
      <c r="T622" s="134"/>
      <c r="U622" s="134"/>
      <c r="V622" s="134"/>
      <c r="W622" s="134"/>
      <c r="X622" s="134"/>
      <c r="Y622" s="134"/>
      <c r="Z622" s="134"/>
    </row>
    <row r="623" spans="1:26">
      <c r="A623" s="134"/>
      <c r="B623" s="134"/>
      <c r="C623" s="135"/>
      <c r="D623" s="135"/>
      <c r="E623" s="136"/>
      <c r="F623" s="135"/>
      <c r="G623" s="134"/>
      <c r="H623" s="134"/>
      <c r="I623" s="134"/>
      <c r="J623" s="134"/>
      <c r="K623" s="134"/>
      <c r="L623" s="134"/>
      <c r="M623" s="134"/>
      <c r="N623" s="134"/>
      <c r="O623" s="134"/>
      <c r="P623" s="134"/>
      <c r="Q623" s="134"/>
      <c r="R623" s="134"/>
      <c r="S623" s="134"/>
      <c r="T623" s="134"/>
      <c r="U623" s="134"/>
      <c r="V623" s="134"/>
      <c r="W623" s="134"/>
      <c r="X623" s="134"/>
      <c r="Y623" s="134"/>
      <c r="Z623" s="134"/>
    </row>
    <row r="624" spans="1:26">
      <c r="A624" s="134"/>
      <c r="B624" s="134"/>
      <c r="C624" s="135"/>
      <c r="D624" s="135"/>
      <c r="E624" s="136"/>
      <c r="F624" s="135"/>
      <c r="G624" s="134"/>
      <c r="H624" s="134"/>
      <c r="I624" s="134"/>
      <c r="J624" s="134"/>
      <c r="K624" s="134"/>
      <c r="L624" s="134"/>
      <c r="M624" s="134"/>
      <c r="N624" s="134"/>
      <c r="O624" s="134"/>
      <c r="P624" s="134"/>
      <c r="Q624" s="134"/>
      <c r="R624" s="134"/>
      <c r="S624" s="134"/>
      <c r="T624" s="134"/>
      <c r="U624" s="134"/>
      <c r="V624" s="134"/>
      <c r="W624" s="134"/>
      <c r="X624" s="134"/>
      <c r="Y624" s="134"/>
      <c r="Z624" s="134"/>
    </row>
    <row r="625" spans="1:26">
      <c r="A625" s="134"/>
      <c r="B625" s="134"/>
      <c r="C625" s="135"/>
      <c r="D625" s="135"/>
      <c r="E625" s="136"/>
      <c r="F625" s="135"/>
      <c r="G625" s="134"/>
      <c r="H625" s="134"/>
      <c r="I625" s="134"/>
      <c r="J625" s="134"/>
      <c r="K625" s="134"/>
      <c r="L625" s="134"/>
      <c r="M625" s="134"/>
      <c r="N625" s="134"/>
      <c r="O625" s="134"/>
      <c r="P625" s="134"/>
      <c r="Q625" s="134"/>
      <c r="R625" s="134"/>
      <c r="S625" s="134"/>
      <c r="T625" s="134"/>
      <c r="U625" s="134"/>
      <c r="V625" s="134"/>
      <c r="W625" s="134"/>
      <c r="X625" s="134"/>
      <c r="Y625" s="134"/>
      <c r="Z625" s="134"/>
    </row>
    <row r="626" spans="1:26">
      <c r="A626" s="134"/>
      <c r="B626" s="134"/>
      <c r="C626" s="135"/>
      <c r="D626" s="135"/>
      <c r="E626" s="136"/>
      <c r="F626" s="135"/>
      <c r="G626" s="134"/>
      <c r="H626" s="134"/>
      <c r="I626" s="134"/>
      <c r="J626" s="134"/>
      <c r="K626" s="134"/>
      <c r="L626" s="134"/>
      <c r="M626" s="134"/>
      <c r="N626" s="134"/>
      <c r="O626" s="134"/>
      <c r="P626" s="134"/>
      <c r="Q626" s="134"/>
      <c r="R626" s="134"/>
      <c r="S626" s="134"/>
      <c r="T626" s="134"/>
      <c r="U626" s="134"/>
      <c r="V626" s="134"/>
      <c r="W626" s="134"/>
      <c r="X626" s="134"/>
      <c r="Y626" s="134"/>
      <c r="Z626" s="134"/>
    </row>
    <row r="627" spans="1:26">
      <c r="A627" s="134"/>
      <c r="B627" s="134"/>
      <c r="C627" s="135"/>
      <c r="D627" s="135"/>
      <c r="E627" s="136"/>
      <c r="F627" s="135"/>
      <c r="G627" s="134"/>
      <c r="H627" s="134"/>
      <c r="I627" s="134"/>
      <c r="J627" s="134"/>
      <c r="K627" s="134"/>
      <c r="L627" s="134"/>
      <c r="M627" s="134"/>
      <c r="N627" s="134"/>
      <c r="O627" s="134"/>
      <c r="P627" s="134"/>
      <c r="Q627" s="134"/>
      <c r="R627" s="134"/>
      <c r="S627" s="134"/>
      <c r="T627" s="134"/>
      <c r="U627" s="134"/>
      <c r="V627" s="134"/>
      <c r="W627" s="134"/>
      <c r="X627" s="134"/>
      <c r="Y627" s="134"/>
      <c r="Z627" s="134"/>
    </row>
    <row r="628" spans="1:26">
      <c r="A628" s="134"/>
      <c r="B628" s="134"/>
      <c r="C628" s="135"/>
      <c r="D628" s="135"/>
      <c r="E628" s="136"/>
      <c r="F628" s="135"/>
      <c r="G628" s="134"/>
      <c r="H628" s="134"/>
      <c r="I628" s="134"/>
      <c r="J628" s="134"/>
      <c r="K628" s="134"/>
      <c r="L628" s="134"/>
      <c r="M628" s="134"/>
      <c r="N628" s="134"/>
      <c r="O628" s="134"/>
      <c r="P628" s="134"/>
      <c r="Q628" s="134"/>
      <c r="R628" s="134"/>
      <c r="S628" s="134"/>
      <c r="T628" s="134"/>
      <c r="U628" s="134"/>
      <c r="V628" s="134"/>
      <c r="W628" s="134"/>
      <c r="X628" s="134"/>
      <c r="Y628" s="134"/>
      <c r="Z628" s="134"/>
    </row>
    <row r="629" spans="1:26">
      <c r="A629" s="134"/>
      <c r="B629" s="134"/>
      <c r="C629" s="135"/>
      <c r="D629" s="135"/>
      <c r="E629" s="136"/>
      <c r="F629" s="135"/>
      <c r="G629" s="134"/>
      <c r="H629" s="134"/>
      <c r="I629" s="134"/>
      <c r="J629" s="134"/>
      <c r="K629" s="134"/>
      <c r="L629" s="134"/>
      <c r="M629" s="134"/>
      <c r="N629" s="134"/>
      <c r="O629" s="134"/>
      <c r="P629" s="134"/>
      <c r="Q629" s="134"/>
      <c r="R629" s="134"/>
      <c r="S629" s="134"/>
      <c r="T629" s="134"/>
      <c r="U629" s="134"/>
      <c r="V629" s="134"/>
      <c r="W629" s="134"/>
      <c r="X629" s="134"/>
      <c r="Y629" s="134"/>
      <c r="Z629" s="134"/>
    </row>
    <row r="630" spans="1:26">
      <c r="A630" s="134"/>
      <c r="B630" s="134"/>
      <c r="C630" s="135"/>
      <c r="D630" s="135"/>
      <c r="E630" s="136"/>
      <c r="F630" s="135"/>
      <c r="G630" s="134"/>
      <c r="H630" s="134"/>
      <c r="I630" s="134"/>
      <c r="J630" s="134"/>
      <c r="K630" s="134"/>
      <c r="L630" s="134"/>
      <c r="M630" s="134"/>
      <c r="N630" s="134"/>
      <c r="O630" s="134"/>
      <c r="P630" s="134"/>
      <c r="Q630" s="134"/>
      <c r="R630" s="134"/>
      <c r="S630" s="134"/>
      <c r="T630" s="134"/>
      <c r="U630" s="134"/>
      <c r="V630" s="134"/>
      <c r="W630" s="134"/>
      <c r="X630" s="134"/>
      <c r="Y630" s="134"/>
      <c r="Z630" s="134"/>
    </row>
    <row r="631" spans="1:26">
      <c r="A631" s="134"/>
      <c r="B631" s="134"/>
      <c r="C631" s="135"/>
      <c r="D631" s="135"/>
      <c r="E631" s="136"/>
      <c r="F631" s="135"/>
      <c r="G631" s="134"/>
      <c r="H631" s="134"/>
      <c r="I631" s="134"/>
      <c r="J631" s="134"/>
      <c r="K631" s="134"/>
      <c r="L631" s="134"/>
      <c r="M631" s="134"/>
      <c r="N631" s="134"/>
      <c r="O631" s="134"/>
      <c r="P631" s="134"/>
      <c r="Q631" s="134"/>
      <c r="R631" s="134"/>
      <c r="S631" s="134"/>
      <c r="T631" s="134"/>
      <c r="U631" s="134"/>
      <c r="V631" s="134"/>
      <c r="W631" s="134"/>
      <c r="X631" s="134"/>
      <c r="Y631" s="134"/>
      <c r="Z631" s="134"/>
    </row>
    <row r="632" spans="1:26">
      <c r="A632" s="134"/>
      <c r="B632" s="134"/>
      <c r="C632" s="135"/>
      <c r="D632" s="135"/>
      <c r="E632" s="136"/>
      <c r="F632" s="135"/>
      <c r="G632" s="134"/>
      <c r="H632" s="134"/>
      <c r="I632" s="134"/>
      <c r="J632" s="134"/>
      <c r="K632" s="134"/>
      <c r="L632" s="134"/>
      <c r="M632" s="134"/>
      <c r="N632" s="134"/>
      <c r="O632" s="134"/>
      <c r="P632" s="134"/>
      <c r="Q632" s="134"/>
      <c r="R632" s="134"/>
      <c r="S632" s="134"/>
      <c r="T632" s="134"/>
      <c r="U632" s="134"/>
      <c r="V632" s="134"/>
      <c r="W632" s="134"/>
      <c r="X632" s="134"/>
      <c r="Y632" s="134"/>
      <c r="Z632" s="134"/>
    </row>
    <row r="633" spans="1:26">
      <c r="A633" s="134"/>
      <c r="B633" s="134"/>
      <c r="C633" s="135"/>
      <c r="D633" s="135"/>
      <c r="E633" s="136"/>
      <c r="F633" s="135"/>
      <c r="G633" s="134"/>
      <c r="H633" s="134"/>
      <c r="I633" s="134"/>
      <c r="J633" s="134"/>
      <c r="K633" s="134"/>
      <c r="L633" s="134"/>
      <c r="M633" s="134"/>
      <c r="N633" s="134"/>
      <c r="O633" s="134"/>
      <c r="P633" s="134"/>
      <c r="Q633" s="134"/>
      <c r="R633" s="134"/>
      <c r="S633" s="134"/>
      <c r="T633" s="134"/>
      <c r="U633" s="134"/>
      <c r="V633" s="134"/>
      <c r="W633" s="134"/>
      <c r="X633" s="134"/>
      <c r="Y633" s="134"/>
      <c r="Z633" s="134"/>
    </row>
    <row r="634" spans="1:26">
      <c r="A634" s="134"/>
      <c r="B634" s="134"/>
      <c r="C634" s="135"/>
      <c r="D634" s="135"/>
      <c r="E634" s="136"/>
      <c r="F634" s="135"/>
      <c r="G634" s="134"/>
      <c r="H634" s="134"/>
      <c r="I634" s="134"/>
      <c r="J634" s="134"/>
      <c r="K634" s="134"/>
      <c r="L634" s="134"/>
      <c r="M634" s="134"/>
      <c r="N634" s="134"/>
      <c r="O634" s="134"/>
      <c r="P634" s="134"/>
      <c r="Q634" s="134"/>
      <c r="R634" s="134"/>
      <c r="S634" s="134"/>
      <c r="T634" s="134"/>
      <c r="U634" s="134"/>
      <c r="V634" s="134"/>
      <c r="W634" s="134"/>
      <c r="X634" s="134"/>
      <c r="Y634" s="134"/>
      <c r="Z634" s="134"/>
    </row>
    <row r="635" spans="1:26">
      <c r="A635" s="134"/>
      <c r="B635" s="134"/>
      <c r="C635" s="135"/>
      <c r="D635" s="135"/>
      <c r="E635" s="136"/>
      <c r="F635" s="135"/>
      <c r="G635" s="134"/>
      <c r="H635" s="134"/>
      <c r="I635" s="134"/>
      <c r="J635" s="134"/>
      <c r="K635" s="134"/>
      <c r="L635" s="134"/>
      <c r="M635" s="134"/>
      <c r="N635" s="134"/>
      <c r="O635" s="134"/>
      <c r="P635" s="134"/>
      <c r="Q635" s="134"/>
      <c r="R635" s="134"/>
      <c r="S635" s="134"/>
      <c r="T635" s="134"/>
      <c r="U635" s="134"/>
      <c r="V635" s="134"/>
      <c r="W635" s="134"/>
      <c r="X635" s="134"/>
      <c r="Y635" s="134"/>
      <c r="Z635" s="134"/>
    </row>
    <row r="636" spans="1:26">
      <c r="A636" s="134"/>
      <c r="B636" s="134"/>
      <c r="C636" s="135"/>
      <c r="D636" s="135"/>
      <c r="E636" s="136"/>
      <c r="F636" s="135"/>
      <c r="G636" s="134"/>
      <c r="H636" s="134"/>
      <c r="I636" s="134"/>
      <c r="J636" s="134"/>
      <c r="K636" s="134"/>
      <c r="L636" s="134"/>
      <c r="M636" s="134"/>
      <c r="N636" s="134"/>
      <c r="O636" s="134"/>
      <c r="P636" s="134"/>
      <c r="Q636" s="134"/>
      <c r="R636" s="134"/>
      <c r="S636" s="134"/>
      <c r="T636" s="134"/>
      <c r="U636" s="134"/>
      <c r="V636" s="134"/>
      <c r="W636" s="134"/>
      <c r="X636" s="134"/>
      <c r="Y636" s="134"/>
      <c r="Z636" s="134"/>
    </row>
    <row r="637" spans="1:26">
      <c r="A637" s="134"/>
      <c r="B637" s="134"/>
      <c r="C637" s="135"/>
      <c r="D637" s="135"/>
      <c r="E637" s="136"/>
      <c r="F637" s="135"/>
      <c r="G637" s="134"/>
      <c r="H637" s="134"/>
      <c r="I637" s="134"/>
      <c r="J637" s="134"/>
      <c r="K637" s="134"/>
      <c r="L637" s="134"/>
      <c r="M637" s="134"/>
      <c r="N637" s="134"/>
      <c r="O637" s="134"/>
      <c r="P637" s="134"/>
      <c r="Q637" s="134"/>
      <c r="R637" s="134"/>
      <c r="S637" s="134"/>
      <c r="T637" s="134"/>
      <c r="U637" s="134"/>
      <c r="V637" s="134"/>
      <c r="W637" s="134"/>
      <c r="X637" s="134"/>
      <c r="Y637" s="134"/>
      <c r="Z637" s="134"/>
    </row>
    <row r="638" spans="1:26">
      <c r="A638" s="134"/>
      <c r="B638" s="134"/>
      <c r="C638" s="135"/>
      <c r="D638" s="135"/>
      <c r="E638" s="136"/>
      <c r="F638" s="135"/>
      <c r="G638" s="134"/>
      <c r="H638" s="134"/>
      <c r="I638" s="134"/>
      <c r="J638" s="134"/>
      <c r="K638" s="134"/>
      <c r="L638" s="134"/>
      <c r="M638" s="134"/>
      <c r="N638" s="134"/>
      <c r="O638" s="134"/>
      <c r="P638" s="134"/>
      <c r="Q638" s="134"/>
      <c r="R638" s="134"/>
      <c r="S638" s="134"/>
      <c r="T638" s="134"/>
      <c r="U638" s="134"/>
      <c r="V638" s="134"/>
      <c r="W638" s="134"/>
      <c r="X638" s="134"/>
      <c r="Y638" s="134"/>
      <c r="Z638" s="134"/>
    </row>
    <row r="639" spans="1:26">
      <c r="A639" s="134"/>
      <c r="B639" s="134"/>
      <c r="C639" s="135"/>
      <c r="D639" s="135"/>
      <c r="E639" s="136"/>
      <c r="F639" s="135"/>
      <c r="G639" s="134"/>
      <c r="H639" s="134"/>
      <c r="I639" s="134"/>
      <c r="J639" s="134"/>
      <c r="K639" s="134"/>
      <c r="L639" s="134"/>
      <c r="M639" s="134"/>
      <c r="N639" s="134"/>
      <c r="O639" s="134"/>
      <c r="P639" s="134"/>
      <c r="Q639" s="134"/>
      <c r="R639" s="134"/>
      <c r="S639" s="134"/>
      <c r="T639" s="134"/>
      <c r="U639" s="134"/>
      <c r="V639" s="134"/>
      <c r="W639" s="134"/>
      <c r="X639" s="134"/>
      <c r="Y639" s="134"/>
      <c r="Z639" s="134"/>
    </row>
    <row r="640" spans="1:26">
      <c r="A640" s="134"/>
      <c r="B640" s="134"/>
      <c r="C640" s="135"/>
      <c r="D640" s="135"/>
      <c r="E640" s="136"/>
      <c r="F640" s="135"/>
      <c r="G640" s="134"/>
      <c r="H640" s="134"/>
      <c r="I640" s="134"/>
      <c r="J640" s="134"/>
      <c r="K640" s="134"/>
      <c r="L640" s="134"/>
      <c r="M640" s="134"/>
      <c r="N640" s="134"/>
      <c r="O640" s="134"/>
      <c r="P640" s="134"/>
      <c r="Q640" s="134"/>
      <c r="R640" s="134"/>
      <c r="S640" s="134"/>
      <c r="T640" s="134"/>
      <c r="U640" s="134"/>
      <c r="V640" s="134"/>
      <c r="W640" s="134"/>
      <c r="X640" s="134"/>
      <c r="Y640" s="134"/>
      <c r="Z640" s="134"/>
    </row>
    <row r="641" spans="1:26">
      <c r="A641" s="134"/>
      <c r="B641" s="134"/>
      <c r="C641" s="135"/>
      <c r="D641" s="135"/>
      <c r="E641" s="136"/>
      <c r="F641" s="135"/>
      <c r="G641" s="134"/>
      <c r="H641" s="134"/>
      <c r="I641" s="134"/>
      <c r="J641" s="134"/>
      <c r="K641" s="134"/>
      <c r="L641" s="134"/>
      <c r="M641" s="134"/>
      <c r="N641" s="134"/>
      <c r="O641" s="134"/>
      <c r="P641" s="134"/>
      <c r="Q641" s="134"/>
      <c r="R641" s="134"/>
      <c r="S641" s="134"/>
      <c r="T641" s="134"/>
      <c r="U641" s="134"/>
      <c r="V641" s="134"/>
      <c r="W641" s="134"/>
      <c r="X641" s="134"/>
      <c r="Y641" s="134"/>
      <c r="Z641" s="134"/>
    </row>
    <row r="642" spans="1:26">
      <c r="A642" s="134"/>
      <c r="B642" s="134"/>
      <c r="C642" s="135"/>
      <c r="D642" s="135"/>
      <c r="E642" s="136"/>
      <c r="F642" s="135"/>
      <c r="G642" s="134"/>
      <c r="H642" s="134"/>
      <c r="I642" s="134"/>
      <c r="J642" s="134"/>
      <c r="K642" s="134"/>
      <c r="L642" s="134"/>
      <c r="M642" s="134"/>
      <c r="N642" s="134"/>
      <c r="O642" s="134"/>
      <c r="P642" s="134"/>
      <c r="Q642" s="134"/>
      <c r="R642" s="134"/>
      <c r="S642" s="134"/>
      <c r="T642" s="134"/>
      <c r="U642" s="134"/>
      <c r="V642" s="134"/>
      <c r="W642" s="134"/>
      <c r="X642" s="134"/>
      <c r="Y642" s="134"/>
      <c r="Z642" s="134"/>
    </row>
    <row r="643" spans="1:26">
      <c r="A643" s="134"/>
      <c r="B643" s="134"/>
      <c r="C643" s="135"/>
      <c r="D643" s="135"/>
      <c r="E643" s="136"/>
      <c r="F643" s="135"/>
      <c r="G643" s="134"/>
      <c r="H643" s="134"/>
      <c r="I643" s="134"/>
      <c r="J643" s="134"/>
      <c r="K643" s="134"/>
      <c r="L643" s="134"/>
      <c r="M643" s="134"/>
      <c r="N643" s="134"/>
      <c r="O643" s="134"/>
      <c r="P643" s="134"/>
      <c r="Q643" s="134"/>
      <c r="R643" s="134"/>
      <c r="S643" s="134"/>
      <c r="T643" s="134"/>
      <c r="U643" s="134"/>
      <c r="V643" s="134"/>
      <c r="W643" s="134"/>
      <c r="X643" s="134"/>
      <c r="Y643" s="134"/>
      <c r="Z643" s="134"/>
    </row>
    <row r="644" spans="1:26">
      <c r="A644" s="134"/>
      <c r="B644" s="134"/>
      <c r="C644" s="135"/>
      <c r="D644" s="135"/>
      <c r="E644" s="136"/>
      <c r="F644" s="135"/>
      <c r="G644" s="134"/>
      <c r="H644" s="134"/>
      <c r="I644" s="134"/>
      <c r="J644" s="134"/>
      <c r="K644" s="134"/>
      <c r="L644" s="134"/>
      <c r="M644" s="134"/>
      <c r="N644" s="134"/>
      <c r="O644" s="134"/>
      <c r="P644" s="134"/>
      <c r="Q644" s="134"/>
      <c r="R644" s="134"/>
      <c r="S644" s="134"/>
      <c r="T644" s="134"/>
      <c r="U644" s="134"/>
      <c r="V644" s="134"/>
      <c r="W644" s="134"/>
      <c r="X644" s="134"/>
      <c r="Y644" s="134"/>
      <c r="Z644" s="134"/>
    </row>
    <row r="645" spans="1:26">
      <c r="A645" s="134"/>
      <c r="B645" s="134"/>
      <c r="C645" s="135"/>
      <c r="D645" s="135"/>
      <c r="E645" s="136"/>
      <c r="F645" s="135"/>
      <c r="G645" s="134"/>
      <c r="H645" s="134"/>
      <c r="I645" s="134"/>
      <c r="J645" s="134"/>
      <c r="K645" s="134"/>
      <c r="L645" s="134"/>
      <c r="M645" s="134"/>
      <c r="N645" s="134"/>
      <c r="O645" s="134"/>
      <c r="P645" s="134"/>
      <c r="Q645" s="134"/>
      <c r="R645" s="134"/>
      <c r="S645" s="134"/>
      <c r="T645" s="134"/>
      <c r="U645" s="134"/>
      <c r="V645" s="134"/>
      <c r="W645" s="134"/>
      <c r="X645" s="134"/>
      <c r="Y645" s="134"/>
      <c r="Z645" s="134"/>
    </row>
    <row r="646" spans="1:26">
      <c r="A646" s="134"/>
      <c r="B646" s="134"/>
      <c r="C646" s="135"/>
      <c r="D646" s="135"/>
      <c r="E646" s="136"/>
      <c r="F646" s="135"/>
      <c r="G646" s="134"/>
      <c r="H646" s="134"/>
      <c r="I646" s="134"/>
      <c r="J646" s="134"/>
      <c r="K646" s="134"/>
      <c r="L646" s="134"/>
      <c r="M646" s="134"/>
      <c r="N646" s="134"/>
      <c r="O646" s="134"/>
      <c r="P646" s="134"/>
      <c r="Q646" s="134"/>
      <c r="R646" s="134"/>
      <c r="S646" s="134"/>
      <c r="T646" s="134"/>
      <c r="U646" s="134"/>
      <c r="V646" s="134"/>
      <c r="W646" s="134"/>
      <c r="X646" s="134"/>
      <c r="Y646" s="134"/>
      <c r="Z646" s="134"/>
    </row>
    <row r="647" spans="1:26">
      <c r="A647" s="134"/>
      <c r="B647" s="134"/>
      <c r="C647" s="135"/>
      <c r="D647" s="135"/>
      <c r="E647" s="136"/>
      <c r="F647" s="135"/>
      <c r="G647" s="134"/>
      <c r="H647" s="134"/>
      <c r="I647" s="134"/>
      <c r="J647" s="134"/>
      <c r="K647" s="134"/>
      <c r="L647" s="134"/>
      <c r="M647" s="134"/>
      <c r="N647" s="134"/>
      <c r="O647" s="134"/>
      <c r="P647" s="134"/>
      <c r="Q647" s="134"/>
      <c r="R647" s="134"/>
      <c r="S647" s="134"/>
      <c r="T647" s="134"/>
      <c r="U647" s="134"/>
      <c r="V647" s="134"/>
      <c r="W647" s="134"/>
      <c r="X647" s="134"/>
      <c r="Y647" s="134"/>
      <c r="Z647" s="134"/>
    </row>
    <row r="648" spans="1:26">
      <c r="A648" s="134"/>
      <c r="B648" s="134"/>
      <c r="C648" s="135"/>
      <c r="D648" s="135"/>
      <c r="E648" s="136"/>
      <c r="F648" s="135"/>
      <c r="G648" s="134"/>
      <c r="H648" s="134"/>
      <c r="I648" s="134"/>
      <c r="J648" s="134"/>
      <c r="K648" s="134"/>
      <c r="L648" s="134"/>
      <c r="M648" s="134"/>
      <c r="N648" s="134"/>
      <c r="O648" s="134"/>
      <c r="P648" s="134"/>
      <c r="Q648" s="134"/>
      <c r="R648" s="134"/>
      <c r="S648" s="134"/>
      <c r="T648" s="134"/>
      <c r="U648" s="134"/>
      <c r="V648" s="134"/>
      <c r="W648" s="134"/>
      <c r="X648" s="134"/>
      <c r="Y648" s="134"/>
      <c r="Z648" s="134"/>
    </row>
    <row r="649" spans="1:26">
      <c r="A649" s="134"/>
      <c r="B649" s="134"/>
      <c r="C649" s="135"/>
      <c r="D649" s="135"/>
      <c r="E649" s="136"/>
      <c r="F649" s="135"/>
      <c r="G649" s="134"/>
      <c r="H649" s="134"/>
      <c r="I649" s="134"/>
      <c r="J649" s="134"/>
      <c r="K649" s="134"/>
      <c r="L649" s="134"/>
      <c r="M649" s="134"/>
      <c r="N649" s="134"/>
      <c r="O649" s="134"/>
      <c r="P649" s="134"/>
      <c r="Q649" s="134"/>
      <c r="R649" s="134"/>
      <c r="S649" s="134"/>
      <c r="T649" s="134"/>
      <c r="U649" s="134"/>
      <c r="V649" s="134"/>
      <c r="W649" s="134"/>
      <c r="X649" s="134"/>
      <c r="Y649" s="134"/>
      <c r="Z649" s="134"/>
    </row>
    <row r="650" spans="1:26">
      <c r="A650" s="134"/>
      <c r="B650" s="134"/>
      <c r="C650" s="135"/>
      <c r="D650" s="135"/>
      <c r="E650" s="136"/>
      <c r="F650" s="135"/>
      <c r="G650" s="134"/>
      <c r="H650" s="134"/>
      <c r="I650" s="134"/>
      <c r="J650" s="134"/>
      <c r="K650" s="134"/>
      <c r="L650" s="134"/>
      <c r="M650" s="134"/>
      <c r="N650" s="134"/>
      <c r="O650" s="134"/>
      <c r="P650" s="134"/>
      <c r="Q650" s="134"/>
      <c r="R650" s="134"/>
      <c r="S650" s="134"/>
      <c r="T650" s="134"/>
      <c r="U650" s="134"/>
      <c r="V650" s="134"/>
      <c r="W650" s="134"/>
      <c r="X650" s="134"/>
      <c r="Y650" s="134"/>
      <c r="Z650" s="134"/>
    </row>
    <row r="651" spans="1:26">
      <c r="A651" s="134"/>
      <c r="B651" s="134"/>
      <c r="C651" s="135"/>
      <c r="D651" s="135"/>
      <c r="E651" s="136"/>
      <c r="F651" s="135"/>
      <c r="G651" s="134"/>
      <c r="H651" s="134"/>
      <c r="I651" s="134"/>
      <c r="J651" s="134"/>
      <c r="K651" s="134"/>
      <c r="L651" s="134"/>
      <c r="M651" s="134"/>
      <c r="N651" s="134"/>
      <c r="O651" s="134"/>
      <c r="P651" s="134"/>
      <c r="Q651" s="134"/>
      <c r="R651" s="134"/>
      <c r="S651" s="134"/>
      <c r="T651" s="134"/>
      <c r="U651" s="134"/>
      <c r="V651" s="134"/>
      <c r="W651" s="134"/>
      <c r="X651" s="134"/>
      <c r="Y651" s="134"/>
      <c r="Z651" s="134"/>
    </row>
    <row r="652" spans="1:26">
      <c r="A652" s="134"/>
      <c r="B652" s="134"/>
      <c r="C652" s="135"/>
      <c r="D652" s="135"/>
      <c r="E652" s="136"/>
      <c r="F652" s="135"/>
      <c r="G652" s="134"/>
      <c r="H652" s="134"/>
      <c r="I652" s="134"/>
      <c r="J652" s="134"/>
      <c r="K652" s="134"/>
      <c r="L652" s="134"/>
      <c r="M652" s="134"/>
      <c r="N652" s="134"/>
      <c r="O652" s="134"/>
      <c r="P652" s="134"/>
      <c r="Q652" s="134"/>
      <c r="R652" s="134"/>
      <c r="S652" s="134"/>
      <c r="T652" s="134"/>
      <c r="U652" s="134"/>
      <c r="V652" s="134"/>
      <c r="W652" s="134"/>
      <c r="X652" s="134"/>
      <c r="Y652" s="134"/>
      <c r="Z652" s="134"/>
    </row>
    <row r="653" spans="1:26">
      <c r="A653" s="134"/>
      <c r="B653" s="134"/>
      <c r="C653" s="135"/>
      <c r="D653" s="135"/>
      <c r="E653" s="136"/>
      <c r="F653" s="135"/>
      <c r="G653" s="134"/>
      <c r="H653" s="134"/>
      <c r="I653" s="134"/>
      <c r="J653" s="134"/>
      <c r="K653" s="134"/>
      <c r="L653" s="134"/>
      <c r="M653" s="134"/>
      <c r="N653" s="134"/>
      <c r="O653" s="134"/>
      <c r="P653" s="134"/>
      <c r="Q653" s="134"/>
      <c r="R653" s="134"/>
      <c r="S653" s="134"/>
      <c r="T653" s="134"/>
      <c r="U653" s="134"/>
      <c r="V653" s="134"/>
      <c r="W653" s="134"/>
      <c r="X653" s="134"/>
      <c r="Y653" s="134"/>
      <c r="Z653" s="134"/>
    </row>
    <row r="654" spans="1:26">
      <c r="A654" s="134"/>
      <c r="B654" s="134"/>
      <c r="C654" s="135"/>
      <c r="D654" s="135"/>
      <c r="E654" s="136"/>
      <c r="F654" s="135"/>
      <c r="G654" s="134"/>
      <c r="H654" s="134"/>
      <c r="I654" s="134"/>
      <c r="J654" s="134"/>
      <c r="K654" s="134"/>
      <c r="L654" s="134"/>
      <c r="M654" s="134"/>
      <c r="N654" s="134"/>
      <c r="O654" s="134"/>
      <c r="P654" s="134"/>
      <c r="Q654" s="134"/>
      <c r="R654" s="134"/>
      <c r="S654" s="134"/>
      <c r="T654" s="134"/>
      <c r="U654" s="134"/>
      <c r="V654" s="134"/>
      <c r="W654" s="134"/>
      <c r="X654" s="134"/>
      <c r="Y654" s="134"/>
      <c r="Z654" s="134"/>
    </row>
    <row r="655" spans="1:26">
      <c r="A655" s="134"/>
      <c r="B655" s="134"/>
      <c r="C655" s="135"/>
      <c r="D655" s="135"/>
      <c r="E655" s="136"/>
      <c r="F655" s="135"/>
      <c r="G655" s="134"/>
      <c r="H655" s="134"/>
      <c r="I655" s="134"/>
      <c r="J655" s="134"/>
      <c r="K655" s="134"/>
      <c r="L655" s="134"/>
      <c r="M655" s="134"/>
      <c r="N655" s="134"/>
      <c r="O655" s="134"/>
      <c r="P655" s="134"/>
      <c r="Q655" s="134"/>
      <c r="R655" s="134"/>
      <c r="S655" s="134"/>
      <c r="T655" s="134"/>
      <c r="U655" s="134"/>
      <c r="V655" s="134"/>
      <c r="W655" s="134"/>
      <c r="X655" s="134"/>
      <c r="Y655" s="134"/>
      <c r="Z655" s="134"/>
    </row>
    <row r="656" spans="1:26">
      <c r="A656" s="134"/>
      <c r="B656" s="134"/>
      <c r="C656" s="135"/>
      <c r="D656" s="135"/>
      <c r="E656" s="136"/>
      <c r="F656" s="135"/>
      <c r="G656" s="134"/>
      <c r="H656" s="134"/>
      <c r="I656" s="134"/>
      <c r="J656" s="134"/>
      <c r="K656" s="134"/>
      <c r="L656" s="134"/>
      <c r="M656" s="134"/>
      <c r="N656" s="134"/>
      <c r="O656" s="134"/>
      <c r="P656" s="134"/>
      <c r="Q656" s="134"/>
      <c r="R656" s="134"/>
      <c r="S656" s="134"/>
      <c r="T656" s="134"/>
      <c r="U656" s="134"/>
      <c r="V656" s="134"/>
      <c r="W656" s="134"/>
      <c r="X656" s="134"/>
      <c r="Y656" s="134"/>
      <c r="Z656" s="134"/>
    </row>
    <row r="657" spans="1:26">
      <c r="A657" s="134"/>
      <c r="B657" s="134"/>
      <c r="C657" s="135"/>
      <c r="D657" s="135"/>
      <c r="E657" s="136"/>
      <c r="F657" s="135"/>
      <c r="G657" s="134"/>
      <c r="H657" s="134"/>
      <c r="I657" s="134"/>
      <c r="J657" s="134"/>
      <c r="K657" s="134"/>
      <c r="L657" s="134"/>
      <c r="M657" s="134"/>
      <c r="N657" s="134"/>
      <c r="O657" s="134"/>
      <c r="P657" s="134"/>
      <c r="Q657" s="134"/>
      <c r="R657" s="134"/>
      <c r="S657" s="134"/>
      <c r="T657" s="134"/>
      <c r="U657" s="134"/>
      <c r="V657" s="134"/>
      <c r="W657" s="134"/>
      <c r="X657" s="134"/>
      <c r="Y657" s="134"/>
      <c r="Z657" s="134"/>
    </row>
    <row r="658" spans="1:26">
      <c r="A658" s="134"/>
      <c r="B658" s="134"/>
      <c r="C658" s="135"/>
      <c r="D658" s="135"/>
      <c r="E658" s="136"/>
      <c r="F658" s="135"/>
      <c r="G658" s="134"/>
      <c r="H658" s="134"/>
      <c r="I658" s="134"/>
      <c r="J658" s="134"/>
      <c r="K658" s="134"/>
      <c r="L658" s="134"/>
      <c r="M658" s="134"/>
      <c r="N658" s="134"/>
      <c r="O658" s="134"/>
      <c r="P658" s="134"/>
      <c r="Q658" s="134"/>
      <c r="R658" s="134"/>
      <c r="S658" s="134"/>
      <c r="T658" s="134"/>
      <c r="U658" s="134"/>
      <c r="V658" s="134"/>
      <c r="W658" s="134"/>
      <c r="X658" s="134"/>
      <c r="Y658" s="134"/>
      <c r="Z658" s="134"/>
    </row>
    <row r="659" spans="1:26">
      <c r="A659" s="134"/>
      <c r="B659" s="134"/>
      <c r="C659" s="135"/>
      <c r="D659" s="135"/>
      <c r="E659" s="136"/>
      <c r="F659" s="135"/>
      <c r="G659" s="134"/>
      <c r="H659" s="134"/>
      <c r="I659" s="134"/>
      <c r="J659" s="134"/>
      <c r="K659" s="134"/>
      <c r="L659" s="134"/>
      <c r="M659" s="134"/>
      <c r="N659" s="134"/>
      <c r="O659" s="134"/>
      <c r="P659" s="134"/>
      <c r="Q659" s="134"/>
      <c r="R659" s="134"/>
      <c r="S659" s="134"/>
      <c r="T659" s="134"/>
      <c r="U659" s="134"/>
      <c r="V659" s="134"/>
      <c r="W659" s="134"/>
      <c r="X659" s="134"/>
      <c r="Y659" s="134"/>
      <c r="Z659" s="134"/>
    </row>
    <row r="660" spans="1:26">
      <c r="A660" s="134"/>
      <c r="B660" s="134"/>
      <c r="C660" s="135"/>
      <c r="D660" s="135"/>
      <c r="E660" s="136"/>
      <c r="F660" s="135"/>
      <c r="G660" s="134"/>
      <c r="H660" s="134"/>
      <c r="I660" s="134"/>
      <c r="J660" s="134"/>
      <c r="K660" s="134"/>
      <c r="L660" s="134"/>
      <c r="M660" s="134"/>
      <c r="N660" s="134"/>
      <c r="O660" s="134"/>
      <c r="P660" s="134"/>
      <c r="Q660" s="134"/>
      <c r="R660" s="134"/>
      <c r="S660" s="134"/>
      <c r="T660" s="134"/>
      <c r="U660" s="134"/>
      <c r="V660" s="134"/>
      <c r="W660" s="134"/>
      <c r="X660" s="134"/>
      <c r="Y660" s="134"/>
      <c r="Z660" s="134"/>
    </row>
    <row r="661" spans="1:26">
      <c r="A661" s="134"/>
      <c r="B661" s="134"/>
      <c r="C661" s="135"/>
      <c r="D661" s="135"/>
      <c r="E661" s="136"/>
      <c r="F661" s="135"/>
      <c r="G661" s="134"/>
      <c r="H661" s="134"/>
      <c r="I661" s="134"/>
      <c r="J661" s="134"/>
      <c r="K661" s="134"/>
      <c r="L661" s="134"/>
      <c r="M661" s="134"/>
      <c r="N661" s="134"/>
      <c r="O661" s="134"/>
      <c r="P661" s="134"/>
      <c r="Q661" s="134"/>
      <c r="R661" s="134"/>
      <c r="S661" s="134"/>
      <c r="T661" s="134"/>
      <c r="U661" s="134"/>
      <c r="V661" s="134"/>
      <c r="W661" s="134"/>
      <c r="X661" s="134"/>
      <c r="Y661" s="134"/>
      <c r="Z661" s="134"/>
    </row>
    <row r="662" spans="1:26">
      <c r="A662" s="134"/>
      <c r="B662" s="134"/>
      <c r="C662" s="135"/>
      <c r="D662" s="135"/>
      <c r="E662" s="136"/>
      <c r="F662" s="135"/>
      <c r="G662" s="134"/>
      <c r="H662" s="134"/>
      <c r="I662" s="134"/>
      <c r="J662" s="134"/>
      <c r="K662" s="134"/>
      <c r="L662" s="134"/>
      <c r="M662" s="134"/>
      <c r="N662" s="134"/>
      <c r="O662" s="134"/>
      <c r="P662" s="134"/>
      <c r="Q662" s="134"/>
      <c r="R662" s="134"/>
      <c r="S662" s="134"/>
      <c r="T662" s="134"/>
      <c r="U662" s="134"/>
      <c r="V662" s="134"/>
      <c r="W662" s="134"/>
      <c r="X662" s="134"/>
      <c r="Y662" s="134"/>
      <c r="Z662" s="134"/>
    </row>
    <row r="663" spans="1:26">
      <c r="A663" s="134"/>
      <c r="B663" s="134"/>
      <c r="C663" s="135"/>
      <c r="D663" s="135"/>
      <c r="E663" s="136"/>
      <c r="F663" s="135"/>
      <c r="G663" s="134"/>
      <c r="H663" s="134"/>
      <c r="I663" s="134"/>
      <c r="J663" s="134"/>
      <c r="K663" s="134"/>
      <c r="L663" s="134"/>
      <c r="M663" s="134"/>
      <c r="N663" s="134"/>
      <c r="O663" s="134"/>
      <c r="P663" s="134"/>
      <c r="Q663" s="134"/>
      <c r="R663" s="134"/>
      <c r="S663" s="134"/>
      <c r="T663" s="134"/>
      <c r="U663" s="134"/>
      <c r="V663" s="134"/>
      <c r="W663" s="134"/>
      <c r="X663" s="134"/>
      <c r="Y663" s="134"/>
      <c r="Z663" s="134"/>
    </row>
    <row r="664" spans="1:26">
      <c r="A664" s="134"/>
      <c r="B664" s="134"/>
      <c r="C664" s="135"/>
      <c r="D664" s="135"/>
      <c r="E664" s="136"/>
      <c r="F664" s="135"/>
      <c r="G664" s="134"/>
      <c r="H664" s="134"/>
      <c r="I664" s="134"/>
      <c r="J664" s="134"/>
      <c r="K664" s="134"/>
      <c r="L664" s="134"/>
      <c r="M664" s="134"/>
      <c r="N664" s="134"/>
      <c r="O664" s="134"/>
      <c r="P664" s="134"/>
      <c r="Q664" s="134"/>
      <c r="R664" s="134"/>
      <c r="S664" s="134"/>
      <c r="T664" s="134"/>
      <c r="U664" s="134"/>
      <c r="V664" s="134"/>
      <c r="W664" s="134"/>
      <c r="X664" s="134"/>
      <c r="Y664" s="134"/>
      <c r="Z664" s="134"/>
    </row>
    <row r="665" spans="1:26">
      <c r="A665" s="134"/>
      <c r="B665" s="134"/>
      <c r="C665" s="135"/>
      <c r="D665" s="135"/>
      <c r="E665" s="136"/>
      <c r="F665" s="135"/>
      <c r="G665" s="134"/>
      <c r="H665" s="134"/>
      <c r="I665" s="134"/>
      <c r="J665" s="134"/>
      <c r="K665" s="134"/>
      <c r="L665" s="134"/>
      <c r="M665" s="134"/>
      <c r="N665" s="134"/>
      <c r="O665" s="134"/>
      <c r="P665" s="134"/>
      <c r="Q665" s="134"/>
      <c r="R665" s="134"/>
      <c r="S665" s="134"/>
      <c r="T665" s="134"/>
      <c r="U665" s="134"/>
      <c r="V665" s="134"/>
      <c r="W665" s="134"/>
      <c r="X665" s="134"/>
      <c r="Y665" s="134"/>
      <c r="Z665" s="134"/>
    </row>
    <row r="666" spans="1:26">
      <c r="A666" s="134"/>
      <c r="B666" s="134"/>
      <c r="C666" s="135"/>
      <c r="D666" s="135"/>
      <c r="E666" s="136"/>
      <c r="F666" s="135"/>
      <c r="G666" s="134"/>
      <c r="H666" s="134"/>
      <c r="I666" s="134"/>
      <c r="J666" s="134"/>
      <c r="K666" s="134"/>
      <c r="L666" s="134"/>
      <c r="M666" s="134"/>
      <c r="N666" s="134"/>
      <c r="O666" s="134"/>
      <c r="P666" s="134"/>
      <c r="Q666" s="134"/>
      <c r="R666" s="134"/>
      <c r="S666" s="134"/>
      <c r="T666" s="134"/>
      <c r="U666" s="134"/>
      <c r="V666" s="134"/>
      <c r="W666" s="134"/>
      <c r="X666" s="134"/>
      <c r="Y666" s="134"/>
      <c r="Z666" s="134"/>
    </row>
    <row r="667" spans="1:26">
      <c r="A667" s="134"/>
      <c r="B667" s="134"/>
      <c r="C667" s="135"/>
      <c r="D667" s="135"/>
      <c r="E667" s="136"/>
      <c r="F667" s="135"/>
      <c r="G667" s="134"/>
      <c r="H667" s="134"/>
      <c r="I667" s="134"/>
      <c r="J667" s="134"/>
      <c r="K667" s="134"/>
      <c r="L667" s="134"/>
      <c r="M667" s="134"/>
      <c r="N667" s="134"/>
      <c r="O667" s="134"/>
      <c r="P667" s="134"/>
      <c r="Q667" s="134"/>
      <c r="R667" s="134"/>
      <c r="S667" s="134"/>
      <c r="T667" s="134"/>
      <c r="U667" s="134"/>
      <c r="V667" s="134"/>
      <c r="W667" s="134"/>
      <c r="X667" s="134"/>
      <c r="Y667" s="134"/>
      <c r="Z667" s="134"/>
    </row>
    <row r="668" spans="1:26">
      <c r="A668" s="134"/>
      <c r="B668" s="134"/>
      <c r="C668" s="135"/>
      <c r="D668" s="135"/>
      <c r="E668" s="136"/>
      <c r="F668" s="135"/>
      <c r="G668" s="134"/>
      <c r="H668" s="134"/>
      <c r="I668" s="134"/>
      <c r="J668" s="134"/>
      <c r="K668" s="134"/>
      <c r="L668" s="134"/>
      <c r="M668" s="134"/>
      <c r="N668" s="134"/>
      <c r="O668" s="134"/>
      <c r="P668" s="134"/>
      <c r="Q668" s="134"/>
      <c r="R668" s="134"/>
      <c r="S668" s="134"/>
      <c r="T668" s="134"/>
      <c r="U668" s="134"/>
      <c r="V668" s="134"/>
      <c r="W668" s="134"/>
      <c r="X668" s="134"/>
      <c r="Y668" s="134"/>
      <c r="Z668" s="134"/>
    </row>
    <row r="669" spans="1:26">
      <c r="A669" s="134"/>
      <c r="B669" s="134"/>
      <c r="C669" s="135"/>
      <c r="D669" s="135"/>
      <c r="E669" s="136"/>
      <c r="F669" s="135"/>
      <c r="G669" s="134"/>
      <c r="H669" s="134"/>
      <c r="I669" s="134"/>
      <c r="J669" s="134"/>
      <c r="K669" s="134"/>
      <c r="L669" s="134"/>
      <c r="M669" s="134"/>
      <c r="N669" s="134"/>
      <c r="O669" s="134"/>
      <c r="P669" s="134"/>
      <c r="Q669" s="134"/>
      <c r="R669" s="134"/>
      <c r="S669" s="134"/>
      <c r="T669" s="134"/>
      <c r="U669" s="134"/>
      <c r="V669" s="134"/>
      <c r="W669" s="134"/>
      <c r="X669" s="134"/>
      <c r="Y669" s="134"/>
      <c r="Z669" s="134"/>
    </row>
    <row r="670" spans="1:26">
      <c r="A670" s="134"/>
      <c r="B670" s="134"/>
      <c r="C670" s="135"/>
      <c r="D670" s="135"/>
      <c r="E670" s="136"/>
      <c r="F670" s="135"/>
      <c r="G670" s="134"/>
      <c r="H670" s="134"/>
      <c r="I670" s="134"/>
      <c r="J670" s="134"/>
      <c r="K670" s="134"/>
      <c r="L670" s="134"/>
      <c r="M670" s="134"/>
      <c r="N670" s="134"/>
      <c r="O670" s="134"/>
      <c r="P670" s="134"/>
      <c r="Q670" s="134"/>
      <c r="R670" s="134"/>
      <c r="S670" s="134"/>
      <c r="T670" s="134"/>
      <c r="U670" s="134"/>
      <c r="V670" s="134"/>
      <c r="W670" s="134"/>
      <c r="X670" s="134"/>
      <c r="Y670" s="134"/>
      <c r="Z670" s="134"/>
    </row>
    <row r="671" spans="1:26">
      <c r="A671" s="134"/>
      <c r="B671" s="134"/>
      <c r="C671" s="135"/>
      <c r="D671" s="135"/>
      <c r="E671" s="136"/>
      <c r="F671" s="135"/>
      <c r="G671" s="134"/>
      <c r="H671" s="134"/>
      <c r="I671" s="134"/>
      <c r="J671" s="134"/>
      <c r="K671" s="134"/>
      <c r="L671" s="134"/>
      <c r="M671" s="134"/>
      <c r="N671" s="134"/>
      <c r="O671" s="134"/>
      <c r="P671" s="134"/>
      <c r="Q671" s="134"/>
      <c r="R671" s="134"/>
      <c r="S671" s="134"/>
      <c r="T671" s="134"/>
      <c r="U671" s="134"/>
      <c r="V671" s="134"/>
      <c r="W671" s="134"/>
      <c r="X671" s="134"/>
      <c r="Y671" s="134"/>
      <c r="Z671" s="134"/>
    </row>
    <row r="672" spans="1:26">
      <c r="A672" s="134"/>
      <c r="B672" s="134"/>
      <c r="C672" s="135"/>
      <c r="D672" s="135"/>
      <c r="E672" s="136"/>
      <c r="F672" s="135"/>
      <c r="G672" s="134"/>
      <c r="H672" s="134"/>
      <c r="I672" s="134"/>
      <c r="J672" s="134"/>
      <c r="K672" s="134"/>
      <c r="L672" s="134"/>
      <c r="M672" s="134"/>
      <c r="N672" s="134"/>
      <c r="O672" s="134"/>
      <c r="P672" s="134"/>
      <c r="Q672" s="134"/>
      <c r="R672" s="134"/>
      <c r="S672" s="134"/>
      <c r="T672" s="134"/>
      <c r="U672" s="134"/>
      <c r="V672" s="134"/>
      <c r="W672" s="134"/>
      <c r="X672" s="134"/>
      <c r="Y672" s="134"/>
      <c r="Z672" s="134"/>
    </row>
    <row r="673" spans="1:26">
      <c r="A673" s="134"/>
      <c r="B673" s="134"/>
      <c r="C673" s="135"/>
      <c r="D673" s="135"/>
      <c r="E673" s="136"/>
      <c r="F673" s="135"/>
      <c r="G673" s="134"/>
      <c r="H673" s="134"/>
      <c r="I673" s="134"/>
      <c r="J673" s="134"/>
      <c r="K673" s="134"/>
      <c r="L673" s="134"/>
      <c r="M673" s="134"/>
      <c r="N673" s="134"/>
      <c r="O673" s="134"/>
      <c r="P673" s="134"/>
      <c r="Q673" s="134"/>
      <c r="R673" s="134"/>
      <c r="S673" s="134"/>
      <c r="T673" s="134"/>
      <c r="U673" s="134"/>
      <c r="V673" s="134"/>
      <c r="W673" s="134"/>
      <c r="X673" s="134"/>
      <c r="Y673" s="134"/>
      <c r="Z673" s="134"/>
    </row>
    <row r="674" spans="1:26">
      <c r="A674" s="134"/>
      <c r="B674" s="134"/>
      <c r="C674" s="135"/>
      <c r="D674" s="135"/>
      <c r="E674" s="136"/>
      <c r="F674" s="135"/>
      <c r="G674" s="134"/>
      <c r="H674" s="134"/>
      <c r="I674" s="134"/>
      <c r="J674" s="134"/>
      <c r="K674" s="134"/>
      <c r="L674" s="134"/>
      <c r="M674" s="134"/>
      <c r="N674" s="134"/>
      <c r="O674" s="134"/>
      <c r="P674" s="134"/>
      <c r="Q674" s="134"/>
      <c r="R674" s="134"/>
      <c r="S674" s="134"/>
      <c r="T674" s="134"/>
      <c r="U674" s="134"/>
      <c r="V674" s="134"/>
      <c r="W674" s="134"/>
      <c r="X674" s="134"/>
      <c r="Y674" s="134"/>
      <c r="Z674" s="134"/>
    </row>
    <row r="675" spans="1:26">
      <c r="A675" s="134"/>
      <c r="B675" s="134"/>
      <c r="C675" s="135"/>
      <c r="D675" s="135"/>
      <c r="E675" s="136"/>
      <c r="F675" s="135"/>
      <c r="G675" s="134"/>
      <c r="H675" s="134"/>
      <c r="I675" s="134"/>
      <c r="J675" s="134"/>
      <c r="K675" s="134"/>
      <c r="L675" s="134"/>
      <c r="M675" s="134"/>
      <c r="N675" s="134"/>
      <c r="O675" s="134"/>
      <c r="P675" s="134"/>
      <c r="Q675" s="134"/>
      <c r="R675" s="134"/>
      <c r="S675" s="134"/>
      <c r="T675" s="134"/>
      <c r="U675" s="134"/>
      <c r="V675" s="134"/>
      <c r="W675" s="134"/>
      <c r="X675" s="134"/>
      <c r="Y675" s="134"/>
      <c r="Z675" s="134"/>
    </row>
    <row r="676" spans="1:26">
      <c r="A676" s="134"/>
      <c r="B676" s="134"/>
      <c r="C676" s="135"/>
      <c r="D676" s="135"/>
      <c r="E676" s="136"/>
      <c r="F676" s="135"/>
      <c r="G676" s="134"/>
      <c r="H676" s="134"/>
      <c r="I676" s="134"/>
      <c r="J676" s="134"/>
      <c r="K676" s="134"/>
      <c r="L676" s="134"/>
      <c r="M676" s="134"/>
      <c r="N676" s="134"/>
      <c r="O676" s="134"/>
      <c r="P676" s="134"/>
      <c r="Q676" s="134"/>
      <c r="R676" s="134"/>
      <c r="S676" s="134"/>
      <c r="T676" s="134"/>
      <c r="U676" s="134"/>
      <c r="V676" s="134"/>
      <c r="W676" s="134"/>
      <c r="X676" s="134"/>
      <c r="Y676" s="134"/>
      <c r="Z676" s="134"/>
    </row>
    <row r="677" spans="1:26">
      <c r="A677" s="134"/>
      <c r="B677" s="134"/>
      <c r="C677" s="135"/>
      <c r="D677" s="135"/>
      <c r="E677" s="136"/>
      <c r="F677" s="135"/>
      <c r="G677" s="134"/>
      <c r="H677" s="134"/>
      <c r="I677" s="134"/>
      <c r="J677" s="134"/>
      <c r="K677" s="134"/>
      <c r="L677" s="134"/>
      <c r="M677" s="134"/>
      <c r="N677" s="134"/>
      <c r="O677" s="134"/>
      <c r="P677" s="134"/>
      <c r="Q677" s="134"/>
      <c r="R677" s="134"/>
      <c r="S677" s="134"/>
      <c r="T677" s="134"/>
      <c r="U677" s="134"/>
      <c r="V677" s="134"/>
      <c r="W677" s="134"/>
      <c r="X677" s="134"/>
      <c r="Y677" s="134"/>
      <c r="Z677" s="134"/>
    </row>
    <row r="678" spans="1:26">
      <c r="A678" s="134"/>
      <c r="B678" s="134"/>
      <c r="C678" s="135"/>
      <c r="D678" s="135"/>
      <c r="E678" s="136"/>
      <c r="F678" s="135"/>
      <c r="G678" s="134"/>
      <c r="H678" s="134"/>
      <c r="I678" s="134"/>
      <c r="J678" s="134"/>
      <c r="K678" s="134"/>
      <c r="L678" s="134"/>
      <c r="M678" s="134"/>
      <c r="N678" s="134"/>
      <c r="O678" s="134"/>
      <c r="P678" s="134"/>
      <c r="Q678" s="134"/>
      <c r="R678" s="134"/>
      <c r="S678" s="134"/>
      <c r="T678" s="134"/>
      <c r="U678" s="134"/>
      <c r="V678" s="134"/>
      <c r="W678" s="134"/>
      <c r="X678" s="134"/>
      <c r="Y678" s="134"/>
      <c r="Z678" s="134"/>
    </row>
    <row r="679" spans="1:26">
      <c r="A679" s="134"/>
      <c r="B679" s="134"/>
      <c r="C679" s="135"/>
      <c r="D679" s="135"/>
      <c r="E679" s="136"/>
      <c r="F679" s="135"/>
      <c r="G679" s="134"/>
      <c r="H679" s="134"/>
      <c r="I679" s="134"/>
      <c r="J679" s="134"/>
      <c r="K679" s="134"/>
      <c r="L679" s="134"/>
      <c r="M679" s="134"/>
      <c r="N679" s="134"/>
      <c r="O679" s="134"/>
      <c r="P679" s="134"/>
      <c r="Q679" s="134"/>
      <c r="R679" s="134"/>
      <c r="S679" s="134"/>
      <c r="T679" s="134"/>
      <c r="U679" s="134"/>
      <c r="V679" s="134"/>
      <c r="W679" s="134"/>
      <c r="X679" s="134"/>
      <c r="Y679" s="134"/>
      <c r="Z679" s="134"/>
    </row>
    <row r="680" spans="1:26">
      <c r="A680" s="134"/>
      <c r="B680" s="134"/>
      <c r="C680" s="135"/>
      <c r="D680" s="135"/>
      <c r="E680" s="136"/>
      <c r="F680" s="135"/>
      <c r="G680" s="134"/>
      <c r="H680" s="134"/>
      <c r="I680" s="134"/>
      <c r="J680" s="134"/>
      <c r="K680" s="134"/>
      <c r="L680" s="134"/>
      <c r="M680" s="134"/>
      <c r="N680" s="134"/>
      <c r="O680" s="134"/>
      <c r="P680" s="134"/>
      <c r="Q680" s="134"/>
      <c r="R680" s="134"/>
      <c r="S680" s="134"/>
      <c r="T680" s="134"/>
      <c r="U680" s="134"/>
      <c r="V680" s="134"/>
      <c r="W680" s="134"/>
      <c r="X680" s="134"/>
      <c r="Y680" s="134"/>
      <c r="Z680" s="134"/>
    </row>
    <row r="681" spans="1:26">
      <c r="A681" s="134"/>
      <c r="B681" s="134"/>
      <c r="C681" s="135"/>
      <c r="D681" s="135"/>
      <c r="E681" s="136"/>
      <c r="F681" s="135"/>
      <c r="G681" s="134"/>
      <c r="H681" s="134"/>
      <c r="I681" s="134"/>
      <c r="J681" s="134"/>
      <c r="K681" s="134"/>
      <c r="L681" s="134"/>
      <c r="M681" s="134"/>
      <c r="N681" s="134"/>
      <c r="O681" s="134"/>
      <c r="P681" s="134"/>
      <c r="Q681" s="134"/>
      <c r="R681" s="134"/>
      <c r="S681" s="134"/>
      <c r="T681" s="134"/>
      <c r="U681" s="134"/>
      <c r="V681" s="134"/>
      <c r="W681" s="134"/>
      <c r="X681" s="134"/>
      <c r="Y681" s="134"/>
      <c r="Z681" s="134"/>
    </row>
    <row r="682" spans="1:26">
      <c r="A682" s="134"/>
      <c r="B682" s="134"/>
      <c r="C682" s="135"/>
      <c r="D682" s="135"/>
      <c r="E682" s="136"/>
      <c r="F682" s="135"/>
      <c r="G682" s="134"/>
      <c r="H682" s="134"/>
      <c r="I682" s="134"/>
      <c r="J682" s="134"/>
      <c r="K682" s="134"/>
      <c r="L682" s="134"/>
      <c r="M682" s="134"/>
      <c r="N682" s="134"/>
      <c r="O682" s="134"/>
      <c r="P682" s="134"/>
      <c r="Q682" s="134"/>
      <c r="R682" s="134"/>
      <c r="S682" s="134"/>
      <c r="T682" s="134"/>
      <c r="U682" s="134"/>
      <c r="V682" s="134"/>
      <c r="W682" s="134"/>
      <c r="X682" s="134"/>
      <c r="Y682" s="134"/>
      <c r="Z682" s="134"/>
    </row>
    <row r="683" spans="1:26">
      <c r="A683" s="134"/>
      <c r="B683" s="134"/>
      <c r="C683" s="135"/>
      <c r="D683" s="135"/>
      <c r="E683" s="136"/>
      <c r="F683" s="135"/>
      <c r="G683" s="134"/>
      <c r="H683" s="134"/>
      <c r="I683" s="134"/>
      <c r="J683" s="134"/>
      <c r="K683" s="134"/>
      <c r="L683" s="134"/>
      <c r="M683" s="134"/>
      <c r="N683" s="134"/>
      <c r="O683" s="134"/>
      <c r="P683" s="134"/>
      <c r="Q683" s="134"/>
      <c r="R683" s="134"/>
      <c r="S683" s="134"/>
      <c r="T683" s="134"/>
      <c r="U683" s="134"/>
      <c r="V683" s="134"/>
      <c r="W683" s="134"/>
      <c r="X683" s="134"/>
      <c r="Y683" s="134"/>
      <c r="Z683" s="134"/>
    </row>
    <row r="684" spans="1:26">
      <c r="A684" s="134"/>
      <c r="B684" s="134"/>
      <c r="C684" s="135"/>
      <c r="D684" s="135"/>
      <c r="E684" s="136"/>
      <c r="F684" s="135"/>
      <c r="G684" s="134"/>
      <c r="H684" s="134"/>
      <c r="I684" s="134"/>
      <c r="J684" s="134"/>
      <c r="K684" s="134"/>
      <c r="L684" s="134"/>
      <c r="M684" s="134"/>
      <c r="N684" s="134"/>
      <c r="O684" s="134"/>
      <c r="P684" s="134"/>
      <c r="Q684" s="134"/>
      <c r="R684" s="134"/>
      <c r="S684" s="134"/>
      <c r="T684" s="134"/>
      <c r="U684" s="134"/>
      <c r="V684" s="134"/>
      <c r="W684" s="134"/>
      <c r="X684" s="134"/>
      <c r="Y684" s="134"/>
      <c r="Z684" s="134"/>
    </row>
    <row r="685" spans="1:26">
      <c r="A685" s="134"/>
      <c r="B685" s="134"/>
      <c r="C685" s="135"/>
      <c r="D685" s="135"/>
      <c r="E685" s="136"/>
      <c r="F685" s="135"/>
      <c r="G685" s="134"/>
      <c r="H685" s="134"/>
      <c r="I685" s="134"/>
      <c r="J685" s="134"/>
      <c r="K685" s="134"/>
      <c r="L685" s="134"/>
      <c r="M685" s="134"/>
      <c r="N685" s="134"/>
      <c r="O685" s="134"/>
      <c r="P685" s="134"/>
      <c r="Q685" s="134"/>
      <c r="R685" s="134"/>
      <c r="S685" s="134"/>
      <c r="T685" s="134"/>
      <c r="U685" s="134"/>
      <c r="V685" s="134"/>
      <c r="W685" s="134"/>
      <c r="X685" s="134"/>
      <c r="Y685" s="134"/>
      <c r="Z685" s="134"/>
    </row>
    <row r="686" spans="1:26">
      <c r="A686" s="134"/>
      <c r="B686" s="134"/>
      <c r="C686" s="135"/>
      <c r="D686" s="135"/>
      <c r="E686" s="136"/>
      <c r="F686" s="135"/>
      <c r="G686" s="134"/>
      <c r="H686" s="134"/>
      <c r="I686" s="134"/>
      <c r="J686" s="134"/>
      <c r="K686" s="134"/>
      <c r="L686" s="134"/>
      <c r="M686" s="134"/>
      <c r="N686" s="134"/>
      <c r="O686" s="134"/>
      <c r="P686" s="134"/>
      <c r="Q686" s="134"/>
      <c r="R686" s="134"/>
      <c r="S686" s="134"/>
      <c r="T686" s="134"/>
      <c r="U686" s="134"/>
      <c r="V686" s="134"/>
      <c r="W686" s="134"/>
      <c r="X686" s="134"/>
      <c r="Y686" s="134"/>
      <c r="Z686" s="134"/>
    </row>
    <row r="687" spans="1:26">
      <c r="A687" s="134"/>
      <c r="B687" s="134"/>
      <c r="C687" s="135"/>
      <c r="D687" s="135"/>
      <c r="E687" s="136"/>
      <c r="F687" s="135"/>
      <c r="G687" s="134"/>
      <c r="H687" s="134"/>
      <c r="I687" s="134"/>
      <c r="J687" s="134"/>
      <c r="K687" s="134"/>
      <c r="L687" s="134"/>
      <c r="M687" s="134"/>
      <c r="N687" s="134"/>
      <c r="O687" s="134"/>
      <c r="P687" s="134"/>
      <c r="Q687" s="134"/>
      <c r="R687" s="134"/>
      <c r="S687" s="134"/>
      <c r="T687" s="134"/>
      <c r="U687" s="134"/>
      <c r="V687" s="134"/>
      <c r="W687" s="134"/>
      <c r="X687" s="134"/>
      <c r="Y687" s="134"/>
      <c r="Z687" s="134"/>
    </row>
    <row r="688" spans="1:26">
      <c r="A688" s="134"/>
      <c r="B688" s="134"/>
      <c r="C688" s="135"/>
      <c r="D688" s="135"/>
      <c r="E688" s="136"/>
      <c r="F688" s="135"/>
      <c r="G688" s="134"/>
      <c r="H688" s="134"/>
      <c r="I688" s="134"/>
      <c r="J688" s="134"/>
      <c r="K688" s="134"/>
      <c r="L688" s="134"/>
      <c r="M688" s="134"/>
      <c r="N688" s="134"/>
      <c r="O688" s="134"/>
      <c r="P688" s="134"/>
      <c r="Q688" s="134"/>
      <c r="R688" s="134"/>
      <c r="S688" s="134"/>
      <c r="T688" s="134"/>
      <c r="U688" s="134"/>
      <c r="V688" s="134"/>
      <c r="W688" s="134"/>
      <c r="X688" s="134"/>
      <c r="Y688" s="134"/>
      <c r="Z688" s="134"/>
    </row>
    <row r="689" spans="1:26">
      <c r="A689" s="134"/>
      <c r="B689" s="134"/>
      <c r="C689" s="135"/>
      <c r="D689" s="135"/>
      <c r="E689" s="136"/>
      <c r="F689" s="135"/>
      <c r="G689" s="134"/>
      <c r="H689" s="134"/>
      <c r="I689" s="134"/>
      <c r="J689" s="134"/>
      <c r="K689" s="134"/>
      <c r="L689" s="134"/>
      <c r="M689" s="134"/>
      <c r="N689" s="134"/>
      <c r="O689" s="134"/>
      <c r="P689" s="134"/>
      <c r="Q689" s="134"/>
      <c r="R689" s="134"/>
      <c r="S689" s="134"/>
      <c r="T689" s="134"/>
      <c r="U689" s="134"/>
      <c r="V689" s="134"/>
      <c r="W689" s="134"/>
      <c r="X689" s="134"/>
      <c r="Y689" s="134"/>
      <c r="Z689" s="134"/>
    </row>
    <row r="690" spans="1:26">
      <c r="A690" s="134"/>
      <c r="B690" s="134"/>
      <c r="C690" s="135"/>
      <c r="D690" s="135"/>
      <c r="E690" s="136"/>
      <c r="F690" s="135"/>
      <c r="G690" s="134"/>
      <c r="H690" s="134"/>
      <c r="I690" s="134"/>
      <c r="J690" s="134"/>
      <c r="K690" s="134"/>
      <c r="L690" s="134"/>
      <c r="M690" s="134"/>
      <c r="N690" s="134"/>
      <c r="O690" s="134"/>
      <c r="P690" s="134"/>
      <c r="Q690" s="134"/>
      <c r="R690" s="134"/>
      <c r="S690" s="134"/>
      <c r="T690" s="134"/>
      <c r="U690" s="134"/>
      <c r="V690" s="134"/>
      <c r="W690" s="134"/>
      <c r="X690" s="134"/>
      <c r="Y690" s="134"/>
      <c r="Z690" s="134"/>
    </row>
    <row r="691" spans="1:26">
      <c r="A691" s="134"/>
      <c r="B691" s="134"/>
      <c r="C691" s="135"/>
      <c r="D691" s="135"/>
      <c r="E691" s="136"/>
      <c r="F691" s="135"/>
      <c r="G691" s="134"/>
      <c r="H691" s="134"/>
      <c r="I691" s="134"/>
      <c r="J691" s="134"/>
      <c r="K691" s="134"/>
      <c r="L691" s="134"/>
      <c r="M691" s="134"/>
      <c r="N691" s="134"/>
      <c r="O691" s="134"/>
      <c r="P691" s="134"/>
      <c r="Q691" s="134"/>
      <c r="R691" s="134"/>
      <c r="S691" s="134"/>
      <c r="T691" s="134"/>
      <c r="U691" s="134"/>
      <c r="V691" s="134"/>
      <c r="W691" s="134"/>
      <c r="X691" s="134"/>
      <c r="Y691" s="134"/>
      <c r="Z691" s="134"/>
    </row>
    <row r="692" spans="1:26">
      <c r="A692" s="134"/>
      <c r="B692" s="134"/>
      <c r="C692" s="135"/>
      <c r="D692" s="135"/>
      <c r="E692" s="136"/>
      <c r="F692" s="135"/>
      <c r="G692" s="134"/>
      <c r="H692" s="134"/>
      <c r="I692" s="134"/>
      <c r="J692" s="134"/>
      <c r="K692" s="134"/>
      <c r="L692" s="134"/>
      <c r="M692" s="134"/>
      <c r="N692" s="134"/>
      <c r="O692" s="134"/>
      <c r="P692" s="134"/>
      <c r="Q692" s="134"/>
      <c r="R692" s="134"/>
      <c r="S692" s="134"/>
      <c r="T692" s="134"/>
      <c r="U692" s="134"/>
      <c r="V692" s="134"/>
      <c r="W692" s="134"/>
      <c r="X692" s="134"/>
      <c r="Y692" s="134"/>
      <c r="Z692" s="134"/>
    </row>
    <row r="693" spans="1:26">
      <c r="A693" s="134"/>
      <c r="B693" s="134"/>
      <c r="C693" s="135"/>
      <c r="D693" s="135"/>
      <c r="E693" s="136"/>
      <c r="F693" s="135"/>
      <c r="G693" s="134"/>
      <c r="H693" s="134"/>
      <c r="I693" s="134"/>
      <c r="J693" s="134"/>
      <c r="K693" s="134"/>
      <c r="L693" s="134"/>
      <c r="M693" s="134"/>
      <c r="N693" s="134"/>
      <c r="O693" s="134"/>
      <c r="P693" s="134"/>
      <c r="Q693" s="134"/>
      <c r="R693" s="134"/>
      <c r="S693" s="134"/>
      <c r="T693" s="134"/>
      <c r="U693" s="134"/>
      <c r="V693" s="134"/>
      <c r="W693" s="134"/>
      <c r="X693" s="134"/>
      <c r="Y693" s="134"/>
      <c r="Z693" s="134"/>
    </row>
    <row r="694" spans="1:26">
      <c r="A694" s="134"/>
      <c r="B694" s="134"/>
      <c r="C694" s="135"/>
      <c r="D694" s="135"/>
      <c r="E694" s="136"/>
      <c r="F694" s="135"/>
      <c r="G694" s="134"/>
      <c r="H694" s="134"/>
      <c r="I694" s="134"/>
      <c r="J694" s="134"/>
      <c r="K694" s="134"/>
      <c r="L694" s="134"/>
      <c r="M694" s="134"/>
      <c r="N694" s="134"/>
      <c r="O694" s="134"/>
      <c r="P694" s="134"/>
      <c r="Q694" s="134"/>
      <c r="R694" s="134"/>
      <c r="S694" s="134"/>
      <c r="T694" s="134"/>
      <c r="U694" s="134"/>
      <c r="V694" s="134"/>
      <c r="W694" s="134"/>
      <c r="X694" s="134"/>
      <c r="Y694" s="134"/>
      <c r="Z694" s="134"/>
    </row>
    <row r="695" spans="1:26">
      <c r="A695" s="134"/>
      <c r="B695" s="134"/>
      <c r="C695" s="135"/>
      <c r="D695" s="135"/>
      <c r="E695" s="136"/>
      <c r="F695" s="135"/>
      <c r="G695" s="134"/>
      <c r="H695" s="134"/>
      <c r="I695" s="134"/>
      <c r="J695" s="134"/>
      <c r="K695" s="134"/>
      <c r="L695" s="134"/>
      <c r="M695" s="134"/>
      <c r="N695" s="134"/>
      <c r="O695" s="134"/>
      <c r="P695" s="134"/>
      <c r="Q695" s="134"/>
      <c r="R695" s="134"/>
      <c r="S695" s="134"/>
      <c r="T695" s="134"/>
      <c r="U695" s="134"/>
      <c r="V695" s="134"/>
      <c r="W695" s="134"/>
      <c r="X695" s="134"/>
      <c r="Y695" s="134"/>
      <c r="Z695" s="134"/>
    </row>
    <row r="696" spans="1:26">
      <c r="A696" s="134"/>
      <c r="B696" s="134"/>
      <c r="C696" s="135"/>
      <c r="D696" s="135"/>
      <c r="E696" s="136"/>
      <c r="F696" s="135"/>
      <c r="G696" s="134"/>
      <c r="H696" s="134"/>
      <c r="I696" s="134"/>
      <c r="J696" s="134"/>
      <c r="K696" s="134"/>
      <c r="L696" s="134"/>
      <c r="M696" s="134"/>
      <c r="N696" s="134"/>
      <c r="O696" s="134"/>
      <c r="P696" s="134"/>
      <c r="Q696" s="134"/>
      <c r="R696" s="134"/>
      <c r="S696" s="134"/>
      <c r="T696" s="134"/>
      <c r="U696" s="134"/>
      <c r="V696" s="134"/>
      <c r="W696" s="134"/>
      <c r="X696" s="134"/>
      <c r="Y696" s="134"/>
      <c r="Z696" s="134"/>
    </row>
    <row r="697" spans="1:26">
      <c r="A697" s="134"/>
      <c r="B697" s="134"/>
      <c r="C697" s="135"/>
      <c r="D697" s="135"/>
      <c r="E697" s="136"/>
      <c r="F697" s="135"/>
      <c r="G697" s="134"/>
      <c r="H697" s="134"/>
      <c r="I697" s="134"/>
      <c r="J697" s="134"/>
      <c r="K697" s="134"/>
      <c r="L697" s="134"/>
      <c r="M697" s="134"/>
      <c r="N697" s="134"/>
      <c r="O697" s="134"/>
      <c r="P697" s="134"/>
      <c r="Q697" s="134"/>
      <c r="R697" s="134"/>
      <c r="S697" s="134"/>
      <c r="T697" s="134"/>
      <c r="U697" s="134"/>
      <c r="V697" s="134"/>
      <c r="W697" s="134"/>
      <c r="X697" s="134"/>
      <c r="Y697" s="134"/>
      <c r="Z697" s="134"/>
    </row>
    <row r="698" spans="1:26">
      <c r="A698" s="134"/>
      <c r="B698" s="134"/>
      <c r="C698" s="135"/>
      <c r="D698" s="135"/>
      <c r="E698" s="136"/>
      <c r="F698" s="135"/>
      <c r="G698" s="134"/>
      <c r="H698" s="134"/>
      <c r="I698" s="134"/>
      <c r="J698" s="134"/>
      <c r="K698" s="134"/>
      <c r="L698" s="134"/>
      <c r="M698" s="134"/>
      <c r="N698" s="134"/>
      <c r="O698" s="134"/>
      <c r="P698" s="134"/>
      <c r="Q698" s="134"/>
      <c r="R698" s="134"/>
      <c r="S698" s="134"/>
      <c r="T698" s="134"/>
      <c r="U698" s="134"/>
      <c r="V698" s="134"/>
      <c r="W698" s="134"/>
      <c r="X698" s="134"/>
      <c r="Y698" s="134"/>
      <c r="Z698" s="134"/>
    </row>
    <row r="699" spans="1:26">
      <c r="A699" s="134"/>
      <c r="B699" s="134"/>
      <c r="C699" s="135"/>
      <c r="D699" s="135"/>
      <c r="E699" s="136"/>
      <c r="F699" s="135"/>
      <c r="G699" s="134"/>
      <c r="H699" s="134"/>
      <c r="I699" s="134"/>
      <c r="J699" s="134"/>
      <c r="K699" s="134"/>
      <c r="L699" s="134"/>
      <c r="M699" s="134"/>
      <c r="N699" s="134"/>
      <c r="O699" s="134"/>
      <c r="P699" s="134"/>
      <c r="Q699" s="134"/>
      <c r="R699" s="134"/>
      <c r="S699" s="134"/>
      <c r="T699" s="134"/>
      <c r="U699" s="134"/>
      <c r="V699" s="134"/>
      <c r="W699" s="134"/>
      <c r="X699" s="134"/>
      <c r="Y699" s="134"/>
      <c r="Z699" s="134"/>
    </row>
    <row r="700" spans="1:26">
      <c r="A700" s="134"/>
      <c r="B700" s="134"/>
      <c r="C700" s="135"/>
      <c r="D700" s="135"/>
      <c r="E700" s="136"/>
      <c r="F700" s="135"/>
      <c r="G700" s="134"/>
      <c r="H700" s="134"/>
      <c r="I700" s="134"/>
      <c r="J700" s="134"/>
      <c r="K700" s="134"/>
      <c r="L700" s="134"/>
      <c r="M700" s="134"/>
      <c r="N700" s="134"/>
      <c r="O700" s="134"/>
      <c r="P700" s="134"/>
      <c r="Q700" s="134"/>
      <c r="R700" s="134"/>
      <c r="S700" s="134"/>
      <c r="T700" s="134"/>
      <c r="U700" s="134"/>
      <c r="V700" s="134"/>
      <c r="W700" s="134"/>
      <c r="X700" s="134"/>
      <c r="Y700" s="134"/>
      <c r="Z700" s="134"/>
    </row>
    <row r="701" spans="1:26">
      <c r="A701" s="134"/>
      <c r="B701" s="134"/>
      <c r="C701" s="135"/>
      <c r="D701" s="135"/>
      <c r="E701" s="136"/>
      <c r="F701" s="135"/>
      <c r="G701" s="134"/>
      <c r="H701" s="134"/>
      <c r="I701" s="134"/>
      <c r="J701" s="134"/>
      <c r="K701" s="134"/>
      <c r="L701" s="134"/>
      <c r="M701" s="134"/>
      <c r="N701" s="134"/>
      <c r="O701" s="134"/>
      <c r="P701" s="134"/>
      <c r="Q701" s="134"/>
      <c r="R701" s="134"/>
      <c r="S701" s="134"/>
      <c r="T701" s="134"/>
      <c r="U701" s="134"/>
      <c r="V701" s="134"/>
      <c r="W701" s="134"/>
      <c r="X701" s="134"/>
      <c r="Y701" s="134"/>
      <c r="Z701" s="134"/>
    </row>
    <row r="702" spans="1:26">
      <c r="A702" s="134"/>
      <c r="B702" s="134"/>
      <c r="C702" s="135"/>
      <c r="D702" s="135"/>
      <c r="E702" s="136"/>
      <c r="F702" s="135"/>
      <c r="G702" s="134"/>
      <c r="H702" s="134"/>
      <c r="I702" s="134"/>
      <c r="J702" s="134"/>
      <c r="K702" s="134"/>
      <c r="L702" s="134"/>
      <c r="M702" s="134"/>
      <c r="N702" s="134"/>
      <c r="O702" s="134"/>
      <c r="P702" s="134"/>
      <c r="Q702" s="134"/>
      <c r="R702" s="134"/>
      <c r="S702" s="134"/>
      <c r="T702" s="134"/>
      <c r="U702" s="134"/>
      <c r="V702" s="134"/>
      <c r="W702" s="134"/>
      <c r="X702" s="134"/>
      <c r="Y702" s="134"/>
      <c r="Z702" s="134"/>
    </row>
    <row r="703" spans="1:26">
      <c r="A703" s="134"/>
      <c r="B703" s="134"/>
      <c r="C703" s="135"/>
      <c r="D703" s="135"/>
      <c r="E703" s="136"/>
      <c r="F703" s="135"/>
      <c r="G703" s="134"/>
      <c r="H703" s="134"/>
      <c r="I703" s="134"/>
      <c r="J703" s="134"/>
      <c r="K703" s="134"/>
      <c r="L703" s="134"/>
      <c r="M703" s="134"/>
      <c r="N703" s="134"/>
      <c r="O703" s="134"/>
      <c r="P703" s="134"/>
      <c r="Q703" s="134"/>
      <c r="R703" s="134"/>
      <c r="S703" s="134"/>
      <c r="T703" s="134"/>
      <c r="U703" s="134"/>
      <c r="V703" s="134"/>
      <c r="W703" s="134"/>
      <c r="X703" s="134"/>
      <c r="Y703" s="134"/>
      <c r="Z703" s="134"/>
    </row>
    <row r="704" spans="1:26">
      <c r="A704" s="134"/>
      <c r="B704" s="134"/>
      <c r="C704" s="135"/>
      <c r="D704" s="135"/>
      <c r="E704" s="136"/>
      <c r="F704" s="135"/>
      <c r="G704" s="134"/>
      <c r="H704" s="134"/>
      <c r="I704" s="134"/>
      <c r="J704" s="134"/>
      <c r="K704" s="134"/>
      <c r="L704" s="134"/>
      <c r="M704" s="134"/>
      <c r="N704" s="134"/>
      <c r="O704" s="134"/>
      <c r="P704" s="134"/>
      <c r="Q704" s="134"/>
      <c r="R704" s="134"/>
      <c r="S704" s="134"/>
      <c r="T704" s="134"/>
      <c r="U704" s="134"/>
      <c r="V704" s="134"/>
      <c r="W704" s="134"/>
      <c r="X704" s="134"/>
      <c r="Y704" s="134"/>
      <c r="Z704" s="134"/>
    </row>
    <row r="705" spans="1:26">
      <c r="A705" s="134"/>
      <c r="B705" s="134"/>
      <c r="C705" s="135"/>
      <c r="D705" s="135"/>
      <c r="E705" s="136"/>
      <c r="F705" s="135"/>
      <c r="G705" s="134"/>
      <c r="H705" s="134"/>
      <c r="I705" s="134"/>
      <c r="J705" s="134"/>
      <c r="K705" s="134"/>
      <c r="L705" s="134"/>
      <c r="M705" s="134"/>
      <c r="N705" s="134"/>
      <c r="O705" s="134"/>
      <c r="P705" s="134"/>
      <c r="Q705" s="134"/>
      <c r="R705" s="134"/>
      <c r="S705" s="134"/>
      <c r="T705" s="134"/>
      <c r="U705" s="134"/>
      <c r="V705" s="134"/>
      <c r="W705" s="134"/>
      <c r="X705" s="134"/>
      <c r="Y705" s="134"/>
      <c r="Z705" s="134"/>
    </row>
    <row r="706" spans="1:26">
      <c r="A706" s="134"/>
      <c r="B706" s="134"/>
      <c r="C706" s="135"/>
      <c r="D706" s="135"/>
      <c r="E706" s="136"/>
      <c r="F706" s="135"/>
      <c r="G706" s="134"/>
      <c r="H706" s="134"/>
      <c r="I706" s="134"/>
      <c r="J706" s="134"/>
      <c r="K706" s="134"/>
      <c r="L706" s="134"/>
      <c r="M706" s="134"/>
      <c r="N706" s="134"/>
      <c r="O706" s="134"/>
      <c r="P706" s="134"/>
      <c r="Q706" s="134"/>
      <c r="R706" s="134"/>
      <c r="S706" s="134"/>
      <c r="T706" s="134"/>
      <c r="U706" s="134"/>
      <c r="V706" s="134"/>
      <c r="W706" s="134"/>
      <c r="X706" s="134"/>
      <c r="Y706" s="134"/>
      <c r="Z706" s="134"/>
    </row>
    <row r="707" spans="1:26">
      <c r="A707" s="134"/>
      <c r="B707" s="134"/>
      <c r="C707" s="135"/>
      <c r="D707" s="135"/>
      <c r="E707" s="136"/>
      <c r="F707" s="135"/>
      <c r="G707" s="134"/>
      <c r="H707" s="134"/>
      <c r="I707" s="134"/>
      <c r="J707" s="134"/>
      <c r="K707" s="134"/>
      <c r="L707" s="134"/>
      <c r="M707" s="134"/>
      <c r="N707" s="134"/>
      <c r="O707" s="134"/>
      <c r="P707" s="134"/>
      <c r="Q707" s="134"/>
      <c r="R707" s="134"/>
      <c r="S707" s="134"/>
      <c r="T707" s="134"/>
      <c r="U707" s="134"/>
      <c r="V707" s="134"/>
      <c r="W707" s="134"/>
      <c r="X707" s="134"/>
      <c r="Y707" s="134"/>
      <c r="Z707" s="134"/>
    </row>
    <row r="708" spans="1:26">
      <c r="A708" s="134"/>
      <c r="B708" s="134"/>
      <c r="C708" s="135"/>
      <c r="D708" s="135"/>
      <c r="E708" s="136"/>
      <c r="F708" s="135"/>
      <c r="G708" s="134"/>
      <c r="H708" s="134"/>
      <c r="I708" s="134"/>
      <c r="J708" s="134"/>
      <c r="K708" s="134"/>
      <c r="L708" s="134"/>
      <c r="M708" s="134"/>
      <c r="N708" s="134"/>
      <c r="O708" s="134"/>
      <c r="P708" s="134"/>
      <c r="Q708" s="134"/>
      <c r="R708" s="134"/>
      <c r="S708" s="134"/>
      <c r="T708" s="134"/>
      <c r="U708" s="134"/>
      <c r="V708" s="134"/>
      <c r="W708" s="134"/>
      <c r="X708" s="134"/>
      <c r="Y708" s="134"/>
      <c r="Z708" s="134"/>
    </row>
    <row r="709" spans="1:26">
      <c r="A709" s="134"/>
      <c r="B709" s="134"/>
      <c r="C709" s="135"/>
      <c r="D709" s="135"/>
      <c r="E709" s="136"/>
      <c r="F709" s="135"/>
      <c r="G709" s="134"/>
      <c r="H709" s="134"/>
      <c r="I709" s="134"/>
      <c r="J709" s="134"/>
      <c r="K709" s="134"/>
      <c r="L709" s="134"/>
      <c r="M709" s="134"/>
      <c r="N709" s="134"/>
      <c r="O709" s="134"/>
      <c r="P709" s="134"/>
      <c r="Q709" s="134"/>
      <c r="R709" s="134"/>
      <c r="S709" s="134"/>
      <c r="T709" s="134"/>
      <c r="U709" s="134"/>
      <c r="V709" s="134"/>
      <c r="W709" s="134"/>
      <c r="X709" s="134"/>
      <c r="Y709" s="134"/>
      <c r="Z709" s="134"/>
    </row>
    <row r="710" spans="1:26">
      <c r="A710" s="134"/>
      <c r="B710" s="134"/>
      <c r="C710" s="135"/>
      <c r="D710" s="135"/>
      <c r="E710" s="136"/>
      <c r="F710" s="135"/>
      <c r="G710" s="134"/>
      <c r="H710" s="134"/>
      <c r="I710" s="134"/>
      <c r="J710" s="134"/>
      <c r="K710" s="134"/>
      <c r="L710" s="134"/>
      <c r="M710" s="134"/>
      <c r="N710" s="134"/>
      <c r="O710" s="134"/>
      <c r="P710" s="134"/>
      <c r="Q710" s="134"/>
      <c r="R710" s="134"/>
      <c r="S710" s="134"/>
      <c r="T710" s="134"/>
      <c r="U710" s="134"/>
      <c r="V710" s="134"/>
      <c r="W710" s="134"/>
      <c r="X710" s="134"/>
      <c r="Y710" s="134"/>
      <c r="Z710" s="134"/>
    </row>
    <row r="711" spans="1:26">
      <c r="A711" s="134"/>
      <c r="B711" s="134"/>
      <c r="C711" s="135"/>
      <c r="D711" s="135"/>
      <c r="E711" s="136"/>
      <c r="F711" s="135"/>
      <c r="G711" s="134"/>
      <c r="H711" s="134"/>
      <c r="I711" s="134"/>
      <c r="J711" s="134"/>
      <c r="K711" s="134"/>
      <c r="L711" s="134"/>
      <c r="M711" s="134"/>
      <c r="N711" s="134"/>
      <c r="O711" s="134"/>
      <c r="P711" s="134"/>
      <c r="Q711" s="134"/>
      <c r="R711" s="134"/>
      <c r="S711" s="134"/>
      <c r="T711" s="134"/>
      <c r="U711" s="134"/>
      <c r="V711" s="134"/>
      <c r="W711" s="134"/>
      <c r="X711" s="134"/>
      <c r="Y711" s="134"/>
      <c r="Z711" s="134"/>
    </row>
    <row r="712" spans="1:26">
      <c r="A712" s="134"/>
      <c r="B712" s="134"/>
      <c r="C712" s="135"/>
      <c r="D712" s="135"/>
      <c r="E712" s="136"/>
      <c r="F712" s="135"/>
      <c r="G712" s="134"/>
      <c r="H712" s="134"/>
      <c r="I712" s="134"/>
      <c r="J712" s="134"/>
      <c r="K712" s="134"/>
      <c r="L712" s="134"/>
      <c r="M712" s="134"/>
      <c r="N712" s="134"/>
      <c r="O712" s="134"/>
      <c r="P712" s="134"/>
      <c r="Q712" s="134"/>
      <c r="R712" s="134"/>
      <c r="S712" s="134"/>
      <c r="T712" s="134"/>
      <c r="U712" s="134"/>
      <c r="V712" s="134"/>
      <c r="W712" s="134"/>
      <c r="X712" s="134"/>
      <c r="Y712" s="134"/>
      <c r="Z712" s="134"/>
    </row>
    <row r="713" spans="1:26">
      <c r="A713" s="134"/>
      <c r="B713" s="134"/>
      <c r="C713" s="135"/>
      <c r="D713" s="135"/>
      <c r="E713" s="136"/>
      <c r="F713" s="135"/>
      <c r="G713" s="134"/>
      <c r="H713" s="134"/>
      <c r="I713" s="134"/>
      <c r="J713" s="134"/>
      <c r="K713" s="134"/>
      <c r="L713" s="134"/>
      <c r="M713" s="134"/>
      <c r="N713" s="134"/>
      <c r="O713" s="134"/>
      <c r="P713" s="134"/>
      <c r="Q713" s="134"/>
      <c r="R713" s="134"/>
      <c r="S713" s="134"/>
      <c r="T713" s="134"/>
      <c r="U713" s="134"/>
      <c r="V713" s="134"/>
      <c r="W713" s="134"/>
      <c r="X713" s="134"/>
      <c r="Y713" s="134"/>
      <c r="Z713" s="134"/>
    </row>
    <row r="714" spans="1:26">
      <c r="A714" s="134"/>
      <c r="B714" s="134"/>
      <c r="C714" s="135"/>
      <c r="D714" s="135"/>
      <c r="E714" s="136"/>
      <c r="F714" s="135"/>
      <c r="G714" s="134"/>
      <c r="H714" s="134"/>
      <c r="I714" s="134"/>
      <c r="J714" s="134"/>
      <c r="K714" s="134"/>
      <c r="L714" s="134"/>
      <c r="M714" s="134"/>
      <c r="N714" s="134"/>
      <c r="O714" s="134"/>
      <c r="P714" s="134"/>
      <c r="Q714" s="134"/>
      <c r="R714" s="134"/>
      <c r="S714" s="134"/>
      <c r="T714" s="134"/>
      <c r="U714" s="134"/>
      <c r="V714" s="134"/>
      <c r="W714" s="134"/>
      <c r="X714" s="134"/>
      <c r="Y714" s="134"/>
      <c r="Z714" s="134"/>
    </row>
    <row r="715" spans="1:26">
      <c r="A715" s="134"/>
      <c r="B715" s="134"/>
      <c r="C715" s="135"/>
      <c r="D715" s="135"/>
      <c r="E715" s="136"/>
      <c r="F715" s="135"/>
      <c r="G715" s="134"/>
      <c r="H715" s="134"/>
      <c r="I715" s="134"/>
      <c r="J715" s="134"/>
      <c r="K715" s="134"/>
      <c r="L715" s="134"/>
      <c r="M715" s="134"/>
      <c r="N715" s="134"/>
      <c r="O715" s="134"/>
      <c r="P715" s="134"/>
      <c r="Q715" s="134"/>
      <c r="R715" s="134"/>
      <c r="S715" s="134"/>
      <c r="T715" s="134"/>
      <c r="U715" s="134"/>
      <c r="V715" s="134"/>
      <c r="W715" s="134"/>
      <c r="X715" s="134"/>
      <c r="Y715" s="134"/>
      <c r="Z715" s="134"/>
    </row>
    <row r="716" spans="1:26">
      <c r="A716" s="134"/>
      <c r="B716" s="134"/>
      <c r="C716" s="135"/>
      <c r="D716" s="135"/>
      <c r="E716" s="136"/>
      <c r="F716" s="135"/>
      <c r="G716" s="134"/>
      <c r="H716" s="134"/>
      <c r="I716" s="134"/>
      <c r="J716" s="134"/>
      <c r="K716" s="134"/>
      <c r="L716" s="134"/>
      <c r="M716" s="134"/>
      <c r="N716" s="134"/>
      <c r="O716" s="134"/>
      <c r="P716" s="134"/>
      <c r="Q716" s="134"/>
      <c r="R716" s="134"/>
      <c r="S716" s="134"/>
      <c r="T716" s="134"/>
      <c r="U716" s="134"/>
      <c r="V716" s="134"/>
      <c r="W716" s="134"/>
      <c r="X716" s="134"/>
      <c r="Y716" s="134"/>
      <c r="Z716" s="134"/>
    </row>
    <row r="717" spans="1:26">
      <c r="A717" s="134"/>
      <c r="B717" s="134"/>
      <c r="C717" s="135"/>
      <c r="D717" s="135"/>
      <c r="E717" s="136"/>
      <c r="F717" s="135"/>
      <c r="G717" s="134"/>
      <c r="H717" s="134"/>
      <c r="I717" s="134"/>
      <c r="J717" s="134"/>
      <c r="K717" s="134"/>
      <c r="L717" s="134"/>
      <c r="M717" s="134"/>
      <c r="N717" s="134"/>
      <c r="O717" s="134"/>
      <c r="P717" s="134"/>
      <c r="Q717" s="134"/>
      <c r="R717" s="134"/>
      <c r="S717" s="134"/>
      <c r="T717" s="134"/>
      <c r="U717" s="134"/>
      <c r="V717" s="134"/>
      <c r="W717" s="134"/>
      <c r="X717" s="134"/>
      <c r="Y717" s="134"/>
      <c r="Z717" s="134"/>
    </row>
    <row r="718" spans="1:26">
      <c r="A718" s="134"/>
      <c r="B718" s="134"/>
      <c r="C718" s="135"/>
      <c r="D718" s="135"/>
      <c r="E718" s="136"/>
      <c r="F718" s="135"/>
      <c r="G718" s="134"/>
      <c r="H718" s="134"/>
      <c r="I718" s="134"/>
      <c r="J718" s="134"/>
      <c r="K718" s="134"/>
      <c r="L718" s="134"/>
      <c r="M718" s="134"/>
      <c r="N718" s="134"/>
      <c r="O718" s="134"/>
      <c r="P718" s="134"/>
      <c r="Q718" s="134"/>
      <c r="R718" s="134"/>
      <c r="S718" s="134"/>
      <c r="T718" s="134"/>
      <c r="U718" s="134"/>
      <c r="V718" s="134"/>
      <c r="W718" s="134"/>
      <c r="X718" s="134"/>
      <c r="Y718" s="134"/>
      <c r="Z718" s="134"/>
    </row>
    <row r="719" spans="1:26">
      <c r="A719" s="134"/>
      <c r="B719" s="134"/>
      <c r="C719" s="135"/>
      <c r="D719" s="135"/>
      <c r="E719" s="136"/>
      <c r="F719" s="135"/>
      <c r="G719" s="134"/>
      <c r="H719" s="134"/>
      <c r="I719" s="134"/>
      <c r="J719" s="134"/>
      <c r="K719" s="134"/>
      <c r="L719" s="134"/>
      <c r="M719" s="134"/>
      <c r="N719" s="134"/>
      <c r="O719" s="134"/>
      <c r="P719" s="134"/>
      <c r="Q719" s="134"/>
      <c r="R719" s="134"/>
      <c r="S719" s="134"/>
      <c r="T719" s="134"/>
      <c r="U719" s="134"/>
      <c r="V719" s="134"/>
      <c r="W719" s="134"/>
      <c r="X719" s="134"/>
      <c r="Y719" s="134"/>
      <c r="Z719" s="134"/>
    </row>
    <row r="720" spans="1:26">
      <c r="A720" s="134"/>
      <c r="B720" s="134"/>
      <c r="C720" s="135"/>
      <c r="D720" s="135"/>
      <c r="E720" s="136"/>
      <c r="F720" s="135"/>
      <c r="G720" s="134"/>
      <c r="H720" s="134"/>
      <c r="I720" s="134"/>
      <c r="J720" s="134"/>
      <c r="K720" s="134"/>
      <c r="L720" s="134"/>
      <c r="M720" s="134"/>
      <c r="N720" s="134"/>
      <c r="O720" s="134"/>
      <c r="P720" s="134"/>
      <c r="Q720" s="134"/>
      <c r="R720" s="134"/>
      <c r="S720" s="134"/>
      <c r="T720" s="134"/>
      <c r="U720" s="134"/>
      <c r="V720" s="134"/>
      <c r="W720" s="134"/>
      <c r="X720" s="134"/>
      <c r="Y720" s="134"/>
      <c r="Z720" s="134"/>
    </row>
    <row r="721" spans="1:26">
      <c r="A721" s="134"/>
      <c r="B721" s="134"/>
      <c r="C721" s="135"/>
      <c r="D721" s="135"/>
      <c r="E721" s="136"/>
      <c r="F721" s="135"/>
      <c r="G721" s="134"/>
      <c r="H721" s="134"/>
      <c r="I721" s="134"/>
      <c r="J721" s="134"/>
      <c r="K721" s="134"/>
      <c r="L721" s="134"/>
      <c r="M721" s="134"/>
      <c r="N721" s="134"/>
      <c r="O721" s="134"/>
      <c r="P721" s="134"/>
      <c r="Q721" s="134"/>
      <c r="R721" s="134"/>
      <c r="S721" s="134"/>
      <c r="T721" s="134"/>
      <c r="U721" s="134"/>
      <c r="V721" s="134"/>
      <c r="W721" s="134"/>
      <c r="X721" s="134"/>
      <c r="Y721" s="134"/>
      <c r="Z721" s="134"/>
    </row>
    <row r="722" spans="1:26">
      <c r="A722" s="134"/>
      <c r="B722" s="134"/>
      <c r="C722" s="135"/>
      <c r="D722" s="135"/>
      <c r="E722" s="136"/>
      <c r="F722" s="135"/>
      <c r="G722" s="134"/>
      <c r="H722" s="134"/>
      <c r="I722" s="134"/>
      <c r="J722" s="134"/>
      <c r="K722" s="134"/>
      <c r="L722" s="134"/>
      <c r="M722" s="134"/>
      <c r="N722" s="134"/>
      <c r="O722" s="134"/>
      <c r="P722" s="134"/>
      <c r="Q722" s="134"/>
      <c r="R722" s="134"/>
      <c r="S722" s="134"/>
      <c r="T722" s="134"/>
      <c r="U722" s="134"/>
      <c r="V722" s="134"/>
      <c r="W722" s="134"/>
      <c r="X722" s="134"/>
      <c r="Y722" s="134"/>
      <c r="Z722" s="134"/>
    </row>
    <row r="723" spans="1:26">
      <c r="A723" s="134"/>
      <c r="B723" s="134"/>
      <c r="C723" s="135"/>
      <c r="D723" s="135"/>
      <c r="E723" s="136"/>
      <c r="F723" s="135"/>
      <c r="G723" s="134"/>
      <c r="H723" s="134"/>
      <c r="I723" s="134"/>
      <c r="J723" s="134"/>
      <c r="K723" s="134"/>
      <c r="L723" s="134"/>
      <c r="M723" s="134"/>
      <c r="N723" s="134"/>
      <c r="O723" s="134"/>
      <c r="P723" s="134"/>
      <c r="Q723" s="134"/>
      <c r="R723" s="134"/>
      <c r="S723" s="134"/>
      <c r="T723" s="134"/>
      <c r="U723" s="134"/>
      <c r="V723" s="134"/>
      <c r="W723" s="134"/>
      <c r="X723" s="134"/>
      <c r="Y723" s="134"/>
      <c r="Z723" s="134"/>
    </row>
    <row r="724" spans="1:26">
      <c r="A724" s="134"/>
      <c r="B724" s="134"/>
      <c r="C724" s="135"/>
      <c r="D724" s="135"/>
      <c r="E724" s="136"/>
      <c r="F724" s="135"/>
      <c r="G724" s="134"/>
      <c r="H724" s="134"/>
      <c r="I724" s="134"/>
      <c r="J724" s="134"/>
      <c r="K724" s="134"/>
      <c r="L724" s="134"/>
      <c r="M724" s="134"/>
      <c r="N724" s="134"/>
      <c r="O724" s="134"/>
      <c r="P724" s="134"/>
      <c r="Q724" s="134"/>
      <c r="R724" s="134"/>
      <c r="S724" s="134"/>
      <c r="T724" s="134"/>
      <c r="U724" s="134"/>
      <c r="V724" s="134"/>
      <c r="W724" s="134"/>
      <c r="X724" s="134"/>
      <c r="Y724" s="134"/>
      <c r="Z724" s="134"/>
    </row>
    <row r="725" spans="1:26">
      <c r="A725" s="134"/>
      <c r="B725" s="134"/>
      <c r="C725" s="135"/>
      <c r="D725" s="135"/>
      <c r="E725" s="136"/>
      <c r="F725" s="135"/>
      <c r="G725" s="134"/>
      <c r="H725" s="134"/>
      <c r="I725" s="134"/>
      <c r="J725" s="134"/>
      <c r="K725" s="134"/>
      <c r="L725" s="134"/>
      <c r="M725" s="134"/>
      <c r="N725" s="134"/>
      <c r="O725" s="134"/>
      <c r="P725" s="134"/>
      <c r="Q725" s="134"/>
      <c r="R725" s="134"/>
      <c r="S725" s="134"/>
      <c r="T725" s="134"/>
      <c r="U725" s="134"/>
      <c r="V725" s="134"/>
      <c r="W725" s="134"/>
      <c r="X725" s="134"/>
      <c r="Y725" s="134"/>
      <c r="Z725" s="134"/>
    </row>
    <row r="726" spans="1:26">
      <c r="A726" s="134"/>
      <c r="B726" s="134"/>
      <c r="C726" s="135"/>
      <c r="D726" s="135"/>
      <c r="E726" s="136"/>
      <c r="F726" s="135"/>
      <c r="G726" s="134"/>
      <c r="H726" s="134"/>
      <c r="I726" s="134"/>
      <c r="J726" s="134"/>
      <c r="K726" s="134"/>
      <c r="L726" s="134"/>
      <c r="M726" s="134"/>
      <c r="N726" s="134"/>
      <c r="O726" s="134"/>
      <c r="P726" s="134"/>
      <c r="Q726" s="134"/>
      <c r="R726" s="134"/>
      <c r="S726" s="134"/>
      <c r="T726" s="134"/>
      <c r="U726" s="134"/>
      <c r="V726" s="134"/>
      <c r="W726" s="134"/>
      <c r="X726" s="134"/>
      <c r="Y726" s="134"/>
      <c r="Z726" s="134"/>
    </row>
    <row r="727" spans="1:26">
      <c r="A727" s="134"/>
      <c r="B727" s="134"/>
      <c r="C727" s="135"/>
      <c r="D727" s="135"/>
      <c r="E727" s="136"/>
      <c r="F727" s="135"/>
      <c r="G727" s="134"/>
      <c r="H727" s="134"/>
      <c r="I727" s="134"/>
      <c r="J727" s="134"/>
      <c r="K727" s="134"/>
      <c r="L727" s="134"/>
      <c r="M727" s="134"/>
      <c r="N727" s="134"/>
      <c r="O727" s="134"/>
      <c r="P727" s="134"/>
      <c r="Q727" s="134"/>
      <c r="R727" s="134"/>
      <c r="S727" s="134"/>
      <c r="T727" s="134"/>
      <c r="U727" s="134"/>
      <c r="V727" s="134"/>
      <c r="W727" s="134"/>
      <c r="X727" s="134"/>
      <c r="Y727" s="134"/>
      <c r="Z727" s="134"/>
    </row>
    <row r="728" spans="1:26">
      <c r="A728" s="134"/>
      <c r="B728" s="134"/>
      <c r="C728" s="135"/>
      <c r="D728" s="135"/>
      <c r="E728" s="136"/>
      <c r="F728" s="135"/>
      <c r="G728" s="134"/>
      <c r="H728" s="134"/>
      <c r="I728" s="134"/>
      <c r="J728" s="134"/>
      <c r="K728" s="134"/>
      <c r="L728" s="134"/>
      <c r="M728" s="134"/>
      <c r="N728" s="134"/>
      <c r="O728" s="134"/>
      <c r="P728" s="134"/>
      <c r="Q728" s="134"/>
      <c r="R728" s="134"/>
      <c r="S728" s="134"/>
      <c r="T728" s="134"/>
      <c r="U728" s="134"/>
      <c r="V728" s="134"/>
      <c r="W728" s="134"/>
      <c r="X728" s="134"/>
      <c r="Y728" s="134"/>
      <c r="Z728" s="134"/>
    </row>
    <row r="729" spans="1:26">
      <c r="A729" s="134"/>
      <c r="B729" s="134"/>
      <c r="C729" s="135"/>
      <c r="D729" s="135"/>
      <c r="E729" s="136"/>
      <c r="F729" s="135"/>
      <c r="G729" s="134"/>
      <c r="H729" s="134"/>
      <c r="I729" s="134"/>
      <c r="J729" s="134"/>
      <c r="K729" s="134"/>
      <c r="L729" s="134"/>
      <c r="M729" s="134"/>
      <c r="N729" s="134"/>
      <c r="O729" s="134"/>
      <c r="P729" s="134"/>
      <c r="Q729" s="134"/>
      <c r="R729" s="134"/>
      <c r="S729" s="134"/>
      <c r="T729" s="134"/>
      <c r="U729" s="134"/>
      <c r="V729" s="134"/>
      <c r="W729" s="134"/>
      <c r="X729" s="134"/>
      <c r="Y729" s="134"/>
      <c r="Z729" s="134"/>
    </row>
    <row r="730" spans="1:26">
      <c r="A730" s="134"/>
      <c r="B730" s="134"/>
      <c r="C730" s="135"/>
      <c r="D730" s="135"/>
      <c r="E730" s="136"/>
      <c r="F730" s="135"/>
      <c r="G730" s="134"/>
      <c r="H730" s="134"/>
      <c r="I730" s="134"/>
      <c r="J730" s="134"/>
      <c r="K730" s="134"/>
      <c r="L730" s="134"/>
      <c r="M730" s="134"/>
      <c r="N730" s="134"/>
      <c r="O730" s="134"/>
      <c r="P730" s="134"/>
      <c r="Q730" s="134"/>
      <c r="R730" s="134"/>
      <c r="S730" s="134"/>
      <c r="T730" s="134"/>
      <c r="U730" s="134"/>
      <c r="V730" s="134"/>
      <c r="W730" s="134"/>
      <c r="X730" s="134"/>
      <c r="Y730" s="134"/>
      <c r="Z730" s="134"/>
    </row>
    <row r="731" spans="1:26">
      <c r="A731" s="134"/>
      <c r="B731" s="134"/>
      <c r="C731" s="135"/>
      <c r="D731" s="135"/>
      <c r="E731" s="136"/>
      <c r="F731" s="135"/>
      <c r="G731" s="134"/>
      <c r="H731" s="134"/>
      <c r="I731" s="134"/>
      <c r="J731" s="134"/>
      <c r="K731" s="134"/>
      <c r="L731" s="134"/>
      <c r="M731" s="134"/>
      <c r="N731" s="134"/>
      <c r="O731" s="134"/>
      <c r="P731" s="134"/>
      <c r="Q731" s="134"/>
      <c r="R731" s="134"/>
      <c r="S731" s="134"/>
      <c r="T731" s="134"/>
      <c r="U731" s="134"/>
      <c r="V731" s="134"/>
      <c r="W731" s="134"/>
      <c r="X731" s="134"/>
      <c r="Y731" s="134"/>
      <c r="Z731" s="134"/>
    </row>
    <row r="732" spans="1:26">
      <c r="A732" s="134"/>
      <c r="B732" s="134"/>
      <c r="C732" s="135"/>
      <c r="D732" s="135"/>
      <c r="E732" s="136"/>
      <c r="F732" s="135"/>
      <c r="G732" s="134"/>
      <c r="H732" s="134"/>
      <c r="I732" s="134"/>
      <c r="J732" s="134"/>
      <c r="K732" s="134"/>
      <c r="L732" s="134"/>
      <c r="M732" s="134"/>
      <c r="N732" s="134"/>
      <c r="O732" s="134"/>
      <c r="P732" s="134"/>
      <c r="Q732" s="134"/>
      <c r="R732" s="134"/>
      <c r="S732" s="134"/>
      <c r="T732" s="134"/>
      <c r="U732" s="134"/>
      <c r="V732" s="134"/>
      <c r="W732" s="134"/>
      <c r="X732" s="134"/>
      <c r="Y732" s="134"/>
      <c r="Z732" s="134"/>
    </row>
    <row r="733" spans="1:26">
      <c r="A733" s="134"/>
      <c r="B733" s="134"/>
      <c r="C733" s="135"/>
      <c r="D733" s="135"/>
      <c r="E733" s="136"/>
      <c r="F733" s="135"/>
      <c r="G733" s="134"/>
      <c r="H733" s="134"/>
      <c r="I733" s="134"/>
      <c r="J733" s="134"/>
      <c r="K733" s="134"/>
      <c r="L733" s="134"/>
      <c r="M733" s="134"/>
      <c r="N733" s="134"/>
      <c r="O733" s="134"/>
      <c r="P733" s="134"/>
      <c r="Q733" s="134"/>
      <c r="R733" s="134"/>
      <c r="S733" s="134"/>
      <c r="T733" s="134"/>
      <c r="U733" s="134"/>
      <c r="V733" s="134"/>
      <c r="W733" s="134"/>
      <c r="X733" s="134"/>
      <c r="Y733" s="134"/>
      <c r="Z733" s="134"/>
    </row>
    <row r="734" spans="1:26">
      <c r="A734" s="134"/>
      <c r="B734" s="134"/>
      <c r="C734" s="135"/>
      <c r="D734" s="135"/>
      <c r="E734" s="136"/>
      <c r="F734" s="135"/>
      <c r="G734" s="134"/>
      <c r="H734" s="134"/>
      <c r="I734" s="134"/>
      <c r="J734" s="134"/>
      <c r="K734" s="134"/>
      <c r="L734" s="134"/>
      <c r="M734" s="134"/>
      <c r="N734" s="134"/>
      <c r="O734" s="134"/>
      <c r="P734" s="134"/>
      <c r="Q734" s="134"/>
      <c r="R734" s="134"/>
      <c r="S734" s="134"/>
      <c r="T734" s="134"/>
      <c r="U734" s="134"/>
      <c r="V734" s="134"/>
      <c r="W734" s="134"/>
      <c r="X734" s="134"/>
      <c r="Y734" s="134"/>
      <c r="Z734" s="134"/>
    </row>
    <row r="735" spans="1:26">
      <c r="A735" s="134"/>
      <c r="B735" s="134"/>
      <c r="C735" s="135"/>
      <c r="D735" s="135"/>
      <c r="E735" s="136"/>
      <c r="F735" s="135"/>
      <c r="G735" s="134"/>
      <c r="H735" s="134"/>
      <c r="I735" s="134"/>
      <c r="J735" s="134"/>
      <c r="K735" s="134"/>
      <c r="L735" s="134"/>
      <c r="M735" s="134"/>
      <c r="N735" s="134"/>
      <c r="O735" s="134"/>
      <c r="P735" s="134"/>
      <c r="Q735" s="134"/>
      <c r="R735" s="134"/>
      <c r="S735" s="134"/>
      <c r="T735" s="134"/>
      <c r="U735" s="134"/>
      <c r="V735" s="134"/>
      <c r="W735" s="134"/>
      <c r="X735" s="134"/>
      <c r="Y735" s="134"/>
      <c r="Z735" s="134"/>
    </row>
    <row r="736" spans="1:26">
      <c r="A736" s="134"/>
      <c r="B736" s="134"/>
      <c r="C736" s="135"/>
      <c r="D736" s="135"/>
      <c r="E736" s="136"/>
      <c r="F736" s="135"/>
      <c r="G736" s="134"/>
      <c r="H736" s="134"/>
      <c r="I736" s="134"/>
      <c r="J736" s="134"/>
      <c r="K736" s="134"/>
      <c r="L736" s="134"/>
      <c r="M736" s="134"/>
      <c r="N736" s="134"/>
      <c r="O736" s="134"/>
      <c r="P736" s="134"/>
      <c r="Q736" s="134"/>
      <c r="R736" s="134"/>
      <c r="S736" s="134"/>
      <c r="T736" s="134"/>
      <c r="U736" s="134"/>
      <c r="V736" s="134"/>
      <c r="W736" s="134"/>
      <c r="X736" s="134"/>
      <c r="Y736" s="134"/>
      <c r="Z736" s="134"/>
    </row>
    <row r="737" spans="1:26">
      <c r="A737" s="134"/>
      <c r="B737" s="134"/>
      <c r="C737" s="135"/>
      <c r="D737" s="135"/>
      <c r="E737" s="136"/>
      <c r="F737" s="135"/>
      <c r="G737" s="134"/>
      <c r="H737" s="134"/>
      <c r="I737" s="134"/>
      <c r="J737" s="134"/>
      <c r="K737" s="134"/>
      <c r="L737" s="134"/>
      <c r="M737" s="134"/>
      <c r="N737" s="134"/>
      <c r="O737" s="134"/>
      <c r="P737" s="134"/>
      <c r="Q737" s="134"/>
      <c r="R737" s="134"/>
      <c r="S737" s="134"/>
      <c r="T737" s="134"/>
      <c r="U737" s="134"/>
      <c r="V737" s="134"/>
      <c r="W737" s="134"/>
      <c r="X737" s="134"/>
      <c r="Y737" s="134"/>
      <c r="Z737" s="134"/>
    </row>
    <row r="738" spans="1:26">
      <c r="A738" s="134"/>
      <c r="B738" s="134"/>
      <c r="C738" s="135"/>
      <c r="D738" s="135"/>
      <c r="E738" s="136"/>
      <c r="F738" s="135"/>
      <c r="G738" s="134"/>
      <c r="H738" s="134"/>
      <c r="I738" s="134"/>
      <c r="J738" s="134"/>
      <c r="K738" s="134"/>
      <c r="L738" s="134"/>
      <c r="M738" s="134"/>
      <c r="N738" s="134"/>
      <c r="O738" s="134"/>
      <c r="P738" s="134"/>
      <c r="Q738" s="134"/>
      <c r="R738" s="134"/>
      <c r="S738" s="134"/>
      <c r="T738" s="134"/>
      <c r="U738" s="134"/>
      <c r="V738" s="134"/>
      <c r="W738" s="134"/>
      <c r="X738" s="134"/>
      <c r="Y738" s="134"/>
      <c r="Z738" s="134"/>
    </row>
    <row r="739" spans="1:26">
      <c r="A739" s="134"/>
      <c r="B739" s="134"/>
      <c r="C739" s="135"/>
      <c r="D739" s="135"/>
      <c r="E739" s="136"/>
      <c r="F739" s="135"/>
      <c r="G739" s="134"/>
      <c r="H739" s="134"/>
      <c r="I739" s="134"/>
      <c r="J739" s="134"/>
      <c r="K739" s="134"/>
      <c r="L739" s="134"/>
      <c r="M739" s="134"/>
      <c r="N739" s="134"/>
      <c r="O739" s="134"/>
      <c r="P739" s="134"/>
      <c r="Q739" s="134"/>
      <c r="R739" s="134"/>
      <c r="S739" s="134"/>
      <c r="T739" s="134"/>
      <c r="U739" s="134"/>
      <c r="V739" s="134"/>
      <c r="W739" s="134"/>
      <c r="X739" s="134"/>
      <c r="Y739" s="134"/>
      <c r="Z739" s="134"/>
    </row>
    <row r="740" spans="1:26">
      <c r="A740" s="134"/>
      <c r="B740" s="134"/>
      <c r="C740" s="135"/>
      <c r="D740" s="135"/>
      <c r="E740" s="136"/>
      <c r="F740" s="135"/>
      <c r="G740" s="134"/>
      <c r="H740" s="134"/>
      <c r="I740" s="134"/>
      <c r="J740" s="134"/>
      <c r="K740" s="134"/>
      <c r="L740" s="134"/>
      <c r="M740" s="134"/>
      <c r="N740" s="134"/>
      <c r="O740" s="134"/>
      <c r="P740" s="134"/>
      <c r="Q740" s="134"/>
      <c r="R740" s="134"/>
      <c r="S740" s="134"/>
      <c r="T740" s="134"/>
      <c r="U740" s="134"/>
      <c r="V740" s="134"/>
      <c r="W740" s="134"/>
      <c r="X740" s="134"/>
      <c r="Y740" s="134"/>
      <c r="Z740" s="134"/>
    </row>
    <row r="741" spans="1:26">
      <c r="A741" s="134"/>
      <c r="B741" s="134"/>
      <c r="C741" s="135"/>
      <c r="D741" s="135"/>
      <c r="E741" s="136"/>
      <c r="F741" s="135"/>
      <c r="G741" s="134"/>
      <c r="H741" s="134"/>
      <c r="I741" s="134"/>
      <c r="J741" s="134"/>
      <c r="K741" s="134"/>
      <c r="L741" s="134"/>
      <c r="M741" s="134"/>
      <c r="N741" s="134"/>
      <c r="O741" s="134"/>
      <c r="P741" s="134"/>
      <c r="Q741" s="134"/>
      <c r="R741" s="134"/>
      <c r="S741" s="134"/>
      <c r="T741" s="134"/>
      <c r="U741" s="134"/>
      <c r="V741" s="134"/>
      <c r="W741" s="134"/>
      <c r="X741" s="134"/>
      <c r="Y741" s="134"/>
      <c r="Z741" s="134"/>
    </row>
    <row r="742" spans="1:26">
      <c r="A742" s="134"/>
      <c r="B742" s="134"/>
      <c r="C742" s="135"/>
      <c r="D742" s="135"/>
      <c r="E742" s="136"/>
      <c r="F742" s="135"/>
      <c r="G742" s="134"/>
      <c r="H742" s="134"/>
      <c r="I742" s="134"/>
      <c r="J742" s="134"/>
      <c r="K742" s="134"/>
      <c r="L742" s="134"/>
      <c r="M742" s="134"/>
      <c r="N742" s="134"/>
      <c r="O742" s="134"/>
      <c r="P742" s="134"/>
      <c r="Q742" s="134"/>
      <c r="R742" s="134"/>
      <c r="S742" s="134"/>
      <c r="T742" s="134"/>
      <c r="U742" s="134"/>
      <c r="V742" s="134"/>
      <c r="W742" s="134"/>
      <c r="X742" s="134"/>
      <c r="Y742" s="134"/>
      <c r="Z742" s="134"/>
    </row>
    <row r="743" spans="1:26">
      <c r="A743" s="134"/>
      <c r="B743" s="134"/>
      <c r="C743" s="135"/>
      <c r="D743" s="135"/>
      <c r="E743" s="136"/>
      <c r="F743" s="135"/>
      <c r="G743" s="134"/>
      <c r="H743" s="134"/>
      <c r="I743" s="134"/>
      <c r="J743" s="134"/>
      <c r="K743" s="134"/>
      <c r="L743" s="134"/>
      <c r="M743" s="134"/>
      <c r="N743" s="134"/>
      <c r="O743" s="134"/>
      <c r="P743" s="134"/>
      <c r="Q743" s="134"/>
      <c r="R743" s="134"/>
      <c r="S743" s="134"/>
      <c r="T743" s="134"/>
      <c r="U743" s="134"/>
      <c r="V743" s="134"/>
      <c r="W743" s="134"/>
      <c r="X743" s="134"/>
      <c r="Y743" s="134"/>
      <c r="Z743" s="134"/>
    </row>
    <row r="744" spans="1:26">
      <c r="A744" s="134"/>
      <c r="B744" s="134"/>
      <c r="C744" s="135"/>
      <c r="D744" s="135"/>
      <c r="E744" s="136"/>
      <c r="F744" s="135"/>
      <c r="G744" s="134"/>
      <c r="H744" s="134"/>
      <c r="I744" s="134"/>
      <c r="J744" s="134"/>
      <c r="K744" s="134"/>
      <c r="L744" s="134"/>
      <c r="M744" s="134"/>
      <c r="N744" s="134"/>
      <c r="O744" s="134"/>
      <c r="P744" s="134"/>
      <c r="Q744" s="134"/>
      <c r="R744" s="134"/>
      <c r="S744" s="134"/>
      <c r="T744" s="134"/>
      <c r="U744" s="134"/>
      <c r="V744" s="134"/>
      <c r="W744" s="134"/>
      <c r="X744" s="134"/>
      <c r="Y744" s="134"/>
      <c r="Z744" s="134"/>
    </row>
    <row r="745" spans="1:26">
      <c r="A745" s="134"/>
      <c r="B745" s="134"/>
      <c r="C745" s="135"/>
      <c r="D745" s="135"/>
      <c r="E745" s="136"/>
      <c r="F745" s="135"/>
      <c r="G745" s="134"/>
      <c r="H745" s="134"/>
      <c r="I745" s="134"/>
      <c r="J745" s="134"/>
      <c r="K745" s="134"/>
      <c r="L745" s="134"/>
      <c r="M745" s="134"/>
      <c r="N745" s="134"/>
      <c r="O745" s="134"/>
      <c r="P745" s="134"/>
      <c r="Q745" s="134"/>
      <c r="R745" s="134"/>
      <c r="S745" s="134"/>
      <c r="T745" s="134"/>
      <c r="U745" s="134"/>
      <c r="V745" s="134"/>
      <c r="W745" s="134"/>
      <c r="X745" s="134"/>
      <c r="Y745" s="134"/>
      <c r="Z745" s="134"/>
    </row>
    <row r="746" spans="1:26">
      <c r="A746" s="134"/>
      <c r="B746" s="134"/>
      <c r="C746" s="135"/>
      <c r="D746" s="135"/>
      <c r="E746" s="136"/>
      <c r="F746" s="135"/>
      <c r="G746" s="134"/>
      <c r="H746" s="134"/>
      <c r="I746" s="134"/>
      <c r="J746" s="134"/>
      <c r="K746" s="134"/>
      <c r="L746" s="134"/>
      <c r="M746" s="134"/>
      <c r="N746" s="134"/>
      <c r="O746" s="134"/>
      <c r="P746" s="134"/>
      <c r="Q746" s="134"/>
      <c r="R746" s="134"/>
      <c r="S746" s="134"/>
      <c r="T746" s="134"/>
      <c r="U746" s="134"/>
      <c r="V746" s="134"/>
      <c r="W746" s="134"/>
      <c r="X746" s="134"/>
      <c r="Y746" s="134"/>
      <c r="Z746" s="134"/>
    </row>
    <row r="747" spans="1:26">
      <c r="A747" s="134"/>
      <c r="B747" s="134"/>
      <c r="C747" s="135"/>
      <c r="D747" s="135"/>
      <c r="E747" s="136"/>
      <c r="F747" s="135"/>
      <c r="G747" s="134"/>
      <c r="H747" s="134"/>
      <c r="I747" s="134"/>
      <c r="J747" s="134"/>
      <c r="K747" s="134"/>
      <c r="L747" s="134"/>
      <c r="M747" s="134"/>
      <c r="N747" s="134"/>
      <c r="O747" s="134"/>
      <c r="P747" s="134"/>
      <c r="Q747" s="134"/>
      <c r="R747" s="134"/>
      <c r="S747" s="134"/>
      <c r="T747" s="134"/>
      <c r="U747" s="134"/>
      <c r="V747" s="134"/>
      <c r="W747" s="134"/>
      <c r="X747" s="134"/>
      <c r="Y747" s="134"/>
      <c r="Z747" s="134"/>
    </row>
    <row r="748" spans="1:26">
      <c r="A748" s="134"/>
      <c r="B748" s="134"/>
      <c r="C748" s="135"/>
      <c r="D748" s="135"/>
      <c r="E748" s="136"/>
      <c r="F748" s="135"/>
      <c r="G748" s="134"/>
      <c r="H748" s="134"/>
      <c r="I748" s="134"/>
      <c r="J748" s="134"/>
      <c r="K748" s="134"/>
      <c r="L748" s="134"/>
      <c r="M748" s="134"/>
      <c r="N748" s="134"/>
      <c r="O748" s="134"/>
      <c r="P748" s="134"/>
      <c r="Q748" s="134"/>
      <c r="R748" s="134"/>
      <c r="S748" s="134"/>
      <c r="T748" s="134"/>
      <c r="U748" s="134"/>
      <c r="V748" s="134"/>
      <c r="W748" s="134"/>
      <c r="X748" s="134"/>
      <c r="Y748" s="134"/>
      <c r="Z748" s="134"/>
    </row>
    <row r="749" spans="1:26">
      <c r="A749" s="134"/>
      <c r="B749" s="134"/>
      <c r="C749" s="135"/>
      <c r="D749" s="135"/>
      <c r="E749" s="136"/>
      <c r="F749" s="135"/>
      <c r="G749" s="134"/>
      <c r="H749" s="134"/>
      <c r="I749" s="134"/>
      <c r="J749" s="134"/>
      <c r="K749" s="134"/>
      <c r="L749" s="134"/>
      <c r="M749" s="134"/>
      <c r="N749" s="134"/>
      <c r="O749" s="134"/>
      <c r="P749" s="134"/>
      <c r="Q749" s="134"/>
      <c r="R749" s="134"/>
      <c r="S749" s="134"/>
      <c r="T749" s="134"/>
      <c r="U749" s="134"/>
      <c r="V749" s="134"/>
      <c r="W749" s="134"/>
      <c r="X749" s="134"/>
      <c r="Y749" s="134"/>
      <c r="Z749" s="134"/>
    </row>
    <row r="750" spans="1:26">
      <c r="A750" s="134"/>
      <c r="B750" s="134"/>
      <c r="C750" s="135"/>
      <c r="D750" s="135"/>
      <c r="E750" s="136"/>
      <c r="F750" s="135"/>
      <c r="G750" s="134"/>
      <c r="H750" s="134"/>
      <c r="I750" s="134"/>
      <c r="J750" s="134"/>
      <c r="K750" s="134"/>
      <c r="L750" s="134"/>
      <c r="M750" s="134"/>
      <c r="N750" s="134"/>
      <c r="O750" s="134"/>
      <c r="P750" s="134"/>
      <c r="Q750" s="134"/>
      <c r="R750" s="134"/>
      <c r="S750" s="134"/>
      <c r="T750" s="134"/>
      <c r="U750" s="134"/>
      <c r="V750" s="134"/>
      <c r="W750" s="134"/>
      <c r="X750" s="134"/>
      <c r="Y750" s="134"/>
      <c r="Z750" s="134"/>
    </row>
    <row r="751" spans="1:26">
      <c r="A751" s="134"/>
      <c r="B751" s="134"/>
      <c r="C751" s="135"/>
      <c r="D751" s="135"/>
      <c r="E751" s="136"/>
      <c r="F751" s="135"/>
      <c r="G751" s="134"/>
      <c r="H751" s="134"/>
      <c r="I751" s="134"/>
      <c r="J751" s="134"/>
      <c r="K751" s="134"/>
      <c r="L751" s="134"/>
      <c r="M751" s="134"/>
      <c r="N751" s="134"/>
      <c r="O751" s="134"/>
      <c r="P751" s="134"/>
      <c r="Q751" s="134"/>
      <c r="R751" s="134"/>
      <c r="S751" s="134"/>
      <c r="T751" s="134"/>
      <c r="U751" s="134"/>
      <c r="V751" s="134"/>
      <c r="W751" s="134"/>
      <c r="X751" s="134"/>
      <c r="Y751" s="134"/>
      <c r="Z751" s="134"/>
    </row>
    <row r="752" spans="1:26">
      <c r="A752" s="134"/>
      <c r="B752" s="134"/>
      <c r="C752" s="135"/>
      <c r="D752" s="135"/>
      <c r="E752" s="136"/>
      <c r="F752" s="135"/>
      <c r="G752" s="134"/>
      <c r="H752" s="134"/>
      <c r="I752" s="134"/>
      <c r="J752" s="134"/>
      <c r="K752" s="134"/>
      <c r="L752" s="134"/>
      <c r="M752" s="134"/>
      <c r="N752" s="134"/>
      <c r="O752" s="134"/>
      <c r="P752" s="134"/>
      <c r="Q752" s="134"/>
      <c r="R752" s="134"/>
      <c r="S752" s="134"/>
      <c r="T752" s="134"/>
      <c r="U752" s="134"/>
      <c r="V752" s="134"/>
      <c r="W752" s="134"/>
      <c r="X752" s="134"/>
      <c r="Y752" s="134"/>
      <c r="Z752" s="134"/>
    </row>
    <row r="753" spans="1:26">
      <c r="A753" s="134"/>
      <c r="B753" s="134"/>
      <c r="C753" s="135"/>
      <c r="D753" s="135"/>
      <c r="E753" s="136"/>
      <c r="F753" s="135"/>
      <c r="G753" s="134"/>
      <c r="H753" s="134"/>
      <c r="I753" s="134"/>
      <c r="J753" s="134"/>
      <c r="K753" s="134"/>
      <c r="L753" s="134"/>
      <c r="M753" s="134"/>
      <c r="N753" s="134"/>
      <c r="O753" s="134"/>
      <c r="P753" s="134"/>
      <c r="Q753" s="134"/>
      <c r="R753" s="134"/>
      <c r="S753" s="134"/>
      <c r="T753" s="134"/>
      <c r="U753" s="134"/>
      <c r="V753" s="134"/>
      <c r="W753" s="134"/>
      <c r="X753" s="134"/>
      <c r="Y753" s="134"/>
      <c r="Z753" s="134"/>
    </row>
    <row r="754" spans="1:26">
      <c r="A754" s="134"/>
      <c r="B754" s="134"/>
      <c r="C754" s="135"/>
      <c r="D754" s="135"/>
      <c r="E754" s="136"/>
      <c r="F754" s="135"/>
      <c r="G754" s="134"/>
      <c r="H754" s="134"/>
      <c r="I754" s="134"/>
      <c r="J754" s="134"/>
      <c r="K754" s="134"/>
      <c r="L754" s="134"/>
      <c r="M754" s="134"/>
      <c r="N754" s="134"/>
      <c r="O754" s="134"/>
      <c r="P754" s="134"/>
      <c r="Q754" s="134"/>
      <c r="R754" s="134"/>
      <c r="S754" s="134"/>
      <c r="T754" s="134"/>
      <c r="U754" s="134"/>
      <c r="V754" s="134"/>
      <c r="W754" s="134"/>
      <c r="X754" s="134"/>
      <c r="Y754" s="134"/>
      <c r="Z754" s="134"/>
    </row>
    <row r="755" spans="1:26">
      <c r="A755" s="134"/>
      <c r="B755" s="134"/>
      <c r="C755" s="135"/>
      <c r="D755" s="135"/>
      <c r="E755" s="136"/>
      <c r="F755" s="135"/>
      <c r="G755" s="134"/>
      <c r="H755" s="134"/>
      <c r="I755" s="134"/>
      <c r="J755" s="134"/>
      <c r="K755" s="134"/>
      <c r="L755" s="134"/>
      <c r="M755" s="134"/>
      <c r="N755" s="134"/>
      <c r="O755" s="134"/>
      <c r="P755" s="134"/>
      <c r="Q755" s="134"/>
      <c r="R755" s="134"/>
      <c r="S755" s="134"/>
      <c r="T755" s="134"/>
      <c r="U755" s="134"/>
      <c r="V755" s="134"/>
      <c r="W755" s="134"/>
      <c r="X755" s="134"/>
      <c r="Y755" s="134"/>
      <c r="Z755" s="134"/>
    </row>
    <row r="756" spans="1:26">
      <c r="A756" s="134"/>
      <c r="B756" s="134"/>
      <c r="C756" s="135"/>
      <c r="D756" s="135"/>
      <c r="E756" s="136"/>
      <c r="F756" s="135"/>
      <c r="G756" s="134"/>
      <c r="H756" s="134"/>
      <c r="I756" s="134"/>
      <c r="J756" s="134"/>
      <c r="K756" s="134"/>
      <c r="L756" s="134"/>
      <c r="M756" s="134"/>
      <c r="N756" s="134"/>
      <c r="O756" s="134"/>
      <c r="P756" s="134"/>
      <c r="Q756" s="134"/>
      <c r="R756" s="134"/>
      <c r="S756" s="134"/>
      <c r="T756" s="134"/>
      <c r="U756" s="134"/>
      <c r="V756" s="134"/>
      <c r="W756" s="134"/>
      <c r="X756" s="134"/>
      <c r="Y756" s="134"/>
      <c r="Z756" s="134"/>
    </row>
    <row r="757" spans="1:26">
      <c r="A757" s="134"/>
      <c r="B757" s="134"/>
      <c r="C757" s="135"/>
      <c r="D757" s="135"/>
      <c r="E757" s="136"/>
      <c r="F757" s="135"/>
      <c r="G757" s="134"/>
      <c r="H757" s="134"/>
      <c r="I757" s="134"/>
      <c r="J757" s="134"/>
      <c r="K757" s="134"/>
      <c r="L757" s="134"/>
      <c r="M757" s="134"/>
      <c r="N757" s="134"/>
      <c r="O757" s="134"/>
      <c r="P757" s="134"/>
      <c r="Q757" s="134"/>
      <c r="R757" s="134"/>
      <c r="S757" s="134"/>
      <c r="T757" s="134"/>
      <c r="U757" s="134"/>
      <c r="V757" s="134"/>
      <c r="W757" s="134"/>
      <c r="X757" s="134"/>
      <c r="Y757" s="134"/>
      <c r="Z757" s="134"/>
    </row>
    <row r="758" spans="1:26">
      <c r="A758" s="134"/>
      <c r="B758" s="134"/>
      <c r="C758" s="135"/>
      <c r="D758" s="135"/>
      <c r="E758" s="136"/>
      <c r="F758" s="135"/>
      <c r="G758" s="134"/>
      <c r="H758" s="134"/>
      <c r="I758" s="134"/>
      <c r="J758" s="134"/>
      <c r="K758" s="134"/>
      <c r="L758" s="134"/>
      <c r="M758" s="134"/>
      <c r="N758" s="134"/>
      <c r="O758" s="134"/>
      <c r="P758" s="134"/>
      <c r="Q758" s="134"/>
      <c r="R758" s="134"/>
      <c r="S758" s="134"/>
      <c r="T758" s="134"/>
      <c r="U758" s="134"/>
      <c r="V758" s="134"/>
      <c r="W758" s="134"/>
      <c r="X758" s="134"/>
      <c r="Y758" s="134"/>
      <c r="Z758" s="134"/>
    </row>
    <row r="759" spans="1:26">
      <c r="A759" s="134"/>
      <c r="B759" s="134"/>
      <c r="C759" s="135"/>
      <c r="D759" s="135"/>
      <c r="E759" s="136"/>
      <c r="F759" s="135"/>
      <c r="G759" s="134"/>
      <c r="H759" s="134"/>
      <c r="I759" s="134"/>
      <c r="J759" s="134"/>
      <c r="K759" s="134"/>
      <c r="L759" s="134"/>
      <c r="M759" s="134"/>
      <c r="N759" s="134"/>
      <c r="O759" s="134"/>
      <c r="P759" s="134"/>
      <c r="Q759" s="134"/>
      <c r="R759" s="134"/>
      <c r="S759" s="134"/>
      <c r="T759" s="134"/>
      <c r="U759" s="134"/>
      <c r="V759" s="134"/>
      <c r="W759" s="134"/>
      <c r="X759" s="134"/>
      <c r="Y759" s="134"/>
      <c r="Z759" s="134"/>
    </row>
    <row r="760" spans="1:26">
      <c r="A760" s="134"/>
      <c r="B760" s="134"/>
      <c r="C760" s="135"/>
      <c r="D760" s="135"/>
      <c r="E760" s="136"/>
      <c r="F760" s="135"/>
      <c r="G760" s="134"/>
      <c r="H760" s="134"/>
      <c r="I760" s="134"/>
      <c r="J760" s="134"/>
      <c r="K760" s="134"/>
      <c r="L760" s="134"/>
      <c r="M760" s="134"/>
      <c r="N760" s="134"/>
      <c r="O760" s="134"/>
      <c r="P760" s="134"/>
      <c r="Q760" s="134"/>
      <c r="R760" s="134"/>
      <c r="S760" s="134"/>
      <c r="T760" s="134"/>
      <c r="U760" s="134"/>
      <c r="V760" s="134"/>
      <c r="W760" s="134"/>
      <c r="X760" s="134"/>
      <c r="Y760" s="134"/>
      <c r="Z760" s="134"/>
    </row>
    <row r="761" spans="1:26">
      <c r="A761" s="134"/>
      <c r="B761" s="134"/>
      <c r="C761" s="135"/>
      <c r="D761" s="135"/>
      <c r="E761" s="136"/>
      <c r="F761" s="135"/>
      <c r="G761" s="134"/>
      <c r="H761" s="134"/>
      <c r="I761" s="134"/>
      <c r="J761" s="134"/>
      <c r="K761" s="134"/>
      <c r="L761" s="134"/>
      <c r="M761" s="134"/>
      <c r="N761" s="134"/>
      <c r="O761" s="134"/>
      <c r="P761" s="134"/>
      <c r="Q761" s="134"/>
      <c r="R761" s="134"/>
      <c r="S761" s="134"/>
      <c r="T761" s="134"/>
      <c r="U761" s="134"/>
      <c r="V761" s="134"/>
      <c r="W761" s="134"/>
      <c r="X761" s="134"/>
      <c r="Y761" s="134"/>
      <c r="Z761" s="134"/>
    </row>
    <row r="762" spans="1:26">
      <c r="A762" s="134"/>
      <c r="B762" s="134"/>
      <c r="C762" s="135"/>
      <c r="D762" s="135"/>
      <c r="E762" s="136"/>
      <c r="F762" s="135"/>
      <c r="G762" s="134"/>
      <c r="H762" s="134"/>
      <c r="I762" s="134"/>
      <c r="J762" s="134"/>
      <c r="K762" s="134"/>
      <c r="L762" s="134"/>
      <c r="M762" s="134"/>
      <c r="N762" s="134"/>
      <c r="O762" s="134"/>
      <c r="P762" s="134"/>
      <c r="Q762" s="134"/>
      <c r="R762" s="134"/>
      <c r="S762" s="134"/>
      <c r="T762" s="134"/>
      <c r="U762" s="134"/>
      <c r="V762" s="134"/>
      <c r="W762" s="134"/>
      <c r="X762" s="134"/>
      <c r="Y762" s="134"/>
      <c r="Z762" s="134"/>
    </row>
    <row r="763" spans="1:26">
      <c r="A763" s="134"/>
      <c r="B763" s="134"/>
      <c r="C763" s="135"/>
      <c r="D763" s="135"/>
      <c r="E763" s="136"/>
      <c r="F763" s="135"/>
      <c r="G763" s="134"/>
      <c r="H763" s="134"/>
      <c r="I763" s="134"/>
      <c r="J763" s="134"/>
      <c r="K763" s="134"/>
      <c r="L763" s="134"/>
      <c r="M763" s="134"/>
      <c r="N763" s="134"/>
      <c r="O763" s="134"/>
      <c r="P763" s="134"/>
      <c r="Q763" s="134"/>
      <c r="R763" s="134"/>
      <c r="S763" s="134"/>
      <c r="T763" s="134"/>
      <c r="U763" s="134"/>
      <c r="V763" s="134"/>
      <c r="W763" s="134"/>
      <c r="X763" s="134"/>
      <c r="Y763" s="134"/>
      <c r="Z763" s="134"/>
    </row>
    <row r="764" spans="1:26">
      <c r="A764" s="134"/>
      <c r="B764" s="134"/>
      <c r="C764" s="135"/>
      <c r="D764" s="135"/>
      <c r="E764" s="136"/>
      <c r="F764" s="135"/>
      <c r="G764" s="134"/>
      <c r="H764" s="134"/>
      <c r="I764" s="134"/>
      <c r="J764" s="134"/>
      <c r="K764" s="134"/>
      <c r="L764" s="134"/>
      <c r="M764" s="134"/>
      <c r="N764" s="134"/>
      <c r="O764" s="134"/>
      <c r="P764" s="134"/>
      <c r="Q764" s="134"/>
      <c r="R764" s="134"/>
      <c r="S764" s="134"/>
      <c r="T764" s="134"/>
      <c r="U764" s="134"/>
      <c r="V764" s="134"/>
      <c r="W764" s="134"/>
      <c r="X764" s="134"/>
      <c r="Y764" s="134"/>
      <c r="Z764" s="134"/>
    </row>
    <row r="765" spans="1:26">
      <c r="A765" s="134"/>
      <c r="B765" s="134"/>
      <c r="C765" s="135"/>
      <c r="D765" s="135"/>
      <c r="E765" s="136"/>
      <c r="F765" s="135"/>
      <c r="G765" s="134"/>
      <c r="H765" s="134"/>
      <c r="I765" s="134"/>
      <c r="J765" s="134"/>
      <c r="K765" s="134"/>
      <c r="L765" s="134"/>
      <c r="M765" s="134"/>
      <c r="N765" s="134"/>
      <c r="O765" s="134"/>
      <c r="P765" s="134"/>
      <c r="Q765" s="134"/>
      <c r="R765" s="134"/>
      <c r="S765" s="134"/>
      <c r="T765" s="134"/>
      <c r="U765" s="134"/>
      <c r="V765" s="134"/>
      <c r="W765" s="134"/>
      <c r="X765" s="134"/>
      <c r="Y765" s="134"/>
      <c r="Z765" s="134"/>
    </row>
    <row r="766" spans="1:26">
      <c r="A766" s="134"/>
      <c r="B766" s="134"/>
      <c r="C766" s="135"/>
      <c r="D766" s="135"/>
      <c r="E766" s="136"/>
      <c r="F766" s="135"/>
      <c r="G766" s="134"/>
      <c r="H766" s="134"/>
      <c r="I766" s="134"/>
      <c r="J766" s="134"/>
      <c r="K766" s="134"/>
      <c r="L766" s="134"/>
      <c r="M766" s="134"/>
      <c r="N766" s="134"/>
      <c r="O766" s="134"/>
      <c r="P766" s="134"/>
      <c r="Q766" s="134"/>
      <c r="R766" s="134"/>
      <c r="S766" s="134"/>
      <c r="T766" s="134"/>
      <c r="U766" s="134"/>
      <c r="V766" s="134"/>
      <c r="W766" s="134"/>
      <c r="X766" s="134"/>
      <c r="Y766" s="134"/>
      <c r="Z766" s="134"/>
    </row>
    <row r="767" spans="1:26">
      <c r="A767" s="134"/>
      <c r="B767" s="134"/>
      <c r="C767" s="135"/>
      <c r="D767" s="135"/>
      <c r="E767" s="136"/>
      <c r="F767" s="135"/>
      <c r="G767" s="134"/>
      <c r="H767" s="134"/>
      <c r="I767" s="134"/>
      <c r="J767" s="134"/>
      <c r="K767" s="134"/>
      <c r="L767" s="134"/>
      <c r="M767" s="134"/>
      <c r="N767" s="134"/>
      <c r="O767" s="134"/>
      <c r="P767" s="134"/>
      <c r="Q767" s="134"/>
      <c r="R767" s="134"/>
      <c r="S767" s="134"/>
      <c r="T767" s="134"/>
      <c r="U767" s="134"/>
      <c r="V767" s="134"/>
      <c r="W767" s="134"/>
      <c r="X767" s="134"/>
      <c r="Y767" s="134"/>
      <c r="Z767" s="134"/>
    </row>
    <row r="768" spans="1:26">
      <c r="A768" s="134"/>
      <c r="B768" s="134"/>
      <c r="C768" s="135"/>
      <c r="D768" s="135"/>
      <c r="E768" s="136"/>
      <c r="F768" s="135"/>
      <c r="G768" s="134"/>
      <c r="H768" s="134"/>
      <c r="I768" s="134"/>
      <c r="J768" s="134"/>
      <c r="K768" s="134"/>
      <c r="L768" s="134"/>
      <c r="M768" s="134"/>
      <c r="N768" s="134"/>
      <c r="O768" s="134"/>
      <c r="P768" s="134"/>
      <c r="Q768" s="134"/>
      <c r="R768" s="134"/>
      <c r="S768" s="134"/>
      <c r="T768" s="134"/>
      <c r="U768" s="134"/>
      <c r="V768" s="134"/>
      <c r="W768" s="134"/>
      <c r="X768" s="134"/>
      <c r="Y768" s="134"/>
      <c r="Z768" s="134"/>
    </row>
    <row r="769" spans="1:26">
      <c r="A769" s="134"/>
      <c r="B769" s="134"/>
      <c r="C769" s="135"/>
      <c r="D769" s="135"/>
      <c r="E769" s="136"/>
      <c r="F769" s="135"/>
      <c r="G769" s="134"/>
      <c r="H769" s="134"/>
      <c r="I769" s="134"/>
      <c r="J769" s="134"/>
      <c r="K769" s="134"/>
      <c r="L769" s="134"/>
      <c r="M769" s="134"/>
      <c r="N769" s="134"/>
      <c r="O769" s="134"/>
      <c r="P769" s="134"/>
      <c r="Q769" s="134"/>
      <c r="R769" s="134"/>
      <c r="S769" s="134"/>
      <c r="T769" s="134"/>
      <c r="U769" s="134"/>
      <c r="V769" s="134"/>
      <c r="W769" s="134"/>
      <c r="X769" s="134"/>
      <c r="Y769" s="134"/>
      <c r="Z769" s="134"/>
    </row>
    <row r="770" spans="1:26">
      <c r="A770" s="134"/>
      <c r="B770" s="134"/>
      <c r="C770" s="135"/>
      <c r="D770" s="135"/>
      <c r="E770" s="136"/>
      <c r="F770" s="135"/>
      <c r="G770" s="134"/>
      <c r="H770" s="134"/>
      <c r="I770" s="134"/>
      <c r="J770" s="134"/>
      <c r="K770" s="134"/>
      <c r="L770" s="134"/>
      <c r="M770" s="134"/>
      <c r="N770" s="134"/>
      <c r="O770" s="134"/>
      <c r="P770" s="134"/>
      <c r="Q770" s="134"/>
      <c r="R770" s="134"/>
      <c r="S770" s="134"/>
      <c r="T770" s="134"/>
      <c r="U770" s="134"/>
      <c r="V770" s="134"/>
      <c r="W770" s="134"/>
      <c r="X770" s="134"/>
      <c r="Y770" s="134"/>
      <c r="Z770" s="134"/>
    </row>
    <row r="771" spans="1:26">
      <c r="A771" s="134"/>
      <c r="B771" s="134"/>
      <c r="C771" s="135"/>
      <c r="D771" s="135"/>
      <c r="E771" s="136"/>
      <c r="F771" s="135"/>
      <c r="G771" s="134"/>
      <c r="H771" s="134"/>
      <c r="I771" s="134"/>
      <c r="J771" s="134"/>
      <c r="K771" s="134"/>
      <c r="L771" s="134"/>
      <c r="M771" s="134"/>
      <c r="N771" s="134"/>
      <c r="O771" s="134"/>
      <c r="P771" s="134"/>
      <c r="Q771" s="134"/>
      <c r="R771" s="134"/>
      <c r="S771" s="134"/>
      <c r="T771" s="134"/>
      <c r="U771" s="134"/>
      <c r="V771" s="134"/>
      <c r="W771" s="134"/>
      <c r="X771" s="134"/>
      <c r="Y771" s="134"/>
      <c r="Z771" s="134"/>
    </row>
    <row r="772" spans="1:26">
      <c r="A772" s="134"/>
      <c r="B772" s="134"/>
      <c r="C772" s="135"/>
      <c r="D772" s="135"/>
      <c r="E772" s="136"/>
      <c r="F772" s="135"/>
      <c r="G772" s="134"/>
      <c r="H772" s="134"/>
      <c r="I772" s="134"/>
      <c r="J772" s="134"/>
      <c r="K772" s="134"/>
      <c r="L772" s="134"/>
      <c r="M772" s="134"/>
      <c r="N772" s="134"/>
      <c r="O772" s="134"/>
      <c r="P772" s="134"/>
      <c r="Q772" s="134"/>
      <c r="R772" s="134"/>
      <c r="S772" s="134"/>
      <c r="T772" s="134"/>
      <c r="U772" s="134"/>
      <c r="V772" s="134"/>
      <c r="W772" s="134"/>
      <c r="X772" s="134"/>
      <c r="Y772" s="134"/>
      <c r="Z772" s="134"/>
    </row>
    <row r="773" spans="1:26">
      <c r="A773" s="134"/>
      <c r="B773" s="134"/>
      <c r="C773" s="135"/>
      <c r="D773" s="135"/>
      <c r="E773" s="136"/>
      <c r="F773" s="135"/>
      <c r="G773" s="134"/>
      <c r="H773" s="134"/>
      <c r="I773" s="134"/>
      <c r="J773" s="134"/>
      <c r="K773" s="134"/>
      <c r="L773" s="134"/>
      <c r="M773" s="134"/>
      <c r="N773" s="134"/>
      <c r="O773" s="134"/>
      <c r="P773" s="134"/>
      <c r="Q773" s="134"/>
      <c r="R773" s="134"/>
      <c r="S773" s="134"/>
      <c r="T773" s="134"/>
      <c r="U773" s="134"/>
      <c r="V773" s="134"/>
      <c r="W773" s="134"/>
      <c r="X773" s="134"/>
      <c r="Y773" s="134"/>
      <c r="Z773" s="134"/>
    </row>
    <row r="774" spans="1:26">
      <c r="A774" s="134"/>
      <c r="B774" s="134"/>
      <c r="C774" s="135"/>
      <c r="D774" s="135"/>
      <c r="E774" s="136"/>
      <c r="F774" s="135"/>
      <c r="G774" s="134"/>
      <c r="H774" s="134"/>
      <c r="I774" s="134"/>
      <c r="J774" s="134"/>
      <c r="K774" s="134"/>
      <c r="L774" s="134"/>
      <c r="M774" s="134"/>
      <c r="N774" s="134"/>
      <c r="O774" s="134"/>
      <c r="P774" s="134"/>
      <c r="Q774" s="134"/>
      <c r="R774" s="134"/>
      <c r="S774" s="134"/>
      <c r="T774" s="134"/>
      <c r="U774" s="134"/>
      <c r="V774" s="134"/>
      <c r="W774" s="134"/>
      <c r="X774" s="134"/>
      <c r="Y774" s="134"/>
      <c r="Z774" s="134"/>
    </row>
    <row r="775" spans="1:26">
      <c r="A775" s="134"/>
      <c r="B775" s="134"/>
      <c r="C775" s="135"/>
      <c r="D775" s="135"/>
      <c r="E775" s="136"/>
      <c r="F775" s="135"/>
      <c r="G775" s="134"/>
      <c r="H775" s="134"/>
      <c r="I775" s="134"/>
      <c r="J775" s="134"/>
      <c r="K775" s="134"/>
      <c r="L775" s="134"/>
      <c r="M775" s="134"/>
      <c r="N775" s="134"/>
      <c r="O775" s="134"/>
      <c r="P775" s="134"/>
      <c r="Q775" s="134"/>
      <c r="R775" s="134"/>
      <c r="S775" s="134"/>
      <c r="T775" s="134"/>
      <c r="U775" s="134"/>
      <c r="V775" s="134"/>
      <c r="W775" s="134"/>
      <c r="X775" s="134"/>
      <c r="Y775" s="134"/>
      <c r="Z775" s="134"/>
    </row>
    <row r="776" spans="1:26">
      <c r="A776" s="134"/>
      <c r="B776" s="134"/>
      <c r="C776" s="135"/>
      <c r="D776" s="135"/>
      <c r="E776" s="136"/>
      <c r="F776" s="135"/>
      <c r="G776" s="134"/>
      <c r="H776" s="134"/>
      <c r="I776" s="134"/>
      <c r="J776" s="134"/>
      <c r="K776" s="134"/>
      <c r="L776" s="134"/>
      <c r="M776" s="134"/>
      <c r="N776" s="134"/>
      <c r="O776" s="134"/>
      <c r="P776" s="134"/>
      <c r="Q776" s="134"/>
      <c r="R776" s="134"/>
      <c r="S776" s="134"/>
      <c r="T776" s="134"/>
      <c r="U776" s="134"/>
      <c r="V776" s="134"/>
      <c r="W776" s="134"/>
      <c r="X776" s="134"/>
      <c r="Y776" s="134"/>
      <c r="Z776" s="134"/>
    </row>
    <row r="777" spans="1:26">
      <c r="A777" s="134"/>
      <c r="B777" s="134"/>
      <c r="C777" s="135"/>
      <c r="D777" s="135"/>
      <c r="E777" s="136"/>
      <c r="F777" s="135"/>
      <c r="G777" s="134"/>
      <c r="H777" s="134"/>
      <c r="I777" s="134"/>
      <c r="J777" s="134"/>
      <c r="K777" s="134"/>
      <c r="L777" s="134"/>
      <c r="M777" s="134"/>
      <c r="N777" s="134"/>
      <c r="O777" s="134"/>
      <c r="P777" s="134"/>
      <c r="Q777" s="134"/>
      <c r="R777" s="134"/>
      <c r="S777" s="134"/>
      <c r="T777" s="134"/>
      <c r="U777" s="134"/>
      <c r="V777" s="134"/>
      <c r="W777" s="134"/>
      <c r="X777" s="134"/>
      <c r="Y777" s="134"/>
      <c r="Z777" s="134"/>
    </row>
    <row r="778" spans="1:26">
      <c r="A778" s="134"/>
      <c r="B778" s="134"/>
      <c r="C778" s="135"/>
      <c r="D778" s="135"/>
      <c r="E778" s="136"/>
      <c r="F778" s="135"/>
      <c r="G778" s="134"/>
      <c r="H778" s="134"/>
      <c r="I778" s="134"/>
      <c r="J778" s="134"/>
      <c r="K778" s="134"/>
      <c r="L778" s="134"/>
      <c r="M778" s="134"/>
      <c r="N778" s="134"/>
      <c r="O778" s="134"/>
      <c r="P778" s="134"/>
      <c r="Q778" s="134"/>
      <c r="R778" s="134"/>
      <c r="S778" s="134"/>
      <c r="T778" s="134"/>
      <c r="U778" s="134"/>
      <c r="V778" s="134"/>
      <c r="W778" s="134"/>
      <c r="X778" s="134"/>
      <c r="Y778" s="134"/>
      <c r="Z778" s="134"/>
    </row>
    <row r="779" spans="1:26">
      <c r="A779" s="134"/>
      <c r="B779" s="134"/>
      <c r="C779" s="135"/>
      <c r="D779" s="135"/>
      <c r="E779" s="136"/>
      <c r="F779" s="135"/>
      <c r="G779" s="134"/>
      <c r="H779" s="134"/>
      <c r="I779" s="134"/>
      <c r="J779" s="134"/>
      <c r="K779" s="134"/>
      <c r="L779" s="134"/>
      <c r="M779" s="134"/>
      <c r="N779" s="134"/>
      <c r="O779" s="134"/>
      <c r="P779" s="134"/>
      <c r="Q779" s="134"/>
      <c r="R779" s="134"/>
      <c r="S779" s="134"/>
      <c r="T779" s="134"/>
      <c r="U779" s="134"/>
      <c r="V779" s="134"/>
      <c r="W779" s="134"/>
      <c r="X779" s="134"/>
      <c r="Y779" s="134"/>
      <c r="Z779" s="134"/>
    </row>
    <row r="780" spans="1:26">
      <c r="A780" s="134"/>
      <c r="B780" s="134"/>
      <c r="C780" s="135"/>
      <c r="D780" s="135"/>
      <c r="E780" s="136"/>
      <c r="F780" s="135"/>
      <c r="G780" s="134"/>
      <c r="H780" s="134"/>
      <c r="I780" s="134"/>
      <c r="J780" s="134"/>
      <c r="K780" s="134"/>
      <c r="L780" s="134"/>
      <c r="M780" s="134"/>
      <c r="N780" s="134"/>
      <c r="O780" s="134"/>
      <c r="P780" s="134"/>
      <c r="Q780" s="134"/>
      <c r="R780" s="134"/>
      <c r="S780" s="134"/>
      <c r="T780" s="134"/>
      <c r="U780" s="134"/>
      <c r="V780" s="134"/>
      <c r="W780" s="134"/>
      <c r="X780" s="134"/>
      <c r="Y780" s="134"/>
      <c r="Z780" s="134"/>
    </row>
    <row r="781" spans="1:26">
      <c r="A781" s="134"/>
      <c r="B781" s="134"/>
      <c r="C781" s="135"/>
      <c r="D781" s="135"/>
      <c r="E781" s="136"/>
      <c r="F781" s="135"/>
      <c r="G781" s="134"/>
      <c r="H781" s="134"/>
      <c r="I781" s="134"/>
      <c r="J781" s="134"/>
      <c r="K781" s="134"/>
      <c r="L781" s="134"/>
      <c r="M781" s="134"/>
      <c r="N781" s="134"/>
      <c r="O781" s="134"/>
      <c r="P781" s="134"/>
      <c r="Q781" s="134"/>
      <c r="R781" s="134"/>
      <c r="S781" s="134"/>
      <c r="T781" s="134"/>
      <c r="U781" s="134"/>
      <c r="V781" s="134"/>
      <c r="W781" s="134"/>
      <c r="X781" s="134"/>
      <c r="Y781" s="134"/>
      <c r="Z781" s="134"/>
    </row>
    <row r="782" spans="1:26">
      <c r="A782" s="134"/>
      <c r="B782" s="134"/>
      <c r="C782" s="135"/>
      <c r="D782" s="135"/>
      <c r="E782" s="136"/>
      <c r="F782" s="135"/>
      <c r="G782" s="134"/>
      <c r="H782" s="134"/>
      <c r="I782" s="134"/>
      <c r="J782" s="134"/>
      <c r="K782" s="134"/>
      <c r="L782" s="134"/>
      <c r="M782" s="134"/>
      <c r="N782" s="134"/>
      <c r="O782" s="134"/>
      <c r="P782" s="134"/>
      <c r="Q782" s="134"/>
      <c r="R782" s="134"/>
      <c r="S782" s="134"/>
      <c r="T782" s="134"/>
      <c r="U782" s="134"/>
      <c r="V782" s="134"/>
      <c r="W782" s="134"/>
      <c r="X782" s="134"/>
      <c r="Y782" s="134"/>
      <c r="Z782" s="134"/>
    </row>
    <row r="783" spans="1:26">
      <c r="A783" s="134"/>
      <c r="B783" s="134"/>
      <c r="C783" s="135"/>
      <c r="D783" s="135"/>
      <c r="E783" s="136"/>
      <c r="F783" s="135"/>
      <c r="G783" s="134"/>
      <c r="H783" s="134"/>
      <c r="I783" s="134"/>
      <c r="J783" s="134"/>
      <c r="K783" s="134"/>
      <c r="L783" s="134"/>
      <c r="M783" s="134"/>
      <c r="N783" s="134"/>
      <c r="O783" s="134"/>
      <c r="P783" s="134"/>
      <c r="Q783" s="134"/>
      <c r="R783" s="134"/>
      <c r="S783" s="134"/>
      <c r="T783" s="134"/>
      <c r="U783" s="134"/>
      <c r="V783" s="134"/>
      <c r="W783" s="134"/>
      <c r="X783" s="134"/>
      <c r="Y783" s="134"/>
      <c r="Z783" s="134"/>
    </row>
    <row r="784" spans="1:26">
      <c r="A784" s="134"/>
      <c r="B784" s="134"/>
      <c r="C784" s="135"/>
      <c r="D784" s="135"/>
      <c r="E784" s="136"/>
      <c r="F784" s="135"/>
      <c r="G784" s="134"/>
      <c r="H784" s="134"/>
      <c r="I784" s="134"/>
      <c r="J784" s="134"/>
      <c r="K784" s="134"/>
      <c r="L784" s="134"/>
      <c r="M784" s="134"/>
      <c r="N784" s="134"/>
      <c r="O784" s="134"/>
      <c r="P784" s="134"/>
      <c r="Q784" s="134"/>
      <c r="R784" s="134"/>
      <c r="S784" s="134"/>
      <c r="T784" s="134"/>
      <c r="U784" s="134"/>
      <c r="V784" s="134"/>
      <c r="W784" s="134"/>
      <c r="X784" s="134"/>
      <c r="Y784" s="134"/>
      <c r="Z784" s="134"/>
    </row>
    <row r="785" spans="1:26">
      <c r="A785" s="134"/>
      <c r="B785" s="134"/>
      <c r="C785" s="135"/>
      <c r="D785" s="135"/>
      <c r="E785" s="136"/>
      <c r="F785" s="135"/>
      <c r="G785" s="134"/>
      <c r="H785" s="134"/>
      <c r="I785" s="134"/>
      <c r="J785" s="134"/>
      <c r="K785" s="134"/>
      <c r="L785" s="134"/>
      <c r="M785" s="134"/>
      <c r="N785" s="134"/>
      <c r="O785" s="134"/>
      <c r="P785" s="134"/>
      <c r="Q785" s="134"/>
      <c r="R785" s="134"/>
      <c r="S785" s="134"/>
      <c r="T785" s="134"/>
      <c r="U785" s="134"/>
      <c r="V785" s="134"/>
      <c r="W785" s="134"/>
      <c r="X785" s="134"/>
      <c r="Y785" s="134"/>
      <c r="Z785" s="134"/>
    </row>
    <row r="786" spans="1:26">
      <c r="A786" s="134"/>
      <c r="B786" s="134"/>
      <c r="C786" s="135"/>
      <c r="D786" s="135"/>
      <c r="E786" s="136"/>
      <c r="F786" s="135"/>
      <c r="G786" s="134"/>
      <c r="H786" s="134"/>
      <c r="I786" s="134"/>
      <c r="J786" s="134"/>
      <c r="K786" s="134"/>
      <c r="L786" s="134"/>
      <c r="M786" s="134"/>
      <c r="N786" s="134"/>
      <c r="O786" s="134"/>
      <c r="P786" s="134"/>
      <c r="Q786" s="134"/>
      <c r="R786" s="134"/>
      <c r="S786" s="134"/>
      <c r="T786" s="134"/>
      <c r="U786" s="134"/>
      <c r="V786" s="134"/>
      <c r="W786" s="134"/>
      <c r="X786" s="134"/>
      <c r="Y786" s="134"/>
      <c r="Z786" s="134"/>
    </row>
    <row r="787" spans="1:26">
      <c r="A787" s="134"/>
      <c r="B787" s="134"/>
      <c r="C787" s="135"/>
      <c r="D787" s="135"/>
      <c r="E787" s="136"/>
      <c r="F787" s="135"/>
      <c r="G787" s="134"/>
      <c r="H787" s="134"/>
      <c r="I787" s="134"/>
      <c r="J787" s="134"/>
      <c r="K787" s="134"/>
      <c r="L787" s="134"/>
      <c r="M787" s="134"/>
      <c r="N787" s="134"/>
      <c r="O787" s="134"/>
      <c r="P787" s="134"/>
      <c r="Q787" s="134"/>
      <c r="R787" s="134"/>
      <c r="S787" s="134"/>
      <c r="T787" s="134"/>
      <c r="U787" s="134"/>
      <c r="V787" s="134"/>
      <c r="W787" s="134"/>
      <c r="X787" s="134"/>
      <c r="Y787" s="134"/>
      <c r="Z787" s="134"/>
    </row>
    <row r="788" spans="1:26">
      <c r="A788" s="134"/>
      <c r="B788" s="134"/>
      <c r="C788" s="135"/>
      <c r="D788" s="135"/>
      <c r="E788" s="136"/>
      <c r="F788" s="135"/>
      <c r="G788" s="134"/>
      <c r="H788" s="134"/>
      <c r="I788" s="134"/>
      <c r="J788" s="134"/>
      <c r="K788" s="134"/>
      <c r="L788" s="134"/>
      <c r="M788" s="134"/>
      <c r="N788" s="134"/>
      <c r="O788" s="134"/>
      <c r="P788" s="134"/>
      <c r="Q788" s="134"/>
      <c r="R788" s="134"/>
      <c r="S788" s="134"/>
      <c r="T788" s="134"/>
      <c r="U788" s="134"/>
      <c r="V788" s="134"/>
      <c r="W788" s="134"/>
      <c r="X788" s="134"/>
      <c r="Y788" s="134"/>
      <c r="Z788" s="134"/>
    </row>
    <row r="789" spans="1:26">
      <c r="A789" s="134"/>
      <c r="B789" s="134"/>
      <c r="C789" s="135"/>
      <c r="D789" s="135"/>
      <c r="E789" s="136"/>
      <c r="F789" s="135"/>
      <c r="G789" s="134"/>
      <c r="H789" s="134"/>
      <c r="I789" s="134"/>
      <c r="J789" s="134"/>
      <c r="K789" s="134"/>
      <c r="L789" s="134"/>
      <c r="M789" s="134"/>
      <c r="N789" s="134"/>
      <c r="O789" s="134"/>
      <c r="P789" s="134"/>
      <c r="Q789" s="134"/>
      <c r="R789" s="134"/>
      <c r="S789" s="134"/>
      <c r="T789" s="134"/>
      <c r="U789" s="134"/>
      <c r="V789" s="134"/>
      <c r="W789" s="134"/>
      <c r="X789" s="134"/>
      <c r="Y789" s="134"/>
      <c r="Z789" s="134"/>
    </row>
    <row r="790" spans="1:26">
      <c r="A790" s="134"/>
      <c r="B790" s="134"/>
      <c r="C790" s="135"/>
      <c r="D790" s="135"/>
      <c r="E790" s="136"/>
      <c r="F790" s="135"/>
      <c r="G790" s="134"/>
      <c r="H790" s="134"/>
      <c r="I790" s="134"/>
      <c r="J790" s="134"/>
      <c r="K790" s="134"/>
      <c r="L790" s="134"/>
      <c r="M790" s="134"/>
      <c r="N790" s="134"/>
      <c r="O790" s="134"/>
      <c r="P790" s="134"/>
      <c r="Q790" s="134"/>
      <c r="R790" s="134"/>
      <c r="S790" s="134"/>
      <c r="T790" s="134"/>
      <c r="U790" s="134"/>
      <c r="V790" s="134"/>
      <c r="W790" s="134"/>
      <c r="X790" s="134"/>
      <c r="Y790" s="134"/>
      <c r="Z790" s="134"/>
    </row>
    <row r="791" spans="1:26">
      <c r="A791" s="134"/>
      <c r="B791" s="134"/>
      <c r="C791" s="135"/>
      <c r="D791" s="135"/>
      <c r="E791" s="136"/>
      <c r="F791" s="135"/>
      <c r="G791" s="134"/>
      <c r="H791" s="134"/>
      <c r="I791" s="134"/>
      <c r="J791" s="134"/>
      <c r="K791" s="134"/>
      <c r="L791" s="134"/>
      <c r="M791" s="134"/>
      <c r="N791" s="134"/>
      <c r="O791" s="134"/>
      <c r="P791" s="134"/>
      <c r="Q791" s="134"/>
      <c r="R791" s="134"/>
      <c r="S791" s="134"/>
      <c r="T791" s="134"/>
      <c r="U791" s="134"/>
      <c r="V791" s="134"/>
      <c r="W791" s="134"/>
      <c r="X791" s="134"/>
      <c r="Y791" s="134"/>
      <c r="Z791" s="134"/>
    </row>
    <row r="792" spans="1:26">
      <c r="A792" s="134"/>
      <c r="B792" s="134"/>
      <c r="C792" s="135"/>
      <c r="D792" s="135"/>
      <c r="E792" s="136"/>
      <c r="F792" s="135"/>
      <c r="G792" s="134"/>
      <c r="H792" s="134"/>
      <c r="I792" s="134"/>
      <c r="J792" s="134"/>
      <c r="K792" s="134"/>
      <c r="L792" s="134"/>
      <c r="M792" s="134"/>
      <c r="N792" s="134"/>
      <c r="O792" s="134"/>
      <c r="P792" s="134"/>
      <c r="Q792" s="134"/>
      <c r="R792" s="134"/>
      <c r="S792" s="134"/>
      <c r="T792" s="134"/>
      <c r="U792" s="134"/>
      <c r="V792" s="134"/>
      <c r="W792" s="134"/>
      <c r="X792" s="134"/>
      <c r="Y792" s="134"/>
      <c r="Z792" s="134"/>
    </row>
    <row r="793" spans="1:26">
      <c r="A793" s="134"/>
      <c r="B793" s="134"/>
      <c r="C793" s="135"/>
      <c r="D793" s="135"/>
      <c r="E793" s="136"/>
      <c r="F793" s="135"/>
      <c r="G793" s="134"/>
      <c r="H793" s="134"/>
      <c r="I793" s="134"/>
      <c r="J793" s="134"/>
      <c r="K793" s="134"/>
      <c r="L793" s="134"/>
      <c r="M793" s="134"/>
      <c r="N793" s="134"/>
      <c r="O793" s="134"/>
      <c r="P793" s="134"/>
      <c r="Q793" s="134"/>
      <c r="R793" s="134"/>
      <c r="S793" s="134"/>
      <c r="T793" s="134"/>
      <c r="U793" s="134"/>
      <c r="V793" s="134"/>
      <c r="W793" s="134"/>
      <c r="X793" s="134"/>
      <c r="Y793" s="134"/>
      <c r="Z793" s="134"/>
    </row>
    <row r="794" spans="1:26">
      <c r="A794" s="134"/>
      <c r="B794" s="134"/>
      <c r="C794" s="135"/>
      <c r="D794" s="135"/>
      <c r="E794" s="136"/>
      <c r="F794" s="135"/>
      <c r="G794" s="134"/>
      <c r="H794" s="134"/>
      <c r="I794" s="134"/>
      <c r="J794" s="134"/>
      <c r="K794" s="134"/>
      <c r="L794" s="134"/>
      <c r="M794" s="134"/>
      <c r="N794" s="134"/>
      <c r="O794" s="134"/>
      <c r="P794" s="134"/>
      <c r="Q794" s="134"/>
      <c r="R794" s="134"/>
      <c r="S794" s="134"/>
      <c r="T794" s="134"/>
      <c r="U794" s="134"/>
      <c r="V794" s="134"/>
      <c r="W794" s="134"/>
      <c r="X794" s="134"/>
      <c r="Y794" s="134"/>
      <c r="Z794" s="134"/>
    </row>
    <row r="795" spans="1:26">
      <c r="A795" s="134"/>
      <c r="B795" s="134"/>
      <c r="C795" s="135"/>
      <c r="D795" s="135"/>
      <c r="E795" s="136"/>
      <c r="F795" s="135"/>
      <c r="G795" s="134"/>
      <c r="H795" s="134"/>
      <c r="I795" s="134"/>
      <c r="J795" s="134"/>
      <c r="K795" s="134"/>
      <c r="L795" s="134"/>
      <c r="M795" s="134"/>
      <c r="N795" s="134"/>
      <c r="O795" s="134"/>
      <c r="P795" s="134"/>
      <c r="Q795" s="134"/>
      <c r="R795" s="134"/>
      <c r="S795" s="134"/>
      <c r="T795" s="134"/>
      <c r="U795" s="134"/>
      <c r="V795" s="134"/>
      <c r="W795" s="134"/>
      <c r="X795" s="134"/>
      <c r="Y795" s="134"/>
      <c r="Z795" s="134"/>
    </row>
    <row r="796" spans="1:26">
      <c r="A796" s="134"/>
      <c r="B796" s="134"/>
      <c r="C796" s="135"/>
      <c r="D796" s="135"/>
      <c r="E796" s="136"/>
      <c r="F796" s="135"/>
      <c r="G796" s="134"/>
      <c r="H796" s="134"/>
      <c r="I796" s="134"/>
      <c r="J796" s="134"/>
      <c r="K796" s="134"/>
      <c r="L796" s="134"/>
      <c r="M796" s="134"/>
      <c r="N796" s="134"/>
      <c r="O796" s="134"/>
      <c r="P796" s="134"/>
      <c r="Q796" s="134"/>
      <c r="R796" s="134"/>
      <c r="S796" s="134"/>
      <c r="T796" s="134"/>
      <c r="U796" s="134"/>
      <c r="V796" s="134"/>
      <c r="W796" s="134"/>
      <c r="X796" s="134"/>
      <c r="Y796" s="134"/>
      <c r="Z796" s="134"/>
    </row>
    <row r="797" spans="1:26">
      <c r="A797" s="134"/>
      <c r="B797" s="134"/>
      <c r="C797" s="135"/>
      <c r="D797" s="135"/>
      <c r="E797" s="136"/>
      <c r="F797" s="135"/>
      <c r="G797" s="134"/>
      <c r="H797" s="134"/>
      <c r="I797" s="134"/>
      <c r="J797" s="134"/>
      <c r="K797" s="134"/>
      <c r="L797" s="134"/>
      <c r="M797" s="134"/>
      <c r="N797" s="134"/>
      <c r="O797" s="134"/>
      <c r="P797" s="134"/>
      <c r="Q797" s="134"/>
      <c r="R797" s="134"/>
      <c r="S797" s="134"/>
      <c r="T797" s="134"/>
      <c r="U797" s="134"/>
      <c r="V797" s="134"/>
      <c r="W797" s="134"/>
      <c r="X797" s="134"/>
      <c r="Y797" s="134"/>
      <c r="Z797" s="134"/>
    </row>
    <row r="798" spans="1:26">
      <c r="A798" s="134"/>
      <c r="B798" s="134"/>
      <c r="C798" s="135"/>
      <c r="D798" s="135"/>
      <c r="E798" s="136"/>
      <c r="F798" s="135"/>
      <c r="G798" s="134"/>
      <c r="H798" s="134"/>
      <c r="I798" s="134"/>
      <c r="J798" s="134"/>
      <c r="K798" s="134"/>
      <c r="L798" s="134"/>
      <c r="M798" s="134"/>
      <c r="N798" s="134"/>
      <c r="O798" s="134"/>
      <c r="P798" s="134"/>
      <c r="Q798" s="134"/>
      <c r="R798" s="134"/>
      <c r="S798" s="134"/>
      <c r="T798" s="134"/>
      <c r="U798" s="134"/>
      <c r="V798" s="134"/>
      <c r="W798" s="134"/>
      <c r="X798" s="134"/>
      <c r="Y798" s="134"/>
      <c r="Z798" s="134"/>
    </row>
    <row r="799" spans="1:26">
      <c r="A799" s="134"/>
      <c r="B799" s="134"/>
      <c r="C799" s="135"/>
      <c r="D799" s="135"/>
      <c r="E799" s="136"/>
      <c r="F799" s="135"/>
      <c r="G799" s="134"/>
      <c r="H799" s="134"/>
      <c r="I799" s="134"/>
      <c r="J799" s="134"/>
      <c r="K799" s="134"/>
      <c r="L799" s="134"/>
      <c r="M799" s="134"/>
      <c r="N799" s="134"/>
      <c r="O799" s="134"/>
      <c r="P799" s="134"/>
      <c r="Q799" s="134"/>
      <c r="R799" s="134"/>
      <c r="S799" s="134"/>
      <c r="T799" s="134"/>
      <c r="U799" s="134"/>
      <c r="V799" s="134"/>
      <c r="W799" s="134"/>
      <c r="X799" s="134"/>
      <c r="Y799" s="134"/>
      <c r="Z799" s="134"/>
    </row>
    <row r="800" spans="1:26">
      <c r="A800" s="134"/>
      <c r="B800" s="134"/>
      <c r="C800" s="135"/>
      <c r="D800" s="135"/>
      <c r="E800" s="136"/>
      <c r="F800" s="135"/>
      <c r="G800" s="134"/>
      <c r="H800" s="134"/>
      <c r="I800" s="134"/>
      <c r="J800" s="134"/>
      <c r="K800" s="134"/>
      <c r="L800" s="134"/>
      <c r="M800" s="134"/>
      <c r="N800" s="134"/>
      <c r="O800" s="134"/>
      <c r="P800" s="134"/>
      <c r="Q800" s="134"/>
      <c r="R800" s="134"/>
      <c r="S800" s="134"/>
      <c r="T800" s="134"/>
      <c r="U800" s="134"/>
      <c r="V800" s="134"/>
      <c r="W800" s="134"/>
      <c r="X800" s="134"/>
      <c r="Y800" s="134"/>
      <c r="Z800" s="134"/>
    </row>
    <row r="801" spans="1:26">
      <c r="A801" s="134"/>
      <c r="B801" s="134"/>
      <c r="C801" s="135"/>
      <c r="D801" s="135"/>
      <c r="E801" s="136"/>
      <c r="F801" s="135"/>
      <c r="G801" s="134"/>
      <c r="H801" s="134"/>
      <c r="I801" s="134"/>
      <c r="J801" s="134"/>
      <c r="K801" s="134"/>
      <c r="L801" s="134"/>
      <c r="M801" s="134"/>
      <c r="N801" s="134"/>
      <c r="O801" s="134"/>
      <c r="P801" s="134"/>
      <c r="Q801" s="134"/>
      <c r="R801" s="134"/>
      <c r="S801" s="134"/>
      <c r="T801" s="134"/>
      <c r="U801" s="134"/>
      <c r="V801" s="134"/>
      <c r="W801" s="134"/>
      <c r="X801" s="134"/>
      <c r="Y801" s="134"/>
      <c r="Z801" s="134"/>
    </row>
    <row r="802" spans="1:26">
      <c r="A802" s="134"/>
      <c r="B802" s="134"/>
      <c r="C802" s="135"/>
      <c r="D802" s="135"/>
      <c r="E802" s="136"/>
      <c r="F802" s="135"/>
      <c r="G802" s="134"/>
      <c r="H802" s="134"/>
      <c r="I802" s="134"/>
      <c r="J802" s="134"/>
      <c r="K802" s="134"/>
      <c r="L802" s="134"/>
      <c r="M802" s="134"/>
      <c r="N802" s="134"/>
      <c r="O802" s="134"/>
      <c r="P802" s="134"/>
      <c r="Q802" s="134"/>
      <c r="R802" s="134"/>
      <c r="S802" s="134"/>
      <c r="T802" s="134"/>
      <c r="U802" s="134"/>
      <c r="V802" s="134"/>
      <c r="W802" s="134"/>
      <c r="X802" s="134"/>
      <c r="Y802" s="134"/>
      <c r="Z802" s="134"/>
    </row>
    <row r="803" spans="1:26">
      <c r="A803" s="134"/>
      <c r="B803" s="134"/>
      <c r="C803" s="135"/>
      <c r="D803" s="135"/>
      <c r="E803" s="136"/>
      <c r="F803" s="135"/>
      <c r="G803" s="134"/>
      <c r="H803" s="134"/>
      <c r="I803" s="134"/>
      <c r="J803" s="134"/>
      <c r="K803" s="134"/>
      <c r="L803" s="134"/>
      <c r="M803" s="134"/>
      <c r="N803" s="134"/>
      <c r="O803" s="134"/>
      <c r="P803" s="134"/>
      <c r="Q803" s="134"/>
      <c r="R803" s="134"/>
      <c r="S803" s="134"/>
      <c r="T803" s="134"/>
      <c r="U803" s="134"/>
      <c r="V803" s="134"/>
      <c r="W803" s="134"/>
      <c r="X803" s="134"/>
      <c r="Y803" s="134"/>
      <c r="Z803" s="134"/>
    </row>
    <row r="804" spans="1:26">
      <c r="A804" s="134"/>
      <c r="B804" s="134"/>
      <c r="C804" s="135"/>
      <c r="D804" s="135"/>
      <c r="E804" s="136"/>
      <c r="F804" s="135"/>
      <c r="G804" s="134"/>
      <c r="H804" s="134"/>
      <c r="I804" s="134"/>
      <c r="J804" s="134"/>
      <c r="K804" s="134"/>
      <c r="L804" s="134"/>
      <c r="M804" s="134"/>
      <c r="N804" s="134"/>
      <c r="O804" s="134"/>
      <c r="P804" s="134"/>
      <c r="Q804" s="134"/>
      <c r="R804" s="134"/>
      <c r="S804" s="134"/>
      <c r="T804" s="134"/>
      <c r="U804" s="134"/>
      <c r="V804" s="134"/>
      <c r="W804" s="134"/>
      <c r="X804" s="134"/>
      <c r="Y804" s="134"/>
      <c r="Z804" s="134"/>
    </row>
    <row r="805" spans="1:26">
      <c r="A805" s="134"/>
      <c r="B805" s="134"/>
      <c r="C805" s="135"/>
      <c r="D805" s="135"/>
      <c r="E805" s="136"/>
      <c r="F805" s="135"/>
      <c r="G805" s="134"/>
      <c r="H805" s="134"/>
      <c r="I805" s="134"/>
      <c r="J805" s="134"/>
      <c r="K805" s="134"/>
      <c r="L805" s="134"/>
      <c r="M805" s="134"/>
      <c r="N805" s="134"/>
      <c r="O805" s="134"/>
      <c r="P805" s="134"/>
      <c r="Q805" s="134"/>
      <c r="R805" s="134"/>
      <c r="S805" s="134"/>
      <c r="T805" s="134"/>
      <c r="U805" s="134"/>
      <c r="V805" s="134"/>
      <c r="W805" s="134"/>
      <c r="X805" s="134"/>
      <c r="Y805" s="134"/>
      <c r="Z805" s="134"/>
    </row>
    <row r="806" spans="1:26">
      <c r="A806" s="134"/>
      <c r="B806" s="134"/>
      <c r="C806" s="135"/>
      <c r="D806" s="135"/>
      <c r="E806" s="136"/>
      <c r="F806" s="135"/>
      <c r="G806" s="134"/>
      <c r="H806" s="134"/>
      <c r="I806" s="134"/>
      <c r="J806" s="134"/>
      <c r="K806" s="134"/>
      <c r="L806" s="134"/>
      <c r="M806" s="134"/>
      <c r="N806" s="134"/>
      <c r="O806" s="134"/>
      <c r="P806" s="134"/>
      <c r="Q806" s="134"/>
      <c r="R806" s="134"/>
      <c r="S806" s="134"/>
      <c r="T806" s="134"/>
      <c r="U806" s="134"/>
      <c r="V806" s="134"/>
      <c r="W806" s="134"/>
      <c r="X806" s="134"/>
      <c r="Y806" s="134"/>
      <c r="Z806" s="134"/>
    </row>
    <row r="807" spans="1:26">
      <c r="A807" s="134"/>
      <c r="B807" s="134"/>
      <c r="C807" s="135"/>
      <c r="D807" s="135"/>
      <c r="E807" s="136"/>
      <c r="F807" s="135"/>
      <c r="G807" s="134"/>
      <c r="H807" s="134"/>
      <c r="I807" s="134"/>
      <c r="J807" s="134"/>
      <c r="K807" s="134"/>
      <c r="L807" s="134"/>
      <c r="M807" s="134"/>
      <c r="N807" s="134"/>
      <c r="O807" s="134"/>
      <c r="P807" s="134"/>
      <c r="Q807" s="134"/>
      <c r="R807" s="134"/>
      <c r="S807" s="134"/>
      <c r="T807" s="134"/>
      <c r="U807" s="134"/>
      <c r="V807" s="134"/>
      <c r="W807" s="134"/>
      <c r="X807" s="134"/>
      <c r="Y807" s="134"/>
      <c r="Z807" s="134"/>
    </row>
    <row r="808" spans="1:26">
      <c r="A808" s="134"/>
      <c r="B808" s="134"/>
      <c r="C808" s="135"/>
      <c r="D808" s="135"/>
      <c r="E808" s="136"/>
      <c r="F808" s="135"/>
      <c r="G808" s="134"/>
      <c r="H808" s="134"/>
      <c r="I808" s="134"/>
      <c r="J808" s="134"/>
      <c r="K808" s="134"/>
      <c r="L808" s="134"/>
      <c r="M808" s="134"/>
      <c r="N808" s="134"/>
      <c r="O808" s="134"/>
      <c r="P808" s="134"/>
      <c r="Q808" s="134"/>
      <c r="R808" s="134"/>
      <c r="S808" s="134"/>
      <c r="T808" s="134"/>
      <c r="U808" s="134"/>
      <c r="V808" s="134"/>
      <c r="W808" s="134"/>
      <c r="X808" s="134"/>
      <c r="Y808" s="134"/>
      <c r="Z808" s="134"/>
    </row>
    <row r="809" spans="1:26">
      <c r="A809" s="134"/>
      <c r="B809" s="134"/>
      <c r="C809" s="135"/>
      <c r="D809" s="135"/>
      <c r="E809" s="136"/>
      <c r="F809" s="135"/>
      <c r="G809" s="134"/>
      <c r="H809" s="134"/>
      <c r="I809" s="134"/>
      <c r="J809" s="134"/>
      <c r="K809" s="134"/>
      <c r="L809" s="134"/>
      <c r="M809" s="134"/>
      <c r="N809" s="134"/>
      <c r="O809" s="134"/>
      <c r="P809" s="134"/>
      <c r="Q809" s="134"/>
      <c r="R809" s="134"/>
      <c r="S809" s="134"/>
      <c r="T809" s="134"/>
      <c r="U809" s="134"/>
      <c r="V809" s="134"/>
      <c r="W809" s="134"/>
      <c r="X809" s="134"/>
      <c r="Y809" s="134"/>
      <c r="Z809" s="134"/>
    </row>
    <row r="810" spans="1:26">
      <c r="A810" s="134"/>
      <c r="B810" s="134"/>
      <c r="C810" s="135"/>
      <c r="D810" s="135"/>
      <c r="E810" s="136"/>
      <c r="F810" s="135"/>
      <c r="G810" s="134"/>
      <c r="H810" s="134"/>
      <c r="I810" s="134"/>
      <c r="J810" s="134"/>
      <c r="K810" s="134"/>
      <c r="L810" s="134"/>
      <c r="M810" s="134"/>
      <c r="N810" s="134"/>
      <c r="O810" s="134"/>
      <c r="P810" s="134"/>
      <c r="Q810" s="134"/>
      <c r="R810" s="134"/>
      <c r="S810" s="134"/>
      <c r="T810" s="134"/>
      <c r="U810" s="134"/>
      <c r="V810" s="134"/>
      <c r="W810" s="134"/>
      <c r="X810" s="134"/>
      <c r="Y810" s="134"/>
      <c r="Z810" s="134"/>
    </row>
    <row r="811" spans="1:26">
      <c r="A811" s="134"/>
      <c r="B811" s="134"/>
      <c r="C811" s="135"/>
      <c r="D811" s="135"/>
      <c r="E811" s="136"/>
      <c r="F811" s="135"/>
      <c r="G811" s="134"/>
      <c r="H811" s="134"/>
      <c r="I811" s="134"/>
      <c r="J811" s="134"/>
      <c r="K811" s="134"/>
      <c r="L811" s="134"/>
      <c r="M811" s="134"/>
      <c r="N811" s="134"/>
      <c r="O811" s="134"/>
      <c r="P811" s="134"/>
      <c r="Q811" s="134"/>
      <c r="R811" s="134"/>
      <c r="S811" s="134"/>
      <c r="T811" s="134"/>
      <c r="U811" s="134"/>
      <c r="V811" s="134"/>
      <c r="W811" s="134"/>
      <c r="X811" s="134"/>
      <c r="Y811" s="134"/>
      <c r="Z811" s="134"/>
    </row>
    <row r="812" spans="1:26">
      <c r="A812" s="134"/>
      <c r="B812" s="134"/>
      <c r="C812" s="135"/>
      <c r="D812" s="135"/>
      <c r="E812" s="136"/>
      <c r="F812" s="135"/>
      <c r="G812" s="134"/>
      <c r="H812" s="134"/>
      <c r="I812" s="134"/>
      <c r="J812" s="134"/>
      <c r="K812" s="134"/>
      <c r="L812" s="134"/>
      <c r="M812" s="134"/>
      <c r="N812" s="134"/>
      <c r="O812" s="134"/>
      <c r="P812" s="134"/>
      <c r="Q812" s="134"/>
      <c r="R812" s="134"/>
      <c r="S812" s="134"/>
      <c r="T812" s="134"/>
      <c r="U812" s="134"/>
      <c r="V812" s="134"/>
      <c r="W812" s="134"/>
      <c r="X812" s="134"/>
      <c r="Y812" s="134"/>
      <c r="Z812" s="134"/>
    </row>
    <row r="813" spans="1:26">
      <c r="A813" s="134"/>
      <c r="B813" s="134"/>
      <c r="C813" s="135"/>
      <c r="D813" s="135"/>
      <c r="E813" s="136"/>
      <c r="F813" s="135"/>
      <c r="G813" s="134"/>
      <c r="H813" s="134"/>
      <c r="I813" s="134"/>
      <c r="J813" s="134"/>
      <c r="K813" s="134"/>
      <c r="L813" s="134"/>
      <c r="M813" s="134"/>
      <c r="N813" s="134"/>
      <c r="O813" s="134"/>
      <c r="P813" s="134"/>
      <c r="Q813" s="134"/>
      <c r="R813" s="134"/>
      <c r="S813" s="134"/>
      <c r="T813" s="134"/>
      <c r="U813" s="134"/>
      <c r="V813" s="134"/>
      <c r="W813" s="134"/>
      <c r="X813" s="134"/>
      <c r="Y813" s="134"/>
      <c r="Z813" s="134"/>
    </row>
    <row r="814" spans="1:26">
      <c r="A814" s="134"/>
      <c r="B814" s="134"/>
      <c r="C814" s="135"/>
      <c r="D814" s="135"/>
      <c r="E814" s="136"/>
      <c r="F814" s="135"/>
      <c r="G814" s="134"/>
      <c r="H814" s="134"/>
      <c r="I814" s="134"/>
      <c r="J814" s="134"/>
      <c r="K814" s="134"/>
      <c r="L814" s="134"/>
      <c r="M814" s="134"/>
      <c r="N814" s="134"/>
      <c r="O814" s="134"/>
      <c r="P814" s="134"/>
      <c r="Q814" s="134"/>
      <c r="R814" s="134"/>
      <c r="S814" s="134"/>
      <c r="T814" s="134"/>
      <c r="U814" s="134"/>
      <c r="V814" s="134"/>
      <c r="W814" s="134"/>
      <c r="X814" s="134"/>
      <c r="Y814" s="134"/>
      <c r="Z814" s="134"/>
    </row>
    <row r="815" spans="1:26">
      <c r="A815" s="134"/>
      <c r="B815" s="134"/>
      <c r="C815" s="135"/>
      <c r="D815" s="135"/>
      <c r="E815" s="136"/>
      <c r="F815" s="135"/>
      <c r="G815" s="134"/>
      <c r="H815" s="134"/>
      <c r="I815" s="134"/>
      <c r="J815" s="134"/>
      <c r="K815" s="134"/>
      <c r="L815" s="134"/>
      <c r="M815" s="134"/>
      <c r="N815" s="134"/>
      <c r="O815" s="134"/>
      <c r="P815" s="134"/>
      <c r="Q815" s="134"/>
      <c r="R815" s="134"/>
      <c r="S815" s="134"/>
      <c r="T815" s="134"/>
      <c r="U815" s="134"/>
      <c r="V815" s="134"/>
      <c r="W815" s="134"/>
      <c r="X815" s="134"/>
      <c r="Y815" s="134"/>
      <c r="Z815" s="134"/>
    </row>
    <row r="816" spans="1:26">
      <c r="A816" s="134"/>
      <c r="B816" s="134"/>
      <c r="C816" s="135"/>
      <c r="D816" s="135"/>
      <c r="E816" s="136"/>
      <c r="F816" s="135"/>
      <c r="G816" s="134"/>
      <c r="H816" s="134"/>
      <c r="I816" s="134"/>
      <c r="J816" s="134"/>
      <c r="K816" s="134"/>
      <c r="L816" s="134"/>
      <c r="M816" s="134"/>
      <c r="N816" s="134"/>
      <c r="O816" s="134"/>
      <c r="P816" s="134"/>
      <c r="Q816" s="134"/>
      <c r="R816" s="134"/>
      <c r="S816" s="134"/>
      <c r="T816" s="134"/>
      <c r="U816" s="134"/>
      <c r="V816" s="134"/>
      <c r="W816" s="134"/>
      <c r="X816" s="134"/>
      <c r="Y816" s="134"/>
      <c r="Z816" s="134"/>
    </row>
    <row r="817" spans="1:26">
      <c r="A817" s="134"/>
      <c r="B817" s="134"/>
      <c r="C817" s="135"/>
      <c r="D817" s="135"/>
      <c r="E817" s="136"/>
      <c r="F817" s="135"/>
      <c r="G817" s="134"/>
      <c r="H817" s="134"/>
      <c r="I817" s="134"/>
      <c r="J817" s="134"/>
      <c r="K817" s="134"/>
      <c r="L817" s="134"/>
      <c r="M817" s="134"/>
      <c r="N817" s="134"/>
      <c r="O817" s="134"/>
      <c r="P817" s="134"/>
      <c r="Q817" s="134"/>
      <c r="R817" s="134"/>
      <c r="S817" s="134"/>
      <c r="T817" s="134"/>
      <c r="U817" s="134"/>
      <c r="V817" s="134"/>
      <c r="W817" s="134"/>
      <c r="X817" s="134"/>
      <c r="Y817" s="134"/>
      <c r="Z817" s="134"/>
    </row>
    <row r="818" spans="1:26">
      <c r="A818" s="134"/>
      <c r="B818" s="134"/>
      <c r="C818" s="135"/>
      <c r="D818" s="135"/>
      <c r="E818" s="136"/>
      <c r="F818" s="135"/>
      <c r="G818" s="134"/>
      <c r="H818" s="134"/>
      <c r="I818" s="134"/>
      <c r="J818" s="134"/>
      <c r="K818" s="134"/>
      <c r="L818" s="134"/>
      <c r="M818" s="134"/>
      <c r="N818" s="134"/>
      <c r="O818" s="134"/>
      <c r="P818" s="134"/>
      <c r="Q818" s="134"/>
      <c r="R818" s="134"/>
      <c r="S818" s="134"/>
      <c r="T818" s="134"/>
      <c r="U818" s="134"/>
      <c r="V818" s="134"/>
      <c r="W818" s="134"/>
      <c r="X818" s="134"/>
      <c r="Y818" s="134"/>
      <c r="Z818" s="134"/>
    </row>
    <row r="819" spans="1:26">
      <c r="A819" s="134"/>
      <c r="B819" s="134"/>
      <c r="C819" s="135"/>
      <c r="D819" s="135"/>
      <c r="E819" s="136"/>
      <c r="F819" s="135"/>
      <c r="G819" s="134"/>
      <c r="H819" s="134"/>
      <c r="I819" s="134"/>
      <c r="J819" s="134"/>
      <c r="K819" s="134"/>
      <c r="L819" s="134"/>
      <c r="M819" s="134"/>
      <c r="N819" s="134"/>
      <c r="O819" s="134"/>
      <c r="P819" s="134"/>
      <c r="Q819" s="134"/>
      <c r="R819" s="134"/>
      <c r="S819" s="134"/>
      <c r="T819" s="134"/>
      <c r="U819" s="134"/>
      <c r="V819" s="134"/>
      <c r="W819" s="134"/>
      <c r="X819" s="134"/>
      <c r="Y819" s="134"/>
      <c r="Z819" s="134"/>
    </row>
    <row r="820" spans="1:26">
      <c r="A820" s="134"/>
      <c r="B820" s="134"/>
      <c r="C820" s="135"/>
      <c r="D820" s="135"/>
      <c r="E820" s="136"/>
      <c r="F820" s="135"/>
      <c r="G820" s="134"/>
      <c r="H820" s="134"/>
      <c r="I820" s="134"/>
      <c r="J820" s="134"/>
      <c r="K820" s="134"/>
      <c r="L820" s="134"/>
      <c r="M820" s="134"/>
      <c r="N820" s="134"/>
      <c r="O820" s="134"/>
      <c r="P820" s="134"/>
      <c r="Q820" s="134"/>
      <c r="R820" s="134"/>
      <c r="S820" s="134"/>
      <c r="T820" s="134"/>
      <c r="U820" s="134"/>
      <c r="V820" s="134"/>
      <c r="W820" s="134"/>
      <c r="X820" s="134"/>
      <c r="Y820" s="134"/>
      <c r="Z820" s="134"/>
    </row>
    <row r="821" spans="1:26">
      <c r="A821" s="134"/>
      <c r="B821" s="134"/>
      <c r="C821" s="135"/>
      <c r="D821" s="135"/>
      <c r="E821" s="136"/>
      <c r="F821" s="135"/>
      <c r="G821" s="134"/>
      <c r="H821" s="134"/>
      <c r="I821" s="134"/>
      <c r="J821" s="134"/>
      <c r="K821" s="134"/>
      <c r="L821" s="134"/>
      <c r="M821" s="134"/>
      <c r="N821" s="134"/>
      <c r="O821" s="134"/>
      <c r="P821" s="134"/>
      <c r="Q821" s="134"/>
      <c r="R821" s="134"/>
      <c r="S821" s="134"/>
      <c r="T821" s="134"/>
      <c r="U821" s="134"/>
      <c r="V821" s="134"/>
      <c r="W821" s="134"/>
      <c r="X821" s="134"/>
      <c r="Y821" s="134"/>
      <c r="Z821" s="134"/>
    </row>
    <row r="822" spans="1:26">
      <c r="A822" s="134"/>
      <c r="B822" s="134"/>
      <c r="C822" s="135"/>
      <c r="D822" s="135"/>
      <c r="E822" s="136"/>
      <c r="F822" s="135"/>
      <c r="G822" s="134"/>
      <c r="H822" s="134"/>
      <c r="I822" s="134"/>
      <c r="J822" s="134"/>
      <c r="K822" s="134"/>
      <c r="L822" s="134"/>
      <c r="M822" s="134"/>
      <c r="N822" s="134"/>
      <c r="O822" s="134"/>
      <c r="P822" s="134"/>
      <c r="Q822" s="134"/>
      <c r="R822" s="134"/>
      <c r="S822" s="134"/>
      <c r="T822" s="134"/>
      <c r="U822" s="134"/>
      <c r="V822" s="134"/>
      <c r="W822" s="134"/>
      <c r="X822" s="134"/>
      <c r="Y822" s="134"/>
      <c r="Z822" s="134"/>
    </row>
    <row r="823" spans="1:26">
      <c r="A823" s="134"/>
      <c r="B823" s="134"/>
      <c r="C823" s="135"/>
      <c r="D823" s="135"/>
      <c r="E823" s="136"/>
      <c r="F823" s="135"/>
      <c r="G823" s="134"/>
      <c r="H823" s="134"/>
      <c r="I823" s="134"/>
      <c r="J823" s="134"/>
      <c r="K823" s="134"/>
      <c r="L823" s="134"/>
      <c r="M823" s="134"/>
      <c r="N823" s="134"/>
      <c r="O823" s="134"/>
      <c r="P823" s="134"/>
      <c r="Q823" s="134"/>
      <c r="R823" s="134"/>
      <c r="S823" s="134"/>
      <c r="T823" s="134"/>
      <c r="U823" s="134"/>
      <c r="V823" s="134"/>
      <c r="W823" s="134"/>
      <c r="X823" s="134"/>
      <c r="Y823" s="134"/>
      <c r="Z823" s="134"/>
    </row>
    <row r="824" spans="1:26">
      <c r="A824" s="134"/>
      <c r="B824" s="134"/>
      <c r="C824" s="135"/>
      <c r="D824" s="135"/>
      <c r="E824" s="136"/>
      <c r="F824" s="135"/>
      <c r="G824" s="134"/>
      <c r="H824" s="134"/>
      <c r="I824" s="134"/>
      <c r="J824" s="134"/>
      <c r="K824" s="134"/>
      <c r="L824" s="134"/>
      <c r="M824" s="134"/>
      <c r="N824" s="134"/>
      <c r="O824" s="134"/>
      <c r="P824" s="134"/>
      <c r="Q824" s="134"/>
      <c r="R824" s="134"/>
      <c r="S824" s="134"/>
      <c r="T824" s="134"/>
      <c r="U824" s="134"/>
      <c r="V824" s="134"/>
      <c r="W824" s="134"/>
      <c r="X824" s="134"/>
      <c r="Y824" s="134"/>
      <c r="Z824" s="134"/>
    </row>
    <row r="825" spans="1:26">
      <c r="A825" s="134"/>
      <c r="B825" s="134"/>
      <c r="C825" s="135"/>
      <c r="D825" s="135"/>
      <c r="E825" s="136"/>
      <c r="F825" s="135"/>
      <c r="G825" s="134"/>
      <c r="H825" s="134"/>
      <c r="I825" s="134"/>
      <c r="J825" s="134"/>
      <c r="K825" s="134"/>
      <c r="L825" s="134"/>
      <c r="M825" s="134"/>
      <c r="N825" s="134"/>
      <c r="O825" s="134"/>
      <c r="P825" s="134"/>
      <c r="Q825" s="134"/>
      <c r="R825" s="134"/>
      <c r="S825" s="134"/>
      <c r="T825" s="134"/>
      <c r="U825" s="134"/>
      <c r="V825" s="134"/>
      <c r="W825" s="134"/>
      <c r="X825" s="134"/>
      <c r="Y825" s="134"/>
      <c r="Z825" s="134"/>
    </row>
    <row r="826" spans="1:26">
      <c r="A826" s="134"/>
      <c r="B826" s="134"/>
      <c r="C826" s="135"/>
      <c r="D826" s="135"/>
      <c r="E826" s="136"/>
      <c r="F826" s="135"/>
      <c r="G826" s="134"/>
      <c r="H826" s="134"/>
      <c r="I826" s="134"/>
      <c r="J826" s="134"/>
      <c r="K826" s="134"/>
      <c r="L826" s="134"/>
      <c r="M826" s="134"/>
      <c r="N826" s="134"/>
      <c r="O826" s="134"/>
      <c r="P826" s="134"/>
      <c r="Q826" s="134"/>
      <c r="R826" s="134"/>
      <c r="S826" s="134"/>
      <c r="T826" s="134"/>
      <c r="U826" s="134"/>
      <c r="V826" s="134"/>
      <c r="W826" s="134"/>
      <c r="X826" s="134"/>
      <c r="Y826" s="134"/>
      <c r="Z826" s="134"/>
    </row>
    <row r="827" spans="1:26">
      <c r="A827" s="134"/>
      <c r="B827" s="134"/>
      <c r="C827" s="135"/>
      <c r="D827" s="135"/>
      <c r="E827" s="136"/>
      <c r="F827" s="135"/>
      <c r="G827" s="134"/>
      <c r="H827" s="134"/>
      <c r="I827" s="134"/>
      <c r="J827" s="134"/>
      <c r="K827" s="134"/>
      <c r="L827" s="134"/>
      <c r="M827" s="134"/>
      <c r="N827" s="134"/>
      <c r="O827" s="134"/>
      <c r="P827" s="134"/>
      <c r="Q827" s="134"/>
      <c r="R827" s="134"/>
      <c r="S827" s="134"/>
      <c r="T827" s="134"/>
      <c r="U827" s="134"/>
      <c r="V827" s="134"/>
      <c r="W827" s="134"/>
      <c r="X827" s="134"/>
      <c r="Y827" s="134"/>
      <c r="Z827" s="134"/>
    </row>
    <row r="828" spans="1:26">
      <c r="A828" s="134"/>
      <c r="B828" s="134"/>
      <c r="C828" s="135"/>
      <c r="D828" s="135"/>
      <c r="E828" s="136"/>
      <c r="F828" s="135"/>
      <c r="G828" s="134"/>
      <c r="H828" s="134"/>
      <c r="I828" s="134"/>
      <c r="J828" s="134"/>
      <c r="K828" s="134"/>
      <c r="L828" s="134"/>
      <c r="M828" s="134"/>
      <c r="N828" s="134"/>
      <c r="O828" s="134"/>
      <c r="P828" s="134"/>
      <c r="Q828" s="134"/>
      <c r="R828" s="134"/>
      <c r="S828" s="134"/>
      <c r="T828" s="134"/>
      <c r="U828" s="134"/>
      <c r="V828" s="134"/>
      <c r="W828" s="134"/>
      <c r="X828" s="134"/>
      <c r="Y828" s="134"/>
      <c r="Z828" s="134"/>
    </row>
    <row r="829" spans="1:26">
      <c r="A829" s="134"/>
      <c r="B829" s="134"/>
      <c r="C829" s="135"/>
      <c r="D829" s="135"/>
      <c r="E829" s="136"/>
      <c r="F829" s="135"/>
      <c r="G829" s="134"/>
      <c r="H829" s="134"/>
      <c r="I829" s="134"/>
      <c r="J829" s="134"/>
      <c r="K829" s="134"/>
      <c r="L829" s="134"/>
      <c r="M829" s="134"/>
      <c r="N829" s="134"/>
      <c r="O829" s="134"/>
      <c r="P829" s="134"/>
      <c r="Q829" s="134"/>
      <c r="R829" s="134"/>
      <c r="S829" s="134"/>
      <c r="T829" s="134"/>
      <c r="U829" s="134"/>
      <c r="V829" s="134"/>
      <c r="W829" s="134"/>
      <c r="X829" s="134"/>
      <c r="Y829" s="134"/>
      <c r="Z829" s="134"/>
    </row>
    <row r="830" spans="1:26">
      <c r="A830" s="134"/>
      <c r="B830" s="134"/>
      <c r="C830" s="135"/>
      <c r="D830" s="135"/>
      <c r="E830" s="136"/>
      <c r="F830" s="135"/>
      <c r="G830" s="134"/>
      <c r="H830" s="134"/>
      <c r="I830" s="134"/>
      <c r="J830" s="134"/>
      <c r="K830" s="134"/>
      <c r="L830" s="134"/>
      <c r="M830" s="134"/>
      <c r="N830" s="134"/>
      <c r="O830" s="134"/>
      <c r="P830" s="134"/>
      <c r="Q830" s="134"/>
      <c r="R830" s="134"/>
      <c r="S830" s="134"/>
      <c r="T830" s="134"/>
      <c r="U830" s="134"/>
      <c r="V830" s="134"/>
      <c r="W830" s="134"/>
      <c r="X830" s="134"/>
      <c r="Y830" s="134"/>
      <c r="Z830" s="134"/>
    </row>
    <row r="831" spans="1:26">
      <c r="A831" s="134"/>
      <c r="B831" s="134"/>
      <c r="C831" s="135"/>
      <c r="D831" s="135"/>
      <c r="E831" s="136"/>
      <c r="F831" s="135"/>
      <c r="G831" s="134"/>
      <c r="H831" s="134"/>
      <c r="I831" s="134"/>
      <c r="J831" s="134"/>
      <c r="K831" s="134"/>
      <c r="L831" s="134"/>
      <c r="M831" s="134"/>
      <c r="N831" s="134"/>
      <c r="O831" s="134"/>
      <c r="P831" s="134"/>
      <c r="Q831" s="134"/>
      <c r="R831" s="134"/>
      <c r="S831" s="134"/>
      <c r="T831" s="134"/>
      <c r="U831" s="134"/>
      <c r="V831" s="134"/>
      <c r="W831" s="134"/>
      <c r="X831" s="134"/>
      <c r="Y831" s="134"/>
      <c r="Z831" s="134"/>
    </row>
    <row r="832" spans="1:26">
      <c r="A832" s="134"/>
      <c r="B832" s="134"/>
      <c r="C832" s="135"/>
      <c r="D832" s="135"/>
      <c r="E832" s="136"/>
      <c r="F832" s="135"/>
      <c r="G832" s="134"/>
      <c r="H832" s="134"/>
      <c r="I832" s="134"/>
      <c r="J832" s="134"/>
      <c r="K832" s="134"/>
      <c r="L832" s="134"/>
      <c r="M832" s="134"/>
      <c r="N832" s="134"/>
      <c r="O832" s="134"/>
      <c r="P832" s="134"/>
      <c r="Q832" s="134"/>
      <c r="R832" s="134"/>
      <c r="S832" s="134"/>
      <c r="T832" s="134"/>
      <c r="U832" s="134"/>
      <c r="V832" s="134"/>
      <c r="W832" s="134"/>
      <c r="X832" s="134"/>
      <c r="Y832" s="134"/>
      <c r="Z832" s="134"/>
    </row>
    <row r="833" spans="1:26">
      <c r="A833" s="134"/>
      <c r="B833" s="134"/>
      <c r="C833" s="135"/>
      <c r="D833" s="135"/>
      <c r="E833" s="136"/>
      <c r="F833" s="135"/>
      <c r="G833" s="134"/>
      <c r="H833" s="134"/>
      <c r="I833" s="134"/>
      <c r="J833" s="134"/>
      <c r="K833" s="134"/>
      <c r="L833" s="134"/>
      <c r="M833" s="134"/>
      <c r="N833" s="134"/>
      <c r="O833" s="134"/>
      <c r="P833" s="134"/>
      <c r="Q833" s="134"/>
      <c r="R833" s="134"/>
      <c r="S833" s="134"/>
      <c r="T833" s="134"/>
      <c r="U833" s="134"/>
      <c r="V833" s="134"/>
      <c r="W833" s="134"/>
      <c r="X833" s="134"/>
      <c r="Y833" s="134"/>
      <c r="Z833" s="134"/>
    </row>
    <row r="834" spans="1:26">
      <c r="A834" s="134"/>
      <c r="B834" s="134"/>
      <c r="C834" s="135"/>
      <c r="D834" s="135"/>
      <c r="E834" s="136"/>
      <c r="F834" s="135"/>
      <c r="G834" s="134"/>
      <c r="H834" s="134"/>
      <c r="I834" s="134"/>
      <c r="J834" s="134"/>
      <c r="K834" s="134"/>
      <c r="L834" s="134"/>
      <c r="M834" s="134"/>
      <c r="N834" s="134"/>
      <c r="O834" s="134"/>
      <c r="P834" s="134"/>
      <c r="Q834" s="134"/>
      <c r="R834" s="134"/>
      <c r="S834" s="134"/>
      <c r="T834" s="134"/>
      <c r="U834" s="134"/>
      <c r="V834" s="134"/>
      <c r="W834" s="134"/>
      <c r="X834" s="134"/>
      <c r="Y834" s="134"/>
      <c r="Z834" s="134"/>
    </row>
    <row r="835" spans="1:26">
      <c r="A835" s="134"/>
      <c r="B835" s="134"/>
      <c r="C835" s="135"/>
      <c r="D835" s="135"/>
      <c r="E835" s="136"/>
      <c r="F835" s="135"/>
      <c r="G835" s="134"/>
      <c r="H835" s="134"/>
      <c r="I835" s="134"/>
      <c r="J835" s="134"/>
      <c r="K835" s="134"/>
      <c r="L835" s="134"/>
      <c r="M835" s="134"/>
      <c r="N835" s="134"/>
      <c r="O835" s="134"/>
      <c r="P835" s="134"/>
      <c r="Q835" s="134"/>
      <c r="R835" s="134"/>
      <c r="S835" s="134"/>
      <c r="T835" s="134"/>
      <c r="U835" s="134"/>
      <c r="V835" s="134"/>
      <c r="W835" s="134"/>
      <c r="X835" s="134"/>
      <c r="Y835" s="134"/>
      <c r="Z835" s="134"/>
    </row>
    <row r="836" spans="1:26">
      <c r="A836" s="134"/>
      <c r="B836" s="134"/>
      <c r="C836" s="135"/>
      <c r="D836" s="135"/>
      <c r="E836" s="136"/>
      <c r="F836" s="135"/>
      <c r="G836" s="134"/>
      <c r="H836" s="134"/>
      <c r="I836" s="134"/>
      <c r="J836" s="134"/>
      <c r="K836" s="134"/>
      <c r="L836" s="134"/>
      <c r="M836" s="134"/>
      <c r="N836" s="134"/>
      <c r="O836" s="134"/>
      <c r="P836" s="134"/>
      <c r="Q836" s="134"/>
      <c r="R836" s="134"/>
      <c r="S836" s="134"/>
      <c r="T836" s="134"/>
      <c r="U836" s="134"/>
      <c r="V836" s="134"/>
      <c r="W836" s="134"/>
      <c r="X836" s="134"/>
      <c r="Y836" s="134"/>
      <c r="Z836" s="134"/>
    </row>
    <row r="837" spans="1:26">
      <c r="A837" s="134"/>
      <c r="B837" s="134"/>
      <c r="C837" s="135"/>
      <c r="D837" s="135"/>
      <c r="E837" s="136"/>
      <c r="F837" s="135"/>
      <c r="G837" s="134"/>
      <c r="H837" s="134"/>
      <c r="I837" s="134"/>
      <c r="J837" s="134"/>
      <c r="K837" s="134"/>
      <c r="L837" s="134"/>
      <c r="M837" s="134"/>
      <c r="N837" s="134"/>
      <c r="O837" s="134"/>
      <c r="P837" s="134"/>
      <c r="Q837" s="134"/>
      <c r="R837" s="134"/>
      <c r="S837" s="134"/>
      <c r="T837" s="134"/>
      <c r="U837" s="134"/>
      <c r="V837" s="134"/>
      <c r="W837" s="134"/>
      <c r="X837" s="134"/>
      <c r="Y837" s="134"/>
      <c r="Z837" s="134"/>
    </row>
    <row r="838" spans="1:26">
      <c r="A838" s="134"/>
      <c r="B838" s="134"/>
      <c r="C838" s="135"/>
      <c r="D838" s="135"/>
      <c r="E838" s="136"/>
      <c r="F838" s="135"/>
      <c r="G838" s="134"/>
      <c r="H838" s="134"/>
      <c r="I838" s="134"/>
      <c r="J838" s="134"/>
      <c r="K838" s="134"/>
      <c r="L838" s="134"/>
      <c r="M838" s="134"/>
      <c r="N838" s="134"/>
      <c r="O838" s="134"/>
      <c r="P838" s="134"/>
      <c r="Q838" s="134"/>
      <c r="R838" s="134"/>
      <c r="S838" s="134"/>
      <c r="T838" s="134"/>
      <c r="U838" s="134"/>
      <c r="V838" s="134"/>
      <c r="W838" s="134"/>
      <c r="X838" s="134"/>
      <c r="Y838" s="134"/>
      <c r="Z838" s="134"/>
    </row>
    <row r="839" spans="1:26">
      <c r="A839" s="134"/>
      <c r="B839" s="134"/>
      <c r="C839" s="135"/>
      <c r="D839" s="135"/>
      <c r="E839" s="136"/>
      <c r="F839" s="135"/>
      <c r="G839" s="134"/>
      <c r="H839" s="134"/>
      <c r="I839" s="134"/>
      <c r="J839" s="134"/>
      <c r="K839" s="134"/>
      <c r="L839" s="134"/>
      <c r="M839" s="134"/>
      <c r="N839" s="134"/>
      <c r="O839" s="134"/>
      <c r="P839" s="134"/>
      <c r="Q839" s="134"/>
      <c r="R839" s="134"/>
      <c r="S839" s="134"/>
      <c r="T839" s="134"/>
      <c r="U839" s="134"/>
      <c r="V839" s="134"/>
      <c r="W839" s="134"/>
      <c r="X839" s="134"/>
      <c r="Y839" s="134"/>
      <c r="Z839" s="134"/>
    </row>
    <row r="840" spans="1:26">
      <c r="A840" s="134"/>
      <c r="B840" s="134"/>
      <c r="C840" s="135"/>
      <c r="D840" s="135"/>
      <c r="E840" s="136"/>
      <c r="F840" s="135"/>
      <c r="G840" s="134"/>
      <c r="H840" s="134"/>
      <c r="I840" s="134"/>
      <c r="J840" s="134"/>
      <c r="K840" s="134"/>
      <c r="L840" s="134"/>
      <c r="M840" s="134"/>
      <c r="N840" s="134"/>
      <c r="O840" s="134"/>
      <c r="P840" s="134"/>
      <c r="Q840" s="134"/>
      <c r="R840" s="134"/>
      <c r="S840" s="134"/>
      <c r="T840" s="134"/>
      <c r="U840" s="134"/>
      <c r="V840" s="134"/>
      <c r="W840" s="134"/>
      <c r="X840" s="134"/>
      <c r="Y840" s="134"/>
      <c r="Z840" s="134"/>
    </row>
    <row r="841" spans="1:26">
      <c r="A841" s="134"/>
      <c r="B841" s="134"/>
      <c r="C841" s="135"/>
      <c r="D841" s="135"/>
      <c r="E841" s="136"/>
      <c r="F841" s="135"/>
      <c r="G841" s="134"/>
      <c r="H841" s="134"/>
      <c r="I841" s="134"/>
      <c r="J841" s="134"/>
      <c r="K841" s="134"/>
      <c r="L841" s="134"/>
      <c r="M841" s="134"/>
      <c r="N841" s="134"/>
      <c r="O841" s="134"/>
      <c r="P841" s="134"/>
      <c r="Q841" s="134"/>
      <c r="R841" s="134"/>
      <c r="S841" s="134"/>
      <c r="T841" s="134"/>
      <c r="U841" s="134"/>
      <c r="V841" s="134"/>
      <c r="W841" s="134"/>
      <c r="X841" s="134"/>
      <c r="Y841" s="134"/>
      <c r="Z841" s="134"/>
    </row>
    <row r="842" spans="1:26">
      <c r="A842" s="134"/>
      <c r="B842" s="134"/>
      <c r="C842" s="135"/>
      <c r="D842" s="135"/>
      <c r="E842" s="136"/>
      <c r="F842" s="135"/>
      <c r="G842" s="134"/>
      <c r="H842" s="134"/>
      <c r="I842" s="134"/>
      <c r="J842" s="134"/>
      <c r="K842" s="134"/>
      <c r="L842" s="134"/>
      <c r="M842" s="134"/>
      <c r="N842" s="134"/>
      <c r="O842" s="134"/>
      <c r="P842" s="134"/>
      <c r="Q842" s="134"/>
      <c r="R842" s="134"/>
      <c r="S842" s="134"/>
      <c r="T842" s="134"/>
      <c r="U842" s="134"/>
      <c r="V842" s="134"/>
      <c r="W842" s="134"/>
      <c r="X842" s="134"/>
      <c r="Y842" s="134"/>
      <c r="Z842" s="134"/>
    </row>
    <row r="843" spans="1:26">
      <c r="A843" s="134"/>
      <c r="B843" s="134"/>
      <c r="C843" s="135"/>
      <c r="D843" s="135"/>
      <c r="E843" s="136"/>
      <c r="F843" s="135"/>
      <c r="G843" s="134"/>
      <c r="H843" s="134"/>
      <c r="I843" s="134"/>
      <c r="J843" s="134"/>
      <c r="K843" s="134"/>
      <c r="L843" s="134"/>
      <c r="M843" s="134"/>
      <c r="N843" s="134"/>
      <c r="O843" s="134"/>
      <c r="P843" s="134"/>
      <c r="Q843" s="134"/>
      <c r="R843" s="134"/>
      <c r="S843" s="134"/>
      <c r="T843" s="134"/>
      <c r="U843" s="134"/>
      <c r="V843" s="134"/>
      <c r="W843" s="134"/>
      <c r="X843" s="134"/>
      <c r="Y843" s="134"/>
      <c r="Z843" s="134"/>
    </row>
    <row r="844" spans="1:26">
      <c r="A844" s="134"/>
      <c r="B844" s="134"/>
      <c r="C844" s="135"/>
      <c r="D844" s="135"/>
      <c r="E844" s="136"/>
      <c r="F844" s="135"/>
      <c r="G844" s="134"/>
      <c r="H844" s="134"/>
      <c r="I844" s="134"/>
      <c r="J844" s="134"/>
      <c r="K844" s="134"/>
      <c r="L844" s="134"/>
      <c r="M844" s="134"/>
      <c r="N844" s="134"/>
      <c r="O844" s="134"/>
      <c r="P844" s="134"/>
      <c r="Q844" s="134"/>
      <c r="R844" s="134"/>
      <c r="S844" s="134"/>
      <c r="T844" s="134"/>
      <c r="U844" s="134"/>
      <c r="V844" s="134"/>
      <c r="W844" s="134"/>
      <c r="X844" s="134"/>
      <c r="Y844" s="134"/>
      <c r="Z844" s="134"/>
    </row>
    <row r="845" spans="1:26">
      <c r="A845" s="134"/>
      <c r="B845" s="134"/>
      <c r="C845" s="135"/>
      <c r="D845" s="135"/>
      <c r="E845" s="136"/>
      <c r="F845" s="135"/>
      <c r="G845" s="134"/>
      <c r="H845" s="134"/>
      <c r="I845" s="134"/>
      <c r="J845" s="134"/>
      <c r="K845" s="134"/>
      <c r="L845" s="134"/>
      <c r="M845" s="134"/>
      <c r="N845" s="134"/>
      <c r="O845" s="134"/>
      <c r="P845" s="134"/>
      <c r="Q845" s="134"/>
      <c r="R845" s="134"/>
      <c r="S845" s="134"/>
      <c r="T845" s="134"/>
      <c r="U845" s="134"/>
      <c r="V845" s="134"/>
      <c r="W845" s="134"/>
      <c r="X845" s="134"/>
      <c r="Y845" s="134"/>
      <c r="Z845" s="134"/>
    </row>
    <row r="846" spans="1:26">
      <c r="A846" s="134"/>
      <c r="B846" s="134"/>
      <c r="C846" s="135"/>
      <c r="D846" s="135"/>
      <c r="E846" s="136"/>
      <c r="F846" s="135"/>
      <c r="G846" s="134"/>
      <c r="H846" s="134"/>
      <c r="I846" s="134"/>
      <c r="J846" s="134"/>
      <c r="K846" s="134"/>
      <c r="L846" s="134"/>
      <c r="M846" s="134"/>
      <c r="N846" s="134"/>
      <c r="O846" s="134"/>
      <c r="P846" s="134"/>
      <c r="Q846" s="134"/>
      <c r="R846" s="134"/>
      <c r="S846" s="134"/>
      <c r="T846" s="134"/>
      <c r="U846" s="134"/>
      <c r="V846" s="134"/>
      <c r="W846" s="134"/>
      <c r="X846" s="134"/>
      <c r="Y846" s="134"/>
      <c r="Z846" s="134"/>
    </row>
    <row r="847" spans="1:26">
      <c r="A847" s="134"/>
      <c r="B847" s="134"/>
      <c r="C847" s="135"/>
      <c r="D847" s="135"/>
      <c r="E847" s="136"/>
      <c r="F847" s="135"/>
      <c r="G847" s="134"/>
      <c r="H847" s="134"/>
      <c r="I847" s="134"/>
      <c r="J847" s="134"/>
      <c r="K847" s="134"/>
      <c r="L847" s="134"/>
      <c r="M847" s="134"/>
      <c r="N847" s="134"/>
      <c r="O847" s="134"/>
      <c r="P847" s="134"/>
      <c r="Q847" s="134"/>
      <c r="R847" s="134"/>
      <c r="S847" s="134"/>
      <c r="T847" s="134"/>
      <c r="U847" s="134"/>
      <c r="V847" s="134"/>
      <c r="W847" s="134"/>
      <c r="X847" s="134"/>
      <c r="Y847" s="134"/>
      <c r="Z847" s="134"/>
    </row>
    <row r="848" spans="1:26">
      <c r="A848" s="134"/>
      <c r="B848" s="134"/>
      <c r="C848" s="135"/>
      <c r="D848" s="135"/>
      <c r="E848" s="136"/>
      <c r="F848" s="135"/>
      <c r="G848" s="134"/>
      <c r="H848" s="134"/>
      <c r="I848" s="134"/>
      <c r="J848" s="134"/>
      <c r="K848" s="134"/>
      <c r="L848" s="134"/>
      <c r="M848" s="134"/>
      <c r="N848" s="134"/>
      <c r="O848" s="134"/>
      <c r="P848" s="134"/>
      <c r="Q848" s="134"/>
      <c r="R848" s="134"/>
      <c r="S848" s="134"/>
      <c r="T848" s="134"/>
      <c r="U848" s="134"/>
      <c r="V848" s="134"/>
      <c r="W848" s="134"/>
      <c r="X848" s="134"/>
      <c r="Y848" s="134"/>
      <c r="Z848" s="134"/>
    </row>
    <row r="849" spans="1:26">
      <c r="A849" s="134"/>
      <c r="B849" s="134"/>
      <c r="C849" s="135"/>
      <c r="D849" s="135"/>
      <c r="E849" s="136"/>
      <c r="F849" s="135"/>
      <c r="G849" s="134"/>
      <c r="H849" s="134"/>
      <c r="I849" s="134"/>
      <c r="J849" s="134"/>
      <c r="K849" s="134"/>
      <c r="L849" s="134"/>
      <c r="M849" s="134"/>
      <c r="N849" s="134"/>
      <c r="O849" s="134"/>
      <c r="P849" s="134"/>
      <c r="Q849" s="134"/>
      <c r="R849" s="134"/>
      <c r="S849" s="134"/>
      <c r="T849" s="134"/>
      <c r="U849" s="134"/>
      <c r="V849" s="134"/>
      <c r="W849" s="134"/>
      <c r="X849" s="134"/>
      <c r="Y849" s="134"/>
      <c r="Z849" s="134"/>
    </row>
    <row r="850" spans="1:26">
      <c r="A850" s="134"/>
      <c r="B850" s="134"/>
      <c r="C850" s="135"/>
      <c r="D850" s="135"/>
      <c r="E850" s="136"/>
      <c r="F850" s="135"/>
      <c r="G850" s="134"/>
      <c r="H850" s="134"/>
      <c r="I850" s="134"/>
      <c r="J850" s="134"/>
      <c r="K850" s="134"/>
      <c r="L850" s="134"/>
      <c r="M850" s="134"/>
      <c r="N850" s="134"/>
      <c r="O850" s="134"/>
      <c r="P850" s="134"/>
      <c r="Q850" s="134"/>
      <c r="R850" s="134"/>
      <c r="S850" s="134"/>
      <c r="T850" s="134"/>
      <c r="U850" s="134"/>
      <c r="V850" s="134"/>
      <c r="W850" s="134"/>
      <c r="X850" s="134"/>
      <c r="Y850" s="134"/>
      <c r="Z850" s="134"/>
    </row>
    <row r="851" spans="1:26">
      <c r="A851" s="134"/>
      <c r="B851" s="134"/>
      <c r="C851" s="135"/>
      <c r="D851" s="135"/>
      <c r="E851" s="136"/>
      <c r="F851" s="135"/>
      <c r="G851" s="134"/>
      <c r="H851" s="134"/>
      <c r="I851" s="134"/>
      <c r="J851" s="134"/>
      <c r="K851" s="134"/>
      <c r="L851" s="134"/>
      <c r="M851" s="134"/>
      <c r="N851" s="134"/>
      <c r="O851" s="134"/>
      <c r="P851" s="134"/>
      <c r="Q851" s="134"/>
      <c r="R851" s="134"/>
      <c r="S851" s="134"/>
      <c r="T851" s="134"/>
      <c r="U851" s="134"/>
      <c r="V851" s="134"/>
      <c r="W851" s="134"/>
      <c r="X851" s="134"/>
      <c r="Y851" s="134"/>
      <c r="Z851" s="134"/>
    </row>
    <row r="852" spans="1:26">
      <c r="A852" s="134"/>
      <c r="B852" s="134"/>
      <c r="C852" s="135"/>
      <c r="D852" s="135"/>
      <c r="E852" s="136"/>
      <c r="F852" s="135"/>
      <c r="G852" s="134"/>
      <c r="H852" s="134"/>
      <c r="I852" s="134"/>
      <c r="J852" s="134"/>
      <c r="K852" s="134"/>
      <c r="L852" s="134"/>
      <c r="M852" s="134"/>
      <c r="N852" s="134"/>
      <c r="O852" s="134"/>
      <c r="P852" s="134"/>
      <c r="Q852" s="134"/>
      <c r="R852" s="134"/>
      <c r="S852" s="134"/>
      <c r="T852" s="134"/>
      <c r="U852" s="134"/>
      <c r="V852" s="134"/>
      <c r="W852" s="134"/>
      <c r="X852" s="134"/>
      <c r="Y852" s="134"/>
      <c r="Z852" s="134"/>
    </row>
    <row r="853" spans="1:26">
      <c r="A853" s="134"/>
      <c r="B853" s="134"/>
      <c r="C853" s="135"/>
      <c r="D853" s="135"/>
      <c r="E853" s="136"/>
      <c r="F853" s="135"/>
      <c r="G853" s="134"/>
      <c r="H853" s="134"/>
      <c r="I853" s="134"/>
      <c r="J853" s="134"/>
      <c r="K853" s="134"/>
      <c r="L853" s="134"/>
      <c r="M853" s="134"/>
      <c r="N853" s="134"/>
      <c r="O853" s="134"/>
      <c r="P853" s="134"/>
      <c r="Q853" s="134"/>
      <c r="R853" s="134"/>
      <c r="S853" s="134"/>
      <c r="T853" s="134"/>
      <c r="U853" s="134"/>
      <c r="V853" s="134"/>
      <c r="W853" s="134"/>
      <c r="X853" s="134"/>
      <c r="Y853" s="134"/>
      <c r="Z853" s="134"/>
    </row>
    <row r="854" spans="1:26">
      <c r="A854" s="134"/>
      <c r="B854" s="134"/>
      <c r="C854" s="135"/>
      <c r="D854" s="135"/>
      <c r="E854" s="136"/>
      <c r="F854" s="135"/>
      <c r="G854" s="134"/>
      <c r="H854" s="134"/>
      <c r="I854" s="134"/>
      <c r="J854" s="134"/>
      <c r="K854" s="134"/>
      <c r="L854" s="134"/>
      <c r="M854" s="134"/>
      <c r="N854" s="134"/>
      <c r="O854" s="134"/>
      <c r="P854" s="134"/>
      <c r="Q854" s="134"/>
      <c r="R854" s="134"/>
      <c r="S854" s="134"/>
      <c r="T854" s="134"/>
      <c r="U854" s="134"/>
      <c r="V854" s="134"/>
      <c r="W854" s="134"/>
      <c r="X854" s="134"/>
      <c r="Y854" s="134"/>
      <c r="Z854" s="134"/>
    </row>
    <row r="855" spans="1:26">
      <c r="A855" s="134"/>
      <c r="B855" s="134"/>
      <c r="C855" s="135"/>
      <c r="D855" s="135"/>
      <c r="E855" s="136"/>
      <c r="F855" s="135"/>
      <c r="G855" s="134"/>
      <c r="H855" s="134"/>
      <c r="I855" s="134"/>
      <c r="J855" s="134"/>
      <c r="K855" s="134"/>
      <c r="L855" s="134"/>
      <c r="M855" s="134"/>
      <c r="N855" s="134"/>
      <c r="O855" s="134"/>
      <c r="P855" s="134"/>
      <c r="Q855" s="134"/>
      <c r="R855" s="134"/>
      <c r="S855" s="134"/>
      <c r="T855" s="134"/>
      <c r="U855" s="134"/>
      <c r="V855" s="134"/>
      <c r="W855" s="134"/>
      <c r="X855" s="134"/>
      <c r="Y855" s="134"/>
      <c r="Z855" s="134"/>
    </row>
    <row r="856" spans="1:26">
      <c r="A856" s="134"/>
      <c r="B856" s="134"/>
      <c r="C856" s="135"/>
      <c r="D856" s="135"/>
      <c r="E856" s="136"/>
      <c r="F856" s="135"/>
      <c r="G856" s="134"/>
      <c r="H856" s="134"/>
      <c r="I856" s="134"/>
      <c r="J856" s="134"/>
      <c r="K856" s="134"/>
      <c r="L856" s="134"/>
      <c r="M856" s="134"/>
      <c r="N856" s="134"/>
      <c r="O856" s="134"/>
      <c r="P856" s="134"/>
      <c r="Q856" s="134"/>
      <c r="R856" s="134"/>
      <c r="S856" s="134"/>
      <c r="T856" s="134"/>
      <c r="U856" s="134"/>
      <c r="V856" s="134"/>
      <c r="W856" s="134"/>
      <c r="X856" s="134"/>
      <c r="Y856" s="134"/>
      <c r="Z856" s="134"/>
    </row>
    <row r="857" spans="1:26">
      <c r="A857" s="134"/>
      <c r="B857" s="134"/>
      <c r="C857" s="135"/>
      <c r="D857" s="135"/>
      <c r="E857" s="136"/>
      <c r="F857" s="135"/>
      <c r="G857" s="134"/>
      <c r="H857" s="134"/>
      <c r="I857" s="134"/>
      <c r="J857" s="134"/>
      <c r="K857" s="134"/>
      <c r="L857" s="134"/>
      <c r="M857" s="134"/>
      <c r="N857" s="134"/>
      <c r="O857" s="134"/>
      <c r="P857" s="134"/>
      <c r="Q857" s="134"/>
      <c r="R857" s="134"/>
      <c r="S857" s="134"/>
      <c r="T857" s="134"/>
      <c r="U857" s="134"/>
      <c r="V857" s="134"/>
      <c r="W857" s="134"/>
      <c r="X857" s="134"/>
      <c r="Y857" s="134"/>
      <c r="Z857" s="134"/>
    </row>
    <row r="858" spans="1:26">
      <c r="A858" s="134"/>
      <c r="B858" s="134"/>
      <c r="C858" s="135"/>
      <c r="D858" s="135"/>
      <c r="E858" s="136"/>
      <c r="F858" s="135"/>
      <c r="G858" s="134"/>
      <c r="H858" s="134"/>
      <c r="I858" s="134"/>
      <c r="J858" s="134"/>
      <c r="K858" s="134"/>
      <c r="L858" s="134"/>
      <c r="M858" s="134"/>
      <c r="N858" s="134"/>
      <c r="O858" s="134"/>
      <c r="P858" s="134"/>
      <c r="Q858" s="134"/>
      <c r="R858" s="134"/>
      <c r="S858" s="134"/>
      <c r="T858" s="134"/>
      <c r="U858" s="134"/>
      <c r="V858" s="134"/>
      <c r="W858" s="134"/>
      <c r="X858" s="134"/>
      <c r="Y858" s="134"/>
      <c r="Z858" s="134"/>
    </row>
    <row r="859" spans="1:26">
      <c r="A859" s="134"/>
      <c r="B859" s="134"/>
      <c r="C859" s="135"/>
      <c r="D859" s="135"/>
      <c r="E859" s="136"/>
      <c r="F859" s="135"/>
      <c r="G859" s="134"/>
      <c r="H859" s="134"/>
      <c r="I859" s="134"/>
      <c r="J859" s="134"/>
      <c r="K859" s="134"/>
      <c r="L859" s="134"/>
      <c r="M859" s="134"/>
      <c r="N859" s="134"/>
      <c r="O859" s="134"/>
      <c r="P859" s="134"/>
      <c r="Q859" s="134"/>
      <c r="R859" s="134"/>
      <c r="S859" s="134"/>
      <c r="T859" s="134"/>
      <c r="U859" s="134"/>
      <c r="V859" s="134"/>
      <c r="W859" s="134"/>
      <c r="X859" s="134"/>
      <c r="Y859" s="134"/>
      <c r="Z859" s="134"/>
    </row>
    <row r="860" spans="1:26">
      <c r="A860" s="134"/>
      <c r="B860" s="134"/>
      <c r="C860" s="135"/>
      <c r="D860" s="135"/>
      <c r="E860" s="136"/>
      <c r="F860" s="135"/>
      <c r="G860" s="134"/>
      <c r="H860" s="134"/>
      <c r="I860" s="134"/>
      <c r="J860" s="134"/>
      <c r="K860" s="134"/>
      <c r="L860" s="134"/>
      <c r="M860" s="134"/>
      <c r="N860" s="134"/>
      <c r="O860" s="134"/>
      <c r="P860" s="134"/>
      <c r="Q860" s="134"/>
      <c r="R860" s="134"/>
      <c r="S860" s="134"/>
      <c r="T860" s="134"/>
      <c r="U860" s="134"/>
      <c r="V860" s="134"/>
      <c r="W860" s="134"/>
      <c r="X860" s="134"/>
      <c r="Y860" s="134"/>
      <c r="Z860" s="134"/>
    </row>
    <row r="861" spans="1:26">
      <c r="A861" s="134"/>
      <c r="B861" s="134"/>
      <c r="C861" s="135"/>
      <c r="D861" s="135"/>
      <c r="E861" s="136"/>
      <c r="F861" s="135"/>
      <c r="G861" s="134"/>
      <c r="H861" s="134"/>
      <c r="I861" s="134"/>
      <c r="J861" s="134"/>
      <c r="K861" s="134"/>
      <c r="L861" s="134"/>
      <c r="M861" s="134"/>
      <c r="N861" s="134"/>
      <c r="O861" s="134"/>
      <c r="P861" s="134"/>
      <c r="Q861" s="134"/>
      <c r="R861" s="134"/>
      <c r="S861" s="134"/>
      <c r="T861" s="134"/>
      <c r="U861" s="134"/>
      <c r="V861" s="134"/>
      <c r="W861" s="134"/>
      <c r="X861" s="134"/>
      <c r="Y861" s="134"/>
      <c r="Z861" s="134"/>
    </row>
    <row r="862" spans="1:26">
      <c r="A862" s="134"/>
      <c r="B862" s="134"/>
      <c r="C862" s="135"/>
      <c r="D862" s="135"/>
      <c r="E862" s="136"/>
      <c r="F862" s="135"/>
      <c r="G862" s="134"/>
      <c r="H862" s="134"/>
      <c r="I862" s="134"/>
      <c r="J862" s="134"/>
      <c r="K862" s="134"/>
      <c r="L862" s="134"/>
      <c r="M862" s="134"/>
      <c r="N862" s="134"/>
      <c r="O862" s="134"/>
      <c r="P862" s="134"/>
      <c r="Q862" s="134"/>
      <c r="R862" s="134"/>
      <c r="S862" s="134"/>
      <c r="T862" s="134"/>
      <c r="U862" s="134"/>
      <c r="V862" s="134"/>
      <c r="W862" s="134"/>
      <c r="X862" s="134"/>
      <c r="Y862" s="134"/>
      <c r="Z862" s="134"/>
    </row>
    <row r="863" spans="1:26">
      <c r="A863" s="134"/>
      <c r="B863" s="134"/>
      <c r="C863" s="135"/>
      <c r="D863" s="135"/>
      <c r="E863" s="136"/>
      <c r="F863" s="135"/>
      <c r="G863" s="134"/>
      <c r="H863" s="134"/>
      <c r="I863" s="134"/>
      <c r="J863" s="134"/>
      <c r="K863" s="134"/>
      <c r="L863" s="134"/>
      <c r="M863" s="134"/>
      <c r="N863" s="134"/>
      <c r="O863" s="134"/>
      <c r="P863" s="134"/>
      <c r="Q863" s="134"/>
      <c r="R863" s="134"/>
      <c r="S863" s="134"/>
      <c r="T863" s="134"/>
      <c r="U863" s="134"/>
      <c r="V863" s="134"/>
      <c r="W863" s="134"/>
      <c r="X863" s="134"/>
      <c r="Y863" s="134"/>
      <c r="Z863" s="134"/>
    </row>
    <row r="864" spans="1:26">
      <c r="A864" s="134"/>
      <c r="B864" s="134"/>
      <c r="C864" s="135"/>
      <c r="D864" s="135"/>
      <c r="E864" s="136"/>
      <c r="F864" s="135"/>
      <c r="G864" s="134"/>
      <c r="H864" s="134"/>
      <c r="I864" s="134"/>
      <c r="J864" s="134"/>
      <c r="K864" s="134"/>
      <c r="L864" s="134"/>
      <c r="M864" s="134"/>
      <c r="N864" s="134"/>
      <c r="O864" s="134"/>
      <c r="P864" s="134"/>
      <c r="Q864" s="134"/>
      <c r="R864" s="134"/>
      <c r="S864" s="134"/>
      <c r="T864" s="134"/>
      <c r="U864" s="134"/>
      <c r="V864" s="134"/>
      <c r="W864" s="134"/>
      <c r="X864" s="134"/>
      <c r="Y864" s="134"/>
      <c r="Z864" s="134"/>
    </row>
    <row r="865" spans="1:26">
      <c r="A865" s="134"/>
      <c r="B865" s="134"/>
      <c r="C865" s="135"/>
      <c r="D865" s="135"/>
      <c r="E865" s="136"/>
      <c r="F865" s="135"/>
      <c r="G865" s="134"/>
      <c r="H865" s="134"/>
      <c r="I865" s="134"/>
      <c r="J865" s="134"/>
      <c r="K865" s="134"/>
      <c r="L865" s="134"/>
      <c r="M865" s="134"/>
      <c r="N865" s="134"/>
      <c r="O865" s="134"/>
      <c r="P865" s="134"/>
      <c r="Q865" s="134"/>
      <c r="R865" s="134"/>
      <c r="S865" s="134"/>
      <c r="T865" s="134"/>
      <c r="U865" s="134"/>
      <c r="V865" s="134"/>
      <c r="W865" s="134"/>
      <c r="X865" s="134"/>
      <c r="Y865" s="134"/>
      <c r="Z865" s="134"/>
    </row>
    <row r="866" spans="1:26">
      <c r="A866" s="134"/>
      <c r="B866" s="134"/>
      <c r="C866" s="135"/>
      <c r="D866" s="135"/>
      <c r="E866" s="136"/>
      <c r="F866" s="135"/>
      <c r="G866" s="134"/>
      <c r="H866" s="134"/>
      <c r="I866" s="134"/>
      <c r="J866" s="134"/>
      <c r="K866" s="134"/>
      <c r="L866" s="134"/>
      <c r="M866" s="134"/>
      <c r="N866" s="134"/>
      <c r="O866" s="134"/>
      <c r="P866" s="134"/>
      <c r="Q866" s="134"/>
      <c r="R866" s="134"/>
      <c r="S866" s="134"/>
      <c r="T866" s="134"/>
      <c r="U866" s="134"/>
      <c r="V866" s="134"/>
      <c r="W866" s="134"/>
      <c r="X866" s="134"/>
      <c r="Y866" s="134"/>
      <c r="Z866" s="134"/>
    </row>
    <row r="867" spans="1:26">
      <c r="A867" s="134"/>
      <c r="B867" s="134"/>
      <c r="C867" s="135"/>
      <c r="D867" s="135"/>
      <c r="E867" s="136"/>
      <c r="F867" s="135"/>
      <c r="G867" s="134"/>
      <c r="H867" s="134"/>
      <c r="I867" s="134"/>
      <c r="J867" s="134"/>
      <c r="K867" s="134"/>
      <c r="L867" s="134"/>
      <c r="M867" s="134"/>
      <c r="N867" s="134"/>
      <c r="O867" s="134"/>
      <c r="P867" s="134"/>
      <c r="Q867" s="134"/>
      <c r="R867" s="134"/>
      <c r="S867" s="134"/>
      <c r="T867" s="134"/>
      <c r="U867" s="134"/>
      <c r="V867" s="134"/>
      <c r="W867" s="134"/>
      <c r="X867" s="134"/>
      <c r="Y867" s="134"/>
      <c r="Z867" s="134"/>
    </row>
    <row r="868" spans="1:26">
      <c r="A868" s="134"/>
      <c r="B868" s="134"/>
      <c r="C868" s="135"/>
      <c r="D868" s="135"/>
      <c r="E868" s="136"/>
      <c r="F868" s="135"/>
      <c r="G868" s="134"/>
      <c r="H868" s="134"/>
      <c r="I868" s="134"/>
      <c r="J868" s="134"/>
      <c r="K868" s="134"/>
      <c r="L868" s="134"/>
      <c r="M868" s="134"/>
      <c r="N868" s="134"/>
      <c r="O868" s="134"/>
      <c r="P868" s="134"/>
      <c r="Q868" s="134"/>
      <c r="R868" s="134"/>
      <c r="S868" s="134"/>
      <c r="T868" s="134"/>
      <c r="U868" s="134"/>
      <c r="V868" s="134"/>
      <c r="W868" s="134"/>
      <c r="X868" s="134"/>
      <c r="Y868" s="134"/>
      <c r="Z868" s="134"/>
    </row>
    <row r="869" spans="1:26">
      <c r="A869" s="134"/>
      <c r="B869" s="134"/>
      <c r="C869" s="135"/>
      <c r="D869" s="135"/>
      <c r="E869" s="136"/>
      <c r="F869" s="135"/>
      <c r="G869" s="134"/>
      <c r="H869" s="134"/>
      <c r="I869" s="134"/>
      <c r="J869" s="134"/>
      <c r="K869" s="134"/>
      <c r="L869" s="134"/>
      <c r="M869" s="134"/>
      <c r="N869" s="134"/>
      <c r="O869" s="134"/>
      <c r="P869" s="134"/>
      <c r="Q869" s="134"/>
      <c r="R869" s="134"/>
      <c r="S869" s="134"/>
      <c r="T869" s="134"/>
      <c r="U869" s="134"/>
      <c r="V869" s="134"/>
      <c r="W869" s="134"/>
      <c r="X869" s="134"/>
      <c r="Y869" s="134"/>
      <c r="Z869" s="134"/>
    </row>
    <row r="870" spans="1:26">
      <c r="A870" s="134"/>
      <c r="B870" s="134"/>
      <c r="C870" s="135"/>
      <c r="D870" s="135"/>
      <c r="E870" s="136"/>
      <c r="F870" s="135"/>
      <c r="G870" s="134"/>
      <c r="H870" s="134"/>
      <c r="I870" s="134"/>
      <c r="J870" s="134"/>
      <c r="K870" s="134"/>
      <c r="L870" s="134"/>
      <c r="M870" s="134"/>
      <c r="N870" s="134"/>
      <c r="O870" s="134"/>
      <c r="P870" s="134"/>
      <c r="Q870" s="134"/>
      <c r="R870" s="134"/>
      <c r="S870" s="134"/>
      <c r="T870" s="134"/>
      <c r="U870" s="134"/>
      <c r="V870" s="134"/>
      <c r="W870" s="134"/>
      <c r="X870" s="134"/>
      <c r="Y870" s="134"/>
      <c r="Z870" s="134"/>
    </row>
    <row r="871" spans="1:26">
      <c r="A871" s="134"/>
      <c r="B871" s="134"/>
      <c r="C871" s="135"/>
      <c r="D871" s="135"/>
      <c r="E871" s="136"/>
      <c r="F871" s="135"/>
      <c r="G871" s="134"/>
      <c r="H871" s="134"/>
      <c r="I871" s="134"/>
      <c r="J871" s="134"/>
      <c r="K871" s="134"/>
      <c r="L871" s="134"/>
      <c r="M871" s="134"/>
      <c r="N871" s="134"/>
      <c r="O871" s="134"/>
      <c r="P871" s="134"/>
      <c r="Q871" s="134"/>
      <c r="R871" s="134"/>
      <c r="S871" s="134"/>
      <c r="T871" s="134"/>
      <c r="U871" s="134"/>
      <c r="V871" s="134"/>
      <c r="W871" s="134"/>
      <c r="X871" s="134"/>
      <c r="Y871" s="134"/>
      <c r="Z871" s="134"/>
    </row>
    <row r="872" spans="1:26">
      <c r="A872" s="134"/>
      <c r="B872" s="134"/>
      <c r="C872" s="135"/>
      <c r="D872" s="135"/>
      <c r="E872" s="136"/>
      <c r="F872" s="135"/>
      <c r="G872" s="134"/>
      <c r="H872" s="134"/>
      <c r="I872" s="134"/>
      <c r="J872" s="134"/>
      <c r="K872" s="134"/>
      <c r="L872" s="134"/>
      <c r="M872" s="134"/>
      <c r="N872" s="134"/>
      <c r="O872" s="134"/>
      <c r="P872" s="134"/>
      <c r="Q872" s="134"/>
      <c r="R872" s="134"/>
      <c r="S872" s="134"/>
      <c r="T872" s="134"/>
      <c r="U872" s="134"/>
      <c r="V872" s="134"/>
      <c r="W872" s="134"/>
      <c r="X872" s="134"/>
      <c r="Y872" s="134"/>
      <c r="Z872" s="134"/>
    </row>
    <row r="873" spans="1:26">
      <c r="A873" s="134"/>
      <c r="B873" s="134"/>
      <c r="C873" s="135"/>
      <c r="D873" s="135"/>
      <c r="E873" s="136"/>
      <c r="F873" s="135"/>
      <c r="G873" s="134"/>
      <c r="H873" s="134"/>
      <c r="I873" s="134"/>
      <c r="J873" s="134"/>
      <c r="K873" s="134"/>
      <c r="L873" s="134"/>
      <c r="M873" s="134"/>
      <c r="N873" s="134"/>
      <c r="O873" s="134"/>
      <c r="P873" s="134"/>
      <c r="Q873" s="134"/>
      <c r="R873" s="134"/>
      <c r="S873" s="134"/>
      <c r="T873" s="134"/>
      <c r="U873" s="134"/>
      <c r="V873" s="134"/>
      <c r="W873" s="134"/>
      <c r="X873" s="134"/>
      <c r="Y873" s="134"/>
      <c r="Z873" s="134"/>
    </row>
    <row r="874" spans="1:26">
      <c r="A874" s="134"/>
      <c r="B874" s="134"/>
      <c r="C874" s="135"/>
      <c r="D874" s="135"/>
      <c r="E874" s="136"/>
      <c r="F874" s="135"/>
      <c r="G874" s="134"/>
      <c r="H874" s="134"/>
      <c r="I874" s="134"/>
      <c r="J874" s="134"/>
      <c r="K874" s="134"/>
      <c r="L874" s="134"/>
      <c r="M874" s="134"/>
      <c r="N874" s="134"/>
      <c r="O874" s="134"/>
      <c r="P874" s="134"/>
      <c r="Q874" s="134"/>
      <c r="R874" s="134"/>
      <c r="S874" s="134"/>
      <c r="T874" s="134"/>
      <c r="U874" s="134"/>
      <c r="V874" s="134"/>
      <c r="W874" s="134"/>
      <c r="X874" s="134"/>
      <c r="Y874" s="134"/>
      <c r="Z874" s="134"/>
    </row>
    <row r="875" spans="1:26">
      <c r="A875" s="134"/>
      <c r="B875" s="134"/>
      <c r="C875" s="135"/>
      <c r="D875" s="135"/>
      <c r="E875" s="136"/>
      <c r="F875" s="135"/>
      <c r="G875" s="134"/>
      <c r="H875" s="134"/>
      <c r="I875" s="134"/>
      <c r="J875" s="134"/>
      <c r="K875" s="134"/>
      <c r="L875" s="134"/>
      <c r="M875" s="134"/>
      <c r="N875" s="134"/>
      <c r="O875" s="134"/>
      <c r="P875" s="134"/>
      <c r="Q875" s="134"/>
      <c r="R875" s="134"/>
      <c r="S875" s="134"/>
      <c r="T875" s="134"/>
      <c r="U875" s="134"/>
      <c r="V875" s="134"/>
      <c r="W875" s="134"/>
      <c r="X875" s="134"/>
      <c r="Y875" s="134"/>
      <c r="Z875" s="134"/>
    </row>
    <row r="876" spans="1:26">
      <c r="A876" s="134"/>
      <c r="B876" s="134"/>
      <c r="C876" s="135"/>
      <c r="D876" s="135"/>
      <c r="E876" s="136"/>
      <c r="F876" s="135"/>
      <c r="G876" s="134"/>
      <c r="H876" s="134"/>
      <c r="I876" s="134"/>
      <c r="J876" s="134"/>
      <c r="K876" s="134"/>
      <c r="L876" s="134"/>
      <c r="M876" s="134"/>
      <c r="N876" s="134"/>
      <c r="O876" s="134"/>
      <c r="P876" s="134"/>
      <c r="Q876" s="134"/>
      <c r="R876" s="134"/>
      <c r="S876" s="134"/>
      <c r="T876" s="134"/>
      <c r="U876" s="134"/>
      <c r="V876" s="134"/>
      <c r="W876" s="134"/>
      <c r="X876" s="134"/>
      <c r="Y876" s="134"/>
      <c r="Z876" s="134"/>
    </row>
    <row r="877" spans="1:26">
      <c r="A877" s="134"/>
      <c r="B877" s="134"/>
      <c r="C877" s="135"/>
      <c r="D877" s="135"/>
      <c r="E877" s="136"/>
      <c r="F877" s="135"/>
      <c r="G877" s="134"/>
      <c r="H877" s="134"/>
      <c r="I877" s="134"/>
      <c r="J877" s="134"/>
      <c r="K877" s="134"/>
      <c r="L877" s="134"/>
      <c r="M877" s="134"/>
      <c r="N877" s="134"/>
      <c r="O877" s="134"/>
      <c r="P877" s="134"/>
      <c r="Q877" s="134"/>
      <c r="R877" s="134"/>
      <c r="S877" s="134"/>
      <c r="T877" s="134"/>
      <c r="U877" s="134"/>
      <c r="V877" s="134"/>
      <c r="W877" s="134"/>
      <c r="X877" s="134"/>
      <c r="Y877" s="134"/>
      <c r="Z877" s="134"/>
    </row>
    <row r="878" spans="1:26">
      <c r="A878" s="134"/>
      <c r="B878" s="134"/>
      <c r="C878" s="135"/>
      <c r="D878" s="135"/>
      <c r="E878" s="136"/>
      <c r="F878" s="135"/>
      <c r="G878" s="134"/>
      <c r="H878" s="134"/>
      <c r="I878" s="134"/>
      <c r="J878" s="134"/>
      <c r="K878" s="134"/>
      <c r="L878" s="134"/>
      <c r="M878" s="134"/>
      <c r="N878" s="134"/>
      <c r="O878" s="134"/>
      <c r="P878" s="134"/>
      <c r="Q878" s="134"/>
      <c r="R878" s="134"/>
      <c r="S878" s="134"/>
      <c r="T878" s="134"/>
      <c r="U878" s="134"/>
      <c r="V878" s="134"/>
      <c r="W878" s="134"/>
      <c r="X878" s="134"/>
      <c r="Y878" s="134"/>
      <c r="Z878" s="134"/>
    </row>
    <row r="879" spans="1:26">
      <c r="A879" s="134"/>
      <c r="B879" s="134"/>
      <c r="C879" s="135"/>
      <c r="D879" s="135"/>
      <c r="E879" s="136"/>
      <c r="F879" s="135"/>
      <c r="G879" s="134"/>
      <c r="H879" s="134"/>
      <c r="I879" s="134"/>
      <c r="J879" s="134"/>
      <c r="K879" s="134"/>
      <c r="L879" s="134"/>
      <c r="M879" s="134"/>
      <c r="N879" s="134"/>
      <c r="O879" s="134"/>
      <c r="P879" s="134"/>
      <c r="Q879" s="134"/>
      <c r="R879" s="134"/>
      <c r="S879" s="134"/>
      <c r="T879" s="134"/>
      <c r="U879" s="134"/>
      <c r="V879" s="134"/>
      <c r="W879" s="134"/>
      <c r="X879" s="134"/>
      <c r="Y879" s="134"/>
      <c r="Z879" s="134"/>
    </row>
    <row r="880" spans="1:26">
      <c r="A880" s="134"/>
      <c r="B880" s="134"/>
      <c r="C880" s="135"/>
      <c r="D880" s="135"/>
      <c r="E880" s="136"/>
      <c r="F880" s="135"/>
      <c r="G880" s="134"/>
      <c r="H880" s="134"/>
      <c r="I880" s="134"/>
      <c r="J880" s="134"/>
      <c r="K880" s="134"/>
      <c r="L880" s="134"/>
      <c r="M880" s="134"/>
      <c r="N880" s="134"/>
      <c r="O880" s="134"/>
      <c r="P880" s="134"/>
      <c r="Q880" s="134"/>
      <c r="R880" s="134"/>
      <c r="S880" s="134"/>
      <c r="T880" s="134"/>
      <c r="U880" s="134"/>
      <c r="V880" s="134"/>
      <c r="W880" s="134"/>
      <c r="X880" s="134"/>
      <c r="Y880" s="134"/>
      <c r="Z880" s="134"/>
    </row>
    <row r="881" spans="1:26">
      <c r="A881" s="134"/>
      <c r="B881" s="134"/>
      <c r="C881" s="135"/>
      <c r="D881" s="135"/>
      <c r="E881" s="136"/>
      <c r="F881" s="135"/>
      <c r="G881" s="134"/>
      <c r="H881" s="134"/>
      <c r="I881" s="134"/>
      <c r="J881" s="134"/>
      <c r="K881" s="134"/>
      <c r="L881" s="134"/>
      <c r="M881" s="134"/>
      <c r="N881" s="134"/>
      <c r="O881" s="134"/>
      <c r="P881" s="134"/>
      <c r="Q881" s="134"/>
      <c r="R881" s="134"/>
      <c r="S881" s="134"/>
      <c r="T881" s="134"/>
      <c r="U881" s="134"/>
      <c r="V881" s="134"/>
      <c r="W881" s="134"/>
      <c r="X881" s="134"/>
      <c r="Y881" s="134"/>
      <c r="Z881" s="134"/>
    </row>
    <row r="882" spans="1:26">
      <c r="A882" s="134"/>
      <c r="B882" s="134"/>
      <c r="C882" s="135"/>
      <c r="D882" s="135"/>
      <c r="E882" s="136"/>
      <c r="F882" s="135"/>
      <c r="G882" s="134"/>
      <c r="H882" s="134"/>
      <c r="I882" s="134"/>
      <c r="J882" s="134"/>
      <c r="K882" s="134"/>
      <c r="L882" s="134"/>
      <c r="M882" s="134"/>
      <c r="N882" s="134"/>
      <c r="O882" s="134"/>
      <c r="P882" s="134"/>
      <c r="Q882" s="134"/>
      <c r="R882" s="134"/>
      <c r="S882" s="134"/>
      <c r="T882" s="134"/>
      <c r="U882" s="134"/>
      <c r="V882" s="134"/>
      <c r="W882" s="134"/>
      <c r="X882" s="134"/>
      <c r="Y882" s="134"/>
      <c r="Z882" s="134"/>
    </row>
    <row r="883" spans="1:26">
      <c r="A883" s="134"/>
      <c r="B883" s="134"/>
      <c r="C883" s="135"/>
      <c r="D883" s="135"/>
      <c r="E883" s="136"/>
      <c r="F883" s="135"/>
      <c r="G883" s="134"/>
      <c r="H883" s="134"/>
      <c r="I883" s="134"/>
      <c r="J883" s="134"/>
      <c r="K883" s="134"/>
      <c r="L883" s="134"/>
      <c r="M883" s="134"/>
      <c r="N883" s="134"/>
      <c r="O883" s="134"/>
      <c r="P883" s="134"/>
      <c r="Q883" s="134"/>
      <c r="R883" s="134"/>
      <c r="S883" s="134"/>
      <c r="T883" s="134"/>
      <c r="U883" s="134"/>
      <c r="V883" s="134"/>
      <c r="W883" s="134"/>
      <c r="X883" s="134"/>
      <c r="Y883" s="134"/>
      <c r="Z883" s="134"/>
    </row>
    <row r="884" spans="1:26">
      <c r="A884" s="134"/>
      <c r="B884" s="134"/>
      <c r="C884" s="135"/>
      <c r="D884" s="135"/>
      <c r="E884" s="136"/>
      <c r="F884" s="135"/>
      <c r="G884" s="134"/>
      <c r="H884" s="134"/>
      <c r="I884" s="134"/>
      <c r="J884" s="134"/>
      <c r="K884" s="134"/>
      <c r="L884" s="134"/>
      <c r="M884" s="134"/>
      <c r="N884" s="134"/>
      <c r="O884" s="134"/>
      <c r="P884" s="134"/>
      <c r="Q884" s="134"/>
      <c r="R884" s="134"/>
      <c r="S884" s="134"/>
      <c r="T884" s="134"/>
      <c r="U884" s="134"/>
      <c r="V884" s="134"/>
      <c r="W884" s="134"/>
      <c r="X884" s="134"/>
      <c r="Y884" s="134"/>
      <c r="Z884" s="134"/>
    </row>
    <row r="885" spans="1:26">
      <c r="A885" s="134"/>
      <c r="B885" s="134"/>
      <c r="C885" s="135"/>
      <c r="D885" s="135"/>
      <c r="E885" s="136"/>
      <c r="F885" s="135"/>
      <c r="G885" s="134"/>
      <c r="H885" s="134"/>
      <c r="I885" s="134"/>
      <c r="J885" s="134"/>
      <c r="K885" s="134"/>
      <c r="L885" s="134"/>
      <c r="M885" s="134"/>
      <c r="N885" s="134"/>
      <c r="O885" s="134"/>
      <c r="P885" s="134"/>
      <c r="Q885" s="134"/>
      <c r="R885" s="134"/>
      <c r="S885" s="134"/>
      <c r="T885" s="134"/>
      <c r="U885" s="134"/>
      <c r="V885" s="134"/>
      <c r="W885" s="134"/>
      <c r="X885" s="134"/>
      <c r="Y885" s="134"/>
      <c r="Z885" s="134"/>
    </row>
    <row r="886" spans="1:26">
      <c r="A886" s="134"/>
      <c r="B886" s="134"/>
      <c r="C886" s="135"/>
      <c r="D886" s="135"/>
      <c r="E886" s="136"/>
      <c r="F886" s="135"/>
      <c r="G886" s="134"/>
      <c r="H886" s="134"/>
      <c r="I886" s="134"/>
      <c r="J886" s="134"/>
      <c r="K886" s="134"/>
      <c r="L886" s="134"/>
      <c r="M886" s="134"/>
      <c r="N886" s="134"/>
      <c r="O886" s="134"/>
      <c r="P886" s="134"/>
      <c r="Q886" s="134"/>
      <c r="R886" s="134"/>
      <c r="S886" s="134"/>
      <c r="T886" s="134"/>
      <c r="U886" s="134"/>
      <c r="V886" s="134"/>
      <c r="W886" s="134"/>
      <c r="X886" s="134"/>
      <c r="Y886" s="134"/>
      <c r="Z886" s="134"/>
    </row>
    <row r="887" spans="1:26">
      <c r="A887" s="134"/>
      <c r="B887" s="134"/>
      <c r="C887" s="135"/>
      <c r="D887" s="135"/>
      <c r="E887" s="136"/>
      <c r="F887" s="135"/>
      <c r="G887" s="134"/>
      <c r="H887" s="134"/>
      <c r="I887" s="134"/>
      <c r="J887" s="134"/>
      <c r="K887" s="134"/>
      <c r="L887" s="134"/>
      <c r="M887" s="134"/>
      <c r="N887" s="134"/>
      <c r="O887" s="134"/>
      <c r="P887" s="134"/>
      <c r="Q887" s="134"/>
      <c r="R887" s="134"/>
      <c r="S887" s="134"/>
      <c r="T887" s="134"/>
      <c r="U887" s="134"/>
      <c r="V887" s="134"/>
      <c r="W887" s="134"/>
      <c r="X887" s="134"/>
      <c r="Y887" s="134"/>
      <c r="Z887" s="134"/>
    </row>
    <row r="888" spans="1:26">
      <c r="A888" s="134"/>
      <c r="B888" s="134"/>
      <c r="C888" s="135"/>
      <c r="D888" s="135"/>
      <c r="E888" s="136"/>
      <c r="F888" s="135"/>
      <c r="G888" s="134"/>
      <c r="H888" s="134"/>
      <c r="I888" s="134"/>
      <c r="J888" s="134"/>
      <c r="K888" s="134"/>
      <c r="L888" s="134"/>
      <c r="M888" s="134"/>
      <c r="N888" s="134"/>
      <c r="O888" s="134"/>
      <c r="P888" s="134"/>
      <c r="Q888" s="134"/>
      <c r="R888" s="134"/>
      <c r="S888" s="134"/>
      <c r="T888" s="134"/>
      <c r="U888" s="134"/>
      <c r="V888" s="134"/>
      <c r="W888" s="134"/>
      <c r="X888" s="134"/>
      <c r="Y888" s="134"/>
      <c r="Z888" s="134"/>
    </row>
    <row r="889" spans="1:26">
      <c r="A889" s="134"/>
      <c r="B889" s="134"/>
      <c r="C889" s="135"/>
      <c r="D889" s="135"/>
      <c r="E889" s="136"/>
      <c r="F889" s="135"/>
      <c r="G889" s="134"/>
      <c r="H889" s="134"/>
      <c r="I889" s="134"/>
      <c r="J889" s="134"/>
      <c r="K889" s="134"/>
      <c r="L889" s="134"/>
      <c r="M889" s="134"/>
      <c r="N889" s="134"/>
      <c r="O889" s="134"/>
      <c r="P889" s="134"/>
      <c r="Q889" s="134"/>
      <c r="R889" s="134"/>
      <c r="S889" s="134"/>
      <c r="T889" s="134"/>
      <c r="U889" s="134"/>
      <c r="V889" s="134"/>
      <c r="W889" s="134"/>
      <c r="X889" s="134"/>
      <c r="Y889" s="134"/>
      <c r="Z889" s="134"/>
    </row>
    <row r="890" spans="1:26">
      <c r="A890" s="134"/>
      <c r="B890" s="134"/>
      <c r="C890" s="135"/>
      <c r="D890" s="135"/>
      <c r="E890" s="136"/>
      <c r="F890" s="135"/>
      <c r="G890" s="134"/>
      <c r="H890" s="134"/>
      <c r="I890" s="134"/>
      <c r="J890" s="134"/>
      <c r="K890" s="134"/>
      <c r="L890" s="134"/>
      <c r="M890" s="134"/>
      <c r="N890" s="134"/>
      <c r="O890" s="134"/>
      <c r="P890" s="134"/>
      <c r="Q890" s="134"/>
      <c r="R890" s="134"/>
      <c r="S890" s="134"/>
      <c r="T890" s="134"/>
      <c r="U890" s="134"/>
      <c r="V890" s="134"/>
      <c r="W890" s="134"/>
      <c r="X890" s="134"/>
      <c r="Y890" s="134"/>
      <c r="Z890" s="134"/>
    </row>
    <row r="891" spans="1:26">
      <c r="A891" s="134"/>
      <c r="B891" s="134"/>
      <c r="C891" s="135"/>
      <c r="D891" s="135"/>
      <c r="E891" s="136"/>
      <c r="F891" s="135"/>
      <c r="G891" s="134"/>
      <c r="H891" s="134"/>
      <c r="I891" s="134"/>
      <c r="J891" s="134"/>
      <c r="K891" s="134"/>
      <c r="L891" s="134"/>
      <c r="M891" s="134"/>
      <c r="N891" s="134"/>
      <c r="O891" s="134"/>
      <c r="P891" s="134"/>
      <c r="Q891" s="134"/>
      <c r="R891" s="134"/>
      <c r="S891" s="134"/>
      <c r="T891" s="134"/>
      <c r="U891" s="134"/>
      <c r="V891" s="134"/>
      <c r="W891" s="134"/>
      <c r="X891" s="134"/>
      <c r="Y891" s="134"/>
      <c r="Z891" s="134"/>
    </row>
    <row r="892" spans="1:26">
      <c r="A892" s="134"/>
      <c r="B892" s="134"/>
      <c r="C892" s="135"/>
      <c r="D892" s="135"/>
      <c r="E892" s="136"/>
      <c r="F892" s="135"/>
      <c r="G892" s="134"/>
      <c r="H892" s="134"/>
      <c r="I892" s="134"/>
      <c r="J892" s="134"/>
      <c r="K892" s="134"/>
      <c r="L892" s="134"/>
      <c r="M892" s="134"/>
      <c r="N892" s="134"/>
      <c r="O892" s="134"/>
      <c r="P892" s="134"/>
      <c r="Q892" s="134"/>
      <c r="R892" s="134"/>
      <c r="S892" s="134"/>
      <c r="T892" s="134"/>
      <c r="U892" s="134"/>
      <c r="V892" s="134"/>
      <c r="W892" s="134"/>
      <c r="X892" s="134"/>
      <c r="Y892" s="134"/>
      <c r="Z892" s="134"/>
    </row>
    <row r="893" spans="1:26">
      <c r="A893" s="134"/>
      <c r="B893" s="134"/>
      <c r="C893" s="135"/>
      <c r="D893" s="135"/>
      <c r="E893" s="136"/>
      <c r="F893" s="135"/>
      <c r="G893" s="134"/>
      <c r="H893" s="134"/>
      <c r="I893" s="134"/>
      <c r="J893" s="134"/>
      <c r="K893" s="134"/>
      <c r="L893" s="134"/>
      <c r="M893" s="134"/>
      <c r="N893" s="134"/>
      <c r="O893" s="134"/>
      <c r="P893" s="134"/>
      <c r="Q893" s="134"/>
      <c r="R893" s="134"/>
      <c r="S893" s="134"/>
      <c r="T893" s="134"/>
      <c r="U893" s="134"/>
      <c r="V893" s="134"/>
      <c r="W893" s="134"/>
      <c r="X893" s="134"/>
      <c r="Y893" s="134"/>
      <c r="Z893" s="134"/>
    </row>
    <row r="894" spans="1:26">
      <c r="A894" s="134"/>
      <c r="B894" s="134"/>
      <c r="C894" s="135"/>
      <c r="D894" s="135"/>
      <c r="E894" s="136"/>
      <c r="F894" s="135"/>
      <c r="G894" s="134"/>
      <c r="H894" s="134"/>
      <c r="I894" s="134"/>
      <c r="J894" s="134"/>
      <c r="K894" s="134"/>
      <c r="L894" s="134"/>
      <c r="M894" s="134"/>
      <c r="N894" s="134"/>
      <c r="O894" s="134"/>
      <c r="P894" s="134"/>
      <c r="Q894" s="134"/>
      <c r="R894" s="134"/>
      <c r="S894" s="134"/>
      <c r="T894" s="134"/>
      <c r="U894" s="134"/>
      <c r="V894" s="134"/>
      <c r="W894" s="134"/>
      <c r="X894" s="134"/>
      <c r="Y894" s="134"/>
      <c r="Z894" s="134"/>
    </row>
    <row r="895" spans="1:26">
      <c r="A895" s="134"/>
      <c r="B895" s="134"/>
      <c r="C895" s="135"/>
      <c r="D895" s="135"/>
      <c r="E895" s="136"/>
      <c r="F895" s="135"/>
      <c r="G895" s="134"/>
      <c r="H895" s="134"/>
      <c r="I895" s="134"/>
      <c r="J895" s="134"/>
      <c r="K895" s="134"/>
      <c r="L895" s="134"/>
      <c r="M895" s="134"/>
      <c r="N895" s="134"/>
      <c r="O895" s="134"/>
      <c r="P895" s="134"/>
      <c r="Q895" s="134"/>
      <c r="R895" s="134"/>
      <c r="S895" s="134"/>
      <c r="T895" s="134"/>
      <c r="U895" s="134"/>
      <c r="V895" s="134"/>
      <c r="W895" s="134"/>
      <c r="X895" s="134"/>
      <c r="Y895" s="134"/>
      <c r="Z895" s="134"/>
    </row>
    <row r="896" spans="1:26">
      <c r="A896" s="134"/>
      <c r="B896" s="134"/>
      <c r="C896" s="135"/>
      <c r="D896" s="135"/>
      <c r="E896" s="136"/>
      <c r="F896" s="135"/>
      <c r="G896" s="134"/>
      <c r="H896" s="134"/>
      <c r="I896" s="134"/>
      <c r="J896" s="134"/>
      <c r="K896" s="134"/>
      <c r="L896" s="134"/>
      <c r="M896" s="134"/>
      <c r="N896" s="134"/>
      <c r="O896" s="134"/>
      <c r="P896" s="134"/>
      <c r="Q896" s="134"/>
      <c r="R896" s="134"/>
      <c r="S896" s="134"/>
      <c r="T896" s="134"/>
      <c r="U896" s="134"/>
      <c r="V896" s="134"/>
      <c r="W896" s="134"/>
      <c r="X896" s="134"/>
      <c r="Y896" s="134"/>
      <c r="Z896" s="134"/>
    </row>
    <row r="897" spans="1:26">
      <c r="A897" s="134"/>
      <c r="B897" s="134"/>
      <c r="C897" s="135"/>
      <c r="D897" s="135"/>
      <c r="E897" s="136"/>
      <c r="F897" s="135"/>
      <c r="G897" s="134"/>
      <c r="H897" s="134"/>
      <c r="I897" s="134"/>
      <c r="J897" s="134"/>
      <c r="K897" s="134"/>
      <c r="L897" s="134"/>
      <c r="M897" s="134"/>
      <c r="N897" s="134"/>
      <c r="O897" s="134"/>
      <c r="P897" s="134"/>
      <c r="Q897" s="134"/>
      <c r="R897" s="134"/>
      <c r="S897" s="134"/>
      <c r="T897" s="134"/>
      <c r="U897" s="134"/>
      <c r="V897" s="134"/>
      <c r="W897" s="134"/>
      <c r="X897" s="134"/>
      <c r="Y897" s="134"/>
      <c r="Z897" s="134"/>
    </row>
    <row r="898" spans="1:26">
      <c r="A898" s="134"/>
      <c r="B898" s="134"/>
      <c r="C898" s="135"/>
      <c r="D898" s="135"/>
      <c r="E898" s="136"/>
      <c r="F898" s="135"/>
      <c r="G898" s="134"/>
      <c r="H898" s="134"/>
      <c r="I898" s="134"/>
      <c r="J898" s="134"/>
      <c r="K898" s="134"/>
      <c r="L898" s="134"/>
      <c r="M898" s="134"/>
      <c r="N898" s="134"/>
      <c r="O898" s="134"/>
      <c r="P898" s="134"/>
      <c r="Q898" s="134"/>
      <c r="R898" s="134"/>
      <c r="S898" s="134"/>
      <c r="T898" s="134"/>
      <c r="U898" s="134"/>
      <c r="V898" s="134"/>
      <c r="W898" s="134"/>
      <c r="X898" s="134"/>
      <c r="Y898" s="134"/>
      <c r="Z898" s="134"/>
    </row>
    <row r="899" spans="1:26">
      <c r="A899" s="134"/>
      <c r="B899" s="134"/>
      <c r="C899" s="135"/>
      <c r="D899" s="135"/>
      <c r="E899" s="136"/>
      <c r="F899" s="135"/>
      <c r="G899" s="134"/>
      <c r="H899" s="134"/>
      <c r="I899" s="134"/>
      <c r="J899" s="134"/>
      <c r="K899" s="134"/>
      <c r="L899" s="134"/>
      <c r="M899" s="134"/>
      <c r="N899" s="134"/>
      <c r="O899" s="134"/>
      <c r="P899" s="134"/>
      <c r="Q899" s="134"/>
      <c r="R899" s="134"/>
      <c r="S899" s="134"/>
      <c r="T899" s="134"/>
      <c r="U899" s="134"/>
      <c r="V899" s="134"/>
      <c r="W899" s="134"/>
      <c r="X899" s="134"/>
      <c r="Y899" s="134"/>
      <c r="Z899" s="134"/>
    </row>
    <row r="900" spans="1:26">
      <c r="A900" s="134"/>
      <c r="B900" s="134"/>
      <c r="C900" s="135"/>
      <c r="D900" s="135"/>
      <c r="E900" s="136"/>
      <c r="F900" s="135"/>
      <c r="G900" s="134"/>
      <c r="H900" s="134"/>
      <c r="I900" s="134"/>
      <c r="J900" s="134"/>
      <c r="K900" s="134"/>
      <c r="L900" s="134"/>
      <c r="M900" s="134"/>
      <c r="N900" s="134"/>
      <c r="O900" s="134"/>
      <c r="P900" s="134"/>
      <c r="Q900" s="134"/>
      <c r="R900" s="134"/>
      <c r="S900" s="134"/>
      <c r="T900" s="134"/>
      <c r="U900" s="134"/>
      <c r="V900" s="134"/>
      <c r="W900" s="134"/>
      <c r="X900" s="134"/>
      <c r="Y900" s="134"/>
      <c r="Z900" s="134"/>
    </row>
    <row r="901" spans="1:26">
      <c r="A901" s="134"/>
      <c r="B901" s="134"/>
      <c r="C901" s="135"/>
      <c r="D901" s="135"/>
      <c r="E901" s="136"/>
      <c r="F901" s="135"/>
      <c r="G901" s="134"/>
      <c r="H901" s="134"/>
      <c r="I901" s="134"/>
      <c r="J901" s="134"/>
      <c r="K901" s="134"/>
      <c r="L901" s="134"/>
      <c r="M901" s="134"/>
      <c r="N901" s="134"/>
      <c r="O901" s="134"/>
      <c r="P901" s="134"/>
      <c r="Q901" s="134"/>
      <c r="R901" s="134"/>
      <c r="S901" s="134"/>
      <c r="T901" s="134"/>
      <c r="U901" s="134"/>
      <c r="V901" s="134"/>
      <c r="W901" s="134"/>
      <c r="X901" s="134"/>
      <c r="Y901" s="134"/>
      <c r="Z901" s="134"/>
    </row>
    <row r="902" spans="1:26">
      <c r="A902" s="134"/>
      <c r="B902" s="134"/>
      <c r="C902" s="135"/>
      <c r="D902" s="135"/>
      <c r="E902" s="136"/>
      <c r="F902" s="135"/>
      <c r="G902" s="134"/>
      <c r="H902" s="134"/>
      <c r="I902" s="134"/>
      <c r="J902" s="134"/>
      <c r="K902" s="134"/>
      <c r="L902" s="134"/>
      <c r="M902" s="134"/>
      <c r="N902" s="134"/>
      <c r="O902" s="134"/>
      <c r="P902" s="134"/>
      <c r="Q902" s="134"/>
      <c r="R902" s="134"/>
      <c r="S902" s="134"/>
      <c r="T902" s="134"/>
      <c r="U902" s="134"/>
      <c r="V902" s="134"/>
      <c r="W902" s="134"/>
      <c r="X902" s="134"/>
      <c r="Y902" s="134"/>
      <c r="Z902" s="134"/>
    </row>
    <row r="903" spans="1:26">
      <c r="A903" s="134"/>
      <c r="B903" s="134"/>
      <c r="C903" s="135"/>
      <c r="D903" s="135"/>
      <c r="E903" s="136"/>
      <c r="F903" s="135"/>
      <c r="G903" s="134"/>
      <c r="H903" s="134"/>
      <c r="I903" s="134"/>
      <c r="J903" s="134"/>
      <c r="K903" s="134"/>
      <c r="L903" s="134"/>
      <c r="M903" s="134"/>
      <c r="N903" s="134"/>
      <c r="O903" s="134"/>
      <c r="P903" s="134"/>
      <c r="Q903" s="134"/>
      <c r="R903" s="134"/>
      <c r="S903" s="134"/>
      <c r="T903" s="134"/>
      <c r="U903" s="134"/>
      <c r="V903" s="134"/>
      <c r="W903" s="134"/>
      <c r="X903" s="134"/>
      <c r="Y903" s="134"/>
      <c r="Z903" s="134"/>
    </row>
    <row r="904" spans="1:26">
      <c r="A904" s="134"/>
      <c r="B904" s="134"/>
      <c r="C904" s="135"/>
      <c r="D904" s="135"/>
      <c r="E904" s="136"/>
      <c r="F904" s="135"/>
      <c r="G904" s="134"/>
      <c r="H904" s="134"/>
      <c r="I904" s="134"/>
      <c r="J904" s="134"/>
      <c r="K904" s="134"/>
      <c r="L904" s="134"/>
      <c r="M904" s="134"/>
      <c r="N904" s="134"/>
      <c r="O904" s="134"/>
      <c r="P904" s="134"/>
      <c r="Q904" s="134"/>
      <c r="R904" s="134"/>
      <c r="S904" s="134"/>
      <c r="T904" s="134"/>
      <c r="U904" s="134"/>
      <c r="V904" s="134"/>
      <c r="W904" s="134"/>
      <c r="X904" s="134"/>
      <c r="Y904" s="134"/>
      <c r="Z904" s="134"/>
    </row>
    <row r="905" spans="1:26">
      <c r="A905" s="134"/>
      <c r="B905" s="134"/>
      <c r="C905" s="135"/>
      <c r="D905" s="135"/>
      <c r="E905" s="136"/>
      <c r="F905" s="135"/>
      <c r="G905" s="134"/>
      <c r="H905" s="134"/>
      <c r="I905" s="134"/>
      <c r="J905" s="134"/>
      <c r="K905" s="134"/>
      <c r="L905" s="134"/>
      <c r="M905" s="134"/>
      <c r="N905" s="134"/>
      <c r="O905" s="134"/>
      <c r="P905" s="134"/>
      <c r="Q905" s="134"/>
      <c r="R905" s="134"/>
      <c r="S905" s="134"/>
      <c r="T905" s="134"/>
      <c r="U905" s="134"/>
      <c r="V905" s="134"/>
      <c r="W905" s="134"/>
      <c r="X905" s="134"/>
      <c r="Y905" s="134"/>
      <c r="Z905" s="134"/>
    </row>
    <row r="906" spans="1:26">
      <c r="A906" s="134"/>
      <c r="B906" s="134"/>
      <c r="C906" s="135"/>
      <c r="D906" s="135"/>
      <c r="E906" s="136"/>
      <c r="F906" s="135"/>
      <c r="G906" s="134"/>
      <c r="H906" s="134"/>
      <c r="I906" s="134"/>
      <c r="J906" s="134"/>
      <c r="K906" s="134"/>
      <c r="L906" s="134"/>
      <c r="M906" s="134"/>
      <c r="N906" s="134"/>
      <c r="O906" s="134"/>
      <c r="P906" s="134"/>
      <c r="Q906" s="134"/>
      <c r="R906" s="134"/>
      <c r="S906" s="134"/>
      <c r="T906" s="134"/>
      <c r="U906" s="134"/>
      <c r="V906" s="134"/>
      <c r="W906" s="134"/>
      <c r="X906" s="134"/>
      <c r="Y906" s="134"/>
      <c r="Z906" s="134"/>
    </row>
    <row r="907" spans="1:26">
      <c r="A907" s="134"/>
      <c r="B907" s="134"/>
      <c r="C907" s="135"/>
      <c r="D907" s="135"/>
      <c r="E907" s="136"/>
      <c r="F907" s="135"/>
      <c r="G907" s="134"/>
      <c r="H907" s="134"/>
      <c r="I907" s="134"/>
      <c r="J907" s="134"/>
      <c r="K907" s="134"/>
      <c r="L907" s="134"/>
      <c r="M907" s="134"/>
      <c r="N907" s="134"/>
      <c r="O907" s="134"/>
      <c r="P907" s="134"/>
      <c r="Q907" s="134"/>
      <c r="R907" s="134"/>
      <c r="S907" s="134"/>
      <c r="T907" s="134"/>
      <c r="U907" s="134"/>
      <c r="V907" s="134"/>
      <c r="W907" s="134"/>
      <c r="X907" s="134"/>
      <c r="Y907" s="134"/>
      <c r="Z907" s="134"/>
    </row>
    <row r="908" spans="1:26">
      <c r="A908" s="134"/>
      <c r="B908" s="134"/>
      <c r="C908" s="135"/>
      <c r="D908" s="135"/>
      <c r="E908" s="136"/>
      <c r="F908" s="135"/>
      <c r="G908" s="134"/>
      <c r="H908" s="134"/>
      <c r="I908" s="134"/>
      <c r="J908" s="134"/>
      <c r="K908" s="134"/>
      <c r="L908" s="134"/>
      <c r="M908" s="134"/>
      <c r="N908" s="134"/>
      <c r="O908" s="134"/>
      <c r="P908" s="134"/>
      <c r="Q908" s="134"/>
      <c r="R908" s="134"/>
      <c r="S908" s="134"/>
      <c r="T908" s="134"/>
      <c r="U908" s="134"/>
      <c r="V908" s="134"/>
      <c r="W908" s="134"/>
      <c r="X908" s="134"/>
      <c r="Y908" s="134"/>
      <c r="Z908" s="134"/>
    </row>
    <row r="909" spans="1:26">
      <c r="A909" s="134"/>
      <c r="B909" s="134"/>
      <c r="C909" s="135"/>
      <c r="D909" s="135"/>
      <c r="E909" s="136"/>
      <c r="F909" s="135"/>
      <c r="G909" s="134"/>
      <c r="H909" s="134"/>
      <c r="I909" s="134"/>
      <c r="J909" s="134"/>
      <c r="K909" s="134"/>
      <c r="L909" s="134"/>
      <c r="M909" s="134"/>
      <c r="N909" s="134"/>
      <c r="O909" s="134"/>
      <c r="P909" s="134"/>
      <c r="Q909" s="134"/>
      <c r="R909" s="134"/>
      <c r="S909" s="134"/>
      <c r="T909" s="134"/>
      <c r="U909" s="134"/>
      <c r="V909" s="134"/>
      <c r="W909" s="134"/>
      <c r="X909" s="134"/>
      <c r="Y909" s="134"/>
      <c r="Z909" s="134"/>
    </row>
    <row r="910" spans="1:26">
      <c r="A910" s="134"/>
      <c r="B910" s="134"/>
      <c r="C910" s="135"/>
      <c r="D910" s="135"/>
      <c r="E910" s="136"/>
      <c r="F910" s="135"/>
      <c r="G910" s="134"/>
      <c r="H910" s="134"/>
      <c r="I910" s="134"/>
      <c r="J910" s="134"/>
      <c r="K910" s="134"/>
      <c r="L910" s="134"/>
      <c r="M910" s="134"/>
      <c r="N910" s="134"/>
      <c r="O910" s="134"/>
      <c r="P910" s="134"/>
      <c r="Q910" s="134"/>
      <c r="R910" s="134"/>
      <c r="S910" s="134"/>
      <c r="T910" s="134"/>
      <c r="U910" s="134"/>
      <c r="V910" s="134"/>
      <c r="W910" s="134"/>
      <c r="X910" s="134"/>
      <c r="Y910" s="134"/>
      <c r="Z910" s="134"/>
    </row>
    <row r="911" spans="1:26">
      <c r="A911" s="134"/>
      <c r="B911" s="134"/>
      <c r="C911" s="135"/>
      <c r="D911" s="135"/>
      <c r="E911" s="136"/>
      <c r="F911" s="135"/>
      <c r="G911" s="134"/>
      <c r="H911" s="134"/>
      <c r="I911" s="134"/>
      <c r="J911" s="134"/>
      <c r="K911" s="134"/>
      <c r="L911" s="134"/>
      <c r="M911" s="134"/>
      <c r="N911" s="134"/>
      <c r="O911" s="134"/>
      <c r="P911" s="134"/>
      <c r="Q911" s="134"/>
      <c r="R911" s="134"/>
      <c r="S911" s="134"/>
      <c r="T911" s="134"/>
      <c r="U911" s="134"/>
      <c r="V911" s="134"/>
      <c r="W911" s="134"/>
      <c r="X911" s="134"/>
      <c r="Y911" s="134"/>
      <c r="Z911" s="134"/>
    </row>
    <row r="912" spans="1:26">
      <c r="A912" s="134"/>
      <c r="B912" s="134"/>
      <c r="C912" s="135"/>
      <c r="D912" s="135"/>
      <c r="E912" s="136"/>
      <c r="F912" s="135"/>
      <c r="G912" s="134"/>
      <c r="H912" s="134"/>
      <c r="I912" s="134"/>
      <c r="J912" s="134"/>
      <c r="K912" s="134"/>
      <c r="L912" s="134"/>
      <c r="M912" s="134"/>
      <c r="N912" s="134"/>
      <c r="O912" s="134"/>
      <c r="P912" s="134"/>
      <c r="Q912" s="134"/>
      <c r="R912" s="134"/>
      <c r="S912" s="134"/>
      <c r="T912" s="134"/>
      <c r="U912" s="134"/>
      <c r="V912" s="134"/>
      <c r="W912" s="134"/>
      <c r="X912" s="134"/>
      <c r="Y912" s="134"/>
      <c r="Z912" s="134"/>
    </row>
    <row r="913" spans="1:26">
      <c r="A913" s="134"/>
      <c r="B913" s="134"/>
      <c r="C913" s="135"/>
      <c r="D913" s="135"/>
      <c r="E913" s="136"/>
      <c r="F913" s="135"/>
      <c r="G913" s="134"/>
      <c r="H913" s="134"/>
      <c r="I913" s="134"/>
      <c r="J913" s="134"/>
      <c r="K913" s="134"/>
      <c r="L913" s="134"/>
      <c r="M913" s="134"/>
      <c r="N913" s="134"/>
      <c r="O913" s="134"/>
      <c r="P913" s="134"/>
      <c r="Q913" s="134"/>
      <c r="R913" s="134"/>
      <c r="S913" s="134"/>
      <c r="T913" s="134"/>
      <c r="U913" s="134"/>
      <c r="V913" s="134"/>
      <c r="W913" s="134"/>
      <c r="X913" s="134"/>
      <c r="Y913" s="134"/>
      <c r="Z913" s="134"/>
    </row>
    <row r="914" spans="1:26">
      <c r="A914" s="134"/>
      <c r="B914" s="134"/>
      <c r="C914" s="135"/>
      <c r="D914" s="135"/>
      <c r="E914" s="136"/>
      <c r="F914" s="135"/>
      <c r="G914" s="134"/>
      <c r="H914" s="134"/>
      <c r="I914" s="134"/>
      <c r="J914" s="134"/>
      <c r="K914" s="134"/>
      <c r="L914" s="134"/>
      <c r="M914" s="134"/>
      <c r="N914" s="134"/>
      <c r="O914" s="134"/>
      <c r="P914" s="134"/>
      <c r="Q914" s="134"/>
      <c r="R914" s="134"/>
      <c r="S914" s="134"/>
      <c r="T914" s="134"/>
      <c r="U914" s="134"/>
      <c r="V914" s="134"/>
      <c r="W914" s="134"/>
      <c r="X914" s="134"/>
      <c r="Y914" s="134"/>
      <c r="Z914" s="134"/>
    </row>
    <row r="915" spans="1:26">
      <c r="A915" s="134"/>
      <c r="B915" s="134"/>
      <c r="C915" s="135"/>
      <c r="D915" s="135"/>
      <c r="E915" s="136"/>
      <c r="F915" s="135"/>
      <c r="G915" s="134"/>
      <c r="H915" s="134"/>
      <c r="I915" s="134"/>
      <c r="J915" s="134"/>
      <c r="K915" s="134"/>
      <c r="L915" s="134"/>
      <c r="M915" s="134"/>
      <c r="N915" s="134"/>
      <c r="O915" s="134"/>
      <c r="P915" s="134"/>
      <c r="Q915" s="134"/>
      <c r="R915" s="134"/>
      <c r="S915" s="134"/>
      <c r="T915" s="134"/>
      <c r="U915" s="134"/>
      <c r="V915" s="134"/>
      <c r="W915" s="134"/>
      <c r="X915" s="134"/>
      <c r="Y915" s="134"/>
      <c r="Z915" s="134"/>
    </row>
    <row r="916" spans="1:26">
      <c r="A916" s="134"/>
      <c r="B916" s="134"/>
      <c r="C916" s="135"/>
      <c r="D916" s="135"/>
      <c r="E916" s="136"/>
      <c r="F916" s="135"/>
      <c r="G916" s="134"/>
      <c r="H916" s="134"/>
      <c r="I916" s="134"/>
      <c r="J916" s="134"/>
      <c r="K916" s="134"/>
      <c r="L916" s="134"/>
      <c r="M916" s="134"/>
      <c r="N916" s="134"/>
      <c r="O916" s="134"/>
      <c r="P916" s="134"/>
      <c r="Q916" s="134"/>
      <c r="R916" s="134"/>
      <c r="S916" s="134"/>
      <c r="T916" s="134"/>
      <c r="U916" s="134"/>
      <c r="V916" s="134"/>
      <c r="W916" s="134"/>
      <c r="X916" s="134"/>
      <c r="Y916" s="134"/>
      <c r="Z916" s="134"/>
    </row>
    <row r="917" spans="1:26">
      <c r="A917" s="134"/>
      <c r="B917" s="134"/>
      <c r="C917" s="135"/>
      <c r="D917" s="135"/>
      <c r="E917" s="136"/>
      <c r="F917" s="135"/>
      <c r="G917" s="134"/>
      <c r="H917" s="134"/>
      <c r="I917" s="134"/>
      <c r="J917" s="134"/>
      <c r="K917" s="134"/>
      <c r="L917" s="134"/>
      <c r="M917" s="134"/>
      <c r="N917" s="134"/>
      <c r="O917" s="134"/>
      <c r="P917" s="134"/>
      <c r="Q917" s="134"/>
      <c r="R917" s="134"/>
      <c r="S917" s="134"/>
      <c r="T917" s="134"/>
      <c r="U917" s="134"/>
      <c r="V917" s="134"/>
      <c r="W917" s="134"/>
      <c r="X917" s="134"/>
      <c r="Y917" s="134"/>
      <c r="Z917" s="134"/>
    </row>
    <row r="918" spans="1:26">
      <c r="A918" s="134"/>
      <c r="B918" s="134"/>
      <c r="C918" s="135"/>
      <c r="D918" s="135"/>
      <c r="E918" s="136"/>
      <c r="F918" s="135"/>
      <c r="G918" s="134"/>
      <c r="H918" s="134"/>
      <c r="I918" s="134"/>
      <c r="J918" s="134"/>
      <c r="K918" s="134"/>
      <c r="L918" s="134"/>
      <c r="M918" s="134"/>
      <c r="N918" s="134"/>
      <c r="O918" s="134"/>
      <c r="P918" s="134"/>
      <c r="Q918" s="134"/>
      <c r="R918" s="134"/>
      <c r="S918" s="134"/>
      <c r="T918" s="134"/>
      <c r="U918" s="134"/>
      <c r="V918" s="134"/>
      <c r="W918" s="134"/>
      <c r="X918" s="134"/>
      <c r="Y918" s="134"/>
      <c r="Z918" s="134"/>
    </row>
    <row r="919" spans="1:26">
      <c r="A919" s="134"/>
      <c r="B919" s="134"/>
      <c r="C919" s="135"/>
      <c r="D919" s="135"/>
      <c r="E919" s="136"/>
      <c r="F919" s="135"/>
      <c r="G919" s="134"/>
      <c r="H919" s="134"/>
      <c r="I919" s="134"/>
      <c r="J919" s="134"/>
      <c r="K919" s="134"/>
      <c r="L919" s="134"/>
      <c r="M919" s="134"/>
      <c r="N919" s="134"/>
      <c r="O919" s="134"/>
      <c r="P919" s="134"/>
      <c r="Q919" s="134"/>
      <c r="R919" s="134"/>
      <c r="S919" s="134"/>
      <c r="T919" s="134"/>
      <c r="U919" s="134"/>
      <c r="V919" s="134"/>
      <c r="W919" s="134"/>
      <c r="X919" s="134"/>
      <c r="Y919" s="134"/>
      <c r="Z919" s="134"/>
    </row>
    <row r="920" spans="1:26">
      <c r="A920" s="134"/>
      <c r="B920" s="134"/>
      <c r="C920" s="135"/>
      <c r="D920" s="135"/>
      <c r="E920" s="136"/>
      <c r="F920" s="135"/>
      <c r="G920" s="134"/>
      <c r="H920" s="134"/>
      <c r="I920" s="134"/>
      <c r="J920" s="134"/>
      <c r="K920" s="134"/>
      <c r="L920" s="134"/>
      <c r="M920" s="134"/>
      <c r="N920" s="134"/>
      <c r="O920" s="134"/>
      <c r="P920" s="134"/>
      <c r="Q920" s="134"/>
      <c r="R920" s="134"/>
      <c r="S920" s="134"/>
      <c r="T920" s="134"/>
      <c r="U920" s="134"/>
      <c r="V920" s="134"/>
      <c r="W920" s="134"/>
      <c r="X920" s="134"/>
      <c r="Y920" s="134"/>
      <c r="Z920" s="134"/>
    </row>
    <row r="921" spans="1:26">
      <c r="A921" s="134"/>
      <c r="B921" s="134"/>
      <c r="C921" s="135"/>
      <c r="D921" s="135"/>
      <c r="E921" s="136"/>
      <c r="F921" s="135"/>
      <c r="G921" s="134"/>
      <c r="H921" s="134"/>
      <c r="I921" s="134"/>
      <c r="J921" s="134"/>
      <c r="K921" s="134"/>
      <c r="L921" s="134"/>
      <c r="M921" s="134"/>
      <c r="N921" s="134"/>
      <c r="O921" s="134"/>
      <c r="P921" s="134"/>
      <c r="Q921" s="134"/>
      <c r="R921" s="134"/>
      <c r="S921" s="134"/>
      <c r="T921" s="134"/>
      <c r="U921" s="134"/>
      <c r="V921" s="134"/>
      <c r="W921" s="134"/>
      <c r="X921" s="134"/>
      <c r="Y921" s="134"/>
      <c r="Z921" s="134"/>
    </row>
    <row r="922" spans="1:26">
      <c r="A922" s="134"/>
      <c r="B922" s="134"/>
      <c r="C922" s="135"/>
      <c r="D922" s="135"/>
      <c r="E922" s="136"/>
      <c r="F922" s="135"/>
      <c r="G922" s="134"/>
      <c r="H922" s="134"/>
      <c r="I922" s="134"/>
      <c r="J922" s="134"/>
      <c r="K922" s="134"/>
      <c r="L922" s="134"/>
      <c r="M922" s="134"/>
      <c r="N922" s="134"/>
      <c r="O922" s="134"/>
      <c r="P922" s="134"/>
      <c r="Q922" s="134"/>
      <c r="R922" s="134"/>
      <c r="S922" s="134"/>
      <c r="T922" s="134"/>
      <c r="U922" s="134"/>
      <c r="V922" s="134"/>
      <c r="W922" s="134"/>
      <c r="X922" s="134"/>
      <c r="Y922" s="134"/>
      <c r="Z922" s="134"/>
    </row>
    <row r="923" spans="1:26">
      <c r="A923" s="134"/>
      <c r="B923" s="134"/>
      <c r="C923" s="135"/>
      <c r="D923" s="135"/>
      <c r="E923" s="136"/>
      <c r="F923" s="135"/>
      <c r="G923" s="134"/>
      <c r="H923" s="134"/>
      <c r="I923" s="134"/>
      <c r="J923" s="134"/>
      <c r="K923" s="134"/>
      <c r="L923" s="134"/>
      <c r="M923" s="134"/>
      <c r="N923" s="134"/>
      <c r="O923" s="134"/>
      <c r="P923" s="134"/>
      <c r="Q923" s="134"/>
      <c r="R923" s="134"/>
      <c r="S923" s="134"/>
      <c r="T923" s="134"/>
      <c r="U923" s="134"/>
      <c r="V923" s="134"/>
      <c r="W923" s="134"/>
      <c r="X923" s="134"/>
      <c r="Y923" s="134"/>
      <c r="Z923" s="134"/>
    </row>
    <row r="924" spans="1:26">
      <c r="A924" s="134"/>
      <c r="B924" s="134"/>
      <c r="C924" s="135"/>
      <c r="D924" s="135"/>
      <c r="E924" s="136"/>
      <c r="F924" s="135"/>
      <c r="G924" s="134"/>
      <c r="H924" s="134"/>
      <c r="I924" s="134"/>
      <c r="J924" s="134"/>
      <c r="K924" s="134"/>
      <c r="L924" s="134"/>
      <c r="M924" s="134"/>
      <c r="N924" s="134"/>
      <c r="O924" s="134"/>
      <c r="P924" s="134"/>
      <c r="Q924" s="134"/>
      <c r="R924" s="134"/>
      <c r="S924" s="134"/>
      <c r="T924" s="134"/>
      <c r="U924" s="134"/>
      <c r="V924" s="134"/>
      <c r="W924" s="134"/>
      <c r="X924" s="134"/>
      <c r="Y924" s="134"/>
      <c r="Z924" s="134"/>
    </row>
    <row r="925" spans="1:26">
      <c r="A925" s="134"/>
      <c r="B925" s="134"/>
      <c r="C925" s="135"/>
      <c r="D925" s="135"/>
      <c r="E925" s="136"/>
      <c r="F925" s="135"/>
      <c r="G925" s="134"/>
      <c r="H925" s="134"/>
      <c r="I925" s="134"/>
      <c r="J925" s="134"/>
      <c r="K925" s="134"/>
      <c r="L925" s="134"/>
      <c r="M925" s="134"/>
      <c r="N925" s="134"/>
      <c r="O925" s="134"/>
      <c r="P925" s="134"/>
      <c r="Q925" s="134"/>
      <c r="R925" s="134"/>
      <c r="S925" s="134"/>
      <c r="T925" s="134"/>
      <c r="U925" s="134"/>
      <c r="V925" s="134"/>
      <c r="W925" s="134"/>
      <c r="X925" s="134"/>
      <c r="Y925" s="134"/>
      <c r="Z925" s="134"/>
    </row>
    <row r="926" spans="1:26">
      <c r="A926" s="134"/>
      <c r="B926" s="134"/>
      <c r="C926" s="135"/>
      <c r="D926" s="135"/>
      <c r="E926" s="136"/>
      <c r="F926" s="135"/>
      <c r="G926" s="134"/>
      <c r="H926" s="134"/>
      <c r="I926" s="134"/>
      <c r="J926" s="134"/>
      <c r="K926" s="134"/>
      <c r="L926" s="134"/>
      <c r="M926" s="134"/>
      <c r="N926" s="134"/>
      <c r="O926" s="134"/>
      <c r="P926" s="134"/>
      <c r="Q926" s="134"/>
      <c r="R926" s="134"/>
      <c r="S926" s="134"/>
      <c r="T926" s="134"/>
      <c r="U926" s="134"/>
      <c r="V926" s="134"/>
      <c r="W926" s="134"/>
      <c r="X926" s="134"/>
      <c r="Y926" s="134"/>
      <c r="Z926" s="134"/>
    </row>
    <row r="927" spans="1:26">
      <c r="A927" s="134"/>
      <c r="B927" s="134"/>
      <c r="C927" s="135"/>
      <c r="D927" s="135"/>
      <c r="E927" s="136"/>
      <c r="F927" s="135"/>
      <c r="G927" s="134"/>
      <c r="H927" s="134"/>
      <c r="I927" s="134"/>
      <c r="J927" s="134"/>
      <c r="K927" s="134"/>
      <c r="L927" s="134"/>
      <c r="M927" s="134"/>
      <c r="N927" s="134"/>
      <c r="O927" s="134"/>
      <c r="P927" s="134"/>
      <c r="Q927" s="134"/>
      <c r="R927" s="134"/>
      <c r="S927" s="134"/>
      <c r="T927" s="134"/>
      <c r="U927" s="134"/>
      <c r="V927" s="134"/>
      <c r="W927" s="134"/>
      <c r="X927" s="134"/>
      <c r="Y927" s="134"/>
      <c r="Z927" s="134"/>
    </row>
    <row r="928" spans="1:26">
      <c r="A928" s="134"/>
      <c r="B928" s="134"/>
      <c r="C928" s="135"/>
      <c r="D928" s="135"/>
      <c r="E928" s="136"/>
      <c r="F928" s="135"/>
      <c r="G928" s="134"/>
      <c r="H928" s="134"/>
      <c r="I928" s="134"/>
      <c r="J928" s="134"/>
      <c r="K928" s="134"/>
      <c r="L928" s="134"/>
      <c r="M928" s="134"/>
      <c r="N928" s="134"/>
      <c r="O928" s="134"/>
      <c r="P928" s="134"/>
      <c r="Q928" s="134"/>
      <c r="R928" s="134"/>
      <c r="S928" s="134"/>
      <c r="T928" s="134"/>
      <c r="U928" s="134"/>
      <c r="V928" s="134"/>
      <c r="W928" s="134"/>
      <c r="X928" s="134"/>
      <c r="Y928" s="134"/>
      <c r="Z928" s="134"/>
    </row>
    <row r="929" spans="1:26">
      <c r="A929" s="134"/>
      <c r="B929" s="134"/>
      <c r="C929" s="135"/>
      <c r="D929" s="135"/>
      <c r="E929" s="136"/>
      <c r="F929" s="135"/>
      <c r="G929" s="134"/>
      <c r="H929" s="134"/>
      <c r="I929" s="134"/>
      <c r="J929" s="134"/>
      <c r="K929" s="134"/>
      <c r="L929" s="134"/>
      <c r="M929" s="134"/>
      <c r="N929" s="134"/>
      <c r="O929" s="134"/>
      <c r="P929" s="134"/>
      <c r="Q929" s="134"/>
      <c r="R929" s="134"/>
      <c r="S929" s="134"/>
      <c r="T929" s="134"/>
      <c r="U929" s="134"/>
      <c r="V929" s="134"/>
      <c r="W929" s="134"/>
      <c r="X929" s="134"/>
      <c r="Y929" s="134"/>
      <c r="Z929" s="134"/>
    </row>
    <row r="930" spans="1:26">
      <c r="A930" s="134"/>
      <c r="B930" s="134"/>
      <c r="C930" s="135"/>
      <c r="D930" s="135"/>
      <c r="E930" s="136"/>
      <c r="F930" s="135"/>
      <c r="G930" s="134"/>
      <c r="H930" s="134"/>
      <c r="I930" s="134"/>
      <c r="J930" s="134"/>
      <c r="K930" s="134"/>
      <c r="L930" s="134"/>
      <c r="M930" s="134"/>
      <c r="N930" s="134"/>
      <c r="O930" s="134"/>
      <c r="P930" s="134"/>
      <c r="Q930" s="134"/>
      <c r="R930" s="134"/>
      <c r="S930" s="134"/>
      <c r="T930" s="134"/>
      <c r="U930" s="134"/>
      <c r="V930" s="134"/>
      <c r="W930" s="134"/>
      <c r="X930" s="134"/>
      <c r="Y930" s="134"/>
      <c r="Z930" s="134"/>
    </row>
    <row r="931" spans="1:26">
      <c r="A931" s="134"/>
      <c r="B931" s="134"/>
      <c r="C931" s="135"/>
      <c r="D931" s="135"/>
      <c r="E931" s="136"/>
      <c r="F931" s="135"/>
      <c r="G931" s="134"/>
      <c r="H931" s="134"/>
      <c r="I931" s="134"/>
      <c r="J931" s="134"/>
      <c r="K931" s="134"/>
      <c r="L931" s="134"/>
      <c r="M931" s="134"/>
      <c r="N931" s="134"/>
      <c r="O931" s="134"/>
      <c r="P931" s="134"/>
      <c r="Q931" s="134"/>
      <c r="R931" s="134"/>
      <c r="S931" s="134"/>
      <c r="T931" s="134"/>
      <c r="U931" s="134"/>
      <c r="V931" s="134"/>
      <c r="W931" s="134"/>
      <c r="X931" s="134"/>
      <c r="Y931" s="134"/>
      <c r="Z931" s="134"/>
    </row>
    <row r="932" spans="1:26">
      <c r="A932" s="134"/>
      <c r="B932" s="134"/>
      <c r="C932" s="135"/>
      <c r="D932" s="135"/>
      <c r="E932" s="136"/>
      <c r="F932" s="135"/>
      <c r="G932" s="134"/>
      <c r="H932" s="134"/>
      <c r="I932" s="134"/>
      <c r="J932" s="134"/>
      <c r="K932" s="134"/>
      <c r="L932" s="134"/>
      <c r="M932" s="134"/>
      <c r="N932" s="134"/>
      <c r="O932" s="134"/>
      <c r="P932" s="134"/>
      <c r="Q932" s="134"/>
      <c r="R932" s="134"/>
      <c r="S932" s="134"/>
      <c r="T932" s="134"/>
      <c r="U932" s="134"/>
      <c r="V932" s="134"/>
      <c r="W932" s="134"/>
      <c r="X932" s="134"/>
      <c r="Y932" s="134"/>
      <c r="Z932" s="134"/>
    </row>
    <row r="933" spans="1:26">
      <c r="A933" s="134"/>
      <c r="B933" s="134"/>
      <c r="C933" s="135"/>
      <c r="D933" s="135"/>
      <c r="E933" s="136"/>
      <c r="F933" s="135"/>
      <c r="G933" s="134"/>
      <c r="H933" s="134"/>
      <c r="I933" s="134"/>
      <c r="J933" s="134"/>
      <c r="K933" s="134"/>
      <c r="L933" s="134"/>
      <c r="M933" s="134"/>
      <c r="N933" s="134"/>
      <c r="O933" s="134"/>
      <c r="P933" s="134"/>
      <c r="Q933" s="134"/>
      <c r="R933" s="134"/>
      <c r="S933" s="134"/>
      <c r="T933" s="134"/>
      <c r="U933" s="134"/>
      <c r="V933" s="134"/>
      <c r="W933" s="134"/>
      <c r="X933" s="134"/>
      <c r="Y933" s="134"/>
      <c r="Z933" s="134"/>
    </row>
    <row r="934" spans="1:26">
      <c r="A934" s="134"/>
      <c r="B934" s="134"/>
      <c r="C934" s="135"/>
      <c r="D934" s="135"/>
      <c r="E934" s="136"/>
      <c r="F934" s="135"/>
      <c r="G934" s="134"/>
      <c r="H934" s="134"/>
      <c r="I934" s="134"/>
      <c r="J934" s="134"/>
      <c r="K934" s="134"/>
      <c r="L934" s="134"/>
      <c r="M934" s="134"/>
      <c r="N934" s="134"/>
      <c r="O934" s="134"/>
      <c r="P934" s="134"/>
      <c r="Q934" s="134"/>
      <c r="R934" s="134"/>
      <c r="S934" s="134"/>
      <c r="T934" s="134"/>
      <c r="U934" s="134"/>
      <c r="V934" s="134"/>
      <c r="W934" s="134"/>
      <c r="X934" s="134"/>
      <c r="Y934" s="134"/>
      <c r="Z934" s="134"/>
    </row>
    <row r="935" spans="1:26">
      <c r="A935" s="134"/>
      <c r="B935" s="134"/>
      <c r="C935" s="135"/>
      <c r="D935" s="135"/>
      <c r="E935" s="136"/>
      <c r="F935" s="135"/>
      <c r="G935" s="134"/>
      <c r="H935" s="134"/>
      <c r="I935" s="134"/>
      <c r="J935" s="134"/>
      <c r="K935" s="134"/>
      <c r="L935" s="134"/>
      <c r="M935" s="134"/>
      <c r="N935" s="134"/>
      <c r="O935" s="134"/>
      <c r="P935" s="134"/>
      <c r="Q935" s="134"/>
      <c r="R935" s="134"/>
      <c r="S935" s="134"/>
      <c r="T935" s="134"/>
      <c r="U935" s="134"/>
      <c r="V935" s="134"/>
      <c r="W935" s="134"/>
      <c r="X935" s="134"/>
      <c r="Y935" s="134"/>
      <c r="Z935" s="134"/>
    </row>
    <row r="936" spans="1:26">
      <c r="A936" s="134"/>
      <c r="B936" s="134"/>
      <c r="C936" s="135"/>
      <c r="D936" s="135"/>
      <c r="E936" s="136"/>
      <c r="F936" s="135"/>
      <c r="G936" s="134"/>
      <c r="H936" s="134"/>
      <c r="I936" s="134"/>
      <c r="J936" s="134"/>
      <c r="K936" s="134"/>
      <c r="L936" s="134"/>
      <c r="M936" s="134"/>
      <c r="N936" s="134"/>
      <c r="O936" s="134"/>
      <c r="P936" s="134"/>
      <c r="Q936" s="134"/>
      <c r="R936" s="134"/>
      <c r="S936" s="134"/>
      <c r="T936" s="134"/>
      <c r="U936" s="134"/>
      <c r="V936" s="134"/>
      <c r="W936" s="134"/>
      <c r="X936" s="134"/>
      <c r="Y936" s="134"/>
      <c r="Z936" s="134"/>
    </row>
    <row r="937" spans="1:26">
      <c r="A937" s="134"/>
      <c r="B937" s="134"/>
      <c r="C937" s="135"/>
      <c r="D937" s="135"/>
      <c r="E937" s="136"/>
      <c r="F937" s="135"/>
      <c r="G937" s="134"/>
      <c r="H937" s="134"/>
      <c r="I937" s="134"/>
      <c r="J937" s="134"/>
      <c r="K937" s="134"/>
      <c r="L937" s="134"/>
      <c r="M937" s="134"/>
      <c r="N937" s="134"/>
      <c r="O937" s="134"/>
      <c r="P937" s="134"/>
      <c r="Q937" s="134"/>
      <c r="R937" s="134"/>
      <c r="S937" s="134"/>
      <c r="T937" s="134"/>
      <c r="U937" s="134"/>
      <c r="V937" s="134"/>
      <c r="W937" s="134"/>
      <c r="X937" s="134"/>
      <c r="Y937" s="134"/>
      <c r="Z937" s="134"/>
    </row>
    <row r="938" spans="1:26">
      <c r="A938" s="134"/>
      <c r="B938" s="134"/>
      <c r="C938" s="135"/>
      <c r="D938" s="135"/>
      <c r="E938" s="136"/>
      <c r="F938" s="135"/>
      <c r="G938" s="134"/>
      <c r="H938" s="134"/>
      <c r="I938" s="134"/>
      <c r="J938" s="134"/>
      <c r="K938" s="134"/>
      <c r="L938" s="134"/>
      <c r="M938" s="134"/>
      <c r="N938" s="134"/>
      <c r="O938" s="134"/>
      <c r="P938" s="134"/>
      <c r="Q938" s="134"/>
      <c r="R938" s="134"/>
      <c r="S938" s="134"/>
      <c r="T938" s="134"/>
      <c r="U938" s="134"/>
      <c r="V938" s="134"/>
      <c r="W938" s="134"/>
      <c r="X938" s="134"/>
      <c r="Y938" s="134"/>
      <c r="Z938" s="134"/>
    </row>
    <row r="939" spans="1:26">
      <c r="A939" s="134"/>
      <c r="B939" s="134"/>
      <c r="C939" s="135"/>
      <c r="D939" s="135"/>
      <c r="E939" s="136"/>
      <c r="F939" s="135"/>
      <c r="G939" s="134"/>
      <c r="H939" s="134"/>
      <c r="I939" s="134"/>
      <c r="J939" s="134"/>
      <c r="K939" s="134"/>
      <c r="L939" s="134"/>
      <c r="M939" s="134"/>
      <c r="N939" s="134"/>
      <c r="O939" s="134"/>
      <c r="P939" s="134"/>
      <c r="Q939" s="134"/>
      <c r="R939" s="134"/>
      <c r="S939" s="134"/>
      <c r="T939" s="134"/>
      <c r="U939" s="134"/>
      <c r="V939" s="134"/>
      <c r="W939" s="134"/>
      <c r="X939" s="134"/>
      <c r="Y939" s="134"/>
      <c r="Z939" s="134"/>
    </row>
    <row r="940" spans="1:26">
      <c r="A940" s="134"/>
      <c r="B940" s="134"/>
      <c r="C940" s="135"/>
      <c r="D940" s="135"/>
      <c r="E940" s="136"/>
      <c r="F940" s="135"/>
      <c r="G940" s="134"/>
      <c r="H940" s="134"/>
      <c r="I940" s="134"/>
      <c r="J940" s="134"/>
      <c r="K940" s="134"/>
      <c r="L940" s="134"/>
      <c r="M940" s="134"/>
      <c r="N940" s="134"/>
      <c r="O940" s="134"/>
      <c r="P940" s="134"/>
      <c r="Q940" s="134"/>
      <c r="R940" s="134"/>
      <c r="S940" s="134"/>
      <c r="T940" s="134"/>
      <c r="U940" s="134"/>
      <c r="V940" s="134"/>
      <c r="W940" s="134"/>
      <c r="X940" s="134"/>
      <c r="Y940" s="134"/>
      <c r="Z940" s="134"/>
    </row>
    <row r="941" spans="1:26">
      <c r="A941" s="134"/>
      <c r="B941" s="134"/>
      <c r="C941" s="135"/>
      <c r="D941" s="135"/>
      <c r="E941" s="136"/>
      <c r="F941" s="135"/>
      <c r="G941" s="134"/>
      <c r="H941" s="134"/>
      <c r="I941" s="134"/>
      <c r="J941" s="134"/>
      <c r="K941" s="134"/>
      <c r="L941" s="134"/>
      <c r="M941" s="134"/>
      <c r="N941" s="134"/>
      <c r="O941" s="134"/>
      <c r="P941" s="134"/>
      <c r="Q941" s="134"/>
      <c r="R941" s="134"/>
      <c r="S941" s="134"/>
      <c r="T941" s="134"/>
      <c r="U941" s="134"/>
      <c r="V941" s="134"/>
      <c r="W941" s="134"/>
      <c r="X941" s="134"/>
      <c r="Y941" s="134"/>
      <c r="Z941" s="134"/>
    </row>
    <row r="942" spans="1:26">
      <c r="A942" s="134"/>
      <c r="B942" s="134"/>
      <c r="C942" s="135"/>
      <c r="D942" s="135"/>
      <c r="E942" s="136"/>
      <c r="F942" s="135"/>
      <c r="G942" s="134"/>
      <c r="H942" s="134"/>
      <c r="I942" s="134"/>
      <c r="J942" s="134"/>
      <c r="K942" s="134"/>
      <c r="L942" s="134"/>
      <c r="M942" s="134"/>
      <c r="N942" s="134"/>
      <c r="O942" s="134"/>
      <c r="P942" s="134"/>
      <c r="Q942" s="134"/>
      <c r="R942" s="134"/>
      <c r="S942" s="134"/>
      <c r="T942" s="134"/>
      <c r="U942" s="134"/>
      <c r="V942" s="134"/>
      <c r="W942" s="134"/>
      <c r="X942" s="134"/>
      <c r="Y942" s="134"/>
      <c r="Z942" s="134"/>
    </row>
    <row r="943" spans="1:26">
      <c r="A943" s="134"/>
      <c r="B943" s="134"/>
      <c r="C943" s="135"/>
      <c r="D943" s="135"/>
      <c r="E943" s="136"/>
      <c r="F943" s="135"/>
      <c r="G943" s="134"/>
      <c r="H943" s="134"/>
      <c r="I943" s="134"/>
      <c r="J943" s="134"/>
      <c r="K943" s="134"/>
      <c r="L943" s="134"/>
      <c r="M943" s="134"/>
      <c r="N943" s="134"/>
      <c r="O943" s="134"/>
      <c r="P943" s="134"/>
      <c r="Q943" s="134"/>
      <c r="R943" s="134"/>
      <c r="S943" s="134"/>
      <c r="T943" s="134"/>
      <c r="U943" s="134"/>
      <c r="V943" s="134"/>
      <c r="W943" s="134"/>
      <c r="X943" s="134"/>
      <c r="Y943" s="134"/>
      <c r="Z943" s="134"/>
    </row>
    <row r="944" spans="1:26">
      <c r="A944" s="134"/>
      <c r="B944" s="134"/>
      <c r="C944" s="135"/>
      <c r="D944" s="135"/>
      <c r="E944" s="136"/>
      <c r="F944" s="135"/>
      <c r="G944" s="134"/>
      <c r="H944" s="134"/>
      <c r="I944" s="134"/>
      <c r="J944" s="134"/>
      <c r="K944" s="134"/>
      <c r="L944" s="134"/>
      <c r="M944" s="134"/>
      <c r="N944" s="134"/>
      <c r="O944" s="134"/>
      <c r="P944" s="134"/>
      <c r="Q944" s="134"/>
      <c r="R944" s="134"/>
      <c r="S944" s="134"/>
      <c r="T944" s="134"/>
      <c r="U944" s="134"/>
      <c r="V944" s="134"/>
      <c r="W944" s="134"/>
      <c r="X944" s="134"/>
      <c r="Y944" s="134"/>
      <c r="Z944" s="134"/>
    </row>
    <row r="945" spans="1:26">
      <c r="A945" s="134"/>
      <c r="B945" s="134"/>
      <c r="C945" s="135"/>
      <c r="D945" s="135"/>
      <c r="E945" s="136"/>
      <c r="F945" s="135"/>
      <c r="G945" s="134"/>
      <c r="H945" s="134"/>
      <c r="I945" s="134"/>
      <c r="J945" s="134"/>
      <c r="K945" s="134"/>
      <c r="L945" s="134"/>
      <c r="M945" s="134"/>
      <c r="N945" s="134"/>
      <c r="O945" s="134"/>
      <c r="P945" s="134"/>
      <c r="Q945" s="134"/>
      <c r="R945" s="134"/>
      <c r="S945" s="134"/>
      <c r="T945" s="134"/>
      <c r="U945" s="134"/>
      <c r="V945" s="134"/>
      <c r="W945" s="134"/>
      <c r="X945" s="134"/>
      <c r="Y945" s="134"/>
      <c r="Z945" s="134"/>
    </row>
    <row r="946" spans="1:26">
      <c r="A946" s="134"/>
      <c r="B946" s="134"/>
      <c r="C946" s="135"/>
      <c r="D946" s="135"/>
      <c r="E946" s="136"/>
      <c r="F946" s="135"/>
      <c r="G946" s="134"/>
      <c r="H946" s="134"/>
      <c r="I946" s="134"/>
      <c r="J946" s="134"/>
      <c r="K946" s="134"/>
      <c r="L946" s="134"/>
      <c r="M946" s="134"/>
      <c r="N946" s="134"/>
      <c r="O946" s="134"/>
      <c r="P946" s="134"/>
      <c r="Q946" s="134"/>
      <c r="R946" s="134"/>
      <c r="S946" s="134"/>
      <c r="T946" s="134"/>
      <c r="U946" s="134"/>
      <c r="V946" s="134"/>
      <c r="W946" s="134"/>
      <c r="X946" s="134"/>
      <c r="Y946" s="134"/>
      <c r="Z946" s="134"/>
    </row>
    <row r="947" spans="1:26">
      <c r="A947" s="134"/>
      <c r="B947" s="134"/>
      <c r="C947" s="135"/>
      <c r="D947" s="135"/>
      <c r="E947" s="136"/>
      <c r="F947" s="135"/>
      <c r="G947" s="134"/>
      <c r="H947" s="134"/>
      <c r="I947" s="134"/>
      <c r="J947" s="134"/>
      <c r="K947" s="134"/>
      <c r="L947" s="134"/>
      <c r="M947" s="134"/>
      <c r="N947" s="134"/>
      <c r="O947" s="134"/>
      <c r="P947" s="134"/>
      <c r="Q947" s="134"/>
      <c r="R947" s="134"/>
      <c r="S947" s="134"/>
      <c r="T947" s="134"/>
      <c r="U947" s="134"/>
      <c r="V947" s="134"/>
      <c r="W947" s="134"/>
      <c r="X947" s="134"/>
      <c r="Y947" s="134"/>
      <c r="Z947" s="134"/>
    </row>
    <row r="948" spans="1:26">
      <c r="A948" s="134"/>
      <c r="B948" s="134"/>
      <c r="C948" s="135"/>
      <c r="D948" s="135"/>
      <c r="E948" s="136"/>
      <c r="F948" s="135"/>
      <c r="G948" s="134"/>
      <c r="H948" s="134"/>
      <c r="I948" s="134"/>
      <c r="J948" s="134"/>
      <c r="K948" s="134"/>
      <c r="L948" s="134"/>
      <c r="M948" s="134"/>
      <c r="N948" s="134"/>
      <c r="O948" s="134"/>
      <c r="P948" s="134"/>
      <c r="Q948" s="134"/>
      <c r="R948" s="134"/>
      <c r="S948" s="134"/>
      <c r="T948" s="134"/>
      <c r="U948" s="134"/>
      <c r="V948" s="134"/>
      <c r="W948" s="134"/>
      <c r="X948" s="134"/>
      <c r="Y948" s="134"/>
      <c r="Z948" s="134"/>
    </row>
    <row r="949" spans="1:26">
      <c r="A949" s="134"/>
      <c r="B949" s="134"/>
      <c r="C949" s="135"/>
      <c r="D949" s="135"/>
      <c r="E949" s="136"/>
      <c r="F949" s="135"/>
      <c r="G949" s="134"/>
      <c r="H949" s="134"/>
      <c r="I949" s="134"/>
      <c r="J949" s="134"/>
      <c r="K949" s="134"/>
      <c r="L949" s="134"/>
      <c r="M949" s="134"/>
      <c r="N949" s="134"/>
      <c r="O949" s="134"/>
      <c r="P949" s="134"/>
      <c r="Q949" s="134"/>
      <c r="R949" s="134"/>
      <c r="S949" s="134"/>
      <c r="T949" s="134"/>
      <c r="U949" s="134"/>
      <c r="V949" s="134"/>
      <c r="W949" s="134"/>
      <c r="X949" s="134"/>
      <c r="Y949" s="134"/>
      <c r="Z949" s="134"/>
    </row>
    <row r="950" spans="1:26">
      <c r="A950" s="134"/>
      <c r="B950" s="134"/>
      <c r="C950" s="135"/>
      <c r="D950" s="135"/>
      <c r="E950" s="136"/>
      <c r="F950" s="135"/>
      <c r="G950" s="134"/>
      <c r="H950" s="134"/>
      <c r="I950" s="134"/>
      <c r="J950" s="134"/>
      <c r="K950" s="134"/>
      <c r="L950" s="134"/>
      <c r="M950" s="134"/>
      <c r="N950" s="134"/>
      <c r="O950" s="134"/>
      <c r="P950" s="134"/>
      <c r="Q950" s="134"/>
      <c r="R950" s="134"/>
      <c r="S950" s="134"/>
      <c r="T950" s="134"/>
      <c r="U950" s="134"/>
      <c r="V950" s="134"/>
      <c r="W950" s="134"/>
      <c r="X950" s="134"/>
      <c r="Y950" s="134"/>
      <c r="Z950" s="134"/>
    </row>
    <row r="951" spans="1:26">
      <c r="A951" s="134"/>
      <c r="B951" s="134"/>
      <c r="C951" s="135"/>
      <c r="D951" s="135"/>
      <c r="E951" s="136"/>
      <c r="F951" s="135"/>
      <c r="G951" s="134"/>
      <c r="H951" s="134"/>
      <c r="I951" s="134"/>
      <c r="J951" s="134"/>
      <c r="K951" s="134"/>
      <c r="L951" s="134"/>
      <c r="M951" s="134"/>
      <c r="N951" s="134"/>
      <c r="O951" s="134"/>
      <c r="P951" s="134"/>
      <c r="Q951" s="134"/>
      <c r="R951" s="134"/>
      <c r="S951" s="134"/>
      <c r="T951" s="134"/>
      <c r="U951" s="134"/>
      <c r="V951" s="134"/>
      <c r="W951" s="134"/>
      <c r="X951" s="134"/>
      <c r="Y951" s="134"/>
      <c r="Z951" s="134"/>
    </row>
    <row r="952" spans="1:26">
      <c r="A952" s="134"/>
      <c r="B952" s="134"/>
      <c r="C952" s="135"/>
      <c r="D952" s="135"/>
      <c r="E952" s="136"/>
      <c r="F952" s="135"/>
      <c r="G952" s="134"/>
      <c r="H952" s="134"/>
      <c r="I952" s="134"/>
      <c r="J952" s="134"/>
      <c r="K952" s="134"/>
      <c r="L952" s="134"/>
      <c r="M952" s="134"/>
      <c r="N952" s="134"/>
      <c r="O952" s="134"/>
      <c r="P952" s="134"/>
      <c r="Q952" s="134"/>
      <c r="R952" s="134"/>
      <c r="S952" s="134"/>
      <c r="T952" s="134"/>
      <c r="U952" s="134"/>
      <c r="V952" s="134"/>
      <c r="W952" s="134"/>
      <c r="X952" s="134"/>
      <c r="Y952" s="134"/>
      <c r="Z952" s="134"/>
    </row>
    <row r="953" spans="1:26">
      <c r="A953" s="134"/>
      <c r="B953" s="134"/>
      <c r="C953" s="135"/>
      <c r="D953" s="135"/>
      <c r="E953" s="136"/>
      <c r="F953" s="135"/>
      <c r="G953" s="134"/>
      <c r="H953" s="134"/>
      <c r="I953" s="134"/>
      <c r="J953" s="134"/>
      <c r="K953" s="134"/>
      <c r="L953" s="134"/>
      <c r="M953" s="134"/>
      <c r="N953" s="134"/>
      <c r="O953" s="134"/>
      <c r="P953" s="134"/>
      <c r="Q953" s="134"/>
      <c r="R953" s="134"/>
      <c r="S953" s="134"/>
      <c r="T953" s="134"/>
      <c r="U953" s="134"/>
      <c r="V953" s="134"/>
      <c r="W953" s="134"/>
      <c r="X953" s="134"/>
      <c r="Y953" s="134"/>
      <c r="Z953" s="134"/>
    </row>
    <row r="954" spans="1:26">
      <c r="A954" s="134"/>
      <c r="B954" s="134"/>
      <c r="C954" s="135"/>
      <c r="D954" s="135"/>
      <c r="E954" s="136"/>
      <c r="F954" s="135"/>
      <c r="G954" s="134"/>
      <c r="H954" s="134"/>
      <c r="I954" s="134"/>
      <c r="J954" s="134"/>
      <c r="K954" s="134"/>
      <c r="L954" s="134"/>
      <c r="M954" s="134"/>
      <c r="N954" s="134"/>
      <c r="O954" s="134"/>
      <c r="P954" s="134"/>
      <c r="Q954" s="134"/>
      <c r="R954" s="134"/>
      <c r="S954" s="134"/>
      <c r="T954" s="134"/>
      <c r="U954" s="134"/>
      <c r="V954" s="134"/>
      <c r="W954" s="134"/>
      <c r="X954" s="134"/>
      <c r="Y954" s="134"/>
      <c r="Z954" s="134"/>
    </row>
    <row r="955" spans="1:26">
      <c r="A955" s="134"/>
      <c r="B955" s="134"/>
      <c r="C955" s="135"/>
      <c r="D955" s="135"/>
      <c r="E955" s="136"/>
      <c r="F955" s="135"/>
      <c r="G955" s="134"/>
      <c r="H955" s="134"/>
      <c r="I955" s="134"/>
      <c r="J955" s="134"/>
      <c r="K955" s="134"/>
      <c r="L955" s="134"/>
      <c r="M955" s="134"/>
      <c r="N955" s="134"/>
      <c r="O955" s="134"/>
      <c r="P955" s="134"/>
      <c r="Q955" s="134"/>
      <c r="R955" s="134"/>
      <c r="S955" s="134"/>
      <c r="T955" s="134"/>
      <c r="U955" s="134"/>
      <c r="V955" s="134"/>
      <c r="W955" s="134"/>
      <c r="X955" s="134"/>
      <c r="Y955" s="134"/>
      <c r="Z955" s="134"/>
    </row>
    <row r="956" spans="1:26">
      <c r="A956" s="134"/>
      <c r="B956" s="134"/>
      <c r="C956" s="135"/>
      <c r="D956" s="135"/>
      <c r="E956" s="136"/>
      <c r="F956" s="135"/>
      <c r="G956" s="134"/>
      <c r="H956" s="134"/>
      <c r="I956" s="134"/>
      <c r="J956" s="134"/>
      <c r="K956" s="134"/>
      <c r="L956" s="134"/>
      <c r="M956" s="134"/>
      <c r="N956" s="134"/>
      <c r="O956" s="134"/>
      <c r="P956" s="134"/>
      <c r="Q956" s="134"/>
      <c r="R956" s="134"/>
      <c r="S956" s="134"/>
      <c r="T956" s="134"/>
      <c r="U956" s="134"/>
      <c r="V956" s="134"/>
      <c r="W956" s="134"/>
      <c r="X956" s="134"/>
      <c r="Y956" s="134"/>
      <c r="Z956" s="134"/>
    </row>
    <row r="957" spans="1:26">
      <c r="A957" s="134"/>
      <c r="B957" s="134"/>
      <c r="C957" s="135"/>
      <c r="D957" s="135"/>
      <c r="E957" s="136"/>
      <c r="F957" s="135"/>
      <c r="G957" s="134"/>
      <c r="H957" s="134"/>
      <c r="I957" s="134"/>
      <c r="J957" s="134"/>
      <c r="K957" s="134"/>
      <c r="L957" s="134"/>
      <c r="M957" s="134"/>
      <c r="N957" s="134"/>
      <c r="O957" s="134"/>
      <c r="P957" s="134"/>
      <c r="Q957" s="134"/>
      <c r="R957" s="134"/>
      <c r="S957" s="134"/>
      <c r="T957" s="134"/>
      <c r="U957" s="134"/>
      <c r="V957" s="134"/>
      <c r="W957" s="134"/>
      <c r="X957" s="134"/>
      <c r="Y957" s="134"/>
      <c r="Z957" s="134"/>
    </row>
    <row r="958" spans="1:26">
      <c r="A958" s="134"/>
      <c r="B958" s="134"/>
      <c r="C958" s="135"/>
      <c r="D958" s="135"/>
      <c r="E958" s="136"/>
      <c r="F958" s="135"/>
      <c r="G958" s="134"/>
      <c r="H958" s="134"/>
      <c r="I958" s="134"/>
      <c r="J958" s="134"/>
      <c r="K958" s="134"/>
      <c r="L958" s="134"/>
      <c r="M958" s="134"/>
      <c r="N958" s="134"/>
      <c r="O958" s="134"/>
      <c r="P958" s="134"/>
      <c r="Q958" s="134"/>
      <c r="R958" s="134"/>
      <c r="S958" s="134"/>
      <c r="T958" s="134"/>
      <c r="U958" s="134"/>
      <c r="V958" s="134"/>
      <c r="W958" s="134"/>
      <c r="X958" s="134"/>
      <c r="Y958" s="134"/>
      <c r="Z958" s="134"/>
    </row>
    <row r="959" spans="1:26">
      <c r="A959" s="134"/>
      <c r="B959" s="134"/>
      <c r="C959" s="135"/>
      <c r="D959" s="135"/>
      <c r="E959" s="136"/>
      <c r="F959" s="135"/>
      <c r="G959" s="134"/>
      <c r="H959" s="134"/>
      <c r="I959" s="134"/>
      <c r="J959" s="134"/>
      <c r="K959" s="134"/>
      <c r="L959" s="134"/>
      <c r="M959" s="134"/>
      <c r="N959" s="134"/>
      <c r="O959" s="134"/>
      <c r="P959" s="134"/>
      <c r="Q959" s="134"/>
      <c r="R959" s="134"/>
      <c r="S959" s="134"/>
      <c r="T959" s="134"/>
      <c r="U959" s="134"/>
      <c r="V959" s="134"/>
      <c r="W959" s="134"/>
      <c r="X959" s="134"/>
      <c r="Y959" s="134"/>
      <c r="Z959" s="134"/>
    </row>
    <row r="960" spans="1:26">
      <c r="A960" s="134"/>
      <c r="B960" s="134"/>
      <c r="C960" s="135"/>
      <c r="D960" s="135"/>
      <c r="E960" s="136"/>
      <c r="F960" s="135"/>
      <c r="G960" s="134"/>
      <c r="H960" s="134"/>
      <c r="I960" s="134"/>
      <c r="J960" s="134"/>
      <c r="K960" s="134"/>
      <c r="L960" s="134"/>
      <c r="M960" s="134"/>
      <c r="N960" s="134"/>
      <c r="O960" s="134"/>
      <c r="P960" s="134"/>
      <c r="Q960" s="134"/>
      <c r="R960" s="134"/>
      <c r="S960" s="134"/>
      <c r="T960" s="134"/>
      <c r="U960" s="134"/>
      <c r="V960" s="134"/>
      <c r="W960" s="134"/>
      <c r="X960" s="134"/>
      <c r="Y960" s="134"/>
      <c r="Z960" s="134"/>
    </row>
    <row r="961" spans="1:26">
      <c r="A961" s="134"/>
      <c r="B961" s="134"/>
      <c r="C961" s="135"/>
      <c r="D961" s="135"/>
      <c r="E961" s="136"/>
      <c r="F961" s="135"/>
      <c r="G961" s="134"/>
      <c r="H961" s="134"/>
      <c r="I961" s="134"/>
      <c r="J961" s="134"/>
      <c r="K961" s="134"/>
      <c r="L961" s="134"/>
      <c r="M961" s="134"/>
      <c r="N961" s="134"/>
      <c r="O961" s="134"/>
      <c r="P961" s="134"/>
      <c r="Q961" s="134"/>
      <c r="R961" s="134"/>
      <c r="S961" s="134"/>
      <c r="T961" s="134"/>
      <c r="U961" s="134"/>
      <c r="V961" s="134"/>
      <c r="W961" s="134"/>
      <c r="X961" s="134"/>
      <c r="Y961" s="134"/>
      <c r="Z961" s="134"/>
    </row>
    <row r="962" spans="1:26">
      <c r="A962" s="134"/>
      <c r="B962" s="134"/>
      <c r="C962" s="135"/>
      <c r="D962" s="135"/>
      <c r="E962" s="136"/>
      <c r="F962" s="135"/>
      <c r="G962" s="134"/>
      <c r="H962" s="134"/>
      <c r="I962" s="134"/>
      <c r="J962" s="134"/>
      <c r="K962" s="134"/>
      <c r="L962" s="134"/>
      <c r="M962" s="134"/>
      <c r="N962" s="134"/>
      <c r="O962" s="134"/>
      <c r="P962" s="134"/>
      <c r="Q962" s="134"/>
      <c r="R962" s="134"/>
      <c r="S962" s="134"/>
      <c r="T962" s="134"/>
      <c r="U962" s="134"/>
      <c r="V962" s="134"/>
      <c r="W962" s="134"/>
      <c r="X962" s="134"/>
      <c r="Y962" s="134"/>
      <c r="Z962" s="134"/>
    </row>
    <row r="963" spans="1:26">
      <c r="A963" s="134"/>
      <c r="B963" s="134"/>
      <c r="C963" s="135"/>
      <c r="D963" s="135"/>
      <c r="E963" s="136"/>
      <c r="F963" s="135"/>
      <c r="G963" s="134"/>
      <c r="H963" s="134"/>
      <c r="I963" s="134"/>
      <c r="J963" s="134"/>
      <c r="K963" s="134"/>
      <c r="L963" s="134"/>
      <c r="M963" s="134"/>
      <c r="N963" s="134"/>
      <c r="O963" s="134"/>
      <c r="P963" s="134"/>
      <c r="Q963" s="134"/>
      <c r="R963" s="134"/>
      <c r="S963" s="134"/>
      <c r="T963" s="134"/>
      <c r="U963" s="134"/>
      <c r="V963" s="134"/>
      <c r="W963" s="134"/>
      <c r="X963" s="134"/>
      <c r="Y963" s="134"/>
      <c r="Z963" s="134"/>
    </row>
    <row r="964" spans="1:26">
      <c r="A964" s="134"/>
      <c r="B964" s="134"/>
      <c r="C964" s="135"/>
      <c r="D964" s="135"/>
      <c r="E964" s="136"/>
      <c r="F964" s="135"/>
      <c r="G964" s="134"/>
      <c r="H964" s="134"/>
      <c r="I964" s="134"/>
      <c r="J964" s="134"/>
      <c r="K964" s="134"/>
      <c r="L964" s="134"/>
      <c r="M964" s="134"/>
      <c r="N964" s="134"/>
      <c r="O964" s="134"/>
      <c r="P964" s="134"/>
      <c r="Q964" s="134"/>
      <c r="R964" s="134"/>
      <c r="S964" s="134"/>
      <c r="T964" s="134"/>
      <c r="U964" s="134"/>
      <c r="V964" s="134"/>
      <c r="W964" s="134"/>
      <c r="X964" s="134"/>
      <c r="Y964" s="134"/>
      <c r="Z964" s="134"/>
    </row>
    <row r="965" spans="1:26">
      <c r="A965" s="134"/>
      <c r="B965" s="134"/>
      <c r="C965" s="135"/>
      <c r="D965" s="135"/>
      <c r="E965" s="136"/>
      <c r="F965" s="135"/>
      <c r="G965" s="134"/>
      <c r="H965" s="134"/>
      <c r="I965" s="134"/>
      <c r="J965" s="134"/>
      <c r="K965" s="134"/>
      <c r="L965" s="134"/>
      <c r="M965" s="134"/>
      <c r="N965" s="134"/>
      <c r="O965" s="134"/>
      <c r="P965" s="134"/>
      <c r="Q965" s="134"/>
      <c r="R965" s="134"/>
      <c r="S965" s="134"/>
      <c r="T965" s="134"/>
      <c r="U965" s="134"/>
      <c r="V965" s="134"/>
      <c r="W965" s="134"/>
      <c r="X965" s="134"/>
      <c r="Y965" s="134"/>
      <c r="Z965" s="134"/>
    </row>
    <row r="966" spans="1:26">
      <c r="A966" s="134"/>
      <c r="B966" s="134"/>
      <c r="C966" s="135"/>
      <c r="D966" s="135"/>
      <c r="E966" s="136"/>
      <c r="F966" s="135"/>
      <c r="G966" s="134"/>
      <c r="H966" s="134"/>
      <c r="I966" s="134"/>
      <c r="J966" s="134"/>
      <c r="K966" s="134"/>
      <c r="L966" s="134"/>
      <c r="M966" s="134"/>
      <c r="N966" s="134"/>
      <c r="O966" s="134"/>
      <c r="P966" s="134"/>
      <c r="Q966" s="134"/>
      <c r="R966" s="134"/>
      <c r="S966" s="134"/>
      <c r="T966" s="134"/>
      <c r="U966" s="134"/>
      <c r="V966" s="134"/>
      <c r="W966" s="134"/>
      <c r="X966" s="134"/>
      <c r="Y966" s="134"/>
      <c r="Z966" s="134"/>
    </row>
    <row r="967" spans="1:26">
      <c r="A967" s="134"/>
      <c r="B967" s="134"/>
      <c r="C967" s="135"/>
      <c r="D967" s="135"/>
      <c r="E967" s="136"/>
      <c r="F967" s="135"/>
      <c r="G967" s="134"/>
      <c r="H967" s="134"/>
      <c r="I967" s="134"/>
      <c r="J967" s="134"/>
      <c r="K967" s="134"/>
      <c r="L967" s="134"/>
      <c r="M967" s="134"/>
      <c r="N967" s="134"/>
      <c r="O967" s="134"/>
      <c r="P967" s="134"/>
      <c r="Q967" s="134"/>
      <c r="R967" s="134"/>
      <c r="S967" s="134"/>
      <c r="T967" s="134"/>
      <c r="U967" s="134"/>
      <c r="V967" s="134"/>
      <c r="W967" s="134"/>
      <c r="X967" s="134"/>
      <c r="Y967" s="134"/>
      <c r="Z967" s="134"/>
    </row>
    <row r="968" spans="1:26">
      <c r="A968" s="134"/>
      <c r="B968" s="134"/>
      <c r="C968" s="135"/>
      <c r="D968" s="135"/>
      <c r="E968" s="136"/>
      <c r="F968" s="135"/>
      <c r="G968" s="134"/>
      <c r="H968" s="134"/>
      <c r="I968" s="134"/>
      <c r="J968" s="134"/>
      <c r="K968" s="134"/>
      <c r="L968" s="134"/>
      <c r="M968" s="134"/>
      <c r="N968" s="134"/>
      <c r="O968" s="134"/>
      <c r="P968" s="134"/>
      <c r="Q968" s="134"/>
      <c r="R968" s="134"/>
      <c r="S968" s="134"/>
      <c r="T968" s="134"/>
      <c r="U968" s="134"/>
      <c r="V968" s="134"/>
      <c r="W968" s="134"/>
      <c r="X968" s="134"/>
      <c r="Y968" s="134"/>
      <c r="Z968" s="134"/>
    </row>
    <row r="969" spans="1:26">
      <c r="A969" s="134"/>
      <c r="B969" s="134"/>
      <c r="C969" s="135"/>
      <c r="D969" s="135"/>
      <c r="E969" s="136"/>
      <c r="F969" s="135"/>
      <c r="G969" s="134"/>
      <c r="H969" s="134"/>
      <c r="I969" s="134"/>
      <c r="J969" s="134"/>
      <c r="K969" s="134"/>
      <c r="L969" s="134"/>
      <c r="M969" s="134"/>
      <c r="N969" s="134"/>
      <c r="O969" s="134"/>
      <c r="P969" s="134"/>
      <c r="Q969" s="134"/>
      <c r="R969" s="134"/>
      <c r="S969" s="134"/>
      <c r="T969" s="134"/>
      <c r="U969" s="134"/>
      <c r="V969" s="134"/>
      <c r="W969" s="134"/>
      <c r="X969" s="134"/>
      <c r="Y969" s="134"/>
      <c r="Z969" s="134"/>
    </row>
    <row r="970" spans="1:26">
      <c r="A970" s="134"/>
      <c r="B970" s="134"/>
      <c r="C970" s="135"/>
      <c r="D970" s="135"/>
      <c r="E970" s="136"/>
      <c r="F970" s="135"/>
      <c r="G970" s="134"/>
      <c r="H970" s="134"/>
      <c r="I970" s="134"/>
      <c r="J970" s="134"/>
      <c r="K970" s="134"/>
      <c r="L970" s="134"/>
      <c r="M970" s="134"/>
      <c r="N970" s="134"/>
      <c r="O970" s="134"/>
      <c r="P970" s="134"/>
      <c r="Q970" s="134"/>
      <c r="R970" s="134"/>
      <c r="S970" s="134"/>
      <c r="T970" s="134"/>
      <c r="U970" s="134"/>
      <c r="V970" s="134"/>
      <c r="W970" s="134"/>
      <c r="X970" s="134"/>
      <c r="Y970" s="134"/>
      <c r="Z970" s="134"/>
    </row>
    <row r="971" spans="1:26">
      <c r="A971" s="134"/>
      <c r="B971" s="134"/>
      <c r="C971" s="135"/>
      <c r="D971" s="135"/>
      <c r="E971" s="136"/>
      <c r="F971" s="135"/>
      <c r="G971" s="134"/>
      <c r="H971" s="134"/>
      <c r="I971" s="134"/>
      <c r="J971" s="134"/>
      <c r="K971" s="134"/>
      <c r="L971" s="134"/>
      <c r="M971" s="134"/>
      <c r="N971" s="134"/>
      <c r="O971" s="134"/>
      <c r="P971" s="134"/>
      <c r="Q971" s="134"/>
      <c r="R971" s="134"/>
      <c r="S971" s="134"/>
      <c r="T971" s="134"/>
      <c r="U971" s="134"/>
      <c r="V971" s="134"/>
      <c r="W971" s="134"/>
      <c r="X971" s="134"/>
      <c r="Y971" s="134"/>
      <c r="Z971" s="134"/>
    </row>
    <row r="972" spans="1:26">
      <c r="A972" s="134"/>
      <c r="B972" s="134"/>
      <c r="C972" s="135"/>
      <c r="D972" s="135"/>
      <c r="E972" s="136"/>
      <c r="F972" s="135"/>
      <c r="G972" s="134"/>
      <c r="H972" s="134"/>
      <c r="I972" s="134"/>
      <c r="J972" s="134"/>
      <c r="K972" s="134"/>
      <c r="L972" s="134"/>
      <c r="M972" s="134"/>
      <c r="N972" s="134"/>
      <c r="O972" s="134"/>
      <c r="P972" s="134"/>
      <c r="Q972" s="134"/>
      <c r="R972" s="134"/>
      <c r="S972" s="134"/>
      <c r="T972" s="134"/>
      <c r="U972" s="134"/>
      <c r="V972" s="134"/>
      <c r="W972" s="134"/>
      <c r="X972" s="134"/>
      <c r="Y972" s="134"/>
      <c r="Z972" s="134"/>
    </row>
    <row r="973" spans="1:26">
      <c r="A973" s="134"/>
      <c r="B973" s="134"/>
      <c r="C973" s="135"/>
      <c r="D973" s="135"/>
      <c r="E973" s="136"/>
      <c r="F973" s="135"/>
      <c r="G973" s="134"/>
      <c r="H973" s="134"/>
      <c r="I973" s="134"/>
      <c r="J973" s="134"/>
      <c r="K973" s="134"/>
      <c r="L973" s="134"/>
      <c r="M973" s="134"/>
      <c r="N973" s="134"/>
      <c r="O973" s="134"/>
      <c r="P973" s="134"/>
      <c r="Q973" s="134"/>
      <c r="R973" s="134"/>
      <c r="S973" s="134"/>
      <c r="T973" s="134"/>
      <c r="U973" s="134"/>
      <c r="V973" s="134"/>
      <c r="W973" s="134"/>
      <c r="X973" s="134"/>
      <c r="Y973" s="134"/>
      <c r="Z973" s="134"/>
    </row>
    <row r="974" spans="1:26">
      <c r="A974" s="134"/>
      <c r="B974" s="134"/>
      <c r="C974" s="135"/>
      <c r="D974" s="135"/>
      <c r="E974" s="136"/>
      <c r="F974" s="135"/>
      <c r="G974" s="134"/>
      <c r="H974" s="134"/>
      <c r="I974" s="134"/>
      <c r="J974" s="134"/>
      <c r="K974" s="134"/>
      <c r="L974" s="134"/>
      <c r="M974" s="134"/>
      <c r="N974" s="134"/>
      <c r="O974" s="134"/>
      <c r="P974" s="134"/>
      <c r="Q974" s="134"/>
      <c r="R974" s="134"/>
      <c r="S974" s="134"/>
      <c r="T974" s="134"/>
      <c r="U974" s="134"/>
      <c r="V974" s="134"/>
      <c r="W974" s="134"/>
      <c r="X974" s="134"/>
      <c r="Y974" s="134"/>
      <c r="Z974" s="134"/>
    </row>
    <row r="975" spans="1:26">
      <c r="A975" s="134"/>
      <c r="B975" s="134"/>
      <c r="C975" s="135"/>
      <c r="D975" s="135"/>
      <c r="E975" s="136"/>
      <c r="F975" s="135"/>
      <c r="G975" s="134"/>
      <c r="H975" s="134"/>
      <c r="I975" s="134"/>
      <c r="J975" s="134"/>
      <c r="K975" s="134"/>
      <c r="L975" s="134"/>
      <c r="M975" s="134"/>
      <c r="N975" s="134"/>
      <c r="O975" s="134"/>
      <c r="P975" s="134"/>
      <c r="Q975" s="134"/>
      <c r="R975" s="134"/>
      <c r="S975" s="134"/>
      <c r="T975" s="134"/>
      <c r="U975" s="134"/>
      <c r="V975" s="134"/>
      <c r="W975" s="134"/>
      <c r="X975" s="134"/>
      <c r="Y975" s="134"/>
      <c r="Z975" s="134"/>
    </row>
    <row r="976" spans="1:26">
      <c r="A976" s="134"/>
      <c r="B976" s="134"/>
      <c r="C976" s="135"/>
      <c r="D976" s="135"/>
      <c r="E976" s="136"/>
      <c r="F976" s="135"/>
      <c r="G976" s="134"/>
      <c r="H976" s="134"/>
      <c r="I976" s="134"/>
      <c r="J976" s="134"/>
      <c r="K976" s="134"/>
      <c r="L976" s="134"/>
      <c r="M976" s="134"/>
      <c r="N976" s="134"/>
      <c r="O976" s="134"/>
      <c r="P976" s="134"/>
      <c r="Q976" s="134"/>
      <c r="R976" s="134"/>
      <c r="S976" s="134"/>
      <c r="T976" s="134"/>
      <c r="U976" s="134"/>
      <c r="V976" s="134"/>
      <c r="W976" s="134"/>
      <c r="X976" s="134"/>
      <c r="Y976" s="134"/>
      <c r="Z976" s="134"/>
    </row>
    <row r="977" spans="1:26">
      <c r="A977" s="134"/>
      <c r="B977" s="134"/>
      <c r="C977" s="135"/>
      <c r="D977" s="135"/>
      <c r="E977" s="136"/>
      <c r="F977" s="135"/>
      <c r="G977" s="134"/>
      <c r="H977" s="134"/>
      <c r="I977" s="134"/>
      <c r="J977" s="134"/>
      <c r="K977" s="134"/>
      <c r="L977" s="134"/>
      <c r="M977" s="134"/>
      <c r="N977" s="134"/>
      <c r="O977" s="134"/>
      <c r="P977" s="134"/>
      <c r="Q977" s="134"/>
      <c r="R977" s="134"/>
      <c r="S977" s="134"/>
      <c r="T977" s="134"/>
      <c r="U977" s="134"/>
      <c r="V977" s="134"/>
      <c r="W977" s="134"/>
      <c r="X977" s="134"/>
      <c r="Y977" s="134"/>
      <c r="Z977" s="134"/>
    </row>
    <row r="978" spans="1:26">
      <c r="A978" s="134"/>
      <c r="B978" s="134"/>
      <c r="C978" s="135"/>
      <c r="D978" s="135"/>
      <c r="E978" s="136"/>
      <c r="F978" s="135"/>
      <c r="G978" s="134"/>
      <c r="H978" s="134"/>
      <c r="I978" s="134"/>
      <c r="J978" s="134"/>
      <c r="K978" s="134"/>
      <c r="L978" s="134"/>
      <c r="M978" s="134"/>
      <c r="N978" s="134"/>
      <c r="O978" s="134"/>
      <c r="P978" s="134"/>
      <c r="Q978" s="134"/>
      <c r="R978" s="134"/>
      <c r="S978" s="134"/>
      <c r="T978" s="134"/>
      <c r="U978" s="134"/>
      <c r="V978" s="134"/>
      <c r="W978" s="134"/>
      <c r="X978" s="134"/>
      <c r="Y978" s="134"/>
      <c r="Z978" s="134"/>
    </row>
    <row r="979" spans="1:26">
      <c r="A979" s="134"/>
      <c r="B979" s="134"/>
      <c r="C979" s="135"/>
      <c r="D979" s="135"/>
      <c r="E979" s="136"/>
      <c r="F979" s="135"/>
      <c r="G979" s="134"/>
      <c r="H979" s="134"/>
      <c r="I979" s="134"/>
      <c r="J979" s="134"/>
      <c r="K979" s="134"/>
      <c r="L979" s="134"/>
      <c r="M979" s="134"/>
      <c r="N979" s="134"/>
      <c r="O979" s="134"/>
      <c r="P979" s="134"/>
      <c r="Q979" s="134"/>
      <c r="R979" s="134"/>
      <c r="S979" s="134"/>
      <c r="T979" s="134"/>
      <c r="U979" s="134"/>
      <c r="V979" s="134"/>
      <c r="W979" s="134"/>
      <c r="X979" s="134"/>
      <c r="Y979" s="134"/>
      <c r="Z979" s="134"/>
    </row>
    <row r="980" spans="1:26">
      <c r="A980" s="134"/>
      <c r="B980" s="134"/>
      <c r="C980" s="135"/>
      <c r="D980" s="135"/>
      <c r="E980" s="136"/>
      <c r="F980" s="135"/>
      <c r="G980" s="134"/>
      <c r="H980" s="134"/>
      <c r="I980" s="134"/>
      <c r="J980" s="134"/>
      <c r="K980" s="134"/>
      <c r="L980" s="134"/>
      <c r="M980" s="134"/>
      <c r="N980" s="134"/>
      <c r="O980" s="134"/>
      <c r="P980" s="134"/>
      <c r="Q980" s="134"/>
      <c r="R980" s="134"/>
      <c r="S980" s="134"/>
      <c r="T980" s="134"/>
      <c r="U980" s="134"/>
      <c r="V980" s="134"/>
      <c r="W980" s="134"/>
      <c r="X980" s="134"/>
      <c r="Y980" s="134"/>
      <c r="Z980" s="134"/>
    </row>
    <row r="981" spans="1:26">
      <c r="A981" s="134"/>
      <c r="B981" s="134"/>
      <c r="C981" s="135"/>
      <c r="D981" s="135"/>
      <c r="E981" s="136"/>
      <c r="F981" s="135"/>
      <c r="G981" s="134"/>
      <c r="H981" s="134"/>
      <c r="I981" s="134"/>
      <c r="J981" s="134"/>
      <c r="K981" s="134"/>
      <c r="L981" s="134"/>
      <c r="M981" s="134"/>
      <c r="N981" s="134"/>
      <c r="O981" s="134"/>
      <c r="P981" s="134"/>
      <c r="Q981" s="134"/>
      <c r="R981" s="134"/>
      <c r="S981" s="134"/>
      <c r="T981" s="134"/>
      <c r="U981" s="134"/>
      <c r="V981" s="134"/>
      <c r="W981" s="134"/>
      <c r="X981" s="134"/>
      <c r="Y981" s="134"/>
      <c r="Z981" s="134"/>
    </row>
    <row r="982" spans="1:26">
      <c r="A982" s="134"/>
      <c r="B982" s="134"/>
      <c r="C982" s="135"/>
      <c r="D982" s="135"/>
      <c r="E982" s="136"/>
      <c r="F982" s="135"/>
      <c r="G982" s="134"/>
      <c r="H982" s="134"/>
      <c r="I982" s="134"/>
      <c r="J982" s="134"/>
      <c r="K982" s="134"/>
      <c r="L982" s="134"/>
      <c r="M982" s="134"/>
      <c r="N982" s="134"/>
      <c r="O982" s="134"/>
      <c r="P982" s="134"/>
      <c r="Q982" s="134"/>
      <c r="R982" s="134"/>
      <c r="S982" s="134"/>
      <c r="T982" s="134"/>
      <c r="U982" s="134"/>
      <c r="V982" s="134"/>
      <c r="W982" s="134"/>
      <c r="X982" s="134"/>
      <c r="Y982" s="134"/>
      <c r="Z982" s="134"/>
    </row>
    <row r="983" spans="1:26">
      <c r="A983" s="134"/>
      <c r="B983" s="134"/>
      <c r="C983" s="135"/>
      <c r="D983" s="135"/>
      <c r="E983" s="136"/>
      <c r="F983" s="135"/>
      <c r="G983" s="134"/>
      <c r="H983" s="134"/>
      <c r="I983" s="134"/>
      <c r="J983" s="134"/>
      <c r="K983" s="134"/>
      <c r="L983" s="134"/>
      <c r="M983" s="134"/>
      <c r="N983" s="134"/>
      <c r="O983" s="134"/>
      <c r="P983" s="134"/>
      <c r="Q983" s="134"/>
      <c r="R983" s="134"/>
      <c r="S983" s="134"/>
      <c r="T983" s="134"/>
      <c r="U983" s="134"/>
      <c r="V983" s="134"/>
      <c r="W983" s="134"/>
      <c r="X983" s="134"/>
      <c r="Y983" s="134"/>
      <c r="Z983" s="134"/>
    </row>
    <row r="984" spans="1:26">
      <c r="A984" s="134"/>
      <c r="B984" s="134"/>
      <c r="C984" s="135"/>
      <c r="D984" s="135"/>
      <c r="E984" s="136"/>
      <c r="F984" s="135"/>
      <c r="G984" s="134"/>
      <c r="H984" s="134"/>
      <c r="I984" s="134"/>
      <c r="J984" s="134"/>
      <c r="K984" s="134"/>
      <c r="L984" s="134"/>
      <c r="M984" s="134"/>
      <c r="N984" s="134"/>
      <c r="O984" s="134"/>
      <c r="P984" s="134"/>
      <c r="Q984" s="134"/>
      <c r="R984" s="134"/>
      <c r="S984" s="134"/>
      <c r="T984" s="134"/>
      <c r="U984" s="134"/>
      <c r="V984" s="134"/>
      <c r="W984" s="134"/>
      <c r="X984" s="134"/>
      <c r="Y984" s="134"/>
      <c r="Z984" s="134"/>
    </row>
    <row r="985" spans="1:26">
      <c r="A985" s="134"/>
      <c r="B985" s="134"/>
      <c r="C985" s="135"/>
      <c r="D985" s="135"/>
      <c r="E985" s="136"/>
      <c r="F985" s="135"/>
      <c r="G985" s="134"/>
      <c r="H985" s="134"/>
      <c r="I985" s="134"/>
      <c r="J985" s="134"/>
      <c r="K985" s="134"/>
      <c r="L985" s="134"/>
      <c r="M985" s="134"/>
      <c r="N985" s="134"/>
      <c r="O985" s="134"/>
      <c r="P985" s="134"/>
      <c r="Q985" s="134"/>
      <c r="R985" s="134"/>
      <c r="S985" s="134"/>
      <c r="T985" s="134"/>
      <c r="U985" s="134"/>
      <c r="V985" s="134"/>
      <c r="W985" s="134"/>
      <c r="X985" s="134"/>
      <c r="Y985" s="134"/>
      <c r="Z985" s="134"/>
    </row>
    <row r="986" spans="1:26">
      <c r="A986" s="134"/>
      <c r="B986" s="134"/>
      <c r="C986" s="135"/>
      <c r="D986" s="135"/>
      <c r="E986" s="136"/>
      <c r="F986" s="135"/>
      <c r="G986" s="134"/>
      <c r="H986" s="134"/>
      <c r="I986" s="134"/>
      <c r="J986" s="134"/>
      <c r="K986" s="134"/>
      <c r="L986" s="134"/>
      <c r="M986" s="134"/>
      <c r="N986" s="134"/>
      <c r="O986" s="134"/>
      <c r="P986" s="134"/>
      <c r="Q986" s="134"/>
      <c r="R986" s="134"/>
      <c r="S986" s="134"/>
      <c r="T986" s="134"/>
      <c r="U986" s="134"/>
      <c r="V986" s="134"/>
      <c r="W986" s="134"/>
      <c r="X986" s="134"/>
      <c r="Y986" s="134"/>
      <c r="Z986" s="134"/>
    </row>
    <row r="987" spans="1:26">
      <c r="A987" s="134"/>
      <c r="B987" s="134"/>
      <c r="C987" s="135"/>
      <c r="D987" s="135"/>
      <c r="E987" s="136"/>
      <c r="F987" s="135"/>
      <c r="G987" s="134"/>
      <c r="H987" s="134"/>
      <c r="I987" s="134"/>
      <c r="J987" s="134"/>
      <c r="K987" s="134"/>
      <c r="L987" s="134"/>
      <c r="M987" s="134"/>
      <c r="N987" s="134"/>
      <c r="O987" s="134"/>
      <c r="P987" s="134"/>
      <c r="Q987" s="134"/>
      <c r="R987" s="134"/>
      <c r="S987" s="134"/>
      <c r="T987" s="134"/>
      <c r="U987" s="134"/>
      <c r="V987" s="134"/>
      <c r="W987" s="134"/>
      <c r="X987" s="134"/>
      <c r="Y987" s="134"/>
      <c r="Z987" s="134"/>
    </row>
    <row r="988" spans="1:26">
      <c r="A988" s="134"/>
      <c r="B988" s="134"/>
      <c r="C988" s="135"/>
      <c r="D988" s="135"/>
      <c r="E988" s="136"/>
      <c r="F988" s="135"/>
      <c r="G988" s="134"/>
      <c r="H988" s="134"/>
      <c r="I988" s="134"/>
      <c r="J988" s="134"/>
      <c r="K988" s="134"/>
      <c r="L988" s="134"/>
      <c r="M988" s="134"/>
      <c r="N988" s="134"/>
      <c r="O988" s="134"/>
      <c r="P988" s="134"/>
      <c r="Q988" s="134"/>
      <c r="R988" s="134"/>
      <c r="S988" s="134"/>
      <c r="T988" s="134"/>
      <c r="U988" s="134"/>
      <c r="V988" s="134"/>
      <c r="W988" s="134"/>
      <c r="X988" s="134"/>
      <c r="Y988" s="134"/>
      <c r="Z988" s="134"/>
    </row>
    <row r="989" spans="1:26">
      <c r="A989" s="134"/>
      <c r="B989" s="134"/>
      <c r="C989" s="135"/>
      <c r="D989" s="135"/>
      <c r="E989" s="136"/>
      <c r="F989" s="135"/>
      <c r="G989" s="134"/>
      <c r="H989" s="134"/>
      <c r="I989" s="134"/>
      <c r="J989" s="134"/>
      <c r="K989" s="134"/>
      <c r="L989" s="134"/>
      <c r="M989" s="134"/>
      <c r="N989" s="134"/>
      <c r="O989" s="134"/>
      <c r="P989" s="134"/>
      <c r="Q989" s="134"/>
      <c r="R989" s="134"/>
      <c r="S989" s="134"/>
      <c r="T989" s="134"/>
      <c r="U989" s="134"/>
      <c r="V989" s="134"/>
      <c r="W989" s="134"/>
      <c r="X989" s="134"/>
      <c r="Y989" s="134"/>
      <c r="Z989" s="134"/>
    </row>
    <row r="990" spans="1:26">
      <c r="A990" s="134"/>
      <c r="B990" s="134"/>
      <c r="C990" s="135"/>
      <c r="D990" s="135"/>
      <c r="E990" s="136"/>
      <c r="F990" s="135"/>
      <c r="G990" s="134"/>
      <c r="H990" s="134"/>
      <c r="I990" s="134"/>
      <c r="J990" s="134"/>
      <c r="K990" s="134"/>
      <c r="L990" s="134"/>
      <c r="M990" s="134"/>
      <c r="N990" s="134"/>
      <c r="O990" s="134"/>
      <c r="P990" s="134"/>
      <c r="Q990" s="134"/>
      <c r="R990" s="134"/>
      <c r="S990" s="134"/>
      <c r="T990" s="134"/>
      <c r="U990" s="134"/>
      <c r="V990" s="134"/>
      <c r="W990" s="134"/>
      <c r="X990" s="134"/>
      <c r="Y990" s="134"/>
      <c r="Z990" s="134"/>
    </row>
    <row r="991" spans="1:26">
      <c r="A991" s="134"/>
      <c r="B991" s="134"/>
      <c r="C991" s="135"/>
      <c r="D991" s="135"/>
      <c r="E991" s="136"/>
      <c r="F991" s="135"/>
      <c r="G991" s="134"/>
      <c r="H991" s="134"/>
      <c r="I991" s="134"/>
      <c r="J991" s="134"/>
      <c r="K991" s="134"/>
      <c r="L991" s="134"/>
      <c r="M991" s="134"/>
      <c r="N991" s="134"/>
      <c r="O991" s="134"/>
      <c r="P991" s="134"/>
      <c r="Q991" s="134"/>
      <c r="R991" s="134"/>
      <c r="S991" s="134"/>
      <c r="T991" s="134"/>
      <c r="U991" s="134"/>
      <c r="V991" s="134"/>
      <c r="W991" s="134"/>
      <c r="X991" s="134"/>
      <c r="Y991" s="134"/>
      <c r="Z991" s="134"/>
    </row>
    <row r="992" spans="1:26">
      <c r="A992" s="134"/>
      <c r="B992" s="134"/>
      <c r="C992" s="135"/>
      <c r="D992" s="135"/>
      <c r="E992" s="136"/>
      <c r="F992" s="135"/>
      <c r="G992" s="134"/>
      <c r="H992" s="134"/>
      <c r="I992" s="134"/>
      <c r="J992" s="134"/>
      <c r="K992" s="134"/>
      <c r="L992" s="134"/>
      <c r="M992" s="134"/>
      <c r="N992" s="134"/>
      <c r="O992" s="134"/>
      <c r="P992" s="134"/>
      <c r="Q992" s="134"/>
      <c r="R992" s="134"/>
      <c r="S992" s="134"/>
      <c r="T992" s="134"/>
      <c r="U992" s="134"/>
      <c r="V992" s="134"/>
      <c r="W992" s="134"/>
      <c r="X992" s="134"/>
      <c r="Y992" s="134"/>
      <c r="Z992" s="134"/>
    </row>
    <row r="993" spans="1:26">
      <c r="A993" s="134"/>
      <c r="B993" s="134"/>
      <c r="C993" s="135"/>
      <c r="D993" s="135"/>
      <c r="E993" s="136"/>
      <c r="F993" s="135"/>
      <c r="G993" s="134"/>
      <c r="H993" s="134"/>
      <c r="I993" s="134"/>
      <c r="J993" s="134"/>
      <c r="K993" s="134"/>
      <c r="L993" s="134"/>
      <c r="M993" s="134"/>
      <c r="N993" s="134"/>
      <c r="O993" s="134"/>
      <c r="P993" s="134"/>
      <c r="Q993" s="134"/>
      <c r="R993" s="134"/>
      <c r="S993" s="134"/>
      <c r="T993" s="134"/>
      <c r="U993" s="134"/>
      <c r="V993" s="134"/>
      <c r="W993" s="134"/>
      <c r="X993" s="134"/>
      <c r="Y993" s="134"/>
      <c r="Z993" s="134"/>
    </row>
    <row r="994" spans="1:26">
      <c r="A994" s="134"/>
      <c r="B994" s="134"/>
      <c r="C994" s="135"/>
      <c r="D994" s="135"/>
      <c r="E994" s="136"/>
      <c r="F994" s="135"/>
      <c r="G994" s="134"/>
      <c r="H994" s="134"/>
      <c r="I994" s="134"/>
      <c r="J994" s="134"/>
      <c r="K994" s="134"/>
      <c r="L994" s="134"/>
      <c r="M994" s="134"/>
      <c r="N994" s="134"/>
      <c r="O994" s="134"/>
      <c r="P994" s="134"/>
      <c r="Q994" s="134"/>
      <c r="R994" s="134"/>
      <c r="S994" s="134"/>
      <c r="T994" s="134"/>
      <c r="U994" s="134"/>
      <c r="V994" s="134"/>
      <c r="W994" s="134"/>
      <c r="X994" s="134"/>
      <c r="Y994" s="134"/>
      <c r="Z994" s="134"/>
    </row>
    <row r="995" spans="1:26">
      <c r="A995" s="134"/>
      <c r="B995" s="134"/>
      <c r="C995" s="135"/>
      <c r="D995" s="135"/>
      <c r="E995" s="136"/>
      <c r="F995" s="135"/>
      <c r="G995" s="134"/>
      <c r="H995" s="134"/>
      <c r="I995" s="134"/>
      <c r="J995" s="134"/>
      <c r="K995" s="134"/>
      <c r="L995" s="134"/>
      <c r="M995" s="134"/>
      <c r="N995" s="134"/>
      <c r="O995" s="134"/>
      <c r="P995" s="134"/>
      <c r="Q995" s="134"/>
      <c r="R995" s="134"/>
      <c r="S995" s="134"/>
      <c r="T995" s="134"/>
      <c r="U995" s="134"/>
      <c r="V995" s="134"/>
      <c r="W995" s="134"/>
      <c r="X995" s="134"/>
      <c r="Y995" s="134"/>
      <c r="Z995" s="134"/>
    </row>
    <row r="996" spans="1:26">
      <c r="A996" s="134"/>
      <c r="B996" s="134"/>
      <c r="C996" s="135"/>
      <c r="D996" s="135"/>
      <c r="E996" s="136"/>
      <c r="F996" s="135"/>
      <c r="G996" s="134"/>
      <c r="H996" s="134"/>
      <c r="I996" s="134"/>
      <c r="J996" s="134"/>
      <c r="K996" s="134"/>
      <c r="L996" s="134"/>
      <c r="M996" s="134"/>
      <c r="N996" s="134"/>
      <c r="O996" s="134"/>
      <c r="P996" s="134"/>
      <c r="Q996" s="134"/>
      <c r="R996" s="134"/>
      <c r="S996" s="134"/>
      <c r="T996" s="134"/>
      <c r="U996" s="134"/>
      <c r="V996" s="134"/>
      <c r="W996" s="134"/>
      <c r="X996" s="134"/>
      <c r="Y996" s="134"/>
      <c r="Z996" s="134"/>
    </row>
    <row r="997" spans="1:26">
      <c r="A997" s="134"/>
      <c r="B997" s="134"/>
      <c r="C997" s="135"/>
      <c r="D997" s="135"/>
      <c r="E997" s="136"/>
      <c r="F997" s="135"/>
      <c r="G997" s="134"/>
      <c r="H997" s="134"/>
      <c r="I997" s="134"/>
      <c r="J997" s="134"/>
      <c r="K997" s="134"/>
      <c r="L997" s="134"/>
      <c r="M997" s="134"/>
      <c r="N997" s="134"/>
      <c r="O997" s="134"/>
      <c r="P997" s="134"/>
      <c r="Q997" s="134"/>
      <c r="R997" s="134"/>
      <c r="S997" s="134"/>
      <c r="T997" s="134"/>
      <c r="U997" s="134"/>
      <c r="V997" s="134"/>
      <c r="W997" s="134"/>
      <c r="X997" s="134"/>
      <c r="Y997" s="134"/>
      <c r="Z997" s="134"/>
    </row>
    <row r="998" spans="1:26">
      <c r="A998" s="134"/>
      <c r="B998" s="134"/>
      <c r="C998" s="135"/>
      <c r="D998" s="135"/>
      <c r="E998" s="136"/>
      <c r="F998" s="135"/>
      <c r="G998" s="134"/>
      <c r="H998" s="134"/>
      <c r="I998" s="134"/>
      <c r="J998" s="134"/>
      <c r="K998" s="134"/>
      <c r="L998" s="134"/>
      <c r="M998" s="134"/>
      <c r="N998" s="134"/>
      <c r="O998" s="134"/>
      <c r="P998" s="134"/>
      <c r="Q998" s="134"/>
      <c r="R998" s="134"/>
      <c r="S998" s="134"/>
      <c r="T998" s="134"/>
      <c r="U998" s="134"/>
      <c r="V998" s="134"/>
      <c r="W998" s="134"/>
      <c r="X998" s="134"/>
      <c r="Y998" s="134"/>
      <c r="Z998" s="134"/>
    </row>
    <row r="999" spans="1:26">
      <c r="A999" s="134"/>
      <c r="B999" s="134"/>
      <c r="C999" s="135"/>
      <c r="D999" s="135"/>
      <c r="E999" s="136"/>
      <c r="F999" s="135"/>
      <c r="G999" s="134"/>
      <c r="H999" s="134"/>
      <c r="I999" s="134"/>
      <c r="J999" s="134"/>
      <c r="K999" s="134"/>
      <c r="L999" s="134"/>
      <c r="M999" s="134"/>
      <c r="N999" s="134"/>
      <c r="O999" s="134"/>
      <c r="P999" s="134"/>
      <c r="Q999" s="134"/>
      <c r="R999" s="134"/>
      <c r="S999" s="134"/>
      <c r="T999" s="134"/>
      <c r="U999" s="134"/>
      <c r="V999" s="134"/>
      <c r="W999" s="134"/>
      <c r="X999" s="134"/>
      <c r="Y999" s="134"/>
      <c r="Z999" s="134"/>
    </row>
    <row r="1000" spans="1:26">
      <c r="A1000" s="134"/>
      <c r="B1000" s="134"/>
      <c r="C1000" s="135"/>
      <c r="D1000" s="135"/>
      <c r="E1000" s="136"/>
      <c r="F1000" s="135"/>
      <c r="G1000" s="134"/>
      <c r="H1000" s="134"/>
      <c r="I1000" s="134"/>
      <c r="J1000" s="134"/>
      <c r="K1000" s="134"/>
      <c r="L1000" s="134"/>
      <c r="M1000" s="134"/>
      <c r="N1000" s="134"/>
      <c r="O1000" s="134"/>
      <c r="P1000" s="134"/>
      <c r="Q1000" s="134"/>
      <c r="R1000" s="134"/>
      <c r="S1000" s="134"/>
      <c r="T1000" s="134"/>
      <c r="U1000" s="134"/>
      <c r="V1000" s="134"/>
      <c r="W1000" s="134"/>
      <c r="X1000" s="134"/>
      <c r="Y1000" s="134"/>
      <c r="Z1000" s="134"/>
    </row>
    <row r="1001" spans="1:26">
      <c r="A1001" s="134"/>
      <c r="B1001" s="134"/>
      <c r="C1001" s="135"/>
      <c r="D1001" s="135"/>
      <c r="E1001" s="136"/>
      <c r="F1001" s="135"/>
      <c r="G1001" s="134"/>
      <c r="H1001" s="134"/>
      <c r="I1001" s="134"/>
      <c r="J1001" s="134"/>
      <c r="K1001" s="134"/>
      <c r="L1001" s="134"/>
      <c r="M1001" s="134"/>
      <c r="N1001" s="134"/>
      <c r="O1001" s="134"/>
      <c r="P1001" s="134"/>
      <c r="Q1001" s="134"/>
      <c r="R1001" s="134"/>
      <c r="S1001" s="134"/>
      <c r="T1001" s="134"/>
      <c r="U1001" s="134"/>
      <c r="V1001" s="134"/>
      <c r="W1001" s="134"/>
      <c r="X1001" s="134"/>
      <c r="Y1001" s="134"/>
      <c r="Z1001" s="134"/>
    </row>
    <row r="1002" spans="1:26">
      <c r="A1002" s="134"/>
      <c r="B1002" s="134"/>
      <c r="C1002" s="135"/>
      <c r="D1002" s="135"/>
      <c r="E1002" s="136"/>
      <c r="F1002" s="135"/>
      <c r="G1002" s="134"/>
      <c r="H1002" s="134"/>
      <c r="I1002" s="134"/>
      <c r="J1002" s="134"/>
      <c r="K1002" s="134"/>
      <c r="L1002" s="134"/>
      <c r="M1002" s="134"/>
      <c r="N1002" s="134"/>
      <c r="O1002" s="134"/>
      <c r="P1002" s="134"/>
      <c r="Q1002" s="134"/>
      <c r="R1002" s="134"/>
      <c r="S1002" s="134"/>
      <c r="T1002" s="134"/>
      <c r="U1002" s="134"/>
      <c r="V1002" s="134"/>
      <c r="W1002" s="134"/>
      <c r="X1002" s="134"/>
      <c r="Y1002" s="134"/>
      <c r="Z1002" s="134"/>
    </row>
    <row r="1003" spans="1:26">
      <c r="A1003" s="134"/>
      <c r="B1003" s="134"/>
      <c r="C1003" s="135"/>
      <c r="D1003" s="135"/>
      <c r="E1003" s="136"/>
      <c r="F1003" s="135"/>
      <c r="G1003" s="134"/>
      <c r="H1003" s="134"/>
      <c r="I1003" s="134"/>
      <c r="J1003" s="134"/>
      <c r="K1003" s="134"/>
      <c r="L1003" s="134"/>
      <c r="M1003" s="134"/>
      <c r="N1003" s="134"/>
      <c r="O1003" s="134"/>
      <c r="P1003" s="134"/>
      <c r="Q1003" s="134"/>
      <c r="R1003" s="134"/>
      <c r="S1003" s="134"/>
      <c r="T1003" s="134"/>
      <c r="U1003" s="134"/>
      <c r="V1003" s="134"/>
      <c r="W1003" s="134"/>
      <c r="X1003" s="134"/>
      <c r="Y1003" s="134"/>
      <c r="Z1003" s="134"/>
    </row>
    <row r="1004" spans="1:26">
      <c r="A1004" s="134"/>
      <c r="B1004" s="134"/>
      <c r="C1004" s="135"/>
      <c r="D1004" s="135"/>
      <c r="E1004" s="136"/>
      <c r="F1004" s="135"/>
      <c r="G1004" s="134"/>
      <c r="H1004" s="134"/>
      <c r="I1004" s="134"/>
      <c r="J1004" s="134"/>
      <c r="K1004" s="134"/>
      <c r="L1004" s="134"/>
      <c r="M1004" s="134"/>
      <c r="N1004" s="134"/>
      <c r="O1004" s="134"/>
      <c r="P1004" s="134"/>
      <c r="Q1004" s="134"/>
      <c r="R1004" s="134"/>
      <c r="S1004" s="134"/>
      <c r="T1004" s="134"/>
      <c r="U1004" s="134"/>
      <c r="V1004" s="134"/>
      <c r="W1004" s="134"/>
      <c r="X1004" s="134"/>
      <c r="Y1004" s="134"/>
      <c r="Z1004" s="134"/>
    </row>
    <row r="1005" spans="1:26">
      <c r="A1005" s="134"/>
      <c r="B1005" s="134"/>
      <c r="C1005" s="135"/>
      <c r="D1005" s="135"/>
      <c r="E1005" s="136"/>
      <c r="F1005" s="135"/>
      <c r="G1005" s="134"/>
      <c r="H1005" s="134"/>
      <c r="I1005" s="134"/>
      <c r="J1005" s="134"/>
      <c r="K1005" s="134"/>
      <c r="L1005" s="134"/>
      <c r="M1005" s="134"/>
      <c r="N1005" s="134"/>
      <c r="O1005" s="134"/>
      <c r="P1005" s="134"/>
      <c r="Q1005" s="134"/>
      <c r="R1005" s="134"/>
      <c r="S1005" s="134"/>
      <c r="T1005" s="134"/>
      <c r="U1005" s="134"/>
      <c r="V1005" s="134"/>
      <c r="W1005" s="134"/>
      <c r="X1005" s="134"/>
      <c r="Y1005" s="134"/>
      <c r="Z1005" s="134"/>
    </row>
    <row r="1006" spans="1:26">
      <c r="A1006" s="134"/>
      <c r="B1006" s="134"/>
      <c r="C1006" s="135"/>
      <c r="D1006" s="135"/>
      <c r="E1006" s="136"/>
      <c r="F1006" s="135"/>
      <c r="G1006" s="134"/>
      <c r="H1006" s="134"/>
      <c r="I1006" s="134"/>
      <c r="J1006" s="134"/>
      <c r="K1006" s="134"/>
      <c r="L1006" s="134"/>
      <c r="M1006" s="134"/>
      <c r="N1006" s="134"/>
      <c r="O1006" s="134"/>
      <c r="P1006" s="134"/>
      <c r="Q1006" s="134"/>
      <c r="R1006" s="134"/>
      <c r="S1006" s="134"/>
      <c r="T1006" s="134"/>
      <c r="U1006" s="134"/>
      <c r="V1006" s="134"/>
      <c r="W1006" s="134"/>
      <c r="X1006" s="134"/>
      <c r="Y1006" s="134"/>
      <c r="Z1006" s="134"/>
    </row>
    <row r="1007" spans="1:26">
      <c r="A1007" s="134"/>
      <c r="B1007" s="134"/>
      <c r="C1007" s="135"/>
      <c r="D1007" s="135"/>
      <c r="E1007" s="136"/>
      <c r="F1007" s="135"/>
      <c r="G1007" s="134"/>
      <c r="H1007" s="134"/>
      <c r="I1007" s="134"/>
      <c r="J1007" s="134"/>
      <c r="K1007" s="134"/>
      <c r="L1007" s="134"/>
      <c r="M1007" s="134"/>
      <c r="N1007" s="134"/>
      <c r="O1007" s="134"/>
      <c r="P1007" s="134"/>
      <c r="Q1007" s="134"/>
      <c r="R1007" s="134"/>
      <c r="S1007" s="134"/>
      <c r="T1007" s="134"/>
      <c r="U1007" s="134"/>
      <c r="V1007" s="134"/>
      <c r="W1007" s="134"/>
      <c r="X1007" s="134"/>
      <c r="Y1007" s="134"/>
      <c r="Z1007" s="134"/>
    </row>
    <row r="1008" spans="1:26">
      <c r="A1008" s="134"/>
      <c r="B1008" s="134"/>
      <c r="C1008" s="135"/>
      <c r="D1008" s="135"/>
      <c r="E1008" s="136"/>
      <c r="F1008" s="135"/>
      <c r="G1008" s="134"/>
      <c r="H1008" s="134"/>
      <c r="I1008" s="134"/>
      <c r="J1008" s="134"/>
      <c r="K1008" s="134"/>
      <c r="L1008" s="134"/>
      <c r="M1008" s="134"/>
      <c r="N1008" s="134"/>
      <c r="O1008" s="134"/>
      <c r="P1008" s="134"/>
      <c r="Q1008" s="134"/>
      <c r="R1008" s="134"/>
      <c r="S1008" s="134"/>
      <c r="T1008" s="134"/>
      <c r="U1008" s="134"/>
      <c r="V1008" s="134"/>
      <c r="W1008" s="134"/>
      <c r="X1008" s="134"/>
      <c r="Y1008" s="134"/>
      <c r="Z1008" s="134"/>
    </row>
    <row r="1009" spans="1:26">
      <c r="A1009" s="134"/>
      <c r="B1009" s="134"/>
      <c r="C1009" s="135"/>
      <c r="D1009" s="135"/>
      <c r="E1009" s="136"/>
      <c r="F1009" s="135"/>
      <c r="G1009" s="134"/>
      <c r="H1009" s="134"/>
      <c r="I1009" s="134"/>
      <c r="J1009" s="134"/>
      <c r="K1009" s="134"/>
      <c r="L1009" s="134"/>
      <c r="M1009" s="134"/>
      <c r="N1009" s="134"/>
      <c r="O1009" s="134"/>
      <c r="P1009" s="134"/>
      <c r="Q1009" s="134"/>
      <c r="R1009" s="134"/>
      <c r="S1009" s="134"/>
      <c r="T1009" s="134"/>
      <c r="U1009" s="134"/>
      <c r="V1009" s="134"/>
      <c r="W1009" s="134"/>
      <c r="X1009" s="134"/>
      <c r="Y1009" s="134"/>
      <c r="Z1009" s="134"/>
    </row>
    <row r="1010" spans="1:26">
      <c r="A1010" s="134"/>
      <c r="B1010" s="134"/>
      <c r="C1010" s="135"/>
      <c r="D1010" s="135"/>
      <c r="E1010" s="136"/>
      <c r="F1010" s="135"/>
      <c r="G1010" s="134"/>
      <c r="H1010" s="134"/>
      <c r="I1010" s="134"/>
      <c r="J1010" s="134"/>
      <c r="K1010" s="134"/>
      <c r="L1010" s="134"/>
      <c r="M1010" s="134"/>
      <c r="N1010" s="134"/>
      <c r="O1010" s="134"/>
      <c r="P1010" s="134"/>
      <c r="Q1010" s="134"/>
      <c r="R1010" s="134"/>
      <c r="S1010" s="134"/>
      <c r="T1010" s="134"/>
      <c r="U1010" s="134"/>
      <c r="V1010" s="134"/>
      <c r="W1010" s="134"/>
      <c r="X1010" s="134"/>
      <c r="Y1010" s="134"/>
      <c r="Z1010" s="134"/>
    </row>
    <row r="1011" spans="1:26">
      <c r="A1011" s="134"/>
      <c r="B1011" s="134"/>
      <c r="C1011" s="135"/>
      <c r="D1011" s="135"/>
      <c r="E1011" s="136"/>
      <c r="F1011" s="135"/>
      <c r="G1011" s="134"/>
      <c r="H1011" s="134"/>
      <c r="I1011" s="134"/>
      <c r="J1011" s="134"/>
      <c r="K1011" s="134"/>
      <c r="L1011" s="134"/>
      <c r="M1011" s="134"/>
      <c r="N1011" s="134"/>
      <c r="O1011" s="134"/>
      <c r="P1011" s="134"/>
      <c r="Q1011" s="134"/>
      <c r="R1011" s="134"/>
      <c r="S1011" s="134"/>
      <c r="T1011" s="134"/>
      <c r="U1011" s="134"/>
      <c r="V1011" s="134"/>
      <c r="W1011" s="134"/>
      <c r="X1011" s="134"/>
      <c r="Y1011" s="134"/>
      <c r="Z1011" s="134"/>
    </row>
    <row r="1012" spans="1:26">
      <c r="A1012" s="134"/>
      <c r="B1012" s="134"/>
      <c r="C1012" s="135"/>
      <c r="D1012" s="135"/>
      <c r="E1012" s="136"/>
      <c r="F1012" s="135"/>
      <c r="G1012" s="134"/>
      <c r="H1012" s="134"/>
      <c r="I1012" s="134"/>
      <c r="J1012" s="134"/>
      <c r="K1012" s="134"/>
      <c r="L1012" s="134"/>
      <c r="M1012" s="134"/>
      <c r="N1012" s="134"/>
      <c r="O1012" s="134"/>
      <c r="P1012" s="134"/>
      <c r="Q1012" s="134"/>
      <c r="R1012" s="134"/>
      <c r="S1012" s="134"/>
      <c r="T1012" s="134"/>
      <c r="U1012" s="134"/>
      <c r="V1012" s="134"/>
      <c r="W1012" s="134"/>
      <c r="X1012" s="134"/>
      <c r="Y1012" s="134"/>
      <c r="Z1012" s="134"/>
    </row>
    <row r="1013" spans="1:26">
      <c r="A1013" s="134"/>
      <c r="B1013" s="134"/>
      <c r="C1013" s="135"/>
      <c r="D1013" s="135"/>
      <c r="E1013" s="136"/>
      <c r="F1013" s="135"/>
      <c r="G1013" s="134"/>
      <c r="H1013" s="134"/>
      <c r="I1013" s="134"/>
      <c r="J1013" s="134"/>
      <c r="K1013" s="134"/>
      <c r="L1013" s="134"/>
      <c r="M1013" s="134"/>
      <c r="N1013" s="134"/>
      <c r="O1013" s="134"/>
      <c r="P1013" s="134"/>
      <c r="Q1013" s="134"/>
      <c r="R1013" s="134"/>
      <c r="S1013" s="134"/>
      <c r="T1013" s="134"/>
      <c r="U1013" s="134"/>
      <c r="V1013" s="134"/>
      <c r="W1013" s="134"/>
      <c r="X1013" s="134"/>
      <c r="Y1013" s="134"/>
      <c r="Z1013" s="134"/>
    </row>
    <row r="1014" spans="1:26">
      <c r="A1014" s="134"/>
      <c r="B1014" s="134"/>
      <c r="C1014" s="135"/>
      <c r="D1014" s="135"/>
      <c r="E1014" s="136"/>
      <c r="F1014" s="135"/>
      <c r="G1014" s="134"/>
      <c r="H1014" s="134"/>
      <c r="I1014" s="134"/>
      <c r="J1014" s="134"/>
      <c r="K1014" s="134"/>
      <c r="L1014" s="134"/>
      <c r="M1014" s="134"/>
      <c r="N1014" s="134"/>
      <c r="O1014" s="134"/>
      <c r="P1014" s="134"/>
      <c r="Q1014" s="134"/>
      <c r="R1014" s="134"/>
      <c r="S1014" s="134"/>
      <c r="T1014" s="134"/>
      <c r="U1014" s="134"/>
      <c r="V1014" s="134"/>
      <c r="W1014" s="134"/>
      <c r="X1014" s="134"/>
      <c r="Y1014" s="134"/>
      <c r="Z1014" s="134"/>
    </row>
    <row r="1015" spans="1:26">
      <c r="A1015" s="134"/>
      <c r="B1015" s="134"/>
      <c r="C1015" s="135"/>
      <c r="D1015" s="135"/>
      <c r="E1015" s="136"/>
      <c r="F1015" s="135"/>
      <c r="G1015" s="134"/>
      <c r="H1015" s="134"/>
      <c r="I1015" s="134"/>
      <c r="J1015" s="134"/>
      <c r="K1015" s="134"/>
      <c r="L1015" s="134"/>
      <c r="M1015" s="134"/>
      <c r="N1015" s="134"/>
      <c r="O1015" s="134"/>
      <c r="P1015" s="134"/>
      <c r="Q1015" s="134"/>
      <c r="R1015" s="134"/>
      <c r="S1015" s="134"/>
      <c r="T1015" s="134"/>
      <c r="U1015" s="134"/>
      <c r="V1015" s="134"/>
      <c r="W1015" s="134"/>
      <c r="X1015" s="134"/>
      <c r="Y1015" s="134"/>
      <c r="Z1015" s="134"/>
    </row>
    <row r="1016" spans="1:26">
      <c r="A1016" s="134"/>
      <c r="B1016" s="134"/>
      <c r="C1016" s="135"/>
      <c r="D1016" s="135"/>
      <c r="E1016" s="136"/>
      <c r="F1016" s="135"/>
      <c r="G1016" s="134"/>
      <c r="H1016" s="134"/>
      <c r="I1016" s="134"/>
      <c r="J1016" s="134"/>
      <c r="K1016" s="134"/>
      <c r="L1016" s="134"/>
      <c r="M1016" s="134"/>
      <c r="N1016" s="134"/>
      <c r="O1016" s="134"/>
      <c r="P1016" s="134"/>
      <c r="Q1016" s="134"/>
      <c r="R1016" s="134"/>
      <c r="S1016" s="134"/>
      <c r="T1016" s="134"/>
      <c r="U1016" s="134"/>
      <c r="V1016" s="134"/>
      <c r="W1016" s="134"/>
      <c r="X1016" s="134"/>
      <c r="Y1016" s="134"/>
      <c r="Z1016" s="134"/>
    </row>
    <row r="1017" spans="1:26">
      <c r="A1017" s="134"/>
      <c r="B1017" s="134"/>
      <c r="C1017" s="135"/>
      <c r="D1017" s="135"/>
      <c r="E1017" s="136"/>
      <c r="F1017" s="135"/>
      <c r="G1017" s="134"/>
      <c r="H1017" s="134"/>
      <c r="I1017" s="134"/>
      <c r="J1017" s="134"/>
      <c r="K1017" s="134"/>
      <c r="L1017" s="134"/>
      <c r="M1017" s="134"/>
      <c r="N1017" s="134"/>
      <c r="O1017" s="134"/>
      <c r="P1017" s="134"/>
      <c r="Q1017" s="134"/>
      <c r="R1017" s="134"/>
      <c r="S1017" s="134"/>
      <c r="T1017" s="134"/>
      <c r="U1017" s="134"/>
      <c r="V1017" s="134"/>
      <c r="W1017" s="134"/>
      <c r="X1017" s="134"/>
      <c r="Y1017" s="134"/>
      <c r="Z1017" s="134"/>
    </row>
    <row r="1018" spans="1:26">
      <c r="A1018" s="134"/>
      <c r="B1018" s="134"/>
      <c r="C1018" s="135"/>
      <c r="D1018" s="135"/>
      <c r="E1018" s="136"/>
      <c r="F1018" s="135"/>
      <c r="G1018" s="134"/>
      <c r="H1018" s="134"/>
      <c r="I1018" s="134"/>
      <c r="J1018" s="134"/>
      <c r="K1018" s="134"/>
      <c r="L1018" s="134"/>
      <c r="M1018" s="134"/>
      <c r="N1018" s="134"/>
      <c r="O1018" s="134"/>
      <c r="P1018" s="134"/>
      <c r="Q1018" s="134"/>
      <c r="R1018" s="134"/>
      <c r="S1018" s="134"/>
      <c r="T1018" s="134"/>
      <c r="U1018" s="134"/>
      <c r="V1018" s="134"/>
      <c r="W1018" s="134"/>
      <c r="X1018" s="134"/>
      <c r="Y1018" s="134"/>
      <c r="Z1018" s="134"/>
    </row>
    <row r="1019" spans="1:26">
      <c r="A1019" s="134"/>
      <c r="B1019" s="134"/>
      <c r="C1019" s="135"/>
      <c r="D1019" s="135"/>
      <c r="E1019" s="136"/>
      <c r="F1019" s="135"/>
      <c r="G1019" s="134"/>
      <c r="H1019" s="134"/>
      <c r="I1019" s="134"/>
      <c r="J1019" s="134"/>
      <c r="K1019" s="134"/>
      <c r="L1019" s="134"/>
      <c r="M1019" s="134"/>
      <c r="N1019" s="134"/>
      <c r="O1019" s="134"/>
      <c r="P1019" s="134"/>
      <c r="Q1019" s="134"/>
      <c r="R1019" s="134"/>
      <c r="S1019" s="134"/>
      <c r="T1019" s="134"/>
      <c r="U1019" s="134"/>
      <c r="V1019" s="134"/>
      <c r="W1019" s="134"/>
      <c r="X1019" s="134"/>
      <c r="Y1019" s="134"/>
      <c r="Z1019" s="134"/>
    </row>
    <row r="1020" spans="1:26">
      <c r="A1020" s="134"/>
      <c r="B1020" s="134"/>
      <c r="C1020" s="135"/>
      <c r="D1020" s="135"/>
      <c r="E1020" s="136"/>
      <c r="F1020" s="135"/>
      <c r="G1020" s="134"/>
      <c r="H1020" s="134"/>
      <c r="I1020" s="134"/>
      <c r="J1020" s="134"/>
      <c r="K1020" s="134"/>
      <c r="L1020" s="134"/>
      <c r="M1020" s="134"/>
      <c r="N1020" s="134"/>
      <c r="O1020" s="134"/>
      <c r="P1020" s="134"/>
      <c r="Q1020" s="134"/>
      <c r="R1020" s="134"/>
      <c r="S1020" s="134"/>
      <c r="T1020" s="134"/>
      <c r="U1020" s="134"/>
      <c r="V1020" s="134"/>
      <c r="W1020" s="134"/>
      <c r="X1020" s="134"/>
      <c r="Y1020" s="134"/>
      <c r="Z1020" s="134"/>
    </row>
    <row r="1021" spans="1:26">
      <c r="A1021" s="134"/>
      <c r="B1021" s="134"/>
      <c r="C1021" s="135"/>
      <c r="D1021" s="135"/>
      <c r="E1021" s="136"/>
      <c r="F1021" s="135"/>
      <c r="G1021" s="134"/>
      <c r="H1021" s="134"/>
      <c r="I1021" s="134"/>
      <c r="J1021" s="134"/>
      <c r="K1021" s="134"/>
      <c r="L1021" s="134"/>
      <c r="M1021" s="134"/>
      <c r="N1021" s="134"/>
      <c r="O1021" s="134"/>
      <c r="P1021" s="134"/>
      <c r="Q1021" s="134"/>
      <c r="R1021" s="134"/>
      <c r="S1021" s="134"/>
      <c r="T1021" s="134"/>
      <c r="U1021" s="134"/>
      <c r="V1021" s="134"/>
      <c r="W1021" s="134"/>
      <c r="X1021" s="134"/>
      <c r="Y1021" s="134"/>
      <c r="Z1021" s="134"/>
    </row>
    <row r="1022" spans="1:26">
      <c r="A1022" s="134"/>
      <c r="B1022" s="134"/>
      <c r="C1022" s="135"/>
      <c r="D1022" s="135"/>
      <c r="E1022" s="136"/>
      <c r="F1022" s="135"/>
      <c r="G1022" s="134"/>
      <c r="H1022" s="134"/>
      <c r="I1022" s="134"/>
      <c r="J1022" s="134"/>
      <c r="K1022" s="134"/>
      <c r="L1022" s="134"/>
      <c r="M1022" s="134"/>
      <c r="N1022" s="134"/>
      <c r="O1022" s="134"/>
      <c r="P1022" s="134"/>
      <c r="Q1022" s="134"/>
      <c r="R1022" s="134"/>
      <c r="S1022" s="134"/>
      <c r="T1022" s="134"/>
      <c r="U1022" s="134"/>
      <c r="V1022" s="134"/>
      <c r="W1022" s="134"/>
      <c r="X1022" s="134"/>
      <c r="Y1022" s="134"/>
      <c r="Z1022" s="134"/>
    </row>
    <row r="1023" spans="1:26">
      <c r="A1023" s="134"/>
      <c r="B1023" s="134"/>
      <c r="C1023" s="135"/>
      <c r="D1023" s="135"/>
      <c r="E1023" s="136"/>
      <c r="F1023" s="135"/>
      <c r="G1023" s="134"/>
      <c r="H1023" s="134"/>
      <c r="I1023" s="134"/>
      <c r="J1023" s="134"/>
      <c r="K1023" s="134"/>
      <c r="L1023" s="134"/>
      <c r="M1023" s="134"/>
      <c r="N1023" s="134"/>
      <c r="O1023" s="134"/>
      <c r="P1023" s="134"/>
      <c r="Q1023" s="134"/>
      <c r="R1023" s="134"/>
      <c r="S1023" s="134"/>
      <c r="T1023" s="134"/>
      <c r="U1023" s="134"/>
      <c r="V1023" s="134"/>
      <c r="W1023" s="134"/>
      <c r="X1023" s="134"/>
      <c r="Y1023" s="134"/>
      <c r="Z1023" s="134"/>
    </row>
    <row r="1024" spans="1:26">
      <c r="A1024" s="134"/>
      <c r="B1024" s="134"/>
      <c r="C1024" s="135"/>
      <c r="D1024" s="135"/>
      <c r="E1024" s="136"/>
      <c r="F1024" s="135"/>
      <c r="G1024" s="134"/>
      <c r="H1024" s="134"/>
      <c r="I1024" s="134"/>
      <c r="J1024" s="134"/>
      <c r="K1024" s="134"/>
      <c r="L1024" s="134"/>
      <c r="M1024" s="134"/>
      <c r="N1024" s="134"/>
      <c r="O1024" s="134"/>
      <c r="P1024" s="134"/>
      <c r="Q1024" s="134"/>
      <c r="R1024" s="134"/>
      <c r="S1024" s="134"/>
      <c r="T1024" s="134"/>
      <c r="U1024" s="134"/>
      <c r="V1024" s="134"/>
      <c r="W1024" s="134"/>
      <c r="X1024" s="134"/>
      <c r="Y1024" s="134"/>
      <c r="Z1024" s="134"/>
    </row>
    <row r="1025" spans="1:26">
      <c r="A1025" s="134"/>
      <c r="B1025" s="134"/>
      <c r="C1025" s="135"/>
      <c r="D1025" s="135"/>
      <c r="E1025" s="136"/>
      <c r="F1025" s="135"/>
      <c r="G1025" s="134"/>
      <c r="H1025" s="134"/>
      <c r="I1025" s="134"/>
      <c r="J1025" s="134"/>
      <c r="K1025" s="134"/>
      <c r="L1025" s="134"/>
      <c r="M1025" s="134"/>
      <c r="N1025" s="134"/>
      <c r="O1025" s="134"/>
      <c r="P1025" s="134"/>
      <c r="Q1025" s="134"/>
      <c r="R1025" s="134"/>
      <c r="S1025" s="134"/>
      <c r="T1025" s="134"/>
      <c r="U1025" s="134"/>
      <c r="V1025" s="134"/>
      <c r="W1025" s="134"/>
      <c r="X1025" s="134"/>
      <c r="Y1025" s="134"/>
      <c r="Z1025" s="134"/>
    </row>
    <row r="1026" spans="1:26">
      <c r="A1026" s="134"/>
      <c r="B1026" s="134"/>
      <c r="C1026" s="135"/>
      <c r="D1026" s="135"/>
      <c r="E1026" s="136"/>
      <c r="F1026" s="135"/>
      <c r="G1026" s="134"/>
      <c r="H1026" s="134"/>
      <c r="I1026" s="134"/>
      <c r="J1026" s="134"/>
      <c r="K1026" s="134"/>
      <c r="L1026" s="134"/>
      <c r="M1026" s="134"/>
      <c r="N1026" s="134"/>
      <c r="O1026" s="134"/>
      <c r="P1026" s="134"/>
      <c r="Q1026" s="134"/>
      <c r="R1026" s="134"/>
      <c r="S1026" s="134"/>
      <c r="T1026" s="134"/>
      <c r="U1026" s="134"/>
      <c r="V1026" s="134"/>
      <c r="W1026" s="134"/>
      <c r="X1026" s="134"/>
      <c r="Y1026" s="134"/>
      <c r="Z1026" s="134"/>
    </row>
    <row r="1027" spans="1:26">
      <c r="A1027" s="134"/>
      <c r="B1027" s="134"/>
      <c r="C1027" s="135"/>
      <c r="D1027" s="135"/>
      <c r="E1027" s="136"/>
      <c r="F1027" s="135"/>
      <c r="G1027" s="134"/>
      <c r="H1027" s="134"/>
      <c r="I1027" s="134"/>
      <c r="J1027" s="134"/>
      <c r="K1027" s="134"/>
      <c r="L1027" s="134"/>
      <c r="M1027" s="134"/>
      <c r="N1027" s="134"/>
      <c r="O1027" s="134"/>
      <c r="P1027" s="134"/>
      <c r="Q1027" s="134"/>
      <c r="R1027" s="134"/>
      <c r="S1027" s="134"/>
      <c r="T1027" s="134"/>
      <c r="U1027" s="134"/>
      <c r="V1027" s="134"/>
      <c r="W1027" s="134"/>
      <c r="X1027" s="134"/>
      <c r="Y1027" s="134"/>
      <c r="Z1027" s="134"/>
    </row>
    <row r="1028" spans="1:26">
      <c r="A1028" s="134"/>
      <c r="B1028" s="134"/>
      <c r="C1028" s="135"/>
      <c r="D1028" s="135"/>
      <c r="E1028" s="136"/>
      <c r="F1028" s="135"/>
      <c r="G1028" s="134"/>
      <c r="H1028" s="134"/>
      <c r="I1028" s="134"/>
      <c r="J1028" s="134"/>
      <c r="K1028" s="134"/>
      <c r="L1028" s="134"/>
      <c r="M1028" s="134"/>
      <c r="N1028" s="134"/>
      <c r="O1028" s="134"/>
      <c r="P1028" s="134"/>
      <c r="Q1028" s="134"/>
      <c r="R1028" s="134"/>
      <c r="S1028" s="134"/>
      <c r="T1028" s="134"/>
      <c r="U1028" s="134"/>
      <c r="V1028" s="134"/>
      <c r="W1028" s="134"/>
      <c r="X1028" s="134"/>
      <c r="Y1028" s="134"/>
      <c r="Z1028" s="134"/>
    </row>
    <row r="1029" spans="1:26">
      <c r="A1029" s="134"/>
      <c r="B1029" s="134"/>
      <c r="C1029" s="135"/>
      <c r="D1029" s="135"/>
      <c r="E1029" s="136"/>
      <c r="F1029" s="135"/>
      <c r="G1029" s="134"/>
      <c r="H1029" s="134"/>
      <c r="I1029" s="134"/>
      <c r="J1029" s="134"/>
      <c r="K1029" s="134"/>
      <c r="L1029" s="134"/>
      <c r="M1029" s="134"/>
      <c r="N1029" s="134"/>
      <c r="O1029" s="134"/>
      <c r="P1029" s="134"/>
      <c r="Q1029" s="134"/>
      <c r="R1029" s="134"/>
      <c r="S1029" s="134"/>
      <c r="T1029" s="134"/>
      <c r="U1029" s="134"/>
      <c r="V1029" s="134"/>
      <c r="W1029" s="134"/>
      <c r="X1029" s="134"/>
      <c r="Y1029" s="134"/>
      <c r="Z1029" s="13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435D5-ADF3-4DF3-AA30-76626BB1FFC9}">
  <dimension ref="A1:F26"/>
  <sheetViews>
    <sheetView topLeftCell="A11" workbookViewId="0">
      <selection activeCell="D8" sqref="D8"/>
    </sheetView>
  </sheetViews>
  <sheetFormatPr defaultRowHeight="14.25"/>
  <cols>
    <col min="1" max="1" width="52.42578125" style="133" bestFit="1" customWidth="1"/>
    <col min="2" max="2" width="36" style="133" bestFit="1" customWidth="1"/>
    <col min="3" max="3" width="35.85546875" style="133" bestFit="1" customWidth="1"/>
    <col min="4" max="4" width="83.28515625" style="133" bestFit="1" customWidth="1"/>
    <col min="5" max="5" width="21.7109375" style="133" bestFit="1" customWidth="1"/>
    <col min="6" max="6" width="4.5703125" style="133" bestFit="1" customWidth="1"/>
    <col min="7" max="16384" width="9.140625" style="133"/>
  </cols>
  <sheetData>
    <row r="1" spans="1:6" ht="24">
      <c r="A1" s="211" t="s">
        <v>751</v>
      </c>
      <c r="B1" s="210" t="s">
        <v>750</v>
      </c>
      <c r="C1" s="209" t="s">
        <v>749</v>
      </c>
      <c r="D1" s="208" t="s">
        <v>748</v>
      </c>
      <c r="E1" s="207" t="s">
        <v>747</v>
      </c>
      <c r="F1" s="176"/>
    </row>
    <row r="2" spans="1:6" ht="15.75">
      <c r="A2" s="206" t="s">
        <v>746</v>
      </c>
      <c r="B2" s="176" t="s">
        <v>745</v>
      </c>
      <c r="C2" s="176"/>
      <c r="D2" s="198" t="s">
        <v>744</v>
      </c>
      <c r="E2" s="176"/>
      <c r="F2" s="176"/>
    </row>
    <row r="3" spans="1:6" ht="15.75">
      <c r="A3" s="205" t="s">
        <v>743</v>
      </c>
      <c r="B3" s="204" t="s">
        <v>742</v>
      </c>
      <c r="C3" s="176"/>
      <c r="D3" s="198" t="s">
        <v>741</v>
      </c>
      <c r="E3" s="176"/>
      <c r="F3" s="176"/>
    </row>
    <row r="4" spans="1:6" ht="15.75">
      <c r="A4" s="205" t="s">
        <v>740</v>
      </c>
      <c r="B4" s="176"/>
      <c r="C4" s="176" t="s">
        <v>739</v>
      </c>
      <c r="D4" s="198" t="s">
        <v>738</v>
      </c>
      <c r="E4" s="176"/>
      <c r="F4" s="176"/>
    </row>
    <row r="5" spans="1:6" ht="15.75">
      <c r="A5" s="182" t="s">
        <v>737</v>
      </c>
      <c r="B5" s="176" t="s">
        <v>736</v>
      </c>
      <c r="C5" s="177">
        <v>4</v>
      </c>
      <c r="D5" s="198" t="s">
        <v>735</v>
      </c>
      <c r="E5" s="176"/>
      <c r="F5" s="176"/>
    </row>
    <row r="6" spans="1:6" ht="15.75">
      <c r="A6" s="181">
        <v>5000</v>
      </c>
      <c r="B6" s="204" t="s">
        <v>734</v>
      </c>
      <c r="C6" s="176"/>
      <c r="D6" s="176"/>
      <c r="E6" s="176"/>
      <c r="F6" s="176"/>
    </row>
    <row r="7" spans="1:6" ht="15.75">
      <c r="A7" s="182" t="s">
        <v>733</v>
      </c>
      <c r="B7" s="176"/>
      <c r="C7" s="176" t="s">
        <v>732</v>
      </c>
      <c r="D7" s="176"/>
      <c r="E7" s="176"/>
      <c r="F7" s="176"/>
    </row>
    <row r="8" spans="1:6" ht="15.75">
      <c r="A8" s="181">
        <v>5000</v>
      </c>
      <c r="B8" s="176" t="s">
        <v>731</v>
      </c>
      <c r="C8" s="203">
        <v>0.4</v>
      </c>
      <c r="D8" s="176"/>
      <c r="E8" s="176"/>
      <c r="F8" s="176"/>
    </row>
    <row r="9" spans="1:6" ht="15.75">
      <c r="A9" s="182" t="s">
        <v>730</v>
      </c>
      <c r="B9" s="194">
        <v>20000</v>
      </c>
      <c r="C9" s="176"/>
      <c r="D9" s="176"/>
      <c r="E9" s="176"/>
      <c r="F9" s="176"/>
    </row>
    <row r="10" spans="1:6" ht="15.75">
      <c r="A10" s="181">
        <v>5000</v>
      </c>
      <c r="B10" s="176"/>
      <c r="C10" s="176"/>
      <c r="D10" s="176"/>
      <c r="E10" s="176"/>
      <c r="F10" s="176"/>
    </row>
    <row r="11" spans="1:6" ht="15.75">
      <c r="A11" s="182" t="s">
        <v>729</v>
      </c>
      <c r="B11" s="176"/>
      <c r="C11" s="176"/>
      <c r="D11" s="176"/>
      <c r="E11" s="176"/>
      <c r="F11" s="176"/>
    </row>
    <row r="12" spans="1:6" ht="15.75">
      <c r="A12" s="181">
        <v>5000</v>
      </c>
      <c r="B12" s="176"/>
      <c r="C12" s="176"/>
      <c r="D12" s="176"/>
      <c r="E12" s="176"/>
      <c r="F12" s="176"/>
    </row>
    <row r="13" spans="1:6" ht="15.75">
      <c r="A13" s="182" t="s">
        <v>728</v>
      </c>
      <c r="B13" s="176"/>
      <c r="C13" s="176"/>
      <c r="D13" s="176"/>
      <c r="E13" s="176"/>
      <c r="F13" s="176"/>
    </row>
    <row r="14" spans="1:6" ht="15.75">
      <c r="A14" s="181">
        <v>5000</v>
      </c>
      <c r="B14" s="176"/>
      <c r="C14" s="176"/>
      <c r="D14" s="176"/>
      <c r="E14" s="176"/>
      <c r="F14" s="176"/>
    </row>
    <row r="15" spans="1:6" ht="15.75">
      <c r="A15" s="182" t="s">
        <v>727</v>
      </c>
      <c r="B15" s="176"/>
      <c r="C15" s="176"/>
      <c r="D15" s="176"/>
      <c r="E15" s="176"/>
      <c r="F15" s="176"/>
    </row>
    <row r="16" spans="1:6" ht="15.75">
      <c r="A16" s="181">
        <v>5000</v>
      </c>
      <c r="B16" s="202" t="s">
        <v>726</v>
      </c>
      <c r="C16" s="201" t="s">
        <v>725</v>
      </c>
      <c r="D16" s="200" t="s">
        <v>724</v>
      </c>
      <c r="E16" s="199" t="s">
        <v>723</v>
      </c>
      <c r="F16" s="195"/>
    </row>
    <row r="17" spans="1:6" ht="15.75">
      <c r="A17" s="182" t="s">
        <v>722</v>
      </c>
      <c r="B17" s="198" t="s">
        <v>721</v>
      </c>
      <c r="C17" s="198" t="s">
        <v>720</v>
      </c>
      <c r="D17" s="197" t="s">
        <v>719</v>
      </c>
      <c r="E17" s="196" t="s">
        <v>718</v>
      </c>
      <c r="F17" s="195" t="s">
        <v>717</v>
      </c>
    </row>
    <row r="18" spans="1:6" ht="15.75">
      <c r="A18" s="181">
        <v>5000</v>
      </c>
      <c r="B18" s="194">
        <v>20000</v>
      </c>
      <c r="C18" s="177">
        <v>4</v>
      </c>
      <c r="D18" s="191" t="s">
        <v>716</v>
      </c>
      <c r="E18" s="193">
        <v>45</v>
      </c>
      <c r="F18" s="192">
        <v>1</v>
      </c>
    </row>
    <row r="19" spans="1:6" ht="15.75">
      <c r="A19" s="182" t="s">
        <v>715</v>
      </c>
      <c r="B19" s="176"/>
      <c r="C19" s="176" t="s">
        <v>714</v>
      </c>
      <c r="D19" s="191" t="s">
        <v>713</v>
      </c>
      <c r="E19" s="190">
        <v>20000</v>
      </c>
      <c r="F19" s="189">
        <v>444.44444444444446</v>
      </c>
    </row>
    <row r="20" spans="1:6" ht="15.75">
      <c r="A20" s="181">
        <v>5000</v>
      </c>
      <c r="B20" s="188"/>
      <c r="C20" s="187">
        <v>0.4</v>
      </c>
      <c r="D20" s="186" t="s">
        <v>712</v>
      </c>
      <c r="E20" s="185">
        <v>20000</v>
      </c>
      <c r="F20" s="184">
        <v>444.44444444444446</v>
      </c>
    </row>
    <row r="21" spans="1:6" ht="15.75">
      <c r="A21" s="182" t="s">
        <v>711</v>
      </c>
      <c r="B21" s="176"/>
      <c r="C21" s="176"/>
      <c r="D21" s="176"/>
      <c r="E21" s="176"/>
      <c r="F21" s="183">
        <v>888.88888888888891</v>
      </c>
    </row>
    <row r="22" spans="1:6" ht="15.75">
      <c r="A22" s="181">
        <v>5000</v>
      </c>
      <c r="B22" s="176"/>
      <c r="C22" s="176"/>
      <c r="D22" s="176"/>
      <c r="E22" s="176"/>
      <c r="F22" s="176"/>
    </row>
    <row r="23" spans="1:6" ht="15.75">
      <c r="A23" s="182" t="s">
        <v>710</v>
      </c>
      <c r="B23" s="176"/>
      <c r="C23" s="176"/>
      <c r="D23" s="176"/>
      <c r="E23" s="176"/>
      <c r="F23" s="176"/>
    </row>
    <row r="24" spans="1:6" ht="15.75">
      <c r="A24" s="181">
        <v>5000</v>
      </c>
      <c r="B24" s="176"/>
      <c r="C24" s="176"/>
      <c r="D24" s="176"/>
      <c r="E24" s="176"/>
      <c r="F24" s="176"/>
    </row>
    <row r="25" spans="1:6" ht="15.75">
      <c r="A25" s="180" t="s">
        <v>709</v>
      </c>
      <c r="B25" s="176" t="s">
        <v>708</v>
      </c>
      <c r="C25" s="176" t="s">
        <v>707</v>
      </c>
      <c r="D25" s="176"/>
      <c r="E25" s="176"/>
      <c r="F25" s="176"/>
    </row>
    <row r="26" spans="1:6" ht="15.75">
      <c r="A26" s="179">
        <v>5000</v>
      </c>
      <c r="B26" s="178">
        <v>10</v>
      </c>
      <c r="C26" s="177">
        <v>50000</v>
      </c>
      <c r="D26" s="176"/>
      <c r="E26" s="176"/>
      <c r="F26" s="176"/>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D27EB-2F1C-47B9-870A-DF70B6471FFC}">
  <dimension ref="A1:E26"/>
  <sheetViews>
    <sheetView workbookViewId="0">
      <selection activeCell="D8" sqref="D8"/>
    </sheetView>
  </sheetViews>
  <sheetFormatPr defaultRowHeight="14.25"/>
  <cols>
    <col min="1" max="1" width="52.140625" style="133" bestFit="1" customWidth="1"/>
    <col min="2" max="2" width="35.5703125" style="133" bestFit="1" customWidth="1"/>
    <col min="3" max="3" width="9.42578125" style="133" bestFit="1" customWidth="1"/>
    <col min="4" max="5" width="9.7109375" style="133" bestFit="1" customWidth="1"/>
    <col min="6" max="16384" width="9.140625" style="133"/>
  </cols>
  <sheetData>
    <row r="1" spans="1:5" ht="24">
      <c r="A1" s="211" t="s">
        <v>772</v>
      </c>
      <c r="B1" s="210" t="s">
        <v>750</v>
      </c>
      <c r="C1" s="209" t="s">
        <v>749</v>
      </c>
      <c r="D1" s="208" t="s">
        <v>748</v>
      </c>
      <c r="E1" s="207" t="s">
        <v>747</v>
      </c>
    </row>
    <row r="2" spans="1:5" ht="15.75">
      <c r="A2" s="206" t="s">
        <v>771</v>
      </c>
      <c r="B2" s="176" t="s">
        <v>745</v>
      </c>
      <c r="C2" s="176"/>
      <c r="D2" s="198" t="s">
        <v>770</v>
      </c>
      <c r="E2" s="176"/>
    </row>
    <row r="3" spans="1:5" ht="15.75">
      <c r="A3" s="205" t="s">
        <v>769</v>
      </c>
      <c r="B3" s="204" t="s">
        <v>742</v>
      </c>
      <c r="C3" s="176"/>
      <c r="D3" s="198" t="s">
        <v>741</v>
      </c>
      <c r="E3" s="176"/>
    </row>
    <row r="4" spans="1:5" ht="15.75">
      <c r="A4" s="205" t="s">
        <v>768</v>
      </c>
      <c r="B4" s="176"/>
      <c r="C4" s="176"/>
      <c r="D4" s="198" t="s">
        <v>738</v>
      </c>
      <c r="E4" s="176"/>
    </row>
    <row r="5" spans="1:5" ht="15.75">
      <c r="A5" s="182" t="s">
        <v>737</v>
      </c>
      <c r="B5" s="176" t="s">
        <v>736</v>
      </c>
      <c r="C5" s="176" t="s">
        <v>767</v>
      </c>
      <c r="D5" s="176"/>
      <c r="E5" s="176"/>
    </row>
    <row r="6" spans="1:5" ht="15.75">
      <c r="A6" s="181">
        <v>5000</v>
      </c>
      <c r="B6" s="204" t="s">
        <v>734</v>
      </c>
      <c r="C6" s="177">
        <v>20000</v>
      </c>
      <c r="D6" s="198" t="s">
        <v>752</v>
      </c>
      <c r="E6" s="176"/>
    </row>
    <row r="7" spans="1:5" ht="15.75">
      <c r="A7" s="182" t="s">
        <v>733</v>
      </c>
      <c r="B7" s="176"/>
      <c r="C7" s="176"/>
      <c r="D7" s="176"/>
      <c r="E7" s="176"/>
    </row>
    <row r="8" spans="1:5" ht="15.75">
      <c r="A8" s="181">
        <v>5000</v>
      </c>
      <c r="B8" s="176" t="s">
        <v>766</v>
      </c>
      <c r="C8" s="176" t="s">
        <v>765</v>
      </c>
      <c r="D8" s="176"/>
      <c r="E8" s="176"/>
    </row>
    <row r="9" spans="1:5" ht="15.75">
      <c r="A9" s="182" t="s">
        <v>730</v>
      </c>
      <c r="B9" s="194">
        <v>5000000</v>
      </c>
      <c r="C9" s="177">
        <v>5020000</v>
      </c>
      <c r="D9" s="198" t="s">
        <v>764</v>
      </c>
      <c r="E9" s="176"/>
    </row>
    <row r="10" spans="1:5" ht="15.75">
      <c r="A10" s="181">
        <v>5000</v>
      </c>
      <c r="B10" s="176"/>
      <c r="C10" s="176"/>
      <c r="D10" s="176"/>
      <c r="E10" s="176"/>
    </row>
    <row r="11" spans="1:5" ht="15.75">
      <c r="A11" s="182" t="s">
        <v>729</v>
      </c>
      <c r="B11" s="176" t="s">
        <v>763</v>
      </c>
      <c r="C11" s="176" t="s">
        <v>762</v>
      </c>
      <c r="D11" s="176"/>
      <c r="E11" s="176"/>
    </row>
    <row r="12" spans="1:5" ht="15.75">
      <c r="A12" s="181">
        <v>5000</v>
      </c>
      <c r="B12" s="194">
        <v>20000</v>
      </c>
      <c r="C12" s="177">
        <v>5000000</v>
      </c>
      <c r="D12" s="176"/>
      <c r="E12" s="176"/>
    </row>
    <row r="13" spans="1:5" ht="15.75">
      <c r="A13" s="182" t="s">
        <v>728</v>
      </c>
      <c r="B13" s="176" t="s">
        <v>761</v>
      </c>
      <c r="C13" s="176" t="s">
        <v>760</v>
      </c>
      <c r="D13" s="176"/>
      <c r="E13" s="176"/>
    </row>
    <row r="14" spans="1:5" ht="15.75">
      <c r="A14" s="181">
        <v>5000</v>
      </c>
      <c r="B14" s="194">
        <v>10000</v>
      </c>
      <c r="C14" s="177">
        <v>4990000</v>
      </c>
      <c r="D14" s="198" t="s">
        <v>759</v>
      </c>
      <c r="E14" s="176"/>
    </row>
    <row r="15" spans="1:5" ht="15.75">
      <c r="A15" s="182" t="s">
        <v>727</v>
      </c>
      <c r="B15" s="176"/>
      <c r="C15" s="176"/>
      <c r="D15" s="176"/>
      <c r="E15" s="176"/>
    </row>
    <row r="16" spans="1:5" ht="15.75">
      <c r="A16" s="181">
        <v>5000</v>
      </c>
      <c r="B16" s="202" t="s">
        <v>758</v>
      </c>
      <c r="C16" s="201" t="s">
        <v>757</v>
      </c>
      <c r="D16" s="200" t="s">
        <v>724</v>
      </c>
      <c r="E16" s="176"/>
    </row>
    <row r="17" spans="1:4" ht="15.75">
      <c r="A17" s="182" t="s">
        <v>722</v>
      </c>
      <c r="B17" s="198" t="s">
        <v>721</v>
      </c>
      <c r="C17" s="198" t="s">
        <v>721</v>
      </c>
      <c r="D17" s="197" t="s">
        <v>719</v>
      </c>
    </row>
    <row r="18" spans="1:4" ht="15.75">
      <c r="A18" s="181">
        <v>5000</v>
      </c>
      <c r="B18" s="216">
        <v>20000</v>
      </c>
      <c r="C18" s="177">
        <v>4980000</v>
      </c>
      <c r="D18" s="197" t="s">
        <v>756</v>
      </c>
    </row>
    <row r="19" spans="1:4" ht="15.75">
      <c r="A19" s="182" t="s">
        <v>715</v>
      </c>
      <c r="B19" s="215"/>
      <c r="C19" s="176"/>
      <c r="D19" s="197" t="s">
        <v>755</v>
      </c>
    </row>
    <row r="20" spans="1:4" ht="15.75">
      <c r="A20" s="181">
        <v>5000</v>
      </c>
      <c r="B20" s="188"/>
      <c r="C20" s="214"/>
      <c r="D20" s="213"/>
    </row>
    <row r="21" spans="1:4" ht="15.75">
      <c r="A21" s="182" t="s">
        <v>711</v>
      </c>
      <c r="B21" s="176"/>
      <c r="C21" s="176"/>
      <c r="D21" s="176"/>
    </row>
    <row r="22" spans="1:4" ht="15.75">
      <c r="A22" s="181">
        <v>5000</v>
      </c>
      <c r="B22" s="176"/>
      <c r="C22" s="176"/>
      <c r="D22" s="176"/>
    </row>
    <row r="23" spans="1:4" ht="15.75">
      <c r="A23" s="182" t="s">
        <v>710</v>
      </c>
      <c r="B23" s="176"/>
      <c r="C23" s="176"/>
      <c r="D23" s="176"/>
    </row>
    <row r="24" spans="1:4" ht="15.75">
      <c r="A24" s="181">
        <v>5000</v>
      </c>
      <c r="B24" s="176"/>
      <c r="C24" s="176"/>
      <c r="D24" s="176"/>
    </row>
    <row r="25" spans="1:4" ht="15.75">
      <c r="A25" s="180" t="s">
        <v>754</v>
      </c>
      <c r="B25" s="176" t="s">
        <v>708</v>
      </c>
      <c r="C25" s="176" t="s">
        <v>753</v>
      </c>
      <c r="D25" s="176"/>
    </row>
    <row r="26" spans="1:4" ht="15.75">
      <c r="A26" s="212">
        <v>5000</v>
      </c>
      <c r="B26" s="178">
        <v>10</v>
      </c>
      <c r="C26" s="177">
        <v>50000</v>
      </c>
      <c r="D26" s="198" t="s">
        <v>752</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8D290-07C0-4C28-B1CD-A878BD979032}">
  <dimension ref="A1:E100"/>
  <sheetViews>
    <sheetView topLeftCell="C1" workbookViewId="0">
      <selection activeCell="D8" sqref="D8"/>
    </sheetView>
  </sheetViews>
  <sheetFormatPr defaultRowHeight="14.25"/>
  <cols>
    <col min="1" max="1" width="50.7109375" style="133" bestFit="1" customWidth="1"/>
    <col min="2" max="2" width="39.5703125" style="133" bestFit="1" customWidth="1"/>
    <col min="3" max="3" width="40" style="133" bestFit="1" customWidth="1"/>
    <col min="4" max="4" width="82.7109375" style="133" bestFit="1" customWidth="1"/>
    <col min="5" max="5" width="9.7109375" style="133" bestFit="1" customWidth="1"/>
    <col min="6" max="16384" width="9.140625" style="133"/>
  </cols>
  <sheetData>
    <row r="1" spans="1:5" ht="24">
      <c r="A1" s="211" t="s">
        <v>797</v>
      </c>
      <c r="B1" s="210" t="s">
        <v>750</v>
      </c>
      <c r="C1" s="209" t="s">
        <v>749</v>
      </c>
      <c r="D1" s="208" t="s">
        <v>748</v>
      </c>
      <c r="E1" s="207" t="s">
        <v>747</v>
      </c>
    </row>
    <row r="2" spans="1:5" ht="15.75">
      <c r="A2" s="206" t="s">
        <v>796</v>
      </c>
      <c r="B2" s="176"/>
      <c r="C2" s="176"/>
      <c r="D2" s="198" t="s">
        <v>795</v>
      </c>
      <c r="E2" s="176"/>
    </row>
    <row r="3" spans="1:5" ht="15.75">
      <c r="A3" s="205" t="s">
        <v>794</v>
      </c>
      <c r="B3" s="176" t="s">
        <v>793</v>
      </c>
      <c r="C3" s="176"/>
      <c r="D3" s="198" t="s">
        <v>792</v>
      </c>
      <c r="E3" s="176"/>
    </row>
    <row r="4" spans="1:5" ht="15.75">
      <c r="A4" s="205" t="s">
        <v>791</v>
      </c>
      <c r="B4" s="178" t="s">
        <v>790</v>
      </c>
      <c r="C4" s="176"/>
      <c r="D4" s="198" t="s">
        <v>738</v>
      </c>
      <c r="E4" s="176"/>
    </row>
    <row r="5" spans="1:5" ht="15.75">
      <c r="A5" s="182" t="s">
        <v>737</v>
      </c>
      <c r="B5" s="176"/>
      <c r="C5" s="176"/>
      <c r="D5" s="176"/>
      <c r="E5" s="176"/>
    </row>
    <row r="6" spans="1:5" ht="15.75">
      <c r="A6" s="181">
        <v>1000</v>
      </c>
      <c r="B6" s="176" t="s">
        <v>789</v>
      </c>
      <c r="C6" s="176" t="s">
        <v>788</v>
      </c>
      <c r="D6" s="198" t="s">
        <v>787</v>
      </c>
      <c r="E6" s="176"/>
    </row>
    <row r="7" spans="1:5" ht="15.75">
      <c r="A7" s="182" t="s">
        <v>733</v>
      </c>
      <c r="B7" s="204" t="s">
        <v>742</v>
      </c>
      <c r="C7" s="177">
        <v>40</v>
      </c>
      <c r="D7" s="176"/>
      <c r="E7" s="176"/>
    </row>
    <row r="8" spans="1:5" ht="15.75">
      <c r="A8" s="181">
        <v>1000</v>
      </c>
      <c r="B8" s="176"/>
      <c r="C8" s="176" t="s">
        <v>786</v>
      </c>
      <c r="D8" s="176"/>
      <c r="E8" s="176"/>
    </row>
    <row r="9" spans="1:5" ht="15.75">
      <c r="A9" s="182" t="s">
        <v>730</v>
      </c>
      <c r="B9" s="176" t="s">
        <v>785</v>
      </c>
      <c r="C9" s="177">
        <v>400</v>
      </c>
      <c r="D9" s="176"/>
      <c r="E9" s="176"/>
    </row>
    <row r="10" spans="1:5" ht="15.75">
      <c r="A10" s="181">
        <v>1000</v>
      </c>
      <c r="B10" s="194">
        <v>10</v>
      </c>
      <c r="C10" s="176"/>
      <c r="D10" s="176"/>
      <c r="E10" s="176"/>
    </row>
    <row r="11" spans="1:5" ht="15.75">
      <c r="A11" s="182" t="s">
        <v>729</v>
      </c>
      <c r="B11" s="176" t="s">
        <v>784</v>
      </c>
      <c r="C11" s="176" t="s">
        <v>783</v>
      </c>
      <c r="D11" s="176"/>
      <c r="E11" s="176"/>
    </row>
    <row r="12" spans="1:5" ht="15.75">
      <c r="A12" s="181">
        <v>1000</v>
      </c>
      <c r="B12" s="194">
        <v>0</v>
      </c>
      <c r="C12" s="177">
        <v>10</v>
      </c>
      <c r="D12" s="176"/>
      <c r="E12" s="176"/>
    </row>
    <row r="13" spans="1:5" ht="15.75">
      <c r="A13" s="182" t="s">
        <v>728</v>
      </c>
      <c r="B13" s="176"/>
      <c r="C13" s="176" t="s">
        <v>782</v>
      </c>
      <c r="D13" s="176"/>
      <c r="E13" s="176"/>
    </row>
    <row r="14" spans="1:5" ht="15.75">
      <c r="A14" s="181">
        <v>1000</v>
      </c>
      <c r="B14" s="176" t="s">
        <v>781</v>
      </c>
      <c r="C14" s="177">
        <v>400</v>
      </c>
      <c r="D14" s="176"/>
      <c r="E14" s="176"/>
    </row>
    <row r="15" spans="1:5" ht="15.75">
      <c r="A15" s="182" t="s">
        <v>727</v>
      </c>
      <c r="B15" s="194">
        <v>40000</v>
      </c>
      <c r="C15" s="176"/>
      <c r="D15" s="176"/>
      <c r="E15" s="176"/>
    </row>
    <row r="16" spans="1:5" ht="15.75">
      <c r="A16" s="181">
        <v>1000</v>
      </c>
      <c r="B16" s="176"/>
      <c r="C16" s="176"/>
      <c r="D16" s="176"/>
      <c r="E16" s="176"/>
    </row>
    <row r="17" spans="1:4" ht="15.75">
      <c r="A17" s="182" t="s">
        <v>722</v>
      </c>
      <c r="B17" s="176" t="s">
        <v>780</v>
      </c>
      <c r="C17" s="176"/>
      <c r="D17" s="198" t="s">
        <v>779</v>
      </c>
    </row>
    <row r="18" spans="1:4" ht="15.75">
      <c r="A18" s="181">
        <v>1000</v>
      </c>
      <c r="B18" s="217">
        <v>1</v>
      </c>
      <c r="C18" s="176"/>
      <c r="D18" s="198" t="s">
        <v>778</v>
      </c>
    </row>
    <row r="19" spans="1:4" ht="15.75">
      <c r="A19" s="182" t="s">
        <v>715</v>
      </c>
      <c r="B19" s="176"/>
      <c r="C19" s="176"/>
      <c r="D19" s="198" t="s">
        <v>777</v>
      </c>
    </row>
    <row r="20" spans="1:4" ht="15.75">
      <c r="A20" s="181">
        <v>1000</v>
      </c>
      <c r="B20" s="176"/>
      <c r="C20" s="176"/>
      <c r="D20" s="176"/>
    </row>
    <row r="21" spans="1:4" ht="15.75">
      <c r="A21" s="182" t="s">
        <v>711</v>
      </c>
      <c r="B21" s="176"/>
      <c r="C21" s="176"/>
      <c r="D21" s="176"/>
    </row>
    <row r="22" spans="1:4" ht="15.75">
      <c r="A22" s="181">
        <v>1000</v>
      </c>
      <c r="B22" s="176"/>
      <c r="C22" s="176"/>
      <c r="D22" s="176"/>
    </row>
    <row r="23" spans="1:4" ht="15.75">
      <c r="A23" s="182" t="s">
        <v>710</v>
      </c>
      <c r="B23" s="176"/>
      <c r="C23" s="176"/>
      <c r="D23" s="176"/>
    </row>
    <row r="24" spans="1:4" ht="15.75">
      <c r="A24" s="181">
        <v>1000</v>
      </c>
      <c r="B24" s="176"/>
      <c r="C24" s="176"/>
      <c r="D24" s="176"/>
    </row>
    <row r="25" spans="1:4" ht="15.75">
      <c r="A25" s="180" t="s">
        <v>776</v>
      </c>
      <c r="B25" s="176"/>
      <c r="C25" s="176"/>
      <c r="D25" s="198" t="s">
        <v>775</v>
      </c>
    </row>
    <row r="26" spans="1:4" ht="15.75">
      <c r="A26" s="179">
        <v>1000</v>
      </c>
      <c r="B26" s="176"/>
      <c r="C26" s="176"/>
      <c r="D26" s="198" t="s">
        <v>774</v>
      </c>
    </row>
    <row r="100" spans="1:1" ht="15.75">
      <c r="A100" s="176" t="s">
        <v>773</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7F2A1-4AB3-4350-B88E-7FF14BB7075E}">
  <sheetPr>
    <outlinePr summaryBelow="0" summaryRight="0"/>
  </sheetPr>
  <dimension ref="A1:X1038"/>
  <sheetViews>
    <sheetView workbookViewId="0"/>
  </sheetViews>
  <sheetFormatPr defaultColWidth="12.5703125" defaultRowHeight="15.75" customHeight="1"/>
  <cols>
    <col min="1" max="1" width="33.7109375" customWidth="1"/>
    <col min="2" max="2" width="7.28515625" customWidth="1"/>
    <col min="3" max="3" width="19.140625" customWidth="1"/>
    <col min="4" max="4" width="21.85546875" customWidth="1"/>
    <col min="5" max="5" width="23.28515625" customWidth="1"/>
    <col min="7" max="8" width="14" customWidth="1"/>
    <col min="9" max="9" width="15.140625" customWidth="1"/>
    <col min="10" max="10" width="15.85546875" customWidth="1"/>
    <col min="11" max="11" width="21.85546875" customWidth="1"/>
    <col min="12" max="12" width="25.42578125" customWidth="1"/>
  </cols>
  <sheetData>
    <row r="1" spans="1:24" ht="12.75">
      <c r="A1" s="337"/>
      <c r="B1" s="337"/>
      <c r="C1" s="337"/>
      <c r="D1" s="337"/>
      <c r="E1" s="337"/>
      <c r="F1" s="337"/>
      <c r="G1" s="337"/>
      <c r="H1" s="337"/>
      <c r="I1" s="337"/>
      <c r="J1" s="337"/>
      <c r="K1" s="337"/>
      <c r="L1" s="337"/>
      <c r="M1" s="337"/>
      <c r="N1" s="337"/>
      <c r="O1" s="337"/>
      <c r="P1" s="337"/>
      <c r="Q1" s="337"/>
      <c r="R1" s="337"/>
      <c r="S1" s="337"/>
      <c r="T1" s="337"/>
      <c r="U1" s="337"/>
      <c r="V1" s="337"/>
      <c r="W1" s="337"/>
      <c r="X1" s="337"/>
    </row>
    <row r="2" spans="1:24" ht="16.5" customHeight="1">
      <c r="A2" s="448" t="s">
        <v>1429</v>
      </c>
      <c r="B2" s="433"/>
      <c r="C2" s="433"/>
      <c r="D2" s="433"/>
      <c r="E2" s="433"/>
      <c r="F2" s="434"/>
      <c r="G2" s="337"/>
      <c r="H2" s="449" t="s">
        <v>1428</v>
      </c>
      <c r="I2" s="433"/>
      <c r="J2" s="433"/>
      <c r="K2" s="433"/>
      <c r="L2" s="434"/>
      <c r="M2" s="337"/>
      <c r="N2" s="337"/>
      <c r="O2" s="337"/>
      <c r="P2" s="337"/>
      <c r="Q2" s="337"/>
      <c r="R2" s="337"/>
      <c r="S2" s="337"/>
      <c r="T2" s="337"/>
      <c r="U2" s="337"/>
      <c r="V2" s="337"/>
      <c r="W2" s="337"/>
      <c r="X2" s="337"/>
    </row>
    <row r="3" spans="1:24" ht="12.75">
      <c r="A3" s="447" t="s">
        <v>1422</v>
      </c>
      <c r="B3" s="433"/>
      <c r="C3" s="433"/>
      <c r="D3" s="433"/>
      <c r="E3" s="433"/>
      <c r="F3" s="434"/>
      <c r="G3" s="337"/>
      <c r="H3" s="341" t="s">
        <v>1427</v>
      </c>
      <c r="I3" s="341" t="s">
        <v>1391</v>
      </c>
      <c r="J3" s="341" t="s">
        <v>1390</v>
      </c>
      <c r="K3" s="341" t="s">
        <v>1389</v>
      </c>
      <c r="L3" s="341" t="s">
        <v>1388</v>
      </c>
      <c r="M3" s="337"/>
      <c r="N3" s="337"/>
      <c r="O3" s="337"/>
      <c r="P3" s="337"/>
      <c r="Q3" s="337"/>
      <c r="R3" s="337"/>
      <c r="S3" s="337"/>
      <c r="T3" s="337"/>
      <c r="U3" s="337"/>
      <c r="V3" s="337"/>
      <c r="W3" s="337"/>
      <c r="X3" s="337"/>
    </row>
    <row r="4" spans="1:24" ht="12.75">
      <c r="A4" s="290" t="s">
        <v>1426</v>
      </c>
      <c r="B4" s="290" t="s">
        <v>1425</v>
      </c>
      <c r="C4" s="290" t="s">
        <v>718</v>
      </c>
      <c r="D4" s="290" t="s">
        <v>1424</v>
      </c>
      <c r="E4" s="290" t="s">
        <v>1423</v>
      </c>
      <c r="F4" s="290" t="s">
        <v>1407</v>
      </c>
      <c r="G4" s="337"/>
      <c r="H4" s="290" t="s">
        <v>1422</v>
      </c>
      <c r="I4" s="338" t="str">
        <f>TEXT(SUMIF(E5:E23, "Main", C5:C23), "#,###")</f>
        <v>39,300</v>
      </c>
      <c r="J4" s="338" t="str">
        <f>TEXT(SUMIFS(C5:C23, E5:E23, "Main") + SUMIFS(C5:C23, E5:E23, "Secondary"), "#,###")</f>
        <v>54,300</v>
      </c>
      <c r="K4" s="338" t="str">
        <f>TEXT(SUMIFS(C5:C23, E5:E23, "Main", B5:B23, FALSE), "#,###")</f>
        <v>39,300</v>
      </c>
      <c r="L4" s="338" t="str">
        <f>TEXT(SUMIFS(C5:C23, E5:E23, "Main", B5:B23, FALSE) + SUMIFS(C5:C23, E5:E23, "Secondary", B5:B23, FALSE), "#,###")</f>
        <v>54,300</v>
      </c>
      <c r="M4" s="337"/>
      <c r="N4" s="337"/>
      <c r="O4" s="337"/>
      <c r="P4" s="337"/>
      <c r="Q4" s="337"/>
      <c r="R4" s="337"/>
      <c r="S4" s="337"/>
      <c r="T4" s="337"/>
      <c r="U4" s="337"/>
      <c r="V4" s="337"/>
      <c r="W4" s="337"/>
      <c r="X4" s="337"/>
    </row>
    <row r="5" spans="1:24" ht="12.75">
      <c r="A5" s="338" t="s">
        <v>1421</v>
      </c>
      <c r="B5" s="338" t="b">
        <v>0</v>
      </c>
      <c r="C5" s="338">
        <v>0</v>
      </c>
      <c r="D5" s="338" t="s">
        <v>1275</v>
      </c>
      <c r="E5" s="338" t="s">
        <v>1274</v>
      </c>
      <c r="F5" s="338" t="s">
        <v>1279</v>
      </c>
      <c r="G5" s="337"/>
      <c r="H5" s="290" t="s">
        <v>1387</v>
      </c>
      <c r="I5" s="338" t="str">
        <f>TEXT(SUMIF(E25:E47, "Main", C25:C47), "#,###")</f>
        <v>140,500</v>
      </c>
      <c r="J5" s="338" t="str">
        <f>TEXT(SUMIFS(C25:C47, E25:E47, "Main") + SUMIFS(C25:C47, E25:E47, "Secondary"), "#,###")</f>
        <v>194,100</v>
      </c>
      <c r="K5" s="338" t="str">
        <f>TEXT(SUMIFS(C25:C47, E25:E47, "Main", B25:B47, FALSE), "#,###")</f>
        <v>140,500</v>
      </c>
      <c r="L5" s="338" t="str">
        <f>TEXT(SUMIFS(C25:C47, E25:E47, "Main", B25:B47, FALSE) + SUMIFS(C25:C47, E25:E47, "Secondary", B25:B47, FALSE), "#,###")</f>
        <v>194,100</v>
      </c>
      <c r="M5" s="337"/>
      <c r="N5" s="337"/>
      <c r="O5" s="337"/>
      <c r="P5" s="337"/>
      <c r="Q5" s="337"/>
      <c r="R5" s="337"/>
      <c r="S5" s="337"/>
      <c r="T5" s="337"/>
      <c r="U5" s="337"/>
      <c r="V5" s="337"/>
      <c r="W5" s="337"/>
      <c r="X5" s="337"/>
    </row>
    <row r="6" spans="1:24" ht="12.75">
      <c r="A6" s="338" t="s">
        <v>1420</v>
      </c>
      <c r="B6" s="338" t="b">
        <v>0</v>
      </c>
      <c r="C6" s="339">
        <v>2900</v>
      </c>
      <c r="D6" s="338" t="s">
        <v>1275</v>
      </c>
      <c r="E6" s="338" t="s">
        <v>1274</v>
      </c>
      <c r="F6" s="338" t="s">
        <v>1277</v>
      </c>
      <c r="G6" s="337"/>
      <c r="H6" s="290" t="s">
        <v>1365</v>
      </c>
      <c r="I6" s="338" t="str">
        <f>TEXT(SUMIF(E49:E69, "Main", C49:C69), "#,###")</f>
        <v>372,000</v>
      </c>
      <c r="J6" s="338" t="str">
        <f>TEXT(SUMIFS(C49:C69, E49:E69, "Main") + SUMIFS(C49:C69, E49:E69, "Secondary"), "#,###")</f>
        <v>499,000</v>
      </c>
      <c r="K6" s="338" t="str">
        <f>TEXT(SUMIFS(C49:C69, E49:E69, "Main", B49:B69, FALSE), "#,###")</f>
        <v>372,000</v>
      </c>
      <c r="L6" s="338" t="str">
        <f>TEXT(SUMIFS(C49:C69, E49:E69, "Main", B49:B69, FALSE) + SUMIFS(C49:C69, E49:E69, "Secondary", B49:B69, FALSE), "#,###")</f>
        <v>499,000</v>
      </c>
      <c r="M6" s="337"/>
      <c r="N6" s="337"/>
      <c r="O6" s="337"/>
      <c r="P6" s="337"/>
      <c r="Q6" s="337"/>
      <c r="R6" s="337"/>
      <c r="S6" s="337"/>
      <c r="T6" s="337"/>
      <c r="U6" s="337"/>
      <c r="V6" s="337"/>
      <c r="W6" s="337"/>
      <c r="X6" s="337"/>
    </row>
    <row r="7" spans="1:24" ht="12.75">
      <c r="A7" s="338" t="s">
        <v>1419</v>
      </c>
      <c r="B7" s="338" t="b">
        <v>0</v>
      </c>
      <c r="C7" s="338" t="s">
        <v>1418</v>
      </c>
      <c r="D7" s="338" t="s">
        <v>1275</v>
      </c>
      <c r="E7" s="338" t="s">
        <v>1274</v>
      </c>
      <c r="F7" s="338" t="s">
        <v>1273</v>
      </c>
      <c r="G7" s="337"/>
      <c r="H7" s="290" t="s">
        <v>1343</v>
      </c>
      <c r="I7" s="338" t="str">
        <f>TEXT(SUMIF(E71:E85, "Main", C71:C85), "#,###")</f>
        <v>480,000</v>
      </c>
      <c r="J7" s="338" t="str">
        <f>TEXT(SUMIFS(C71:C85, E71:E85, "Main") + SUMIFS(C71:C85, E71:E85, "Secondary"), "#,###")</f>
        <v>658,000</v>
      </c>
      <c r="K7" s="338" t="str">
        <f>TEXT(SUMIFS(C71:C85, E71:E85, "Main", B71:B85, FALSE), "#,###")</f>
        <v>480,000</v>
      </c>
      <c r="L7" s="338" t="str">
        <f>TEXT(SUMIFS(C71:C85, E71:E85, "Main", B71:B85, FALSE) + SUMIFS(C71:C85, E71:E85, "Secondary", B71:B85, FALSE), "#,###")</f>
        <v>658,000</v>
      </c>
      <c r="M7" s="337"/>
      <c r="N7" s="337"/>
      <c r="O7" s="337"/>
      <c r="P7" s="337"/>
      <c r="Q7" s="337"/>
      <c r="R7" s="337"/>
      <c r="S7" s="337"/>
      <c r="T7" s="337"/>
      <c r="U7" s="337"/>
      <c r="V7" s="337"/>
      <c r="W7" s="337"/>
      <c r="X7" s="337"/>
    </row>
    <row r="8" spans="1:24" ht="12.75">
      <c r="A8" s="338" t="s">
        <v>1417</v>
      </c>
      <c r="B8" s="338" t="b">
        <v>0</v>
      </c>
      <c r="C8" s="339">
        <v>2900</v>
      </c>
      <c r="D8" s="338" t="s">
        <v>1321</v>
      </c>
      <c r="E8" s="338" t="s">
        <v>1274</v>
      </c>
      <c r="F8" s="338" t="s">
        <v>1281</v>
      </c>
      <c r="G8" s="337"/>
      <c r="H8" s="290" t="s">
        <v>1329</v>
      </c>
      <c r="I8" s="338" t="str">
        <f>TEXT(SUMIF(E87:E100, "Main", C87:C100), "#,###")</f>
        <v>858,000</v>
      </c>
      <c r="J8" s="338" t="str">
        <f>TEXT(SUMIFS(C87:C100, E87:E100, "Main") + SUMIFS(C87:C100, E87:E100, "Secondary"), "#,###")</f>
        <v>1,142,000</v>
      </c>
      <c r="K8" s="338" t="str">
        <f>TEXT(SUMIFS(C87:C100, E87:E100, "Main", B87:B100, FALSE), "#,###")</f>
        <v>858,000</v>
      </c>
      <c r="L8" s="338" t="str">
        <f>TEXT(SUMIFS(C87:C100, E87:E100, "Main", B87:B100, FALSE) + SUMIFS(C87:C100, E87:E100, "Secondary", B87:B100, FALSE), "#,###")</f>
        <v>1,142,000</v>
      </c>
      <c r="M8" s="337"/>
      <c r="N8" s="337"/>
      <c r="O8" s="337"/>
      <c r="P8" s="337"/>
      <c r="Q8" s="337"/>
      <c r="R8" s="337"/>
      <c r="S8" s="337"/>
      <c r="T8" s="337"/>
      <c r="U8" s="337"/>
      <c r="V8" s="337"/>
      <c r="W8" s="337"/>
      <c r="X8" s="337"/>
    </row>
    <row r="9" spans="1:24" ht="12.75">
      <c r="A9" s="338" t="s">
        <v>1416</v>
      </c>
      <c r="B9" s="338" t="b">
        <v>0</v>
      </c>
      <c r="C9" s="339">
        <v>2000</v>
      </c>
      <c r="D9" s="338" t="s">
        <v>1321</v>
      </c>
      <c r="E9" s="338" t="s">
        <v>1286</v>
      </c>
      <c r="F9" s="338" t="s">
        <v>1281</v>
      </c>
      <c r="G9" s="337"/>
      <c r="H9" s="290" t="s">
        <v>1313</v>
      </c>
      <c r="I9" s="338" t="str">
        <f>TEXT(SUMIF(E102:E110, "Main", C102:C110), "#,###")</f>
        <v>1,220,000</v>
      </c>
      <c r="J9" s="338" t="str">
        <f>TEXT(SUMIFS(C102:C110, E102:E110, "Main") + SUMIFS(C102:C110, E102:E110, "Secondary"), "#,###")</f>
        <v>1,395,000</v>
      </c>
      <c r="K9" s="338" t="str">
        <f>TEXT(SUMIFS(C102:C110, E102:E110, "Main", B102:B110, FALSE), "#,###")</f>
        <v>1,220,000</v>
      </c>
      <c r="L9" s="338" t="str">
        <f>TEXT(SUMIFS(C102:C110, E102:E110, "Main", B102:B110, FALSE) + SUMIFS(C102:C110, E102:E110, "Secondary", B102:B110, FALSE), "#,###")</f>
        <v>1,395,000</v>
      </c>
      <c r="M9" s="337"/>
      <c r="N9" s="337"/>
      <c r="O9" s="337"/>
      <c r="P9" s="337"/>
      <c r="Q9" s="337"/>
      <c r="R9" s="337"/>
      <c r="S9" s="337"/>
      <c r="T9" s="337"/>
      <c r="U9" s="337"/>
      <c r="V9" s="337"/>
      <c r="W9" s="337"/>
      <c r="X9" s="337"/>
    </row>
    <row r="10" spans="1:24" ht="12.75">
      <c r="A10" s="338" t="s">
        <v>1415</v>
      </c>
      <c r="B10" s="338" t="b">
        <v>0</v>
      </c>
      <c r="C10" s="339">
        <v>2900</v>
      </c>
      <c r="D10" s="338" t="s">
        <v>1321</v>
      </c>
      <c r="E10" s="338" t="s">
        <v>1274</v>
      </c>
      <c r="F10" s="338" t="s">
        <v>1290</v>
      </c>
      <c r="G10" s="337"/>
      <c r="H10" s="290" t="s">
        <v>1303</v>
      </c>
      <c r="I10" s="338" t="str">
        <f>TEXT(SUMIF(E112:E123, "Main", C112:C123), "#,###")</f>
        <v>3,340,000</v>
      </c>
      <c r="J10" s="338" t="str">
        <f>TEXT(SUMIFS(C112:C123, E112:E123, "Main") + SUMIFS(C112:C123, E112:E123, "Secondary"), "#,###")</f>
        <v>3,515,000</v>
      </c>
      <c r="K10" s="338" t="str">
        <f>TEXT(SUMIFS(C112:C123, E112:E123, "Main", B112:B123, FALSE), "#,###")</f>
        <v>3,340,000</v>
      </c>
      <c r="L10" s="338" t="str">
        <f>TEXT(SUMIFS(C112:C123, E112:E123, "Main", B112:B123, FALSE) + SUMIFS(C112:C123, E112:E123, "Secondary", B112:B123, FALSE), "#,###")</f>
        <v>3,515,000</v>
      </c>
      <c r="M10" s="337"/>
      <c r="N10" s="337"/>
      <c r="O10" s="337"/>
      <c r="P10" s="337"/>
      <c r="Q10" s="337"/>
      <c r="R10" s="337"/>
      <c r="S10" s="337"/>
      <c r="T10" s="337"/>
      <c r="U10" s="337"/>
      <c r="V10" s="337"/>
      <c r="W10" s="337"/>
      <c r="X10" s="337"/>
    </row>
    <row r="11" spans="1:24" ht="12.75">
      <c r="A11" s="343" t="s">
        <v>1414</v>
      </c>
      <c r="B11" s="338" t="b">
        <v>0</v>
      </c>
      <c r="C11" s="339">
        <v>2000</v>
      </c>
      <c r="D11" s="338" t="s">
        <v>1275</v>
      </c>
      <c r="E11" s="338" t="s">
        <v>1286</v>
      </c>
      <c r="F11" s="338" t="s">
        <v>1290</v>
      </c>
      <c r="G11" s="337"/>
      <c r="H11" s="290" t="s">
        <v>1289</v>
      </c>
      <c r="I11" s="338" t="str">
        <f>TEXT(SUMIF(E125:E132, "Main", C125:C132), "#,###")</f>
        <v>2,860,000</v>
      </c>
      <c r="J11" s="338" t="str">
        <f>TEXT(SUMIFS(C125:C132, E125:E132, "Main") + SUMIFS(C125:C132, E125:E132, "Secondary"), "#,###")</f>
        <v>3,060,000</v>
      </c>
      <c r="K11" s="338" t="str">
        <f>TEXT(SUMIFS(C125:C132, E125:E132, "Main", B125:B132, FALSE), "#,###")</f>
        <v>2,860,000</v>
      </c>
      <c r="L11" s="338" t="str">
        <f>TEXT(SUMIFS(C125:C132, E125:E132, "Main", B125:B132, FALSE) + SUMIFS(C125:C132, E125:E132, "Secondary", B125:B132, FALSE), "#,###")</f>
        <v>3,060,000</v>
      </c>
      <c r="M11" s="337"/>
      <c r="N11" s="337"/>
      <c r="O11" s="337"/>
      <c r="P11" s="337"/>
      <c r="Q11" s="337"/>
      <c r="R11" s="337"/>
      <c r="S11" s="337"/>
      <c r="T11" s="337"/>
      <c r="U11" s="337"/>
      <c r="V11" s="337"/>
      <c r="W11" s="337"/>
      <c r="X11" s="337"/>
    </row>
    <row r="12" spans="1:24" ht="12.75">
      <c r="A12" s="338" t="s">
        <v>1413</v>
      </c>
      <c r="B12" s="338" t="b">
        <v>0</v>
      </c>
      <c r="C12" s="339">
        <v>2900</v>
      </c>
      <c r="D12" s="338" t="s">
        <v>1275</v>
      </c>
      <c r="E12" s="338" t="s">
        <v>1274</v>
      </c>
      <c r="F12" s="338" t="s">
        <v>1279</v>
      </c>
      <c r="G12" s="337"/>
      <c r="H12" s="290" t="s">
        <v>1412</v>
      </c>
      <c r="I12" s="338" t="str">
        <f>TEXT(SUM(VALUE(I4), VALUE(I5), VALUE(I6), VALUE(I7), VALUE(I8), VALUE(I9), VALUE(I10), VALUE(I11)), "#,###")</f>
        <v>9,309,800</v>
      </c>
      <c r="J12" s="338" t="str">
        <f>TEXT(SUM(VALUE(J4), VALUE(J5), VALUE(J6), VALUE(J7), VALUE(J8), VALUE(J9), VALUE(J10), VALUE(J11)), "#,###")</f>
        <v>10,517,400</v>
      </c>
      <c r="K12" s="338" t="str">
        <f>TEXT(SUM(VALUE(K4), VALUE(K5), VALUE(K6), VALUE(K7), VALUE(K8), VALUE(K9), VALUE(K10), VALUE(K11)), "#,###")</f>
        <v>9,309,800</v>
      </c>
      <c r="L12" s="338" t="str">
        <f>TEXT(SUM(VALUE(L4), VALUE(L5), VALUE(L6), VALUE(L7), VALUE(L8), VALUE(L9), VALUE(L10), VALUE(L11)), "#,###")</f>
        <v>10,517,400</v>
      </c>
      <c r="M12" s="337"/>
      <c r="N12" s="337"/>
      <c r="O12" s="337"/>
      <c r="P12" s="337"/>
      <c r="Q12" s="337"/>
      <c r="R12" s="337"/>
      <c r="S12" s="337"/>
      <c r="T12" s="337"/>
      <c r="U12" s="337"/>
      <c r="V12" s="342"/>
      <c r="W12" s="337"/>
      <c r="X12" s="337"/>
    </row>
    <row r="13" spans="1:24" ht="12.75">
      <c r="A13" s="338" t="s">
        <v>1411</v>
      </c>
      <c r="B13" s="338" t="b">
        <v>0</v>
      </c>
      <c r="C13" s="339">
        <v>2000</v>
      </c>
      <c r="D13" s="338" t="s">
        <v>1275</v>
      </c>
      <c r="E13" s="338" t="s">
        <v>1286</v>
      </c>
      <c r="F13" s="338" t="s">
        <v>1279</v>
      </c>
      <c r="G13" s="337"/>
      <c r="H13" s="337"/>
      <c r="I13" s="337"/>
      <c r="J13" s="337"/>
      <c r="K13" s="337"/>
      <c r="L13" s="337"/>
      <c r="M13" s="337"/>
      <c r="N13" s="337"/>
      <c r="O13" s="337"/>
      <c r="P13" s="337"/>
      <c r="Q13" s="337"/>
      <c r="R13" s="337"/>
      <c r="S13" s="337"/>
      <c r="T13" s="337"/>
      <c r="U13" s="337"/>
      <c r="V13" s="337"/>
      <c r="W13" s="337"/>
      <c r="X13" s="337"/>
    </row>
    <row r="14" spans="1:24" ht="12.75">
      <c r="A14" s="338" t="s">
        <v>1410</v>
      </c>
      <c r="B14" s="338" t="b">
        <v>0</v>
      </c>
      <c r="C14" s="339">
        <v>4000</v>
      </c>
      <c r="D14" s="338" t="s">
        <v>1275</v>
      </c>
      <c r="E14" s="338" t="s">
        <v>1274</v>
      </c>
      <c r="F14" s="338" t="s">
        <v>1277</v>
      </c>
      <c r="G14" s="337"/>
      <c r="H14" s="450" t="s">
        <v>1409</v>
      </c>
      <c r="I14" s="433"/>
      <c r="J14" s="433"/>
      <c r="K14" s="433"/>
      <c r="L14" s="434"/>
      <c r="M14" s="337"/>
      <c r="N14" s="337"/>
      <c r="O14" s="337"/>
      <c r="P14" s="337"/>
      <c r="Q14" s="337"/>
      <c r="R14" s="337"/>
      <c r="S14" s="337"/>
      <c r="T14" s="337"/>
      <c r="U14" s="337"/>
      <c r="V14" s="337"/>
      <c r="W14" s="337"/>
      <c r="X14" s="337"/>
    </row>
    <row r="15" spans="1:24" ht="12.75">
      <c r="A15" s="338" t="s">
        <v>1408</v>
      </c>
      <c r="B15" s="338" t="b">
        <v>0</v>
      </c>
      <c r="C15" s="339">
        <v>2900</v>
      </c>
      <c r="D15" s="338" t="s">
        <v>1275</v>
      </c>
      <c r="E15" s="338" t="s">
        <v>1274</v>
      </c>
      <c r="F15" s="338" t="s">
        <v>1273</v>
      </c>
      <c r="G15" s="337"/>
      <c r="H15" s="341" t="s">
        <v>1407</v>
      </c>
      <c r="I15" s="341" t="s">
        <v>1391</v>
      </c>
      <c r="J15" s="341" t="s">
        <v>1390</v>
      </c>
      <c r="K15" s="341" t="s">
        <v>1389</v>
      </c>
      <c r="L15" s="341" t="s">
        <v>1388</v>
      </c>
      <c r="M15" s="337"/>
      <c r="N15" s="337"/>
      <c r="O15" s="337"/>
      <c r="P15" s="337"/>
      <c r="Q15" s="337"/>
      <c r="R15" s="337"/>
      <c r="S15" s="337"/>
      <c r="T15" s="337"/>
      <c r="U15" s="337"/>
      <c r="V15" s="337"/>
      <c r="W15" s="337"/>
      <c r="X15" s="337"/>
    </row>
    <row r="16" spans="1:24" ht="12.75">
      <c r="A16" s="338" t="s">
        <v>1406</v>
      </c>
      <c r="B16" s="338" t="b">
        <v>0</v>
      </c>
      <c r="C16" s="339">
        <v>2900</v>
      </c>
      <c r="D16" s="338" t="s">
        <v>1321</v>
      </c>
      <c r="E16" s="338" t="s">
        <v>1274</v>
      </c>
      <c r="F16" s="338" t="s">
        <v>1281</v>
      </c>
      <c r="G16" s="337"/>
      <c r="H16" s="290" t="s">
        <v>1405</v>
      </c>
      <c r="I16" s="338" t="str">
        <f>TEXT(SUMIFS(C5:C132, E5:E132, "Main", F5:F132, "First"), "#,###")</f>
        <v>1,656,000</v>
      </c>
      <c r="J16" s="338" t="str">
        <f>TEXT(SUMIFS(C5:C132, F5:F132, "First"), "#,###")</f>
        <v>2,011,500</v>
      </c>
      <c r="K16" s="338" t="str">
        <f>TEXT(SUMIFS(C5:C132, E5:E132, "Main", F5:F132, "First", B5:B132, FALSE), "#,###")</f>
        <v>1,656,000</v>
      </c>
      <c r="L16" s="338" t="str">
        <f>TEXT(SUMIFS(C5:C132, F5:F132, "First", B5:B132, FALSE), "#,###")</f>
        <v>2,011,500</v>
      </c>
      <c r="M16" s="337"/>
      <c r="N16" s="337"/>
      <c r="O16" s="337"/>
      <c r="P16" s="337"/>
      <c r="Q16" s="337"/>
      <c r="R16" s="337"/>
      <c r="S16" s="337"/>
      <c r="T16" s="337"/>
      <c r="U16" s="337"/>
      <c r="V16" s="337"/>
      <c r="W16" s="337"/>
      <c r="X16" s="337"/>
    </row>
    <row r="17" spans="1:24" ht="12.75">
      <c r="A17" s="338" t="s">
        <v>1404</v>
      </c>
      <c r="B17" s="338" t="b">
        <v>0</v>
      </c>
      <c r="C17" s="339">
        <v>3000</v>
      </c>
      <c r="D17" s="338" t="s">
        <v>1321</v>
      </c>
      <c r="E17" s="338" t="s">
        <v>1286</v>
      </c>
      <c r="F17" s="338" t="s">
        <v>1281</v>
      </c>
      <c r="G17" s="337"/>
      <c r="H17" s="290" t="s">
        <v>1403</v>
      </c>
      <c r="I17" s="338" t="str">
        <f>TEXT(SUMIFS(C5:C132, E5:E132, "Main", F5:F132, "Second"), "#,###")</f>
        <v>2,164,000</v>
      </c>
      <c r="J17" s="338" t="str">
        <f>TEXT(SUMIFS(C5:C132, F5:F132, "Second"), "#,###")</f>
        <v>2,328,600</v>
      </c>
      <c r="K17" s="338" t="str">
        <f>TEXT(SUMIFS(C5:C132, E5:E132, "Main", F5:F132, "Second", B5:B132, FALSE), "#,###")</f>
        <v>2,164,000</v>
      </c>
      <c r="L17" s="338" t="str">
        <f>TEXT(SUMIFS(C5:C132, F5:F132, "Second", B5:B132, FALSE), "#,###")</f>
        <v>2,328,600</v>
      </c>
      <c r="M17" s="337"/>
      <c r="N17" s="337"/>
      <c r="O17" s="337"/>
      <c r="P17" s="337"/>
      <c r="Q17" s="337"/>
      <c r="R17" s="337"/>
      <c r="S17" s="337"/>
      <c r="T17" s="337"/>
      <c r="U17" s="337"/>
      <c r="V17" s="337"/>
      <c r="W17" s="337"/>
      <c r="X17" s="337"/>
    </row>
    <row r="18" spans="1:24" ht="12.75">
      <c r="A18" s="338" t="s">
        <v>1402</v>
      </c>
      <c r="B18" s="338" t="b">
        <v>0</v>
      </c>
      <c r="C18" s="339">
        <v>4000</v>
      </c>
      <c r="D18" s="338" t="s">
        <v>1321</v>
      </c>
      <c r="E18" s="338" t="s">
        <v>1274</v>
      </c>
      <c r="F18" s="338" t="s">
        <v>1290</v>
      </c>
      <c r="G18" s="337"/>
      <c r="H18" s="290" t="s">
        <v>1401</v>
      </c>
      <c r="I18" s="338" t="str">
        <f>TEXT(SUMIFS(C5:C132, E5:E132, "Main", F5:F132, "Third"), "#,###")</f>
        <v>2,139,000</v>
      </c>
      <c r="J18" s="338" t="str">
        <f>TEXT(SUMIFS(C5:C132, F5:F132, "Third"), "#,###")</f>
        <v>2,339,600</v>
      </c>
      <c r="K18" s="338" t="str">
        <f>TEXT(SUMIFS(C5:C132, E5:E132, "Main", F5:F132, "Third", B5:B132, FALSE), "#,###")</f>
        <v>2,139,000</v>
      </c>
      <c r="L18" s="338" t="str">
        <f>TEXT(SUMIFS(C5:C132, F5:F132, "Third", B5:B132, FALSE), "#,###")</f>
        <v>2,339,600</v>
      </c>
      <c r="M18" s="337"/>
      <c r="N18" s="337"/>
      <c r="O18" s="337"/>
      <c r="P18" s="337"/>
      <c r="Q18" s="337"/>
      <c r="R18" s="337"/>
      <c r="S18" s="337"/>
      <c r="T18" s="337"/>
      <c r="U18" s="337"/>
      <c r="V18" s="337"/>
      <c r="W18" s="337"/>
      <c r="X18" s="337"/>
    </row>
    <row r="19" spans="1:24" ht="12.75">
      <c r="A19" s="338" t="s">
        <v>1400</v>
      </c>
      <c r="B19" s="338" t="b">
        <v>0</v>
      </c>
      <c r="C19" s="339">
        <v>3000</v>
      </c>
      <c r="D19" s="338" t="s">
        <v>1275</v>
      </c>
      <c r="E19" s="338" t="s">
        <v>1286</v>
      </c>
      <c r="F19" s="338" t="s">
        <v>1290</v>
      </c>
      <c r="G19" s="337"/>
      <c r="H19" s="290" t="s">
        <v>1399</v>
      </c>
      <c r="I19" s="338" t="str">
        <f>TEXT(SUMIFS(C5:C132, E5:E132, "Main", F5:F132, "Third"), "#,###")</f>
        <v>2,139,000</v>
      </c>
      <c r="J19" s="338" t="str">
        <f>TEXT(SUMIFS(C5:C132, F5:F132, "Fourth"), "#,###")</f>
        <v>2,435,800</v>
      </c>
      <c r="K19" s="338" t="str">
        <f>TEXT(SUMIFS(C5:C132, E5:E132, "Main", F5:F132, "Fourth", B5:B132, FALSE), "#,###")</f>
        <v>2,058,900</v>
      </c>
      <c r="L19" s="338" t="str">
        <f>TEXT(SUMIFS(C5:C132, F5:F132, "Fourth", B5:B132, FALSE), "#,###")</f>
        <v>2,435,800</v>
      </c>
      <c r="M19" s="337"/>
      <c r="N19" s="337"/>
      <c r="O19" s="337"/>
      <c r="P19" s="337"/>
      <c r="Q19" s="337"/>
      <c r="R19" s="337"/>
      <c r="S19" s="337"/>
      <c r="T19" s="337"/>
      <c r="U19" s="337"/>
      <c r="V19" s="337"/>
      <c r="W19" s="337"/>
      <c r="X19" s="337"/>
    </row>
    <row r="20" spans="1:24" ht="12.75">
      <c r="A20" s="338" t="s">
        <v>1398</v>
      </c>
      <c r="B20" s="338" t="b">
        <v>0</v>
      </c>
      <c r="C20" s="339">
        <v>4000</v>
      </c>
      <c r="D20" s="338" t="s">
        <v>1275</v>
      </c>
      <c r="E20" s="338" t="s">
        <v>1274</v>
      </c>
      <c r="F20" s="338" t="s">
        <v>1273</v>
      </c>
      <c r="G20" s="337"/>
      <c r="H20" s="290" t="s">
        <v>1397</v>
      </c>
      <c r="I20" s="338" t="str">
        <f>TEXT(SUMIFS(C5:C132, E5:E132, "Main", F5:F132, "Fifth"), "#,###")</f>
        <v>1,291,900</v>
      </c>
      <c r="J20" s="338" t="str">
        <f>TEXT(SUMIFS(C5:C132, F5:F132, "Fifth"), "#,###")</f>
        <v>1,401,900</v>
      </c>
      <c r="K20" s="338" t="str">
        <f>TEXT(SUMIFS(C5:C132, E5:E132, "Main", F5:F132, "Fifth", B5:B132, FALSE), "#,###")</f>
        <v>1,291,900</v>
      </c>
      <c r="L20" s="338" t="str">
        <f>TEXT(SUMIFS(C5:C132, F5:F132, "Fifth", B5:B132, FALSE), "#,###")</f>
        <v>1,401,900</v>
      </c>
      <c r="M20" s="337"/>
      <c r="N20" s="337"/>
      <c r="O20" s="337"/>
      <c r="P20" s="337"/>
      <c r="Q20" s="337"/>
      <c r="R20" s="337"/>
      <c r="S20" s="337"/>
      <c r="T20" s="337"/>
      <c r="U20" s="337"/>
      <c r="V20" s="337"/>
      <c r="W20" s="337"/>
      <c r="X20" s="337"/>
    </row>
    <row r="21" spans="1:24" ht="12.75">
      <c r="A21" s="338" t="s">
        <v>1396</v>
      </c>
      <c r="B21" s="338" t="b">
        <v>0</v>
      </c>
      <c r="C21" s="339">
        <v>4000</v>
      </c>
      <c r="D21" s="338" t="s">
        <v>1321</v>
      </c>
      <c r="E21" s="338" t="s">
        <v>1274</v>
      </c>
      <c r="F21" s="338" t="s">
        <v>1281</v>
      </c>
      <c r="G21" s="337"/>
      <c r="H21" s="337"/>
      <c r="I21" s="337"/>
      <c r="J21" s="337"/>
      <c r="K21" s="337"/>
      <c r="L21" s="337"/>
      <c r="M21" s="337"/>
      <c r="N21" s="337"/>
      <c r="O21" s="337"/>
      <c r="P21" s="337"/>
      <c r="Q21" s="337"/>
      <c r="R21" s="337"/>
      <c r="S21" s="337"/>
      <c r="T21" s="337"/>
      <c r="U21" s="337"/>
      <c r="V21" s="337"/>
      <c r="W21" s="337"/>
      <c r="X21" s="337"/>
    </row>
    <row r="22" spans="1:24" ht="12.75">
      <c r="A22" s="338" t="s">
        <v>1395</v>
      </c>
      <c r="B22" s="338" t="b">
        <v>0</v>
      </c>
      <c r="C22" s="339">
        <v>3000</v>
      </c>
      <c r="D22" s="338" t="s">
        <v>1321</v>
      </c>
      <c r="E22" s="338" t="s">
        <v>1286</v>
      </c>
      <c r="F22" s="338" t="s">
        <v>1281</v>
      </c>
      <c r="G22" s="337"/>
      <c r="H22" s="450" t="s">
        <v>1394</v>
      </c>
      <c r="I22" s="433"/>
      <c r="J22" s="433"/>
      <c r="K22" s="433"/>
      <c r="L22" s="434"/>
      <c r="M22" s="337"/>
      <c r="N22" s="337"/>
      <c r="O22" s="337"/>
      <c r="P22" s="337"/>
      <c r="Q22" s="337"/>
      <c r="R22" s="337"/>
      <c r="S22" s="337"/>
      <c r="T22" s="337"/>
      <c r="U22" s="337"/>
      <c r="V22" s="337"/>
      <c r="W22" s="337"/>
      <c r="X22" s="337"/>
    </row>
    <row r="23" spans="1:24" ht="12.75">
      <c r="A23" s="338" t="s">
        <v>1393</v>
      </c>
      <c r="B23" s="338" t="b">
        <v>0</v>
      </c>
      <c r="C23" s="339">
        <v>5900</v>
      </c>
      <c r="D23" s="338" t="s">
        <v>1321</v>
      </c>
      <c r="E23" s="338" t="s">
        <v>1274</v>
      </c>
      <c r="F23" s="338" t="s">
        <v>1290</v>
      </c>
      <c r="G23" s="337"/>
      <c r="H23" s="341" t="s">
        <v>1392</v>
      </c>
      <c r="I23" s="340" t="s">
        <v>1391</v>
      </c>
      <c r="J23" s="340" t="s">
        <v>1390</v>
      </c>
      <c r="K23" s="340" t="s">
        <v>1389</v>
      </c>
      <c r="L23" s="340" t="s">
        <v>1388</v>
      </c>
      <c r="M23" s="337"/>
      <c r="N23" s="337"/>
      <c r="O23" s="337"/>
      <c r="P23" s="337"/>
      <c r="Q23" s="337"/>
      <c r="R23" s="337"/>
      <c r="S23" s="337"/>
      <c r="T23" s="337"/>
      <c r="U23" s="337"/>
      <c r="V23" s="337"/>
      <c r="W23" s="337"/>
      <c r="X23" s="337"/>
    </row>
    <row r="24" spans="1:24" ht="12.75">
      <c r="A24" s="447" t="s">
        <v>1387</v>
      </c>
      <c r="B24" s="433"/>
      <c r="C24" s="433"/>
      <c r="D24" s="433"/>
      <c r="E24" s="433"/>
      <c r="F24" s="434"/>
      <c r="G24" s="337"/>
      <c r="H24" s="290" t="s">
        <v>1275</v>
      </c>
      <c r="I24" s="338" t="str">
        <f>TEXT(SUMIFS(C5:C132, E5:E132, "Main", D5:D132, "Fighter"), "#,###")</f>
        <v>5,895,000</v>
      </c>
      <c r="J24" s="338" t="str">
        <f>TEXT(SUMIFS(C5:C132, D5:D132, "Fighter"), "#,###")</f>
        <v>6,620,700</v>
      </c>
      <c r="K24" s="338" t="str">
        <f>TEXT(SUMIFS(C5:C132, E5:E132, "Main", D5:D132, "Fighter", B5:B132, FALSE), "#,###")</f>
        <v>5,895,000</v>
      </c>
      <c r="L24" s="338" t="str">
        <f>TEXT(SUMIFS(C5:C132, D5:D132, "Fighter", B5:B132, FALSE), "#,###")</f>
        <v>6,620,700</v>
      </c>
      <c r="M24" s="337"/>
      <c r="N24" s="337"/>
      <c r="O24" s="337"/>
      <c r="P24" s="337"/>
      <c r="Q24" s="337"/>
      <c r="R24" s="337"/>
      <c r="S24" s="337"/>
      <c r="T24" s="337"/>
      <c r="U24" s="337"/>
      <c r="V24" s="337"/>
      <c r="W24" s="337"/>
      <c r="X24" s="337"/>
    </row>
    <row r="25" spans="1:24" ht="12.75">
      <c r="A25" s="338" t="s">
        <v>1386</v>
      </c>
      <c r="B25" s="338" t="b">
        <v>0</v>
      </c>
      <c r="C25" s="339">
        <v>7900</v>
      </c>
      <c r="D25" s="338" t="s">
        <v>1275</v>
      </c>
      <c r="E25" s="338" t="s">
        <v>1274</v>
      </c>
      <c r="F25" s="338" t="s">
        <v>1279</v>
      </c>
      <c r="G25" s="337"/>
      <c r="H25" s="290" t="s">
        <v>1282</v>
      </c>
      <c r="I25" s="338" t="str">
        <f>TEXT(SUMIFS(C5:C132, E5:E132, "Main", D5:D132, "Strike"), "#,###")</f>
        <v>3,062,100</v>
      </c>
      <c r="J25" s="338" t="str">
        <f>TEXT(SUMIFS(C5:C132, D5:D132, "Strike"), "#,###")</f>
        <v>3,424,100</v>
      </c>
      <c r="K25" s="338" t="str">
        <f>TEXT(SUMIFS(C5:C132, E5:E132, "Main", D5:D132, "Strike", B5:B132, FALSE), "#,###")</f>
        <v>3,062,100</v>
      </c>
      <c r="L25" s="338" t="str">
        <f>TEXT(SUMIFS(C5:C132, D5:D132, "Strike", B5:B132, FALSE), "#,###")</f>
        <v>3,424,100</v>
      </c>
      <c r="M25" s="337"/>
      <c r="N25" s="337"/>
      <c r="O25" s="337"/>
      <c r="P25" s="337"/>
      <c r="Q25" s="337"/>
      <c r="R25" s="337"/>
      <c r="S25" s="337"/>
      <c r="T25" s="337"/>
      <c r="U25" s="337"/>
      <c r="V25" s="337"/>
      <c r="W25" s="337"/>
      <c r="X25" s="337"/>
    </row>
    <row r="26" spans="1:24" ht="12.75">
      <c r="A26" s="338" t="s">
        <v>1385</v>
      </c>
      <c r="B26" s="338" t="b">
        <v>0</v>
      </c>
      <c r="C26" s="339">
        <v>7900</v>
      </c>
      <c r="D26" s="338" t="s">
        <v>1275</v>
      </c>
      <c r="E26" s="338" t="s">
        <v>1274</v>
      </c>
      <c r="F26" s="338" t="s">
        <v>1277</v>
      </c>
      <c r="G26" s="337"/>
      <c r="H26" s="290" t="s">
        <v>1321</v>
      </c>
      <c r="I26" s="338" t="str">
        <f>TEXT(SUMIFS(C5:C132, E5:E132, "Main", D5:D132, "Bomber"), "#,###")</f>
        <v>352,700</v>
      </c>
      <c r="J26" s="338" t="str">
        <f>TEXT(SUMIFS(C5:C132, D5:D132, "Bomber", B5:B132, FALSE), "#,###")</f>
        <v>472,600</v>
      </c>
      <c r="K26" s="338" t="str">
        <f>TEXT(SUMIFS(C5:C132, E5:E132, "Main", D5:D132, "Bomber", B5:B132, FALSE), "#,###")</f>
        <v>352,700</v>
      </c>
      <c r="L26" s="338" t="str">
        <f>TEXT(SUMIFS(C5:C132, D5:D132, "Bomber", B5:B132, FALSE), "#,###")</f>
        <v>472,600</v>
      </c>
      <c r="M26" s="337"/>
      <c r="N26" s="337"/>
      <c r="O26" s="337"/>
      <c r="P26" s="337"/>
      <c r="Q26" s="337"/>
      <c r="R26" s="337"/>
      <c r="S26" s="337"/>
      <c r="T26" s="337"/>
      <c r="U26" s="337"/>
      <c r="V26" s="337"/>
      <c r="W26" s="337"/>
      <c r="X26" s="337"/>
    </row>
    <row r="27" spans="1:24" ht="12.75">
      <c r="A27" s="338" t="s">
        <v>1384</v>
      </c>
      <c r="B27" s="338" t="b">
        <v>0</v>
      </c>
      <c r="C27" s="339">
        <v>7900</v>
      </c>
      <c r="D27" s="338" t="s">
        <v>1275</v>
      </c>
      <c r="E27" s="338" t="s">
        <v>1274</v>
      </c>
      <c r="F27" s="338" t="s">
        <v>1273</v>
      </c>
      <c r="G27" s="337"/>
      <c r="H27" s="337"/>
      <c r="I27" s="337"/>
      <c r="J27" s="337"/>
      <c r="K27" s="337"/>
      <c r="L27" s="337"/>
      <c r="M27" s="337"/>
      <c r="N27" s="337"/>
      <c r="O27" s="337"/>
      <c r="P27" s="337"/>
      <c r="Q27" s="337"/>
      <c r="R27" s="337"/>
      <c r="S27" s="337"/>
      <c r="T27" s="337"/>
      <c r="U27" s="337"/>
      <c r="V27" s="337"/>
      <c r="W27" s="337"/>
      <c r="X27" s="337"/>
    </row>
    <row r="28" spans="1:24" ht="12.75">
      <c r="A28" s="338" t="s">
        <v>1383</v>
      </c>
      <c r="B28" s="338" t="b">
        <v>0</v>
      </c>
      <c r="C28" s="339">
        <v>7900</v>
      </c>
      <c r="D28" s="338" t="s">
        <v>1282</v>
      </c>
      <c r="E28" s="338" t="s">
        <v>1274</v>
      </c>
      <c r="F28" s="338" t="s">
        <v>1281</v>
      </c>
      <c r="G28" s="337"/>
      <c r="H28" s="337"/>
      <c r="I28" s="337"/>
      <c r="J28" s="337"/>
      <c r="K28" s="337"/>
      <c r="L28" s="337"/>
      <c r="M28" s="337"/>
      <c r="N28" s="337"/>
      <c r="O28" s="337"/>
      <c r="P28" s="337"/>
      <c r="Q28" s="337"/>
      <c r="R28" s="337"/>
      <c r="S28" s="337"/>
      <c r="T28" s="337"/>
      <c r="U28" s="337"/>
      <c r="V28" s="337"/>
      <c r="W28" s="337"/>
      <c r="X28" s="337"/>
    </row>
    <row r="29" spans="1:24" ht="12.75">
      <c r="A29" s="338" t="s">
        <v>1382</v>
      </c>
      <c r="B29" s="338" t="b">
        <v>0</v>
      </c>
      <c r="C29" s="339">
        <v>7900</v>
      </c>
      <c r="D29" s="338" t="s">
        <v>1321</v>
      </c>
      <c r="E29" s="338" t="s">
        <v>1274</v>
      </c>
      <c r="F29" s="338" t="s">
        <v>1290</v>
      </c>
      <c r="G29" s="337"/>
      <c r="H29" s="337"/>
      <c r="I29" s="337"/>
      <c r="J29" s="337"/>
      <c r="K29" s="337"/>
      <c r="L29" s="337"/>
      <c r="M29" s="337"/>
      <c r="N29" s="337"/>
      <c r="O29" s="337"/>
      <c r="P29" s="337"/>
      <c r="Q29" s="337"/>
      <c r="R29" s="337"/>
      <c r="S29" s="337"/>
      <c r="T29" s="337"/>
      <c r="U29" s="337"/>
      <c r="V29" s="337"/>
      <c r="W29" s="337"/>
      <c r="X29" s="337"/>
    </row>
    <row r="30" spans="1:24" ht="12.75">
      <c r="A30" s="338" t="s">
        <v>1381</v>
      </c>
      <c r="B30" s="338" t="b">
        <v>0</v>
      </c>
      <c r="C30" s="339">
        <v>9200</v>
      </c>
      <c r="D30" s="338" t="s">
        <v>1275</v>
      </c>
      <c r="E30" s="338" t="s">
        <v>1274</v>
      </c>
      <c r="F30" s="338" t="s">
        <v>1279</v>
      </c>
      <c r="G30" s="337"/>
      <c r="H30" s="337"/>
      <c r="I30" s="337"/>
      <c r="J30" s="337"/>
      <c r="K30" s="337"/>
      <c r="L30" s="337"/>
      <c r="M30" s="337"/>
      <c r="N30" s="337"/>
      <c r="O30" s="337"/>
      <c r="P30" s="337"/>
      <c r="Q30" s="337"/>
      <c r="R30" s="337"/>
      <c r="S30" s="337"/>
      <c r="T30" s="337"/>
      <c r="U30" s="337"/>
      <c r="V30" s="337"/>
      <c r="W30" s="337"/>
      <c r="X30" s="337"/>
    </row>
    <row r="31" spans="1:24" ht="12.75">
      <c r="A31" s="338" t="s">
        <v>1380</v>
      </c>
      <c r="B31" s="338" t="b">
        <v>0</v>
      </c>
      <c r="C31" s="339">
        <v>5600</v>
      </c>
      <c r="D31" s="338" t="s">
        <v>1275</v>
      </c>
      <c r="E31" s="338" t="s">
        <v>1286</v>
      </c>
      <c r="F31" s="338" t="s">
        <v>1279</v>
      </c>
      <c r="G31" s="337"/>
      <c r="H31" s="337"/>
      <c r="I31" s="337"/>
      <c r="J31" s="337"/>
      <c r="K31" s="337"/>
      <c r="L31" s="337"/>
      <c r="M31" s="337"/>
      <c r="N31" s="337"/>
      <c r="O31" s="337"/>
      <c r="P31" s="337"/>
      <c r="Q31" s="337"/>
      <c r="R31" s="337"/>
      <c r="S31" s="337"/>
      <c r="T31" s="337"/>
      <c r="U31" s="337"/>
      <c r="V31" s="337"/>
      <c r="W31" s="337"/>
      <c r="X31" s="337"/>
    </row>
    <row r="32" spans="1:24" ht="12.75">
      <c r="A32" s="338" t="s">
        <v>1379</v>
      </c>
      <c r="B32" s="338" t="b">
        <v>0</v>
      </c>
      <c r="C32" s="339">
        <v>9200</v>
      </c>
      <c r="D32" s="338" t="s">
        <v>1275</v>
      </c>
      <c r="E32" s="338" t="s">
        <v>1274</v>
      </c>
      <c r="F32" s="338" t="s">
        <v>1277</v>
      </c>
      <c r="G32" s="337"/>
      <c r="H32" s="337"/>
      <c r="I32" s="337"/>
      <c r="J32" s="337"/>
      <c r="K32" s="337"/>
      <c r="L32" s="337"/>
      <c r="M32" s="337"/>
      <c r="N32" s="337"/>
      <c r="O32" s="337"/>
      <c r="P32" s="337"/>
      <c r="Q32" s="337"/>
      <c r="R32" s="337"/>
      <c r="S32" s="337"/>
      <c r="T32" s="337"/>
      <c r="U32" s="337"/>
      <c r="V32" s="337"/>
      <c r="W32" s="337"/>
      <c r="X32" s="337"/>
    </row>
    <row r="33" spans="1:24" ht="12.75">
      <c r="A33" s="338" t="s">
        <v>1378</v>
      </c>
      <c r="B33" s="338" t="b">
        <v>0</v>
      </c>
      <c r="C33" s="339">
        <v>5600</v>
      </c>
      <c r="D33" s="338" t="s">
        <v>1275</v>
      </c>
      <c r="E33" s="338" t="s">
        <v>1286</v>
      </c>
      <c r="F33" s="338" t="s">
        <v>1277</v>
      </c>
      <c r="G33" s="337"/>
      <c r="H33" s="337"/>
      <c r="I33" s="337"/>
      <c r="J33" s="337"/>
      <c r="K33" s="337"/>
      <c r="L33" s="337"/>
      <c r="M33" s="337"/>
      <c r="N33" s="337"/>
      <c r="O33" s="337"/>
      <c r="P33" s="337"/>
      <c r="Q33" s="337"/>
      <c r="R33" s="337"/>
      <c r="S33" s="337"/>
      <c r="T33" s="337"/>
      <c r="U33" s="337"/>
      <c r="V33" s="337"/>
      <c r="W33" s="337"/>
      <c r="X33" s="337"/>
    </row>
    <row r="34" spans="1:24" ht="12.75">
      <c r="A34" s="338" t="s">
        <v>1377</v>
      </c>
      <c r="B34" s="338" t="b">
        <v>0</v>
      </c>
      <c r="C34" s="339">
        <v>9200</v>
      </c>
      <c r="D34" s="338" t="s">
        <v>1275</v>
      </c>
      <c r="E34" s="338" t="s">
        <v>1274</v>
      </c>
      <c r="F34" s="338" t="s">
        <v>1273</v>
      </c>
      <c r="G34" s="337"/>
      <c r="H34" s="337"/>
      <c r="I34" s="337"/>
      <c r="J34" s="337"/>
      <c r="K34" s="337"/>
      <c r="L34" s="337"/>
      <c r="M34" s="337"/>
      <c r="N34" s="337"/>
      <c r="O34" s="337"/>
      <c r="P34" s="337"/>
      <c r="Q34" s="337"/>
      <c r="R34" s="337"/>
      <c r="S34" s="337"/>
      <c r="T34" s="337"/>
      <c r="U34" s="337"/>
      <c r="V34" s="337"/>
      <c r="W34" s="337"/>
      <c r="X34" s="337"/>
    </row>
    <row r="35" spans="1:24" ht="12.75">
      <c r="A35" s="338" t="s">
        <v>1376</v>
      </c>
      <c r="B35" s="338" t="b">
        <v>0</v>
      </c>
      <c r="C35" s="339">
        <v>5600</v>
      </c>
      <c r="D35" s="338" t="s">
        <v>1275</v>
      </c>
      <c r="E35" s="338" t="s">
        <v>1286</v>
      </c>
      <c r="F35" s="338" t="s">
        <v>1273</v>
      </c>
      <c r="G35" s="337"/>
      <c r="H35" s="337"/>
      <c r="I35" s="337"/>
      <c r="J35" s="337"/>
      <c r="K35" s="337"/>
      <c r="L35" s="337"/>
      <c r="M35" s="337"/>
      <c r="N35" s="337"/>
      <c r="O35" s="337"/>
      <c r="P35" s="337"/>
      <c r="Q35" s="337"/>
      <c r="R35" s="337"/>
      <c r="S35" s="337"/>
      <c r="T35" s="337"/>
      <c r="U35" s="337"/>
      <c r="V35" s="337"/>
      <c r="W35" s="337"/>
      <c r="X35" s="337"/>
    </row>
    <row r="36" spans="1:24" ht="12.75">
      <c r="A36" s="338" t="s">
        <v>1345</v>
      </c>
      <c r="B36" s="338" t="b">
        <v>0</v>
      </c>
      <c r="C36" s="339">
        <v>6900</v>
      </c>
      <c r="D36" s="338" t="s">
        <v>1275</v>
      </c>
      <c r="E36" s="338" t="s">
        <v>1286</v>
      </c>
      <c r="F36" s="338" t="s">
        <v>1273</v>
      </c>
      <c r="G36" s="337"/>
      <c r="H36" s="337"/>
      <c r="I36" s="337"/>
      <c r="J36" s="337"/>
      <c r="K36" s="337"/>
      <c r="L36" s="337"/>
      <c r="M36" s="337"/>
      <c r="N36" s="337"/>
      <c r="O36" s="337"/>
      <c r="P36" s="337"/>
      <c r="Q36" s="337"/>
      <c r="R36" s="337"/>
      <c r="S36" s="337"/>
      <c r="T36" s="337"/>
      <c r="U36" s="337"/>
      <c r="V36" s="337"/>
      <c r="W36" s="337"/>
      <c r="X36" s="337"/>
    </row>
    <row r="37" spans="1:24" ht="12.75">
      <c r="A37" s="338" t="s">
        <v>1375</v>
      </c>
      <c r="B37" s="338" t="b">
        <v>0</v>
      </c>
      <c r="C37" s="339">
        <v>9200</v>
      </c>
      <c r="D37" s="338" t="s">
        <v>1282</v>
      </c>
      <c r="E37" s="338" t="s">
        <v>1274</v>
      </c>
      <c r="F37" s="338" t="s">
        <v>1281</v>
      </c>
      <c r="G37" s="337"/>
      <c r="H37" s="337"/>
      <c r="I37" s="337"/>
      <c r="J37" s="337"/>
      <c r="K37" s="337"/>
      <c r="L37" s="337"/>
      <c r="M37" s="337"/>
      <c r="N37" s="337"/>
      <c r="O37" s="337"/>
      <c r="P37" s="337"/>
      <c r="Q37" s="337"/>
      <c r="R37" s="337"/>
      <c r="S37" s="337"/>
      <c r="T37" s="337"/>
      <c r="U37" s="337"/>
      <c r="V37" s="337"/>
      <c r="W37" s="337"/>
      <c r="X37" s="337"/>
    </row>
    <row r="38" spans="1:24" ht="12.75">
      <c r="A38" s="338" t="s">
        <v>1374</v>
      </c>
      <c r="B38" s="338" t="b">
        <v>0</v>
      </c>
      <c r="C38" s="339">
        <v>9200</v>
      </c>
      <c r="D38" s="338" t="s">
        <v>1321</v>
      </c>
      <c r="E38" s="338" t="s">
        <v>1274</v>
      </c>
      <c r="F38" s="338" t="s">
        <v>1290</v>
      </c>
      <c r="G38" s="337"/>
      <c r="H38" s="337"/>
      <c r="I38" s="337"/>
      <c r="J38" s="337"/>
      <c r="K38" s="337"/>
      <c r="L38" s="337"/>
      <c r="M38" s="337"/>
      <c r="N38" s="337"/>
      <c r="O38" s="337"/>
      <c r="P38" s="337"/>
      <c r="Q38" s="337"/>
      <c r="R38" s="337"/>
      <c r="S38" s="337"/>
      <c r="T38" s="337"/>
      <c r="U38" s="337"/>
      <c r="V38" s="337"/>
      <c r="W38" s="337"/>
      <c r="X38" s="337"/>
    </row>
    <row r="39" spans="1:24" ht="12.75">
      <c r="A39" s="338" t="s">
        <v>1373</v>
      </c>
      <c r="B39" s="338" t="b">
        <v>0</v>
      </c>
      <c r="C39" s="339">
        <v>11000</v>
      </c>
      <c r="D39" s="338" t="s">
        <v>1275</v>
      </c>
      <c r="E39" s="338" t="s">
        <v>1274</v>
      </c>
      <c r="F39" s="338" t="s">
        <v>1279</v>
      </c>
      <c r="G39" s="337"/>
      <c r="H39" s="337"/>
      <c r="I39" s="337"/>
      <c r="J39" s="337"/>
      <c r="K39" s="337"/>
      <c r="L39" s="337"/>
      <c r="M39" s="337"/>
      <c r="N39" s="337"/>
      <c r="O39" s="337"/>
      <c r="P39" s="337"/>
      <c r="Q39" s="337"/>
      <c r="R39" s="337"/>
      <c r="S39" s="337"/>
      <c r="T39" s="337"/>
      <c r="U39" s="337"/>
      <c r="V39" s="337"/>
      <c r="W39" s="337"/>
      <c r="X39" s="337"/>
    </row>
    <row r="40" spans="1:24" ht="12.75">
      <c r="A40" s="338" t="s">
        <v>1372</v>
      </c>
      <c r="B40" s="338" t="b">
        <v>0</v>
      </c>
      <c r="C40" s="339">
        <v>6900</v>
      </c>
      <c r="D40" s="338" t="s">
        <v>1275</v>
      </c>
      <c r="E40" s="338" t="s">
        <v>1286</v>
      </c>
      <c r="F40" s="338" t="s">
        <v>1279</v>
      </c>
      <c r="G40" s="337"/>
      <c r="H40" s="337"/>
      <c r="I40" s="337"/>
      <c r="J40" s="337"/>
      <c r="K40" s="337"/>
      <c r="L40" s="337"/>
      <c r="M40" s="337"/>
      <c r="N40" s="337"/>
      <c r="O40" s="337"/>
      <c r="P40" s="337"/>
      <c r="Q40" s="337"/>
      <c r="R40" s="337"/>
      <c r="S40" s="337"/>
      <c r="T40" s="337"/>
      <c r="U40" s="337"/>
      <c r="V40" s="337"/>
      <c r="W40" s="337"/>
      <c r="X40" s="337"/>
    </row>
    <row r="41" spans="1:24" ht="12.75">
      <c r="A41" s="338" t="s">
        <v>1371</v>
      </c>
      <c r="B41" s="338" t="b">
        <v>0</v>
      </c>
      <c r="C41" s="339">
        <v>11000</v>
      </c>
      <c r="D41" s="338" t="s">
        <v>1275</v>
      </c>
      <c r="E41" s="338" t="s">
        <v>1274</v>
      </c>
      <c r="F41" s="338" t="s">
        <v>1277</v>
      </c>
      <c r="G41" s="337"/>
      <c r="H41" s="337"/>
      <c r="I41" s="337"/>
      <c r="J41" s="337"/>
      <c r="K41" s="337"/>
      <c r="L41" s="337"/>
      <c r="M41" s="337"/>
      <c r="N41" s="337"/>
      <c r="O41" s="337"/>
      <c r="P41" s="337"/>
      <c r="Q41" s="337"/>
      <c r="R41" s="337"/>
      <c r="S41" s="337"/>
      <c r="T41" s="337"/>
      <c r="U41" s="337"/>
      <c r="V41" s="337"/>
      <c r="W41" s="337"/>
      <c r="X41" s="337"/>
    </row>
    <row r="42" spans="1:24" ht="12.75">
      <c r="A42" s="338" t="s">
        <v>1093</v>
      </c>
      <c r="B42" s="338" t="b">
        <v>0</v>
      </c>
      <c r="C42" s="339">
        <v>11000</v>
      </c>
      <c r="D42" s="338" t="s">
        <v>1275</v>
      </c>
      <c r="E42" s="338" t="s">
        <v>1274</v>
      </c>
      <c r="F42" s="338" t="s">
        <v>1273</v>
      </c>
      <c r="G42" s="337"/>
      <c r="H42" s="337"/>
      <c r="I42" s="337"/>
      <c r="J42" s="337"/>
      <c r="K42" s="337"/>
      <c r="L42" s="337"/>
      <c r="M42" s="337"/>
      <c r="N42" s="337"/>
      <c r="O42" s="337"/>
      <c r="P42" s="337"/>
      <c r="Q42" s="337"/>
      <c r="R42" s="337"/>
      <c r="S42" s="337"/>
      <c r="T42" s="337"/>
      <c r="U42" s="337"/>
      <c r="V42" s="337"/>
      <c r="W42" s="337"/>
      <c r="X42" s="337"/>
    </row>
    <row r="43" spans="1:24" ht="12.75">
      <c r="A43" s="338" t="s">
        <v>1370</v>
      </c>
      <c r="B43" s="338" t="b">
        <v>0</v>
      </c>
      <c r="C43" s="339">
        <v>6900</v>
      </c>
      <c r="D43" s="338" t="s">
        <v>1275</v>
      </c>
      <c r="E43" s="338" t="s">
        <v>1286</v>
      </c>
      <c r="F43" s="338" t="s">
        <v>1273</v>
      </c>
      <c r="G43" s="337"/>
      <c r="H43" s="337"/>
      <c r="I43" s="337"/>
      <c r="J43" s="337"/>
      <c r="K43" s="337"/>
      <c r="L43" s="337"/>
      <c r="M43" s="337"/>
      <c r="N43" s="337"/>
      <c r="O43" s="337"/>
      <c r="P43" s="337"/>
      <c r="Q43" s="337"/>
      <c r="R43" s="337"/>
      <c r="S43" s="337"/>
      <c r="T43" s="337"/>
      <c r="U43" s="337"/>
      <c r="V43" s="337"/>
      <c r="W43" s="337"/>
      <c r="X43" s="337"/>
    </row>
    <row r="44" spans="1:24" ht="12.75">
      <c r="A44" s="338" t="s">
        <v>1369</v>
      </c>
      <c r="B44" s="338" t="b">
        <v>0</v>
      </c>
      <c r="C44" s="339">
        <v>9200</v>
      </c>
      <c r="D44" s="338" t="s">
        <v>1275</v>
      </c>
      <c r="E44" s="338" t="s">
        <v>1286</v>
      </c>
      <c r="F44" s="338" t="s">
        <v>1273</v>
      </c>
      <c r="G44" s="337"/>
      <c r="H44" s="337"/>
      <c r="I44" s="337"/>
      <c r="J44" s="337"/>
      <c r="K44" s="337"/>
      <c r="L44" s="337"/>
      <c r="M44" s="337"/>
      <c r="N44" s="337"/>
      <c r="O44" s="337"/>
      <c r="P44" s="337"/>
      <c r="Q44" s="337"/>
      <c r="R44" s="337"/>
      <c r="S44" s="337"/>
      <c r="T44" s="337"/>
      <c r="U44" s="337"/>
      <c r="V44" s="337"/>
      <c r="W44" s="337"/>
      <c r="X44" s="337"/>
    </row>
    <row r="45" spans="1:24" ht="12.75">
      <c r="A45" s="338" t="s">
        <v>1368</v>
      </c>
      <c r="B45" s="338" t="b">
        <v>0</v>
      </c>
      <c r="C45" s="339">
        <v>11000</v>
      </c>
      <c r="D45" s="338" t="s">
        <v>1321</v>
      </c>
      <c r="E45" s="338" t="s">
        <v>1274</v>
      </c>
      <c r="F45" s="338" t="s">
        <v>1281</v>
      </c>
      <c r="G45" s="337"/>
      <c r="H45" s="337"/>
      <c r="I45" s="337"/>
      <c r="J45" s="337"/>
      <c r="K45" s="337"/>
      <c r="L45" s="337"/>
      <c r="M45" s="337"/>
      <c r="N45" s="337"/>
      <c r="O45" s="337"/>
      <c r="P45" s="337"/>
      <c r="Q45" s="337"/>
      <c r="R45" s="337"/>
      <c r="S45" s="337"/>
      <c r="T45" s="337"/>
      <c r="U45" s="337"/>
      <c r="V45" s="337"/>
      <c r="W45" s="337"/>
      <c r="X45" s="337"/>
    </row>
    <row r="46" spans="1:24" ht="12.75">
      <c r="A46" s="338" t="s">
        <v>1367</v>
      </c>
      <c r="B46" s="338" t="b">
        <v>0</v>
      </c>
      <c r="C46" s="339">
        <v>6900</v>
      </c>
      <c r="D46" s="338" t="s">
        <v>1321</v>
      </c>
      <c r="E46" s="338" t="s">
        <v>1286</v>
      </c>
      <c r="F46" s="338" t="s">
        <v>1281</v>
      </c>
      <c r="G46" s="337"/>
      <c r="H46" s="337"/>
      <c r="I46" s="337"/>
      <c r="J46" s="337"/>
      <c r="K46" s="337"/>
      <c r="L46" s="337"/>
      <c r="M46" s="337"/>
      <c r="N46" s="337"/>
      <c r="O46" s="337"/>
      <c r="P46" s="337"/>
      <c r="Q46" s="337"/>
      <c r="R46" s="337"/>
      <c r="S46" s="337"/>
      <c r="T46" s="337"/>
      <c r="U46" s="337"/>
      <c r="V46" s="337"/>
      <c r="W46" s="337"/>
      <c r="X46" s="337"/>
    </row>
    <row r="47" spans="1:24" ht="12.75">
      <c r="A47" s="338" t="s">
        <v>1366</v>
      </c>
      <c r="B47" s="338" t="b">
        <v>0</v>
      </c>
      <c r="C47" s="339">
        <v>11000</v>
      </c>
      <c r="D47" s="338" t="s">
        <v>1321</v>
      </c>
      <c r="E47" s="338" t="s">
        <v>1274</v>
      </c>
      <c r="F47" s="338" t="s">
        <v>1290</v>
      </c>
      <c r="G47" s="337"/>
      <c r="H47" s="337"/>
      <c r="I47" s="337"/>
      <c r="J47" s="337"/>
      <c r="K47" s="337"/>
      <c r="L47" s="337"/>
      <c r="M47" s="337"/>
      <c r="N47" s="337"/>
      <c r="O47" s="337"/>
      <c r="P47" s="337"/>
      <c r="Q47" s="337"/>
      <c r="R47" s="337"/>
      <c r="S47" s="337"/>
      <c r="T47" s="337"/>
      <c r="U47" s="337"/>
      <c r="V47" s="337"/>
      <c r="W47" s="337"/>
      <c r="X47" s="337"/>
    </row>
    <row r="48" spans="1:24" ht="12.75">
      <c r="A48" s="447" t="s">
        <v>1365</v>
      </c>
      <c r="B48" s="433"/>
      <c r="C48" s="433"/>
      <c r="D48" s="433"/>
      <c r="E48" s="433"/>
      <c r="F48" s="434"/>
      <c r="G48" s="337"/>
      <c r="H48" s="337"/>
      <c r="I48" s="337"/>
      <c r="J48" s="337"/>
      <c r="K48" s="337"/>
      <c r="L48" s="337"/>
      <c r="M48" s="337"/>
      <c r="N48" s="337"/>
      <c r="O48" s="337"/>
      <c r="P48" s="337"/>
      <c r="Q48" s="337"/>
      <c r="R48" s="337"/>
      <c r="S48" s="337"/>
      <c r="T48" s="337"/>
      <c r="U48" s="337"/>
      <c r="V48" s="337"/>
      <c r="W48" s="337"/>
      <c r="X48" s="337"/>
    </row>
    <row r="49" spans="1:24" ht="12.75">
      <c r="A49" s="338" t="s">
        <v>1364</v>
      </c>
      <c r="B49" s="338" t="b">
        <v>0</v>
      </c>
      <c r="C49" s="339">
        <v>18000</v>
      </c>
      <c r="D49" s="338" t="s">
        <v>1275</v>
      </c>
      <c r="E49" s="338" t="s">
        <v>1274</v>
      </c>
      <c r="F49" s="338" t="s">
        <v>1279</v>
      </c>
      <c r="G49" s="337"/>
      <c r="H49" s="337"/>
      <c r="I49" s="337"/>
      <c r="J49" s="337"/>
      <c r="K49" s="337"/>
      <c r="L49" s="337"/>
      <c r="M49" s="337"/>
      <c r="N49" s="337"/>
      <c r="O49" s="337"/>
      <c r="P49" s="337"/>
      <c r="Q49" s="337"/>
      <c r="R49" s="337"/>
      <c r="S49" s="337"/>
      <c r="T49" s="337"/>
      <c r="U49" s="337"/>
      <c r="V49" s="337"/>
      <c r="W49" s="337"/>
      <c r="X49" s="337"/>
    </row>
    <row r="50" spans="1:24" ht="12.75">
      <c r="A50" s="338" t="s">
        <v>1363</v>
      </c>
      <c r="B50" s="338" t="b">
        <v>0</v>
      </c>
      <c r="C50" s="339">
        <v>18000</v>
      </c>
      <c r="D50" s="338" t="s">
        <v>1275</v>
      </c>
      <c r="E50" s="338" t="s">
        <v>1274</v>
      </c>
      <c r="F50" s="338" t="s">
        <v>1277</v>
      </c>
      <c r="G50" s="337"/>
      <c r="H50" s="337"/>
      <c r="I50" s="337"/>
      <c r="J50" s="337"/>
      <c r="K50" s="337"/>
      <c r="L50" s="337"/>
      <c r="M50" s="337"/>
      <c r="N50" s="337"/>
      <c r="O50" s="337"/>
      <c r="P50" s="337"/>
      <c r="Q50" s="337"/>
      <c r="R50" s="337"/>
      <c r="S50" s="337"/>
      <c r="T50" s="337"/>
      <c r="U50" s="337"/>
      <c r="V50" s="337"/>
      <c r="W50" s="337"/>
      <c r="X50" s="337"/>
    </row>
    <row r="51" spans="1:24" ht="12.75">
      <c r="A51" s="338" t="s">
        <v>1362</v>
      </c>
      <c r="B51" s="338" t="b">
        <v>0</v>
      </c>
      <c r="C51" s="339">
        <v>13000</v>
      </c>
      <c r="D51" s="338" t="s">
        <v>1275</v>
      </c>
      <c r="E51" s="338" t="s">
        <v>1286</v>
      </c>
      <c r="F51" s="338" t="s">
        <v>1277</v>
      </c>
      <c r="G51" s="337"/>
      <c r="H51" s="337"/>
      <c r="I51" s="337"/>
      <c r="J51" s="337"/>
      <c r="K51" s="337"/>
      <c r="L51" s="337"/>
      <c r="M51" s="337"/>
      <c r="N51" s="337"/>
      <c r="O51" s="337"/>
      <c r="P51" s="337"/>
      <c r="Q51" s="337"/>
      <c r="R51" s="337"/>
      <c r="S51" s="337"/>
      <c r="T51" s="337"/>
      <c r="U51" s="337"/>
      <c r="V51" s="337"/>
      <c r="W51" s="337"/>
      <c r="X51" s="337"/>
    </row>
    <row r="52" spans="1:24" ht="12.75">
      <c r="A52" s="338" t="s">
        <v>1361</v>
      </c>
      <c r="B52" s="338" t="b">
        <v>0</v>
      </c>
      <c r="C52" s="339">
        <v>18000</v>
      </c>
      <c r="D52" s="338" t="s">
        <v>1275</v>
      </c>
      <c r="E52" s="338" t="s">
        <v>1274</v>
      </c>
      <c r="F52" s="338" t="s">
        <v>1273</v>
      </c>
      <c r="G52" s="337"/>
      <c r="H52" s="337"/>
      <c r="I52" s="337"/>
      <c r="J52" s="337"/>
      <c r="K52" s="337"/>
      <c r="L52" s="337"/>
      <c r="M52" s="337"/>
      <c r="N52" s="337"/>
      <c r="O52" s="337"/>
      <c r="P52" s="337"/>
      <c r="Q52" s="337"/>
      <c r="R52" s="337"/>
      <c r="S52" s="337"/>
      <c r="T52" s="337"/>
      <c r="U52" s="337"/>
      <c r="V52" s="337"/>
      <c r="W52" s="337"/>
      <c r="X52" s="337"/>
    </row>
    <row r="53" spans="1:24" ht="12.75">
      <c r="A53" s="338" t="s">
        <v>1360</v>
      </c>
      <c r="B53" s="338" t="b">
        <v>0</v>
      </c>
      <c r="C53" s="339">
        <v>18000</v>
      </c>
      <c r="D53" s="338" t="s">
        <v>1282</v>
      </c>
      <c r="E53" s="338" t="s">
        <v>1274</v>
      </c>
      <c r="F53" s="338" t="s">
        <v>1281</v>
      </c>
      <c r="G53" s="337"/>
      <c r="H53" s="337"/>
      <c r="I53" s="337"/>
      <c r="J53" s="337"/>
      <c r="K53" s="337"/>
      <c r="L53" s="337"/>
      <c r="M53" s="337"/>
      <c r="N53" s="337"/>
      <c r="O53" s="337"/>
      <c r="P53" s="337"/>
      <c r="Q53" s="337"/>
      <c r="R53" s="337"/>
      <c r="S53" s="337"/>
      <c r="T53" s="337"/>
      <c r="U53" s="337"/>
      <c r="V53" s="337"/>
      <c r="W53" s="337"/>
      <c r="X53" s="337"/>
    </row>
    <row r="54" spans="1:24" ht="12.75">
      <c r="A54" s="338" t="s">
        <v>1359</v>
      </c>
      <c r="B54" s="338" t="b">
        <v>0</v>
      </c>
      <c r="C54" s="339">
        <v>13000</v>
      </c>
      <c r="D54" s="338" t="s">
        <v>1282</v>
      </c>
      <c r="E54" s="338" t="s">
        <v>1286</v>
      </c>
      <c r="F54" s="338" t="s">
        <v>1281</v>
      </c>
      <c r="G54" s="337"/>
      <c r="H54" s="337"/>
      <c r="I54" s="337"/>
      <c r="J54" s="337"/>
      <c r="K54" s="337"/>
      <c r="L54" s="337"/>
      <c r="M54" s="337"/>
      <c r="N54" s="337"/>
      <c r="O54" s="337"/>
      <c r="P54" s="337"/>
      <c r="Q54" s="337"/>
      <c r="R54" s="337"/>
      <c r="S54" s="337"/>
      <c r="T54" s="337"/>
      <c r="U54" s="337"/>
      <c r="V54" s="337"/>
      <c r="W54" s="337"/>
      <c r="X54" s="337"/>
    </row>
    <row r="55" spans="1:24" ht="12.75">
      <c r="A55" s="338" t="s">
        <v>1358</v>
      </c>
      <c r="B55" s="338" t="b">
        <v>0</v>
      </c>
      <c r="C55" s="339">
        <v>18000</v>
      </c>
      <c r="D55" s="338" t="s">
        <v>1321</v>
      </c>
      <c r="E55" s="338" t="s">
        <v>1274</v>
      </c>
      <c r="F55" s="338" t="s">
        <v>1290</v>
      </c>
      <c r="G55" s="337"/>
      <c r="H55" s="337"/>
      <c r="I55" s="337"/>
      <c r="J55" s="337"/>
      <c r="K55" s="337"/>
      <c r="L55" s="337"/>
      <c r="M55" s="337"/>
      <c r="N55" s="337"/>
      <c r="O55" s="337"/>
      <c r="P55" s="337"/>
      <c r="Q55" s="337"/>
      <c r="R55" s="337"/>
      <c r="S55" s="337"/>
      <c r="T55" s="337"/>
      <c r="U55" s="337"/>
      <c r="V55" s="337"/>
      <c r="W55" s="337"/>
      <c r="X55" s="337"/>
    </row>
    <row r="56" spans="1:24" ht="12.75">
      <c r="A56" s="338" t="s">
        <v>1357</v>
      </c>
      <c r="B56" s="338" t="b">
        <v>0</v>
      </c>
      <c r="C56" s="339">
        <v>33000</v>
      </c>
      <c r="D56" s="338" t="s">
        <v>1275</v>
      </c>
      <c r="E56" s="338" t="s">
        <v>1274</v>
      </c>
      <c r="F56" s="338" t="s">
        <v>1279</v>
      </c>
      <c r="G56" s="337"/>
      <c r="H56" s="337"/>
      <c r="I56" s="337"/>
      <c r="J56" s="337"/>
      <c r="K56" s="337"/>
      <c r="L56" s="337"/>
      <c r="M56" s="337"/>
      <c r="N56" s="337"/>
      <c r="O56" s="337"/>
      <c r="P56" s="337"/>
      <c r="Q56" s="337"/>
      <c r="R56" s="337"/>
      <c r="S56" s="337"/>
      <c r="T56" s="337"/>
      <c r="U56" s="337"/>
      <c r="V56" s="337"/>
      <c r="W56" s="337"/>
      <c r="X56" s="337"/>
    </row>
    <row r="57" spans="1:24" ht="12.75">
      <c r="A57" s="338" t="s">
        <v>1356</v>
      </c>
      <c r="B57" s="338" t="b">
        <v>0</v>
      </c>
      <c r="C57" s="339">
        <v>20000</v>
      </c>
      <c r="D57" s="338" t="s">
        <v>1275</v>
      </c>
      <c r="E57" s="338" t="s">
        <v>1286</v>
      </c>
      <c r="F57" s="338" t="s">
        <v>1279</v>
      </c>
      <c r="G57" s="337"/>
      <c r="H57" s="337"/>
      <c r="I57" s="337"/>
      <c r="J57" s="337"/>
      <c r="K57" s="337"/>
      <c r="L57" s="337"/>
      <c r="M57" s="337"/>
      <c r="N57" s="337"/>
      <c r="O57" s="337"/>
      <c r="P57" s="337"/>
      <c r="Q57" s="337"/>
      <c r="R57" s="337"/>
      <c r="S57" s="337"/>
      <c r="T57" s="337"/>
      <c r="U57" s="337"/>
      <c r="V57" s="337"/>
      <c r="W57" s="337"/>
      <c r="X57" s="337"/>
    </row>
    <row r="58" spans="1:24" ht="12.75">
      <c r="A58" s="338" t="s">
        <v>1355</v>
      </c>
      <c r="B58" s="338" t="b">
        <v>0</v>
      </c>
      <c r="C58" s="339">
        <v>26000</v>
      </c>
      <c r="D58" s="338" t="s">
        <v>1275</v>
      </c>
      <c r="E58" s="338" t="s">
        <v>1274</v>
      </c>
      <c r="F58" s="338" t="s">
        <v>1277</v>
      </c>
      <c r="G58" s="337"/>
      <c r="H58" s="337"/>
      <c r="I58" s="337"/>
      <c r="J58" s="337"/>
      <c r="K58" s="337"/>
      <c r="L58" s="337"/>
      <c r="M58" s="337"/>
      <c r="N58" s="337"/>
      <c r="O58" s="337"/>
      <c r="P58" s="337"/>
      <c r="Q58" s="337"/>
      <c r="R58" s="337"/>
      <c r="S58" s="337"/>
      <c r="T58" s="337"/>
      <c r="U58" s="337"/>
      <c r="V58" s="337"/>
      <c r="W58" s="337"/>
      <c r="X58" s="337"/>
    </row>
    <row r="59" spans="1:24" ht="12.75">
      <c r="A59" s="338" t="s">
        <v>1354</v>
      </c>
      <c r="B59" s="338" t="b">
        <v>0</v>
      </c>
      <c r="C59" s="339">
        <v>17000</v>
      </c>
      <c r="D59" s="338" t="s">
        <v>1275</v>
      </c>
      <c r="E59" s="338" t="s">
        <v>1286</v>
      </c>
      <c r="F59" s="338" t="s">
        <v>1277</v>
      </c>
      <c r="G59" s="337"/>
      <c r="H59" s="337"/>
      <c r="I59" s="337"/>
      <c r="J59" s="337"/>
      <c r="K59" s="337"/>
      <c r="L59" s="337"/>
      <c r="M59" s="337"/>
      <c r="N59" s="337"/>
      <c r="O59" s="337"/>
      <c r="P59" s="337"/>
      <c r="Q59" s="337"/>
      <c r="R59" s="337"/>
      <c r="S59" s="337"/>
      <c r="T59" s="337"/>
      <c r="U59" s="337"/>
      <c r="V59" s="337"/>
      <c r="W59" s="337"/>
      <c r="X59" s="337"/>
    </row>
    <row r="60" spans="1:24" ht="12.75">
      <c r="A60" s="338" t="s">
        <v>1353</v>
      </c>
      <c r="B60" s="338" t="b">
        <v>0</v>
      </c>
      <c r="C60" s="339">
        <v>26000</v>
      </c>
      <c r="D60" s="338" t="s">
        <v>1275</v>
      </c>
      <c r="E60" s="338" t="s">
        <v>1274</v>
      </c>
      <c r="F60" s="338" t="s">
        <v>1273</v>
      </c>
      <c r="G60" s="337"/>
      <c r="H60" s="337"/>
      <c r="I60" s="337"/>
      <c r="J60" s="337"/>
      <c r="K60" s="337"/>
      <c r="L60" s="337"/>
      <c r="M60" s="337"/>
      <c r="N60" s="337"/>
      <c r="O60" s="337"/>
      <c r="P60" s="337"/>
      <c r="Q60" s="337"/>
      <c r="R60" s="337"/>
      <c r="S60" s="337"/>
      <c r="T60" s="337"/>
      <c r="U60" s="337"/>
      <c r="V60" s="337"/>
      <c r="W60" s="337"/>
      <c r="X60" s="337"/>
    </row>
    <row r="61" spans="1:24" ht="12.75">
      <c r="A61" s="338" t="s">
        <v>1352</v>
      </c>
      <c r="B61" s="338" t="b">
        <v>0</v>
      </c>
      <c r="C61" s="339">
        <v>26000</v>
      </c>
      <c r="D61" s="338" t="s">
        <v>1275</v>
      </c>
      <c r="E61" s="338" t="s">
        <v>1274</v>
      </c>
      <c r="F61" s="338" t="s">
        <v>1281</v>
      </c>
      <c r="G61" s="337"/>
      <c r="H61" s="337"/>
      <c r="I61" s="337"/>
      <c r="J61" s="337"/>
      <c r="K61" s="337"/>
      <c r="L61" s="337"/>
      <c r="M61" s="337"/>
      <c r="N61" s="337"/>
      <c r="O61" s="337"/>
      <c r="P61" s="337"/>
      <c r="Q61" s="337"/>
      <c r="R61" s="337"/>
      <c r="S61" s="337"/>
      <c r="T61" s="337"/>
      <c r="U61" s="337"/>
      <c r="V61" s="337"/>
      <c r="W61" s="337"/>
      <c r="X61" s="337"/>
    </row>
    <row r="62" spans="1:24" ht="12.75">
      <c r="A62" s="338" t="s">
        <v>1351</v>
      </c>
      <c r="B62" s="338" t="b">
        <v>0</v>
      </c>
      <c r="C62" s="339">
        <v>26000</v>
      </c>
      <c r="D62" s="338" t="s">
        <v>1321</v>
      </c>
      <c r="E62" s="338" t="s">
        <v>1274</v>
      </c>
      <c r="F62" s="338" t="s">
        <v>1290</v>
      </c>
      <c r="G62" s="337"/>
      <c r="H62" s="337"/>
      <c r="I62" s="337"/>
      <c r="J62" s="337"/>
      <c r="K62" s="337"/>
      <c r="L62" s="337"/>
      <c r="M62" s="337"/>
      <c r="N62" s="337"/>
      <c r="O62" s="337"/>
      <c r="P62" s="337"/>
      <c r="Q62" s="337"/>
      <c r="R62" s="337"/>
      <c r="S62" s="337"/>
      <c r="T62" s="337"/>
      <c r="U62" s="337"/>
      <c r="V62" s="337"/>
      <c r="W62" s="337"/>
      <c r="X62" s="337"/>
    </row>
    <row r="63" spans="1:24" ht="12.75">
      <c r="A63" s="338" t="s">
        <v>1350</v>
      </c>
      <c r="B63" s="338" t="b">
        <v>0</v>
      </c>
      <c r="C63" s="339">
        <v>17000</v>
      </c>
      <c r="D63" s="338" t="s">
        <v>1321</v>
      </c>
      <c r="E63" s="338" t="s">
        <v>1286</v>
      </c>
      <c r="F63" s="338" t="s">
        <v>1290</v>
      </c>
      <c r="G63" s="337"/>
      <c r="H63" s="337"/>
      <c r="I63" s="337"/>
      <c r="J63" s="337"/>
      <c r="K63" s="337"/>
      <c r="L63" s="337"/>
      <c r="M63" s="337"/>
      <c r="N63" s="337"/>
      <c r="O63" s="337"/>
      <c r="P63" s="337"/>
      <c r="Q63" s="337"/>
      <c r="R63" s="337"/>
      <c r="S63" s="337"/>
      <c r="T63" s="337"/>
      <c r="U63" s="337"/>
      <c r="V63" s="337"/>
      <c r="W63" s="337"/>
      <c r="X63" s="337"/>
    </row>
    <row r="64" spans="1:24" ht="12.75">
      <c r="A64" s="338" t="s">
        <v>1349</v>
      </c>
      <c r="B64" s="338" t="b">
        <v>0</v>
      </c>
      <c r="C64" s="339">
        <v>46000</v>
      </c>
      <c r="D64" s="338" t="s">
        <v>1275</v>
      </c>
      <c r="E64" s="338" t="s">
        <v>1274</v>
      </c>
      <c r="F64" s="338" t="s">
        <v>1279</v>
      </c>
      <c r="G64" s="337"/>
      <c r="H64" s="337"/>
      <c r="I64" s="337"/>
      <c r="J64" s="337"/>
      <c r="K64" s="337"/>
      <c r="L64" s="337"/>
      <c r="M64" s="337"/>
      <c r="N64" s="337"/>
      <c r="O64" s="337"/>
      <c r="P64" s="337"/>
      <c r="Q64" s="337"/>
      <c r="R64" s="337"/>
      <c r="S64" s="337"/>
      <c r="T64" s="337"/>
      <c r="U64" s="337"/>
      <c r="V64" s="337"/>
      <c r="W64" s="337"/>
      <c r="X64" s="337"/>
    </row>
    <row r="65" spans="1:24" ht="12.75">
      <c r="A65" s="338" t="s">
        <v>1348</v>
      </c>
      <c r="B65" s="338" t="b">
        <v>0</v>
      </c>
      <c r="C65" s="339">
        <v>27000</v>
      </c>
      <c r="D65" s="338" t="s">
        <v>1275</v>
      </c>
      <c r="E65" s="338" t="s">
        <v>1286</v>
      </c>
      <c r="F65" s="338" t="s">
        <v>1279</v>
      </c>
      <c r="G65" s="337"/>
      <c r="H65" s="337"/>
      <c r="I65" s="337"/>
      <c r="J65" s="337"/>
      <c r="K65" s="337"/>
      <c r="L65" s="337"/>
      <c r="M65" s="337"/>
      <c r="N65" s="337"/>
      <c r="O65" s="337"/>
      <c r="P65" s="337"/>
      <c r="Q65" s="337"/>
      <c r="R65" s="337"/>
      <c r="S65" s="337"/>
      <c r="T65" s="337"/>
      <c r="U65" s="337"/>
      <c r="V65" s="337"/>
      <c r="W65" s="337"/>
      <c r="X65" s="337"/>
    </row>
    <row r="66" spans="1:24" ht="12.75">
      <c r="A66" s="338" t="s">
        <v>1347</v>
      </c>
      <c r="B66" s="338" t="b">
        <v>0</v>
      </c>
      <c r="C66" s="339">
        <v>33000</v>
      </c>
      <c r="D66" s="338" t="s">
        <v>1275</v>
      </c>
      <c r="E66" s="338" t="s">
        <v>1274</v>
      </c>
      <c r="F66" s="338" t="s">
        <v>1277</v>
      </c>
      <c r="G66" s="337"/>
      <c r="H66" s="337"/>
      <c r="I66" s="337"/>
      <c r="J66" s="337"/>
      <c r="K66" s="337"/>
      <c r="L66" s="337"/>
      <c r="M66" s="337"/>
      <c r="N66" s="337"/>
      <c r="O66" s="337"/>
      <c r="P66" s="337"/>
      <c r="Q66" s="337"/>
      <c r="R66" s="337"/>
      <c r="S66" s="337"/>
      <c r="T66" s="337"/>
      <c r="U66" s="337"/>
      <c r="V66" s="337"/>
      <c r="W66" s="337"/>
      <c r="X66" s="337"/>
    </row>
    <row r="67" spans="1:24" ht="12.75">
      <c r="A67" s="338" t="s">
        <v>1346</v>
      </c>
      <c r="B67" s="338" t="b">
        <v>0</v>
      </c>
      <c r="C67" s="339">
        <v>20000</v>
      </c>
      <c r="D67" s="338" t="s">
        <v>1275</v>
      </c>
      <c r="E67" s="338" t="s">
        <v>1286</v>
      </c>
      <c r="F67" s="338" t="s">
        <v>1277</v>
      </c>
      <c r="G67" s="337"/>
      <c r="H67" s="337"/>
      <c r="I67" s="337"/>
      <c r="J67" s="337"/>
      <c r="K67" s="337"/>
      <c r="L67" s="337"/>
      <c r="M67" s="337"/>
      <c r="N67" s="337"/>
      <c r="O67" s="337"/>
      <c r="P67" s="337"/>
      <c r="Q67" s="337"/>
      <c r="R67" s="337"/>
      <c r="S67" s="337"/>
      <c r="T67" s="337"/>
      <c r="U67" s="337"/>
      <c r="V67" s="337"/>
      <c r="W67" s="337"/>
      <c r="X67" s="337"/>
    </row>
    <row r="68" spans="1:24" ht="12.75">
      <c r="A68" s="338" t="s">
        <v>1345</v>
      </c>
      <c r="B68" s="338" t="b">
        <v>0</v>
      </c>
      <c r="C68" s="339">
        <v>33000</v>
      </c>
      <c r="D68" s="338" t="s">
        <v>1275</v>
      </c>
      <c r="E68" s="338" t="s">
        <v>1274</v>
      </c>
      <c r="F68" s="338" t="s">
        <v>1273</v>
      </c>
      <c r="G68" s="337"/>
      <c r="H68" s="337"/>
      <c r="I68" s="337"/>
      <c r="J68" s="337"/>
      <c r="K68" s="337"/>
      <c r="L68" s="337"/>
      <c r="M68" s="337"/>
      <c r="N68" s="337"/>
      <c r="O68" s="337"/>
      <c r="P68" s="337"/>
      <c r="Q68" s="337"/>
      <c r="R68" s="337"/>
      <c r="S68" s="337"/>
      <c r="T68" s="337"/>
      <c r="U68" s="337"/>
      <c r="V68" s="337"/>
      <c r="W68" s="337"/>
      <c r="X68" s="337"/>
    </row>
    <row r="69" spans="1:24" ht="12.75">
      <c r="A69" s="338" t="s">
        <v>1344</v>
      </c>
      <c r="B69" s="338" t="b">
        <v>0</v>
      </c>
      <c r="C69" s="339">
        <v>33000</v>
      </c>
      <c r="D69" s="338" t="s">
        <v>1321</v>
      </c>
      <c r="E69" s="338" t="s">
        <v>1274</v>
      </c>
      <c r="F69" s="338" t="s">
        <v>1290</v>
      </c>
      <c r="G69" s="337"/>
      <c r="H69" s="337"/>
      <c r="I69" s="337"/>
      <c r="J69" s="337"/>
      <c r="K69" s="337"/>
      <c r="L69" s="337"/>
      <c r="M69" s="337"/>
      <c r="N69" s="337"/>
      <c r="O69" s="337"/>
      <c r="P69" s="337"/>
      <c r="Q69" s="337"/>
      <c r="R69" s="337"/>
      <c r="S69" s="337"/>
      <c r="T69" s="337"/>
      <c r="U69" s="337"/>
      <c r="V69" s="337"/>
      <c r="W69" s="337"/>
      <c r="X69" s="337"/>
    </row>
    <row r="70" spans="1:24" ht="12.75">
      <c r="A70" s="447" t="s">
        <v>1343</v>
      </c>
      <c r="B70" s="433"/>
      <c r="C70" s="433"/>
      <c r="D70" s="433"/>
      <c r="E70" s="433"/>
      <c r="F70" s="434"/>
      <c r="G70" s="337"/>
      <c r="H70" s="337"/>
      <c r="I70" s="337"/>
      <c r="J70" s="337"/>
      <c r="K70" s="337"/>
      <c r="L70" s="337"/>
      <c r="M70" s="337"/>
      <c r="N70" s="337"/>
      <c r="O70" s="337"/>
      <c r="P70" s="337"/>
      <c r="Q70" s="337"/>
      <c r="R70" s="337"/>
      <c r="S70" s="337"/>
      <c r="T70" s="337"/>
      <c r="U70" s="337"/>
      <c r="V70" s="337"/>
      <c r="W70" s="337"/>
      <c r="X70" s="337"/>
    </row>
    <row r="71" spans="1:24" ht="12.75">
      <c r="A71" s="338" t="s">
        <v>1342</v>
      </c>
      <c r="B71" s="338" t="b">
        <v>0</v>
      </c>
      <c r="C71" s="339">
        <v>71000</v>
      </c>
      <c r="D71" s="338" t="s">
        <v>1275</v>
      </c>
      <c r="E71" s="338" t="s">
        <v>1274</v>
      </c>
      <c r="F71" s="338" t="s">
        <v>1279</v>
      </c>
      <c r="G71" s="337"/>
      <c r="H71" s="337"/>
      <c r="I71" s="337"/>
      <c r="J71" s="337"/>
      <c r="K71" s="337"/>
      <c r="L71" s="337"/>
      <c r="M71" s="337"/>
      <c r="N71" s="337"/>
      <c r="O71" s="337"/>
      <c r="P71" s="337"/>
      <c r="Q71" s="337"/>
      <c r="R71" s="337"/>
      <c r="S71" s="337"/>
      <c r="T71" s="337"/>
      <c r="U71" s="337"/>
      <c r="V71" s="337"/>
      <c r="W71" s="337"/>
      <c r="X71" s="337"/>
    </row>
    <row r="72" spans="1:24" ht="12.75">
      <c r="A72" s="338" t="s">
        <v>1341</v>
      </c>
      <c r="B72" s="338" t="b">
        <v>0</v>
      </c>
      <c r="C72" s="339">
        <v>46000</v>
      </c>
      <c r="D72" s="338" t="s">
        <v>1275</v>
      </c>
      <c r="E72" s="338" t="s">
        <v>1274</v>
      </c>
      <c r="F72" s="338" t="s">
        <v>1277</v>
      </c>
      <c r="G72" s="337"/>
      <c r="H72" s="337"/>
      <c r="I72" s="337"/>
      <c r="J72" s="337"/>
      <c r="K72" s="337"/>
      <c r="L72" s="337"/>
      <c r="M72" s="337"/>
      <c r="N72" s="337"/>
      <c r="O72" s="337"/>
      <c r="P72" s="337"/>
      <c r="Q72" s="337"/>
      <c r="R72" s="337"/>
      <c r="S72" s="337"/>
      <c r="T72" s="337"/>
      <c r="U72" s="337"/>
      <c r="V72" s="337"/>
      <c r="W72" s="337"/>
      <c r="X72" s="337"/>
    </row>
    <row r="73" spans="1:24" ht="12.75">
      <c r="A73" s="338" t="s">
        <v>1340</v>
      </c>
      <c r="B73" s="338" t="b">
        <v>0</v>
      </c>
      <c r="C73" s="339">
        <v>46000</v>
      </c>
      <c r="D73" s="338" t="s">
        <v>1275</v>
      </c>
      <c r="E73" s="338" t="s">
        <v>1274</v>
      </c>
      <c r="F73" s="338" t="s">
        <v>1273</v>
      </c>
      <c r="G73" s="337"/>
      <c r="H73" s="337"/>
      <c r="I73" s="337"/>
      <c r="J73" s="337"/>
      <c r="K73" s="337"/>
      <c r="L73" s="337"/>
      <c r="M73" s="337"/>
      <c r="N73" s="337"/>
      <c r="O73" s="337"/>
      <c r="P73" s="337"/>
      <c r="Q73" s="337"/>
      <c r="R73" s="337"/>
      <c r="S73" s="337"/>
      <c r="T73" s="337"/>
      <c r="U73" s="337"/>
      <c r="V73" s="337"/>
      <c r="W73" s="337"/>
      <c r="X73" s="337"/>
    </row>
    <row r="74" spans="1:24" ht="12.75">
      <c r="A74" s="338" t="s">
        <v>1339</v>
      </c>
      <c r="B74" s="338" t="b">
        <v>0</v>
      </c>
      <c r="C74" s="339">
        <v>27000</v>
      </c>
      <c r="D74" s="338" t="s">
        <v>1275</v>
      </c>
      <c r="E74" s="338" t="s">
        <v>1286</v>
      </c>
      <c r="F74" s="338" t="s">
        <v>1273</v>
      </c>
      <c r="G74" s="337"/>
      <c r="H74" s="337"/>
      <c r="I74" s="337"/>
      <c r="J74" s="337"/>
      <c r="K74" s="337"/>
      <c r="L74" s="337"/>
      <c r="M74" s="337"/>
      <c r="N74" s="337"/>
      <c r="O74" s="337"/>
      <c r="P74" s="337"/>
      <c r="Q74" s="337"/>
      <c r="R74" s="337"/>
      <c r="S74" s="337"/>
      <c r="T74" s="337"/>
      <c r="U74" s="337"/>
      <c r="V74" s="337"/>
      <c r="W74" s="337"/>
      <c r="X74" s="337"/>
    </row>
    <row r="75" spans="1:24" ht="12.75">
      <c r="A75" s="338" t="s">
        <v>1338</v>
      </c>
      <c r="B75" s="338" t="b">
        <v>0</v>
      </c>
      <c r="C75" s="339">
        <v>46000</v>
      </c>
      <c r="D75" s="338" t="s">
        <v>1282</v>
      </c>
      <c r="E75" s="338" t="s">
        <v>1274</v>
      </c>
      <c r="F75" s="338" t="s">
        <v>1281</v>
      </c>
      <c r="G75" s="337"/>
      <c r="H75" s="337"/>
      <c r="I75" s="337"/>
      <c r="J75" s="337"/>
      <c r="K75" s="337"/>
      <c r="L75" s="337"/>
      <c r="M75" s="337"/>
      <c r="N75" s="337"/>
      <c r="O75" s="337"/>
      <c r="P75" s="337"/>
      <c r="Q75" s="337"/>
      <c r="R75" s="337"/>
      <c r="S75" s="337"/>
      <c r="T75" s="337"/>
      <c r="U75" s="337"/>
      <c r="V75" s="337"/>
      <c r="W75" s="337"/>
      <c r="X75" s="337"/>
    </row>
    <row r="76" spans="1:24" ht="12.75">
      <c r="A76" s="338" t="s">
        <v>1337</v>
      </c>
      <c r="B76" s="338" t="b">
        <v>0</v>
      </c>
      <c r="C76" s="339">
        <v>27000</v>
      </c>
      <c r="D76" s="338" t="s">
        <v>1282</v>
      </c>
      <c r="E76" s="338" t="s">
        <v>1286</v>
      </c>
      <c r="F76" s="338" t="s">
        <v>1281</v>
      </c>
      <c r="G76" s="337"/>
      <c r="H76" s="337"/>
      <c r="I76" s="337"/>
      <c r="J76" s="337"/>
      <c r="K76" s="337"/>
      <c r="L76" s="337"/>
      <c r="M76" s="337"/>
      <c r="N76" s="337"/>
      <c r="O76" s="337"/>
      <c r="P76" s="337"/>
      <c r="Q76" s="337"/>
      <c r="R76" s="337"/>
      <c r="S76" s="337"/>
      <c r="T76" s="337"/>
      <c r="U76" s="337"/>
      <c r="V76" s="337"/>
      <c r="W76" s="337"/>
      <c r="X76" s="337"/>
    </row>
    <row r="77" spans="1:24" ht="12.75">
      <c r="A77" s="338" t="s">
        <v>1336</v>
      </c>
      <c r="B77" s="338" t="b">
        <v>0</v>
      </c>
      <c r="C77" s="339">
        <v>46000</v>
      </c>
      <c r="D77" s="338" t="s">
        <v>1321</v>
      </c>
      <c r="E77" s="338" t="s">
        <v>1274</v>
      </c>
      <c r="F77" s="338" t="s">
        <v>1290</v>
      </c>
      <c r="G77" s="337"/>
      <c r="H77" s="337"/>
      <c r="I77" s="337"/>
      <c r="J77" s="337"/>
      <c r="K77" s="337"/>
      <c r="L77" s="337"/>
      <c r="M77" s="337"/>
      <c r="N77" s="337"/>
      <c r="O77" s="337"/>
      <c r="P77" s="337"/>
      <c r="Q77" s="337"/>
      <c r="R77" s="337"/>
      <c r="S77" s="337"/>
      <c r="T77" s="337"/>
      <c r="U77" s="337"/>
      <c r="V77" s="337"/>
      <c r="W77" s="337"/>
      <c r="X77" s="337"/>
    </row>
    <row r="78" spans="1:24" ht="12.75">
      <c r="A78" s="338" t="s">
        <v>1335</v>
      </c>
      <c r="B78" s="338" t="b">
        <v>0</v>
      </c>
      <c r="C78" s="339">
        <v>27000</v>
      </c>
      <c r="D78" s="338" t="s">
        <v>1321</v>
      </c>
      <c r="E78" s="338" t="s">
        <v>1286</v>
      </c>
      <c r="F78" s="338" t="s">
        <v>1290</v>
      </c>
      <c r="G78" s="337"/>
      <c r="H78" s="337"/>
      <c r="I78" s="337"/>
      <c r="J78" s="337"/>
      <c r="K78" s="337"/>
      <c r="L78" s="337"/>
      <c r="M78" s="337"/>
      <c r="N78" s="337"/>
      <c r="O78" s="337"/>
      <c r="P78" s="337"/>
      <c r="Q78" s="337"/>
      <c r="R78" s="337"/>
      <c r="S78" s="337"/>
      <c r="T78" s="337"/>
      <c r="U78" s="337"/>
      <c r="V78" s="337"/>
      <c r="W78" s="337"/>
      <c r="X78" s="337"/>
    </row>
    <row r="79" spans="1:24" ht="12.75">
      <c r="A79" s="338" t="s">
        <v>1334</v>
      </c>
      <c r="B79" s="338" t="b">
        <v>0</v>
      </c>
      <c r="C79" s="339">
        <v>54000</v>
      </c>
      <c r="D79" s="338" t="s">
        <v>1275</v>
      </c>
      <c r="E79" s="338" t="s">
        <v>1274</v>
      </c>
      <c r="F79" s="338" t="s">
        <v>1277</v>
      </c>
      <c r="G79" s="337"/>
      <c r="H79" s="337"/>
      <c r="I79" s="337"/>
      <c r="J79" s="337"/>
      <c r="K79" s="337"/>
      <c r="L79" s="337"/>
      <c r="M79" s="337"/>
      <c r="N79" s="337"/>
      <c r="O79" s="337"/>
      <c r="P79" s="337"/>
      <c r="Q79" s="337"/>
      <c r="R79" s="337"/>
      <c r="S79" s="337"/>
      <c r="T79" s="337"/>
      <c r="U79" s="337"/>
      <c r="V79" s="337"/>
      <c r="W79" s="337"/>
      <c r="X79" s="337"/>
    </row>
    <row r="80" spans="1:24" ht="12.75">
      <c r="A80" s="338" t="s">
        <v>1078</v>
      </c>
      <c r="B80" s="338" t="b">
        <v>0</v>
      </c>
      <c r="C80" s="339">
        <v>54000</v>
      </c>
      <c r="D80" s="338" t="s">
        <v>1275</v>
      </c>
      <c r="E80" s="338" t="s">
        <v>1274</v>
      </c>
      <c r="F80" s="338" t="s">
        <v>1273</v>
      </c>
      <c r="G80" s="337"/>
      <c r="H80" s="337"/>
      <c r="I80" s="337"/>
      <c r="J80" s="337"/>
      <c r="K80" s="337"/>
      <c r="L80" s="337"/>
      <c r="M80" s="337"/>
      <c r="N80" s="337"/>
      <c r="O80" s="337"/>
      <c r="P80" s="337"/>
      <c r="Q80" s="337"/>
      <c r="R80" s="337"/>
      <c r="S80" s="337"/>
      <c r="T80" s="337"/>
      <c r="U80" s="337"/>
      <c r="V80" s="337"/>
      <c r="W80" s="337"/>
      <c r="X80" s="337"/>
    </row>
    <row r="81" spans="1:24" ht="12.75">
      <c r="A81" s="338" t="s">
        <v>1081</v>
      </c>
      <c r="B81" s="338" t="b">
        <v>0</v>
      </c>
      <c r="C81" s="339">
        <v>31000</v>
      </c>
      <c r="D81" s="338" t="s">
        <v>1275</v>
      </c>
      <c r="E81" s="338" t="s">
        <v>1286</v>
      </c>
      <c r="F81" s="338" t="s">
        <v>1273</v>
      </c>
      <c r="G81" s="337"/>
      <c r="H81" s="337"/>
      <c r="I81" s="337"/>
      <c r="J81" s="337"/>
      <c r="K81" s="337"/>
      <c r="L81" s="337"/>
      <c r="M81" s="337"/>
      <c r="N81" s="337"/>
      <c r="O81" s="337"/>
      <c r="P81" s="337"/>
      <c r="Q81" s="337"/>
      <c r="R81" s="337"/>
      <c r="S81" s="337"/>
      <c r="T81" s="337"/>
      <c r="U81" s="337"/>
      <c r="V81" s="337"/>
      <c r="W81" s="337"/>
      <c r="X81" s="337"/>
    </row>
    <row r="82" spans="1:24" ht="12.75">
      <c r="A82" s="338" t="s">
        <v>1333</v>
      </c>
      <c r="B82" s="338" t="b">
        <v>0</v>
      </c>
      <c r="C82" s="339">
        <v>54000</v>
      </c>
      <c r="D82" s="338" t="s">
        <v>1282</v>
      </c>
      <c r="E82" s="338" t="s">
        <v>1274</v>
      </c>
      <c r="F82" s="338" t="s">
        <v>1281</v>
      </c>
      <c r="G82" s="337"/>
      <c r="H82" s="337"/>
      <c r="I82" s="337"/>
      <c r="J82" s="337"/>
      <c r="K82" s="337"/>
      <c r="L82" s="337"/>
      <c r="M82" s="337"/>
      <c r="N82" s="337"/>
      <c r="O82" s="337"/>
      <c r="P82" s="337"/>
      <c r="Q82" s="337"/>
      <c r="R82" s="337"/>
      <c r="S82" s="337"/>
      <c r="T82" s="337"/>
      <c r="U82" s="337"/>
      <c r="V82" s="337"/>
      <c r="W82" s="337"/>
      <c r="X82" s="337"/>
    </row>
    <row r="83" spans="1:24" ht="12.75">
      <c r="A83" s="338" t="s">
        <v>1332</v>
      </c>
      <c r="B83" s="338" t="b">
        <v>0</v>
      </c>
      <c r="C83" s="339">
        <v>31000</v>
      </c>
      <c r="D83" s="338" t="s">
        <v>1282</v>
      </c>
      <c r="E83" s="338" t="s">
        <v>1286</v>
      </c>
      <c r="F83" s="338" t="s">
        <v>1281</v>
      </c>
      <c r="G83" s="337"/>
      <c r="H83" s="337"/>
      <c r="I83" s="337"/>
      <c r="J83" s="337"/>
      <c r="K83" s="337"/>
      <c r="L83" s="337"/>
      <c r="M83" s="337"/>
      <c r="N83" s="337"/>
      <c r="O83" s="337"/>
      <c r="P83" s="337"/>
      <c r="Q83" s="337"/>
      <c r="R83" s="337"/>
      <c r="S83" s="337"/>
      <c r="T83" s="337"/>
      <c r="U83" s="337"/>
      <c r="V83" s="337"/>
      <c r="W83" s="337"/>
      <c r="X83" s="337"/>
    </row>
    <row r="84" spans="1:24" ht="12.75">
      <c r="A84" s="338" t="s">
        <v>1331</v>
      </c>
      <c r="B84" s="338" t="b">
        <v>0</v>
      </c>
      <c r="C84" s="339">
        <v>35000</v>
      </c>
      <c r="D84" s="338" t="s">
        <v>1282</v>
      </c>
      <c r="E84" s="338" t="s">
        <v>1286</v>
      </c>
      <c r="F84" s="338" t="s">
        <v>1281</v>
      </c>
      <c r="G84" s="337"/>
      <c r="H84" s="337"/>
      <c r="I84" s="337"/>
      <c r="J84" s="337"/>
      <c r="K84" s="337"/>
      <c r="L84" s="337"/>
      <c r="M84" s="337"/>
      <c r="N84" s="337"/>
      <c r="O84" s="337"/>
      <c r="P84" s="337"/>
      <c r="Q84" s="337"/>
      <c r="R84" s="337"/>
      <c r="S84" s="337"/>
      <c r="T84" s="337"/>
      <c r="U84" s="337"/>
      <c r="V84" s="337"/>
      <c r="W84" s="337"/>
      <c r="X84" s="337"/>
    </row>
    <row r="85" spans="1:24" ht="12.75">
      <c r="A85" s="338" t="s">
        <v>1330</v>
      </c>
      <c r="B85" s="338" t="b">
        <v>0</v>
      </c>
      <c r="C85" s="339">
        <v>63000</v>
      </c>
      <c r="D85" s="338" t="s">
        <v>1321</v>
      </c>
      <c r="E85" s="338" t="s">
        <v>1274</v>
      </c>
      <c r="F85" s="338" t="s">
        <v>1290</v>
      </c>
      <c r="G85" s="337"/>
      <c r="H85" s="337"/>
      <c r="I85" s="337"/>
      <c r="J85" s="337"/>
      <c r="K85" s="337"/>
      <c r="L85" s="337"/>
      <c r="M85" s="337"/>
      <c r="N85" s="337"/>
      <c r="O85" s="337"/>
      <c r="P85" s="337"/>
      <c r="Q85" s="337"/>
      <c r="R85" s="337"/>
      <c r="S85" s="337"/>
      <c r="T85" s="337"/>
      <c r="U85" s="337"/>
      <c r="V85" s="337"/>
      <c r="W85" s="337"/>
      <c r="X85" s="337"/>
    </row>
    <row r="86" spans="1:24" ht="12.75">
      <c r="A86" s="447" t="s">
        <v>1329</v>
      </c>
      <c r="B86" s="433"/>
      <c r="C86" s="433"/>
      <c r="D86" s="433"/>
      <c r="E86" s="433"/>
      <c r="F86" s="434"/>
      <c r="G86" s="337"/>
      <c r="H86" s="337"/>
      <c r="I86" s="337"/>
      <c r="J86" s="337"/>
      <c r="K86" s="337"/>
      <c r="L86" s="337"/>
      <c r="M86" s="337"/>
      <c r="N86" s="337"/>
      <c r="O86" s="337"/>
      <c r="P86" s="337"/>
      <c r="Q86" s="337"/>
      <c r="R86" s="337"/>
      <c r="S86" s="337"/>
      <c r="T86" s="337"/>
      <c r="U86" s="337"/>
      <c r="V86" s="337"/>
      <c r="W86" s="337"/>
      <c r="X86" s="337"/>
    </row>
    <row r="87" spans="1:24" ht="12.75">
      <c r="A87" s="338" t="s">
        <v>1328</v>
      </c>
      <c r="B87" s="338" t="b">
        <v>0</v>
      </c>
      <c r="C87" s="339">
        <v>82000</v>
      </c>
      <c r="D87" s="338" t="s">
        <v>1275</v>
      </c>
      <c r="E87" s="338" t="s">
        <v>1274</v>
      </c>
      <c r="F87" s="338" t="s">
        <v>1279</v>
      </c>
      <c r="G87" s="337"/>
      <c r="H87" s="337"/>
      <c r="I87" s="337"/>
      <c r="J87" s="337"/>
      <c r="K87" s="337"/>
      <c r="L87" s="337"/>
      <c r="M87" s="337"/>
      <c r="N87" s="337"/>
      <c r="O87" s="337"/>
      <c r="P87" s="337"/>
      <c r="Q87" s="337"/>
      <c r="R87" s="337"/>
      <c r="S87" s="337"/>
      <c r="T87" s="337"/>
      <c r="U87" s="337"/>
      <c r="V87" s="337"/>
      <c r="W87" s="337"/>
      <c r="X87" s="337"/>
    </row>
    <row r="88" spans="1:24" ht="12.75">
      <c r="A88" s="338" t="s">
        <v>1327</v>
      </c>
      <c r="B88" s="338" t="b">
        <v>0</v>
      </c>
      <c r="C88" s="339">
        <v>82000</v>
      </c>
      <c r="D88" s="338" t="s">
        <v>1275</v>
      </c>
      <c r="E88" s="338" t="s">
        <v>1274</v>
      </c>
      <c r="F88" s="338" t="s">
        <v>1277</v>
      </c>
      <c r="G88" s="337"/>
      <c r="H88" s="337"/>
      <c r="I88" s="337"/>
      <c r="J88" s="337"/>
      <c r="K88" s="337"/>
      <c r="L88" s="337"/>
      <c r="M88" s="337"/>
      <c r="N88" s="337"/>
      <c r="O88" s="337"/>
      <c r="P88" s="337"/>
      <c r="Q88" s="337"/>
      <c r="R88" s="337"/>
      <c r="S88" s="337"/>
      <c r="T88" s="337"/>
      <c r="U88" s="337"/>
      <c r="V88" s="337"/>
      <c r="W88" s="337"/>
      <c r="X88" s="337"/>
    </row>
    <row r="89" spans="1:24" ht="12.75">
      <c r="A89" s="338" t="s">
        <v>1326</v>
      </c>
      <c r="B89" s="338" t="b">
        <v>0</v>
      </c>
      <c r="C89" s="339">
        <v>48000</v>
      </c>
      <c r="D89" s="338" t="s">
        <v>1275</v>
      </c>
      <c r="E89" s="338" t="s">
        <v>1286</v>
      </c>
      <c r="F89" s="338" t="s">
        <v>1277</v>
      </c>
      <c r="G89" s="337"/>
      <c r="H89" s="337"/>
      <c r="I89" s="337"/>
      <c r="J89" s="337"/>
      <c r="K89" s="337"/>
      <c r="L89" s="337"/>
      <c r="M89" s="337"/>
      <c r="N89" s="337"/>
      <c r="O89" s="337"/>
      <c r="P89" s="337"/>
      <c r="Q89" s="337"/>
      <c r="R89" s="337"/>
      <c r="S89" s="337"/>
      <c r="T89" s="337"/>
      <c r="U89" s="337"/>
      <c r="V89" s="337"/>
      <c r="W89" s="337"/>
      <c r="X89" s="337"/>
    </row>
    <row r="90" spans="1:24" ht="12.75">
      <c r="A90" s="338" t="s">
        <v>1325</v>
      </c>
      <c r="B90" s="338" t="b">
        <v>0</v>
      </c>
      <c r="C90" s="339">
        <v>82000</v>
      </c>
      <c r="D90" s="338" t="s">
        <v>1275</v>
      </c>
      <c r="E90" s="338" t="s">
        <v>1274</v>
      </c>
      <c r="F90" s="338" t="s">
        <v>1273</v>
      </c>
      <c r="G90" s="337"/>
      <c r="H90" s="337"/>
      <c r="I90" s="337"/>
      <c r="J90" s="337"/>
      <c r="K90" s="337"/>
      <c r="L90" s="337"/>
      <c r="M90" s="337"/>
      <c r="N90" s="337"/>
      <c r="O90" s="337"/>
      <c r="P90" s="337"/>
      <c r="Q90" s="337"/>
      <c r="R90" s="337"/>
      <c r="S90" s="337"/>
      <c r="T90" s="337"/>
      <c r="U90" s="337"/>
      <c r="V90" s="337"/>
      <c r="W90" s="337"/>
      <c r="X90" s="337"/>
    </row>
    <row r="91" spans="1:24" ht="12.75">
      <c r="A91" s="338" t="s">
        <v>1324</v>
      </c>
      <c r="B91" s="338" t="b">
        <v>0</v>
      </c>
      <c r="C91" s="339">
        <v>82000</v>
      </c>
      <c r="D91" s="338" t="s">
        <v>1282</v>
      </c>
      <c r="E91" s="338" t="s">
        <v>1274</v>
      </c>
      <c r="F91" s="338" t="s">
        <v>1281</v>
      </c>
      <c r="G91" s="337"/>
      <c r="H91" s="337"/>
      <c r="I91" s="337"/>
      <c r="J91" s="337"/>
      <c r="K91" s="337"/>
      <c r="L91" s="337"/>
      <c r="M91" s="337"/>
      <c r="N91" s="337"/>
      <c r="O91" s="337"/>
      <c r="P91" s="337"/>
      <c r="Q91" s="337"/>
      <c r="R91" s="337"/>
      <c r="S91" s="337"/>
      <c r="T91" s="337"/>
      <c r="U91" s="337"/>
      <c r="V91" s="337"/>
      <c r="W91" s="337"/>
      <c r="X91" s="337"/>
    </row>
    <row r="92" spans="1:24" ht="12.75">
      <c r="A92" s="338" t="s">
        <v>1323</v>
      </c>
      <c r="B92" s="338" t="b">
        <v>0</v>
      </c>
      <c r="C92" s="339">
        <v>105000</v>
      </c>
      <c r="D92" s="338" t="s">
        <v>1321</v>
      </c>
      <c r="E92" s="338" t="s">
        <v>1274</v>
      </c>
      <c r="F92" s="338" t="s">
        <v>1290</v>
      </c>
      <c r="G92" s="337"/>
      <c r="H92" s="337"/>
      <c r="I92" s="337"/>
      <c r="J92" s="337"/>
      <c r="K92" s="337"/>
      <c r="L92" s="337"/>
      <c r="M92" s="337"/>
      <c r="N92" s="337"/>
      <c r="O92" s="337"/>
      <c r="P92" s="337"/>
      <c r="Q92" s="337"/>
      <c r="R92" s="337"/>
      <c r="S92" s="337"/>
      <c r="T92" s="337"/>
      <c r="U92" s="337"/>
      <c r="V92" s="337"/>
      <c r="W92" s="337"/>
      <c r="X92" s="337"/>
    </row>
    <row r="93" spans="1:24" ht="12.75">
      <c r="A93" s="338" t="s">
        <v>1322</v>
      </c>
      <c r="B93" s="338" t="b">
        <v>0</v>
      </c>
      <c r="C93" s="339">
        <v>61000</v>
      </c>
      <c r="D93" s="338" t="s">
        <v>1321</v>
      </c>
      <c r="E93" s="338" t="s">
        <v>1286</v>
      </c>
      <c r="F93" s="338" t="s">
        <v>1290</v>
      </c>
      <c r="G93" s="337"/>
      <c r="H93" s="337"/>
      <c r="I93" s="337"/>
      <c r="J93" s="337"/>
      <c r="K93" s="337"/>
      <c r="L93" s="337"/>
      <c r="M93" s="337"/>
      <c r="N93" s="337"/>
      <c r="O93" s="337"/>
      <c r="P93" s="337"/>
      <c r="Q93" s="337"/>
      <c r="R93" s="337"/>
      <c r="S93" s="337"/>
      <c r="T93" s="337"/>
      <c r="U93" s="337"/>
      <c r="V93" s="337"/>
      <c r="W93" s="337"/>
      <c r="X93" s="337"/>
    </row>
    <row r="94" spans="1:24" ht="12.75">
      <c r="A94" s="338" t="s">
        <v>1320</v>
      </c>
      <c r="B94" s="338" t="b">
        <v>0</v>
      </c>
      <c r="C94" s="339">
        <v>105000</v>
      </c>
      <c r="D94" s="338" t="s">
        <v>1275</v>
      </c>
      <c r="E94" s="338" t="s">
        <v>1274</v>
      </c>
      <c r="F94" s="338" t="s">
        <v>1279</v>
      </c>
      <c r="G94" s="337"/>
      <c r="H94" s="337"/>
      <c r="I94" s="337"/>
      <c r="J94" s="337"/>
      <c r="K94" s="337"/>
      <c r="L94" s="337"/>
      <c r="M94" s="337"/>
      <c r="N94" s="337"/>
      <c r="O94" s="337"/>
      <c r="P94" s="337"/>
      <c r="Q94" s="337"/>
      <c r="R94" s="337"/>
      <c r="S94" s="337"/>
      <c r="T94" s="337"/>
      <c r="U94" s="337"/>
      <c r="V94" s="337"/>
      <c r="W94" s="337"/>
      <c r="X94" s="337"/>
    </row>
    <row r="95" spans="1:24" ht="12.75">
      <c r="A95" s="338" t="s">
        <v>1319</v>
      </c>
      <c r="B95" s="338" t="b">
        <v>0</v>
      </c>
      <c r="C95" s="339">
        <v>105000</v>
      </c>
      <c r="D95" s="338" t="s">
        <v>1275</v>
      </c>
      <c r="E95" s="338" t="s">
        <v>1274</v>
      </c>
      <c r="F95" s="338" t="s">
        <v>1277</v>
      </c>
      <c r="G95" s="337"/>
      <c r="H95" s="337"/>
      <c r="I95" s="337"/>
      <c r="J95" s="337"/>
      <c r="K95" s="337"/>
      <c r="L95" s="337"/>
      <c r="M95" s="337"/>
      <c r="N95" s="337"/>
      <c r="O95" s="337"/>
      <c r="P95" s="337"/>
      <c r="Q95" s="337"/>
      <c r="R95" s="337"/>
      <c r="S95" s="337"/>
      <c r="T95" s="337"/>
      <c r="U95" s="337"/>
      <c r="V95" s="337"/>
      <c r="W95" s="337"/>
      <c r="X95" s="337"/>
    </row>
    <row r="96" spans="1:24" ht="12.75">
      <c r="A96" s="338" t="s">
        <v>1318</v>
      </c>
      <c r="B96" s="338" t="b">
        <v>0</v>
      </c>
      <c r="C96" s="339">
        <v>61000</v>
      </c>
      <c r="D96" s="338" t="s">
        <v>1275</v>
      </c>
      <c r="E96" s="338" t="s">
        <v>1286</v>
      </c>
      <c r="F96" s="338" t="s">
        <v>1277</v>
      </c>
      <c r="G96" s="337"/>
      <c r="H96" s="337"/>
      <c r="I96" s="337"/>
      <c r="J96" s="337"/>
      <c r="K96" s="337"/>
      <c r="L96" s="337"/>
      <c r="M96" s="337"/>
      <c r="N96" s="337"/>
      <c r="O96" s="337"/>
      <c r="P96" s="337"/>
      <c r="Q96" s="337"/>
      <c r="R96" s="337"/>
      <c r="S96" s="337"/>
      <c r="T96" s="337"/>
      <c r="U96" s="337"/>
      <c r="V96" s="337"/>
      <c r="W96" s="337"/>
      <c r="X96" s="337"/>
    </row>
    <row r="97" spans="1:24" ht="12.75">
      <c r="A97" s="338" t="s">
        <v>1317</v>
      </c>
      <c r="B97" s="338" t="b">
        <v>0</v>
      </c>
      <c r="C97" s="339">
        <v>95000</v>
      </c>
      <c r="D97" s="338" t="s">
        <v>1275</v>
      </c>
      <c r="E97" s="338" t="s">
        <v>1274</v>
      </c>
      <c r="F97" s="338" t="s">
        <v>1273</v>
      </c>
      <c r="G97" s="337"/>
      <c r="H97" s="337"/>
      <c r="I97" s="337"/>
      <c r="J97" s="337"/>
      <c r="K97" s="337"/>
      <c r="L97" s="337"/>
      <c r="M97" s="337"/>
      <c r="N97" s="337"/>
      <c r="O97" s="337"/>
      <c r="P97" s="337"/>
      <c r="Q97" s="337"/>
      <c r="R97" s="337"/>
      <c r="S97" s="337"/>
      <c r="T97" s="337"/>
      <c r="U97" s="337"/>
      <c r="V97" s="337"/>
      <c r="W97" s="337"/>
      <c r="X97" s="337"/>
    </row>
    <row r="98" spans="1:24" ht="12.75">
      <c r="A98" s="338" t="s">
        <v>1316</v>
      </c>
      <c r="B98" s="338" t="b">
        <v>0</v>
      </c>
      <c r="C98" s="339">
        <v>53000</v>
      </c>
      <c r="D98" s="338" t="s">
        <v>1275</v>
      </c>
      <c r="E98" s="338" t="s">
        <v>1286</v>
      </c>
      <c r="F98" s="338" t="s">
        <v>1273</v>
      </c>
      <c r="G98" s="337"/>
      <c r="H98" s="337"/>
      <c r="I98" s="337"/>
      <c r="J98" s="337"/>
      <c r="K98" s="337"/>
      <c r="L98" s="337"/>
      <c r="M98" s="337"/>
      <c r="N98" s="337"/>
      <c r="O98" s="337"/>
      <c r="P98" s="337"/>
      <c r="Q98" s="337"/>
      <c r="R98" s="337"/>
      <c r="S98" s="337"/>
      <c r="T98" s="337"/>
      <c r="U98" s="337"/>
      <c r="V98" s="337"/>
      <c r="W98" s="337"/>
      <c r="X98" s="337"/>
    </row>
    <row r="99" spans="1:24" ht="12.75">
      <c r="A99" s="338" t="s">
        <v>1315</v>
      </c>
      <c r="B99" s="338" t="b">
        <v>0</v>
      </c>
      <c r="C99" s="339">
        <v>61000</v>
      </c>
      <c r="D99" s="338" t="s">
        <v>1275</v>
      </c>
      <c r="E99" s="338" t="s">
        <v>1286</v>
      </c>
      <c r="F99" s="338" t="s">
        <v>1273</v>
      </c>
      <c r="G99" s="337"/>
      <c r="H99" s="337"/>
      <c r="I99" s="337"/>
      <c r="J99" s="337"/>
      <c r="K99" s="337"/>
      <c r="L99" s="337"/>
      <c r="M99" s="337"/>
      <c r="N99" s="337"/>
      <c r="O99" s="337"/>
      <c r="P99" s="337"/>
      <c r="Q99" s="337"/>
      <c r="R99" s="337"/>
      <c r="S99" s="337"/>
      <c r="T99" s="337"/>
      <c r="U99" s="337"/>
      <c r="V99" s="337"/>
      <c r="W99" s="337"/>
      <c r="X99" s="337"/>
    </row>
    <row r="100" spans="1:24" ht="12.75">
      <c r="A100" s="338" t="s">
        <v>1314</v>
      </c>
      <c r="B100" s="338" t="b">
        <v>0</v>
      </c>
      <c r="C100" s="339">
        <v>120000</v>
      </c>
      <c r="D100" s="338" t="s">
        <v>1282</v>
      </c>
      <c r="E100" s="338" t="s">
        <v>1274</v>
      </c>
      <c r="F100" s="338" t="s">
        <v>1281</v>
      </c>
      <c r="G100" s="337"/>
      <c r="H100" s="337"/>
      <c r="I100" s="337"/>
      <c r="J100" s="337"/>
      <c r="K100" s="337"/>
      <c r="L100" s="337"/>
      <c r="M100" s="337"/>
      <c r="N100" s="337"/>
      <c r="O100" s="337"/>
      <c r="P100" s="337"/>
      <c r="Q100" s="337"/>
      <c r="R100" s="337"/>
      <c r="S100" s="337"/>
      <c r="T100" s="337"/>
      <c r="U100" s="337"/>
      <c r="V100" s="337"/>
      <c r="W100" s="337"/>
      <c r="X100" s="337"/>
    </row>
    <row r="101" spans="1:24" ht="12.75">
      <c r="A101" s="447" t="s">
        <v>1313</v>
      </c>
      <c r="B101" s="433"/>
      <c r="C101" s="433"/>
      <c r="D101" s="433"/>
      <c r="E101" s="433"/>
      <c r="F101" s="434"/>
      <c r="G101" s="337"/>
      <c r="H101" s="337"/>
      <c r="I101" s="337"/>
      <c r="J101" s="337"/>
      <c r="K101" s="337"/>
      <c r="L101" s="337"/>
      <c r="M101" s="337"/>
      <c r="N101" s="337"/>
      <c r="O101" s="337"/>
      <c r="P101" s="337"/>
      <c r="Q101" s="337"/>
      <c r="R101" s="337"/>
      <c r="S101" s="337"/>
      <c r="T101" s="337"/>
      <c r="U101" s="337"/>
      <c r="V101" s="337"/>
      <c r="W101" s="337"/>
      <c r="X101" s="337"/>
    </row>
    <row r="102" spans="1:24" ht="12.75">
      <c r="A102" s="338" t="s">
        <v>1312</v>
      </c>
      <c r="B102" s="338" t="b">
        <v>0</v>
      </c>
      <c r="C102" s="339">
        <v>160000</v>
      </c>
      <c r="D102" s="338" t="s">
        <v>1275</v>
      </c>
      <c r="E102" s="338" t="s">
        <v>1274</v>
      </c>
      <c r="F102" s="338" t="s">
        <v>1279</v>
      </c>
      <c r="G102" s="337"/>
      <c r="H102" s="337"/>
      <c r="I102" s="337"/>
      <c r="J102" s="337"/>
      <c r="K102" s="337"/>
      <c r="L102" s="337"/>
      <c r="M102" s="337"/>
      <c r="N102" s="337"/>
      <c r="O102" s="337"/>
      <c r="P102" s="337"/>
      <c r="Q102" s="337"/>
      <c r="R102" s="337"/>
      <c r="S102" s="337"/>
      <c r="T102" s="337"/>
      <c r="U102" s="337"/>
      <c r="V102" s="337"/>
      <c r="W102" s="337"/>
      <c r="X102" s="337"/>
    </row>
    <row r="103" spans="1:24" ht="12.75">
      <c r="A103" s="338" t="s">
        <v>1311</v>
      </c>
      <c r="B103" s="338" t="b">
        <v>0</v>
      </c>
      <c r="C103" s="339">
        <v>94000</v>
      </c>
      <c r="D103" s="338" t="s">
        <v>1275</v>
      </c>
      <c r="E103" s="338" t="s">
        <v>1286</v>
      </c>
      <c r="F103" s="338" t="s">
        <v>1279</v>
      </c>
      <c r="G103" s="337"/>
      <c r="H103" s="337"/>
      <c r="I103" s="337"/>
      <c r="J103" s="337"/>
      <c r="K103" s="337"/>
      <c r="L103" s="337"/>
      <c r="M103" s="337"/>
      <c r="N103" s="337"/>
      <c r="O103" s="337"/>
      <c r="P103" s="337"/>
      <c r="Q103" s="337"/>
      <c r="R103" s="337"/>
      <c r="S103" s="337"/>
      <c r="T103" s="337"/>
      <c r="U103" s="337"/>
      <c r="V103" s="337"/>
      <c r="W103" s="337"/>
      <c r="X103" s="337"/>
    </row>
    <row r="104" spans="1:24" ht="12.75">
      <c r="A104" s="338" t="s">
        <v>1310</v>
      </c>
      <c r="B104" s="338" t="b">
        <v>0</v>
      </c>
      <c r="C104" s="339">
        <v>135000</v>
      </c>
      <c r="D104" s="338" t="s">
        <v>1275</v>
      </c>
      <c r="E104" s="338" t="s">
        <v>1274</v>
      </c>
      <c r="F104" s="338" t="s">
        <v>1277</v>
      </c>
      <c r="G104" s="337"/>
      <c r="H104" s="337"/>
      <c r="I104" s="337"/>
      <c r="J104" s="337"/>
      <c r="K104" s="337"/>
      <c r="L104" s="337"/>
      <c r="M104" s="337"/>
      <c r="N104" s="337"/>
      <c r="O104" s="337"/>
      <c r="P104" s="337"/>
      <c r="Q104" s="337"/>
      <c r="R104" s="337"/>
      <c r="S104" s="337"/>
      <c r="T104" s="337"/>
      <c r="U104" s="337"/>
      <c r="V104" s="337"/>
      <c r="W104" s="337"/>
      <c r="X104" s="337"/>
    </row>
    <row r="105" spans="1:24" ht="12.75">
      <c r="A105" s="338" t="s">
        <v>1309</v>
      </c>
      <c r="B105" s="338" t="b">
        <v>0</v>
      </c>
      <c r="C105" s="339">
        <v>160000</v>
      </c>
      <c r="D105" s="338" t="s">
        <v>1275</v>
      </c>
      <c r="E105" s="338" t="s">
        <v>1274</v>
      </c>
      <c r="F105" s="338" t="s">
        <v>1273</v>
      </c>
      <c r="G105" s="337"/>
      <c r="H105" s="337"/>
      <c r="I105" s="337"/>
      <c r="J105" s="337"/>
      <c r="K105" s="337"/>
      <c r="L105" s="337"/>
      <c r="M105" s="337"/>
      <c r="N105" s="337"/>
      <c r="O105" s="337"/>
      <c r="P105" s="337"/>
      <c r="Q105" s="337"/>
      <c r="R105" s="337"/>
      <c r="S105" s="337"/>
      <c r="T105" s="337"/>
      <c r="U105" s="337"/>
      <c r="V105" s="337"/>
      <c r="W105" s="337"/>
      <c r="X105" s="337"/>
    </row>
    <row r="106" spans="1:24" ht="12.75">
      <c r="A106" s="338" t="s">
        <v>1308</v>
      </c>
      <c r="B106" s="338" t="b">
        <v>0</v>
      </c>
      <c r="C106" s="339">
        <v>135000</v>
      </c>
      <c r="D106" s="338" t="s">
        <v>1282</v>
      </c>
      <c r="E106" s="338" t="s">
        <v>1274</v>
      </c>
      <c r="F106" s="338" t="s">
        <v>1281</v>
      </c>
      <c r="G106" s="337"/>
      <c r="H106" s="337"/>
      <c r="I106" s="337"/>
      <c r="J106" s="337"/>
      <c r="K106" s="337"/>
      <c r="L106" s="337"/>
      <c r="M106" s="337"/>
      <c r="N106" s="337"/>
      <c r="O106" s="337"/>
      <c r="P106" s="337"/>
      <c r="Q106" s="337"/>
      <c r="R106" s="337"/>
      <c r="S106" s="337"/>
      <c r="T106" s="337"/>
      <c r="U106" s="337"/>
      <c r="V106" s="337"/>
      <c r="W106" s="337"/>
      <c r="X106" s="337"/>
    </row>
    <row r="107" spans="1:24" ht="12.75">
      <c r="A107" s="338" t="s">
        <v>1307</v>
      </c>
      <c r="B107" s="338" t="b">
        <v>0</v>
      </c>
      <c r="C107" s="339">
        <v>81000</v>
      </c>
      <c r="D107" s="338" t="s">
        <v>1282</v>
      </c>
      <c r="E107" s="338" t="s">
        <v>1286</v>
      </c>
      <c r="F107" s="338" t="s">
        <v>1281</v>
      </c>
      <c r="G107" s="337"/>
      <c r="H107" s="337"/>
      <c r="I107" s="337"/>
      <c r="J107" s="337"/>
      <c r="K107" s="337"/>
      <c r="L107" s="337"/>
      <c r="M107" s="337"/>
      <c r="N107" s="337"/>
      <c r="O107" s="337"/>
      <c r="P107" s="337"/>
      <c r="Q107" s="337"/>
      <c r="R107" s="337"/>
      <c r="S107" s="337"/>
      <c r="T107" s="337"/>
      <c r="U107" s="337"/>
      <c r="V107" s="337"/>
      <c r="W107" s="337"/>
      <c r="X107" s="337"/>
    </row>
    <row r="108" spans="1:24" ht="12.75">
      <c r="A108" s="338" t="s">
        <v>1306</v>
      </c>
      <c r="B108" s="338" t="b">
        <v>0</v>
      </c>
      <c r="C108" s="339">
        <v>190000</v>
      </c>
      <c r="D108" s="338" t="s">
        <v>1275</v>
      </c>
      <c r="E108" s="338" t="s">
        <v>1274</v>
      </c>
      <c r="F108" s="338" t="s">
        <v>1277</v>
      </c>
      <c r="G108" s="337"/>
      <c r="H108" s="337"/>
      <c r="I108" s="337"/>
      <c r="J108" s="337"/>
      <c r="K108" s="337"/>
      <c r="L108" s="337"/>
      <c r="M108" s="337"/>
      <c r="N108" s="337"/>
      <c r="O108" s="337"/>
      <c r="P108" s="337"/>
      <c r="Q108" s="337"/>
      <c r="R108" s="337"/>
      <c r="S108" s="337"/>
      <c r="T108" s="337"/>
      <c r="U108" s="337"/>
      <c r="V108" s="337"/>
      <c r="W108" s="337"/>
      <c r="X108" s="337"/>
    </row>
    <row r="109" spans="1:24" ht="12.75">
      <c r="A109" s="338" t="s">
        <v>1305</v>
      </c>
      <c r="B109" s="338" t="b">
        <v>0</v>
      </c>
      <c r="C109" s="339">
        <v>220000</v>
      </c>
      <c r="D109" s="338" t="s">
        <v>1275</v>
      </c>
      <c r="E109" s="338" t="s">
        <v>1274</v>
      </c>
      <c r="F109" s="338" t="s">
        <v>1273</v>
      </c>
      <c r="G109" s="337"/>
      <c r="H109" s="337"/>
      <c r="I109" s="337"/>
      <c r="J109" s="337"/>
      <c r="K109" s="337"/>
      <c r="L109" s="337"/>
      <c r="M109" s="337"/>
      <c r="N109" s="337"/>
      <c r="O109" s="337"/>
      <c r="P109" s="337"/>
      <c r="Q109" s="337"/>
      <c r="R109" s="337"/>
      <c r="S109" s="337"/>
      <c r="T109" s="337"/>
      <c r="U109" s="337"/>
      <c r="V109" s="337"/>
      <c r="W109" s="337"/>
      <c r="X109" s="337"/>
    </row>
    <row r="110" spans="1:24" ht="12.75">
      <c r="A110" s="338" t="s">
        <v>1304</v>
      </c>
      <c r="B110" s="338" t="b">
        <v>0</v>
      </c>
      <c r="C110" s="339">
        <v>220000</v>
      </c>
      <c r="D110" s="338" t="s">
        <v>1282</v>
      </c>
      <c r="E110" s="338" t="s">
        <v>1274</v>
      </c>
      <c r="F110" s="338" t="s">
        <v>1281</v>
      </c>
      <c r="G110" s="337"/>
      <c r="H110" s="337"/>
      <c r="I110" s="337"/>
      <c r="J110" s="337"/>
      <c r="K110" s="337"/>
      <c r="L110" s="337"/>
      <c r="M110" s="337"/>
      <c r="N110" s="337"/>
      <c r="O110" s="337"/>
      <c r="P110" s="337"/>
      <c r="Q110" s="337"/>
      <c r="R110" s="337"/>
      <c r="S110" s="337"/>
      <c r="T110" s="337"/>
      <c r="U110" s="337"/>
      <c r="V110" s="337"/>
      <c r="W110" s="337"/>
      <c r="X110" s="337"/>
    </row>
    <row r="111" spans="1:24" ht="12.75">
      <c r="A111" s="447" t="s">
        <v>1303</v>
      </c>
      <c r="B111" s="433"/>
      <c r="C111" s="433"/>
      <c r="D111" s="433"/>
      <c r="E111" s="433"/>
      <c r="F111" s="434"/>
      <c r="G111" s="337"/>
      <c r="H111" s="337"/>
      <c r="I111" s="337"/>
      <c r="J111" s="337"/>
      <c r="K111" s="337"/>
      <c r="L111" s="337"/>
      <c r="M111" s="337"/>
      <c r="N111" s="337"/>
      <c r="O111" s="337"/>
      <c r="P111" s="337"/>
      <c r="Q111" s="337"/>
      <c r="R111" s="337"/>
      <c r="S111" s="337"/>
      <c r="T111" s="337"/>
      <c r="U111" s="337"/>
      <c r="V111" s="337"/>
      <c r="W111" s="337"/>
      <c r="X111" s="337"/>
    </row>
    <row r="112" spans="1:24" ht="12.75">
      <c r="A112" s="338" t="s">
        <v>1302</v>
      </c>
      <c r="B112" s="338" t="b">
        <v>0</v>
      </c>
      <c r="C112" s="339">
        <v>300000</v>
      </c>
      <c r="D112" s="338" t="s">
        <v>1275</v>
      </c>
      <c r="E112" s="338" t="s">
        <v>1274</v>
      </c>
      <c r="F112" s="338" t="s">
        <v>1279</v>
      </c>
      <c r="G112" s="337"/>
      <c r="H112" s="337"/>
      <c r="I112" s="337"/>
      <c r="J112" s="337"/>
      <c r="K112" s="337"/>
      <c r="L112" s="337"/>
      <c r="M112" s="337"/>
      <c r="N112" s="337"/>
      <c r="O112" s="337"/>
      <c r="P112" s="337"/>
      <c r="Q112" s="337"/>
      <c r="R112" s="337"/>
      <c r="S112" s="337"/>
      <c r="T112" s="337"/>
      <c r="U112" s="337"/>
      <c r="V112" s="337"/>
      <c r="W112" s="337"/>
      <c r="X112" s="337"/>
    </row>
    <row r="113" spans="1:24" ht="12.75">
      <c r="A113" s="338" t="s">
        <v>1301</v>
      </c>
      <c r="B113" s="338" t="b">
        <v>0</v>
      </c>
      <c r="C113" s="339">
        <v>260000</v>
      </c>
      <c r="D113" s="338" t="s">
        <v>1275</v>
      </c>
      <c r="E113" s="338" t="s">
        <v>1274</v>
      </c>
      <c r="F113" s="338" t="s">
        <v>1277</v>
      </c>
      <c r="G113" s="337"/>
      <c r="H113" s="337"/>
      <c r="I113" s="337"/>
      <c r="J113" s="337"/>
      <c r="K113" s="337"/>
      <c r="L113" s="337"/>
      <c r="M113" s="337"/>
      <c r="N113" s="337"/>
      <c r="O113" s="337"/>
      <c r="P113" s="337"/>
      <c r="Q113" s="337"/>
      <c r="R113" s="337"/>
      <c r="S113" s="337"/>
      <c r="T113" s="337"/>
      <c r="U113" s="337"/>
      <c r="V113" s="337"/>
      <c r="W113" s="337"/>
      <c r="X113" s="337"/>
    </row>
    <row r="114" spans="1:24" ht="12.75">
      <c r="A114" s="338" t="s">
        <v>1300</v>
      </c>
      <c r="B114" s="338" t="b">
        <v>0</v>
      </c>
      <c r="C114" s="339">
        <v>260000</v>
      </c>
      <c r="D114" s="338" t="s">
        <v>1275</v>
      </c>
      <c r="E114" s="338" t="s">
        <v>1274</v>
      </c>
      <c r="F114" s="338" t="s">
        <v>1273</v>
      </c>
      <c r="G114" s="337"/>
      <c r="H114" s="337"/>
      <c r="I114" s="337"/>
      <c r="J114" s="337"/>
      <c r="K114" s="337"/>
      <c r="L114" s="337"/>
      <c r="M114" s="337"/>
      <c r="N114" s="337"/>
      <c r="O114" s="337"/>
      <c r="P114" s="337"/>
      <c r="Q114" s="337"/>
      <c r="R114" s="337"/>
      <c r="S114" s="337"/>
      <c r="T114" s="337"/>
      <c r="U114" s="337"/>
      <c r="V114" s="337"/>
      <c r="W114" s="337"/>
      <c r="X114" s="337"/>
    </row>
    <row r="115" spans="1:24" ht="12.75">
      <c r="A115" s="338" t="s">
        <v>1299</v>
      </c>
      <c r="B115" s="338" t="b">
        <v>0</v>
      </c>
      <c r="C115" s="339">
        <v>260000</v>
      </c>
      <c r="D115" s="338" t="s">
        <v>1275</v>
      </c>
      <c r="E115" s="338" t="s">
        <v>1274</v>
      </c>
      <c r="F115" s="338" t="s">
        <v>1281</v>
      </c>
      <c r="G115" s="337"/>
      <c r="H115" s="337"/>
      <c r="I115" s="337"/>
      <c r="J115" s="337"/>
      <c r="K115" s="337"/>
      <c r="L115" s="337"/>
      <c r="M115" s="337"/>
      <c r="N115" s="337"/>
      <c r="O115" s="337"/>
      <c r="P115" s="337"/>
      <c r="Q115" s="337"/>
      <c r="R115" s="337"/>
      <c r="S115" s="337"/>
      <c r="T115" s="337"/>
      <c r="U115" s="337"/>
      <c r="V115" s="337"/>
      <c r="W115" s="337"/>
      <c r="X115" s="337"/>
    </row>
    <row r="116" spans="1:24" ht="12.75">
      <c r="A116" s="338" t="s">
        <v>1298</v>
      </c>
      <c r="B116" s="338" t="b">
        <v>0</v>
      </c>
      <c r="C116" s="339">
        <v>260000</v>
      </c>
      <c r="D116" s="338" t="s">
        <v>1282</v>
      </c>
      <c r="E116" s="338" t="s">
        <v>1274</v>
      </c>
      <c r="F116" s="338" t="s">
        <v>1290</v>
      </c>
      <c r="G116" s="337"/>
      <c r="H116" s="337"/>
      <c r="I116" s="337"/>
      <c r="J116" s="337"/>
      <c r="K116" s="337"/>
      <c r="L116" s="337"/>
      <c r="M116" s="337"/>
      <c r="N116" s="337"/>
      <c r="O116" s="337"/>
      <c r="P116" s="337"/>
      <c r="Q116" s="337"/>
      <c r="R116" s="337"/>
      <c r="S116" s="337"/>
      <c r="T116" s="337"/>
      <c r="U116" s="337"/>
      <c r="V116" s="337"/>
      <c r="W116" s="337"/>
      <c r="X116" s="337"/>
    </row>
    <row r="117" spans="1:24" ht="12.75">
      <c r="A117" s="338" t="s">
        <v>1297</v>
      </c>
      <c r="B117" s="338" t="b">
        <v>0</v>
      </c>
      <c r="C117" s="339">
        <v>350000</v>
      </c>
      <c r="D117" s="338" t="s">
        <v>1282</v>
      </c>
      <c r="E117" s="338" t="s">
        <v>1274</v>
      </c>
      <c r="F117" s="338" t="s">
        <v>1277</v>
      </c>
      <c r="G117" s="337"/>
      <c r="H117" s="337"/>
      <c r="I117" s="337"/>
      <c r="J117" s="337"/>
      <c r="K117" s="337"/>
      <c r="L117" s="337"/>
      <c r="M117" s="337"/>
      <c r="N117" s="337"/>
      <c r="O117" s="337"/>
      <c r="P117" s="337"/>
      <c r="Q117" s="337"/>
      <c r="R117" s="337"/>
      <c r="S117" s="337"/>
      <c r="T117" s="337"/>
      <c r="U117" s="337"/>
      <c r="V117" s="337"/>
      <c r="W117" s="337"/>
      <c r="X117" s="337"/>
    </row>
    <row r="118" spans="1:24" ht="12.75">
      <c r="A118" s="338" t="s">
        <v>1296</v>
      </c>
      <c r="B118" s="338" t="b">
        <v>0</v>
      </c>
      <c r="C118" s="339">
        <v>300000</v>
      </c>
      <c r="D118" s="338" t="s">
        <v>1275</v>
      </c>
      <c r="E118" s="338" t="s">
        <v>1274</v>
      </c>
      <c r="F118" s="338" t="s">
        <v>1273</v>
      </c>
      <c r="G118" s="337"/>
      <c r="H118" s="337"/>
      <c r="I118" s="337"/>
      <c r="J118" s="337"/>
      <c r="K118" s="337"/>
      <c r="L118" s="337"/>
      <c r="M118" s="337"/>
      <c r="N118" s="337"/>
      <c r="O118" s="337"/>
      <c r="P118" s="337"/>
      <c r="Q118" s="337"/>
      <c r="R118" s="337"/>
      <c r="S118" s="337"/>
      <c r="T118" s="337"/>
      <c r="U118" s="337"/>
      <c r="V118" s="337"/>
      <c r="W118" s="337"/>
      <c r="X118" s="337"/>
    </row>
    <row r="119" spans="1:24" ht="12.75">
      <c r="A119" s="338" t="s">
        <v>1295</v>
      </c>
      <c r="B119" s="338" t="b">
        <v>0</v>
      </c>
      <c r="C119" s="339">
        <v>300000</v>
      </c>
      <c r="D119" s="338" t="s">
        <v>1282</v>
      </c>
      <c r="E119" s="338" t="s">
        <v>1274</v>
      </c>
      <c r="F119" s="338" t="s">
        <v>1281</v>
      </c>
      <c r="G119" s="337"/>
      <c r="H119" s="337"/>
      <c r="I119" s="337"/>
      <c r="J119" s="337"/>
      <c r="K119" s="337"/>
      <c r="L119" s="337"/>
      <c r="M119" s="337"/>
      <c r="N119" s="337"/>
      <c r="O119" s="337"/>
      <c r="P119" s="337"/>
      <c r="Q119" s="337"/>
      <c r="R119" s="337"/>
      <c r="S119" s="337"/>
      <c r="T119" s="337"/>
      <c r="U119" s="337"/>
      <c r="V119" s="337"/>
      <c r="W119" s="337"/>
      <c r="X119" s="337"/>
    </row>
    <row r="120" spans="1:24" ht="12.75">
      <c r="A120" s="338" t="s">
        <v>1294</v>
      </c>
      <c r="B120" s="338" t="b">
        <v>0</v>
      </c>
      <c r="C120" s="339">
        <v>175000</v>
      </c>
      <c r="D120" s="338" t="s">
        <v>1282</v>
      </c>
      <c r="E120" s="338" t="s">
        <v>1286</v>
      </c>
      <c r="F120" s="338" t="s">
        <v>1281</v>
      </c>
      <c r="G120" s="337"/>
      <c r="H120" s="337"/>
      <c r="I120" s="337"/>
      <c r="J120" s="337"/>
      <c r="K120" s="337"/>
      <c r="L120" s="337"/>
      <c r="M120" s="337"/>
      <c r="N120" s="337"/>
      <c r="O120" s="337"/>
      <c r="P120" s="337"/>
      <c r="Q120" s="337"/>
      <c r="R120" s="337"/>
      <c r="S120" s="337"/>
      <c r="T120" s="337"/>
      <c r="U120" s="337"/>
      <c r="V120" s="337"/>
      <c r="W120" s="337"/>
      <c r="X120" s="337"/>
    </row>
    <row r="121" spans="1:24" ht="12.75">
      <c r="A121" s="338" t="s">
        <v>1293</v>
      </c>
      <c r="B121" s="338" t="b">
        <v>0</v>
      </c>
      <c r="C121" s="339">
        <v>350000</v>
      </c>
      <c r="D121" s="338" t="s">
        <v>1282</v>
      </c>
      <c r="E121" s="338" t="s">
        <v>1274</v>
      </c>
      <c r="F121" s="338" t="s">
        <v>1290</v>
      </c>
      <c r="G121" s="337"/>
      <c r="H121" s="337"/>
      <c r="I121" s="337"/>
      <c r="J121" s="337"/>
      <c r="K121" s="337"/>
      <c r="L121" s="337"/>
      <c r="M121" s="337"/>
      <c r="N121" s="337"/>
      <c r="O121" s="337"/>
      <c r="P121" s="337"/>
      <c r="Q121" s="337"/>
      <c r="R121" s="337"/>
      <c r="S121" s="337"/>
      <c r="T121" s="337"/>
      <c r="U121" s="337"/>
      <c r="V121" s="337"/>
      <c r="W121" s="337"/>
      <c r="X121" s="337"/>
    </row>
    <row r="122" spans="1:24" ht="12.75">
      <c r="A122" s="338" t="s">
        <v>1292</v>
      </c>
      <c r="B122" s="338" t="b">
        <v>0</v>
      </c>
      <c r="C122" s="339">
        <v>350000</v>
      </c>
      <c r="D122" s="338" t="s">
        <v>1282</v>
      </c>
      <c r="E122" s="338" t="s">
        <v>1274</v>
      </c>
      <c r="F122" s="338" t="s">
        <v>1281</v>
      </c>
      <c r="G122" s="337"/>
      <c r="H122" s="337"/>
      <c r="I122" s="337"/>
      <c r="J122" s="337"/>
      <c r="K122" s="337"/>
      <c r="L122" s="337"/>
      <c r="M122" s="337"/>
      <c r="N122" s="337"/>
      <c r="O122" s="337"/>
      <c r="P122" s="337"/>
      <c r="Q122" s="337"/>
      <c r="R122" s="337"/>
      <c r="S122" s="337"/>
      <c r="T122" s="337"/>
      <c r="U122" s="337"/>
      <c r="V122" s="337"/>
      <c r="W122" s="337"/>
      <c r="X122" s="337"/>
    </row>
    <row r="123" spans="1:24" ht="12.75">
      <c r="A123" s="338" t="s">
        <v>1291</v>
      </c>
      <c r="B123" s="338" t="b">
        <v>0</v>
      </c>
      <c r="C123" s="339">
        <v>350000</v>
      </c>
      <c r="D123" s="338" t="s">
        <v>1282</v>
      </c>
      <c r="E123" s="338" t="s">
        <v>1274</v>
      </c>
      <c r="F123" s="338" t="s">
        <v>1290</v>
      </c>
      <c r="G123" s="337"/>
      <c r="H123" s="337"/>
      <c r="I123" s="337"/>
      <c r="J123" s="337"/>
      <c r="K123" s="337"/>
      <c r="L123" s="337"/>
      <c r="M123" s="337"/>
      <c r="N123" s="337"/>
      <c r="O123" s="337"/>
      <c r="P123" s="337"/>
      <c r="Q123" s="337"/>
      <c r="R123" s="337"/>
      <c r="S123" s="337"/>
      <c r="T123" s="337"/>
      <c r="U123" s="337"/>
      <c r="V123" s="337"/>
      <c r="W123" s="337"/>
      <c r="X123" s="337"/>
    </row>
    <row r="124" spans="1:24" ht="12.75">
      <c r="A124" s="447" t="s">
        <v>1289</v>
      </c>
      <c r="B124" s="433"/>
      <c r="C124" s="433"/>
      <c r="D124" s="433"/>
      <c r="E124" s="433"/>
      <c r="F124" s="434"/>
      <c r="G124" s="337"/>
      <c r="H124" s="337"/>
      <c r="I124" s="337"/>
      <c r="J124" s="337"/>
      <c r="K124" s="337"/>
      <c r="L124" s="337"/>
      <c r="M124" s="337"/>
      <c r="N124" s="337"/>
      <c r="O124" s="337"/>
      <c r="P124" s="337"/>
      <c r="Q124" s="337"/>
      <c r="R124" s="337"/>
      <c r="S124" s="337"/>
      <c r="T124" s="337"/>
      <c r="U124" s="337"/>
      <c r="V124" s="337"/>
      <c r="W124" s="337"/>
      <c r="X124" s="337"/>
    </row>
    <row r="125" spans="1:24" ht="12.75">
      <c r="A125" s="338" t="s">
        <v>1288</v>
      </c>
      <c r="B125" s="338" t="b">
        <v>0</v>
      </c>
      <c r="C125" s="339">
        <v>400000</v>
      </c>
      <c r="D125" s="338" t="s">
        <v>1275</v>
      </c>
      <c r="E125" s="338" t="s">
        <v>1274</v>
      </c>
      <c r="F125" s="338" t="s">
        <v>1279</v>
      </c>
      <c r="G125" s="337"/>
      <c r="H125" s="337"/>
      <c r="I125" s="337"/>
      <c r="J125" s="337"/>
      <c r="K125" s="337"/>
      <c r="L125" s="337"/>
      <c r="M125" s="337"/>
      <c r="N125" s="337"/>
      <c r="O125" s="337"/>
      <c r="P125" s="337"/>
      <c r="Q125" s="337"/>
      <c r="R125" s="337"/>
      <c r="S125" s="337"/>
      <c r="T125" s="337"/>
      <c r="U125" s="337"/>
      <c r="V125" s="337"/>
      <c r="W125" s="337"/>
      <c r="X125" s="337"/>
    </row>
    <row r="126" spans="1:24" ht="12.75">
      <c r="A126" s="338" t="s">
        <v>1287</v>
      </c>
      <c r="B126" s="338" t="b">
        <v>0</v>
      </c>
      <c r="C126" s="339">
        <v>200000</v>
      </c>
      <c r="D126" s="338" t="s">
        <v>1275</v>
      </c>
      <c r="E126" s="338" t="s">
        <v>1286</v>
      </c>
      <c r="F126" s="338" t="s">
        <v>1279</v>
      </c>
      <c r="G126" s="337"/>
      <c r="H126" s="337"/>
      <c r="I126" s="337"/>
      <c r="J126" s="337"/>
      <c r="K126" s="337"/>
      <c r="L126" s="337"/>
      <c r="M126" s="337"/>
      <c r="N126" s="337"/>
      <c r="O126" s="337"/>
      <c r="P126" s="337"/>
      <c r="Q126" s="337"/>
      <c r="R126" s="337"/>
      <c r="S126" s="337"/>
      <c r="T126" s="337"/>
      <c r="U126" s="337"/>
      <c r="V126" s="337"/>
      <c r="W126" s="337"/>
      <c r="X126" s="337"/>
    </row>
    <row r="127" spans="1:24" ht="12.75">
      <c r="A127" s="338" t="s">
        <v>1285</v>
      </c>
      <c r="B127" s="338" t="b">
        <v>0</v>
      </c>
      <c r="C127" s="339">
        <v>410000</v>
      </c>
      <c r="D127" s="338" t="s">
        <v>1275</v>
      </c>
      <c r="E127" s="338" t="s">
        <v>1274</v>
      </c>
      <c r="F127" s="338" t="s">
        <v>1277</v>
      </c>
      <c r="G127" s="337"/>
      <c r="H127" s="337"/>
      <c r="I127" s="337"/>
      <c r="J127" s="337"/>
      <c r="K127" s="337"/>
      <c r="L127" s="337"/>
      <c r="M127" s="337"/>
      <c r="N127" s="337"/>
      <c r="O127" s="337"/>
      <c r="P127" s="337"/>
      <c r="Q127" s="337"/>
      <c r="R127" s="337"/>
      <c r="S127" s="337"/>
      <c r="T127" s="337"/>
      <c r="U127" s="337"/>
      <c r="V127" s="337"/>
      <c r="W127" s="337"/>
      <c r="X127" s="337"/>
    </row>
    <row r="128" spans="1:24" ht="12.75">
      <c r="A128" s="338" t="s">
        <v>1284</v>
      </c>
      <c r="B128" s="338" t="b">
        <v>0</v>
      </c>
      <c r="C128" s="339">
        <v>400000</v>
      </c>
      <c r="D128" s="338" t="s">
        <v>1275</v>
      </c>
      <c r="E128" s="338" t="s">
        <v>1274</v>
      </c>
      <c r="F128" s="338" t="s">
        <v>1273</v>
      </c>
      <c r="G128" s="337"/>
      <c r="H128" s="337"/>
      <c r="I128" s="337"/>
      <c r="J128" s="337"/>
      <c r="K128" s="337"/>
      <c r="L128" s="337"/>
      <c r="M128" s="337"/>
      <c r="N128" s="337"/>
      <c r="O128" s="337"/>
      <c r="P128" s="337"/>
      <c r="Q128" s="337"/>
      <c r="R128" s="337"/>
      <c r="S128" s="337"/>
      <c r="T128" s="337"/>
      <c r="U128" s="337"/>
      <c r="V128" s="337"/>
      <c r="W128" s="337"/>
      <c r="X128" s="337"/>
    </row>
    <row r="129" spans="1:24" ht="12.75">
      <c r="A129" s="338" t="s">
        <v>1283</v>
      </c>
      <c r="B129" s="338" t="b">
        <v>0</v>
      </c>
      <c r="C129" s="339">
        <v>410000</v>
      </c>
      <c r="D129" s="338" t="s">
        <v>1282</v>
      </c>
      <c r="E129" s="338" t="s">
        <v>1274</v>
      </c>
      <c r="F129" s="338" t="s">
        <v>1281</v>
      </c>
      <c r="G129" s="337"/>
      <c r="H129" s="337"/>
      <c r="I129" s="337"/>
      <c r="J129" s="337"/>
      <c r="K129" s="337"/>
      <c r="L129" s="337"/>
      <c r="M129" s="337"/>
      <c r="N129" s="337"/>
      <c r="O129" s="337"/>
      <c r="P129" s="337"/>
      <c r="Q129" s="337"/>
      <c r="R129" s="337"/>
      <c r="S129" s="337"/>
      <c r="T129" s="337"/>
      <c r="U129" s="337"/>
      <c r="V129" s="337"/>
      <c r="W129" s="337"/>
      <c r="X129" s="337"/>
    </row>
    <row r="130" spans="1:24" ht="12.75">
      <c r="A130" s="338" t="s">
        <v>1280</v>
      </c>
      <c r="B130" s="338" t="b">
        <v>0</v>
      </c>
      <c r="C130" s="339">
        <v>410000</v>
      </c>
      <c r="D130" s="338" t="s">
        <v>1275</v>
      </c>
      <c r="E130" s="338" t="s">
        <v>1274</v>
      </c>
      <c r="F130" s="338" t="s">
        <v>1279</v>
      </c>
      <c r="G130" s="337"/>
      <c r="H130" s="337"/>
      <c r="I130" s="337"/>
      <c r="J130" s="337"/>
      <c r="K130" s="337"/>
      <c r="L130" s="337"/>
      <c r="M130" s="337"/>
      <c r="N130" s="337"/>
      <c r="O130" s="337"/>
      <c r="P130" s="337"/>
      <c r="Q130" s="337"/>
      <c r="R130" s="337"/>
      <c r="S130" s="337"/>
      <c r="T130" s="337"/>
      <c r="U130" s="337"/>
      <c r="V130" s="337"/>
      <c r="W130" s="337"/>
      <c r="X130" s="337"/>
    </row>
    <row r="131" spans="1:24" ht="12.75">
      <c r="A131" s="338" t="s">
        <v>1278</v>
      </c>
      <c r="B131" s="338" t="b">
        <v>0</v>
      </c>
      <c r="C131" s="339">
        <v>420000</v>
      </c>
      <c r="D131" s="338" t="s">
        <v>1275</v>
      </c>
      <c r="E131" s="338" t="s">
        <v>1274</v>
      </c>
      <c r="F131" s="338" t="s">
        <v>1277</v>
      </c>
      <c r="G131" s="337"/>
      <c r="H131" s="337"/>
      <c r="I131" s="337"/>
      <c r="J131" s="337"/>
      <c r="K131" s="337"/>
      <c r="L131" s="337"/>
      <c r="M131" s="337"/>
      <c r="N131" s="337"/>
      <c r="O131" s="337"/>
      <c r="P131" s="337"/>
      <c r="Q131" s="337"/>
      <c r="R131" s="337"/>
      <c r="S131" s="337"/>
      <c r="T131" s="337"/>
      <c r="U131" s="337"/>
      <c r="V131" s="337"/>
      <c r="W131" s="337"/>
      <c r="X131" s="337"/>
    </row>
    <row r="132" spans="1:24" ht="12.75">
      <c r="A132" s="338" t="s">
        <v>1276</v>
      </c>
      <c r="B132" s="338" t="b">
        <v>0</v>
      </c>
      <c r="C132" s="339">
        <v>410000</v>
      </c>
      <c r="D132" s="338" t="s">
        <v>1275</v>
      </c>
      <c r="E132" s="338" t="s">
        <v>1274</v>
      </c>
      <c r="F132" s="338" t="s">
        <v>1273</v>
      </c>
      <c r="G132" s="337"/>
      <c r="H132" s="337"/>
      <c r="I132" s="337"/>
      <c r="J132" s="337"/>
      <c r="K132" s="337"/>
      <c r="L132" s="337"/>
      <c r="M132" s="337"/>
      <c r="N132" s="337"/>
      <c r="O132" s="337"/>
      <c r="P132" s="337"/>
      <c r="Q132" s="337"/>
      <c r="R132" s="337"/>
      <c r="S132" s="337"/>
      <c r="T132" s="337"/>
      <c r="U132" s="337"/>
      <c r="V132" s="337"/>
      <c r="W132" s="337"/>
      <c r="X132" s="337"/>
    </row>
    <row r="133" spans="1:24" ht="12.75">
      <c r="A133" s="337"/>
      <c r="B133" s="337"/>
      <c r="C133" s="337"/>
      <c r="D133" s="337"/>
      <c r="E133" s="337"/>
      <c r="F133" s="337"/>
      <c r="G133" s="337"/>
      <c r="H133" s="337"/>
      <c r="I133" s="337"/>
      <c r="J133" s="337"/>
      <c r="K133" s="337"/>
      <c r="L133" s="337"/>
      <c r="M133" s="337"/>
      <c r="N133" s="337"/>
      <c r="O133" s="337"/>
      <c r="P133" s="337"/>
      <c r="Q133" s="337"/>
      <c r="R133" s="337"/>
      <c r="S133" s="337"/>
      <c r="T133" s="337"/>
      <c r="U133" s="337"/>
      <c r="V133" s="337"/>
      <c r="W133" s="337"/>
      <c r="X133" s="337"/>
    </row>
    <row r="134" spans="1:24" ht="12.75">
      <c r="A134" s="337"/>
      <c r="B134" s="337"/>
      <c r="C134" s="337"/>
      <c r="D134" s="337"/>
      <c r="E134" s="337"/>
      <c r="F134" s="337"/>
      <c r="G134" s="337"/>
      <c r="H134" s="337"/>
      <c r="I134" s="337"/>
      <c r="J134" s="337"/>
      <c r="K134" s="337"/>
      <c r="L134" s="337"/>
      <c r="M134" s="337"/>
      <c r="N134" s="337"/>
      <c r="O134" s="337"/>
      <c r="P134" s="337"/>
      <c r="Q134" s="337"/>
      <c r="R134" s="337"/>
      <c r="S134" s="337"/>
      <c r="T134" s="337"/>
      <c r="U134" s="337"/>
      <c r="V134" s="337"/>
      <c r="W134" s="337"/>
      <c r="X134" s="337"/>
    </row>
    <row r="135" spans="1:24" ht="12.75">
      <c r="A135" s="337"/>
      <c r="B135" s="337"/>
      <c r="C135" s="337"/>
      <c r="D135" s="337"/>
      <c r="E135" s="337"/>
      <c r="F135" s="337"/>
      <c r="G135" s="337"/>
      <c r="H135" s="337"/>
      <c r="I135" s="337"/>
      <c r="J135" s="337"/>
      <c r="K135" s="337"/>
      <c r="L135" s="337"/>
      <c r="M135" s="337"/>
      <c r="N135" s="337"/>
      <c r="O135" s="337"/>
      <c r="P135" s="337"/>
      <c r="Q135" s="337"/>
      <c r="R135" s="337"/>
      <c r="S135" s="337"/>
      <c r="T135" s="337"/>
      <c r="U135" s="337"/>
      <c r="V135" s="337"/>
      <c r="W135" s="337"/>
      <c r="X135" s="337"/>
    </row>
    <row r="136" spans="1:24" ht="12.75">
      <c r="A136" s="337"/>
      <c r="B136" s="337"/>
      <c r="C136" s="337"/>
      <c r="D136" s="337"/>
      <c r="E136" s="337"/>
      <c r="F136" s="337"/>
      <c r="G136" s="337"/>
      <c r="H136" s="337"/>
      <c r="I136" s="337"/>
      <c r="J136" s="337"/>
      <c r="K136" s="337"/>
      <c r="L136" s="337"/>
      <c r="M136" s="337"/>
      <c r="N136" s="337"/>
      <c r="O136" s="337"/>
      <c r="P136" s="337"/>
      <c r="Q136" s="337"/>
      <c r="R136" s="337"/>
      <c r="S136" s="337"/>
      <c r="T136" s="337"/>
      <c r="U136" s="337"/>
      <c r="V136" s="337"/>
      <c r="W136" s="337"/>
      <c r="X136" s="337"/>
    </row>
    <row r="137" spans="1:24" ht="12.75">
      <c r="A137" s="337"/>
      <c r="B137" s="337"/>
      <c r="C137" s="337"/>
      <c r="D137" s="337"/>
      <c r="E137" s="337"/>
      <c r="F137" s="337"/>
      <c r="G137" s="337"/>
      <c r="H137" s="337"/>
      <c r="I137" s="337"/>
      <c r="J137" s="337"/>
      <c r="K137" s="337"/>
      <c r="L137" s="337"/>
      <c r="M137" s="337"/>
      <c r="N137" s="337"/>
      <c r="O137" s="337"/>
      <c r="P137" s="337"/>
      <c r="Q137" s="337"/>
      <c r="R137" s="337"/>
      <c r="S137" s="337"/>
      <c r="T137" s="337"/>
      <c r="U137" s="337"/>
      <c r="V137" s="337"/>
      <c r="W137" s="337"/>
      <c r="X137" s="337"/>
    </row>
    <row r="138" spans="1:24" ht="12.75">
      <c r="A138" s="337"/>
      <c r="B138" s="337"/>
      <c r="C138" s="337"/>
      <c r="D138" s="337"/>
      <c r="E138" s="337"/>
      <c r="F138" s="337"/>
      <c r="G138" s="337"/>
      <c r="H138" s="337"/>
      <c r="I138" s="337"/>
      <c r="J138" s="337"/>
      <c r="K138" s="337"/>
      <c r="L138" s="337"/>
      <c r="M138" s="337"/>
      <c r="N138" s="337"/>
      <c r="O138" s="337"/>
      <c r="P138" s="337"/>
      <c r="Q138" s="337"/>
      <c r="R138" s="337"/>
      <c r="S138" s="337"/>
      <c r="T138" s="337"/>
      <c r="U138" s="337"/>
      <c r="V138" s="337"/>
      <c r="W138" s="337"/>
      <c r="X138" s="337"/>
    </row>
    <row r="139" spans="1:24" ht="12.75">
      <c r="A139" s="337"/>
      <c r="B139" s="337"/>
      <c r="C139" s="337"/>
      <c r="D139" s="337"/>
      <c r="E139" s="337"/>
      <c r="F139" s="337"/>
      <c r="G139" s="337"/>
      <c r="H139" s="337"/>
      <c r="I139" s="337"/>
      <c r="J139" s="337"/>
      <c r="K139" s="337"/>
      <c r="L139" s="337"/>
      <c r="M139" s="337"/>
      <c r="N139" s="337"/>
      <c r="O139" s="337"/>
      <c r="P139" s="337"/>
      <c r="Q139" s="337"/>
      <c r="R139" s="337"/>
      <c r="S139" s="337"/>
      <c r="T139" s="337"/>
      <c r="U139" s="337"/>
      <c r="V139" s="337"/>
      <c r="W139" s="337"/>
      <c r="X139" s="337"/>
    </row>
    <row r="140" spans="1:24" ht="12.75">
      <c r="A140" s="337"/>
      <c r="B140" s="337"/>
      <c r="C140" s="337"/>
      <c r="D140" s="337"/>
      <c r="E140" s="337"/>
      <c r="F140" s="337"/>
      <c r="G140" s="337"/>
      <c r="H140" s="337"/>
      <c r="I140" s="337"/>
      <c r="J140" s="337"/>
      <c r="K140" s="337"/>
      <c r="L140" s="337"/>
      <c r="M140" s="337"/>
      <c r="N140" s="337"/>
      <c r="O140" s="337"/>
      <c r="P140" s="337"/>
      <c r="Q140" s="337"/>
      <c r="R140" s="337"/>
      <c r="S140" s="337"/>
      <c r="T140" s="337"/>
      <c r="U140" s="337"/>
      <c r="V140" s="337"/>
      <c r="W140" s="337"/>
      <c r="X140" s="337"/>
    </row>
    <row r="141" spans="1:24" ht="12.75">
      <c r="A141" s="337"/>
      <c r="B141" s="337"/>
      <c r="C141" s="337"/>
      <c r="D141" s="337"/>
      <c r="E141" s="337"/>
      <c r="F141" s="337"/>
      <c r="G141" s="337"/>
      <c r="H141" s="337"/>
      <c r="I141" s="337"/>
      <c r="J141" s="337"/>
      <c r="K141" s="337"/>
      <c r="L141" s="337"/>
      <c r="M141" s="337"/>
      <c r="N141" s="337"/>
      <c r="O141" s="337"/>
      <c r="P141" s="337"/>
      <c r="Q141" s="337"/>
      <c r="R141" s="337"/>
      <c r="S141" s="337"/>
      <c r="T141" s="337"/>
      <c r="U141" s="337"/>
      <c r="V141" s="337"/>
      <c r="W141" s="337"/>
      <c r="X141" s="337"/>
    </row>
    <row r="142" spans="1:24" ht="12.75">
      <c r="A142" s="337"/>
      <c r="B142" s="337"/>
      <c r="C142" s="337"/>
      <c r="D142" s="337"/>
      <c r="E142" s="337"/>
      <c r="F142" s="337"/>
      <c r="G142" s="337"/>
      <c r="H142" s="337"/>
      <c r="I142" s="337"/>
      <c r="J142" s="337"/>
      <c r="K142" s="337"/>
      <c r="L142" s="337"/>
      <c r="M142" s="337"/>
      <c r="N142" s="337"/>
      <c r="O142" s="337"/>
      <c r="P142" s="337"/>
      <c r="Q142" s="337"/>
      <c r="R142" s="337"/>
      <c r="S142" s="337"/>
      <c r="T142" s="337"/>
      <c r="U142" s="337"/>
      <c r="V142" s="337"/>
      <c r="W142" s="337"/>
      <c r="X142" s="337"/>
    </row>
    <row r="143" spans="1:24" ht="12.75">
      <c r="A143" s="337"/>
      <c r="B143" s="337"/>
      <c r="C143" s="337"/>
      <c r="D143" s="337"/>
      <c r="E143" s="337"/>
      <c r="F143" s="337"/>
      <c r="G143" s="337"/>
      <c r="H143" s="337"/>
      <c r="I143" s="337"/>
      <c r="J143" s="337"/>
      <c r="K143" s="337"/>
      <c r="L143" s="337"/>
      <c r="M143" s="337"/>
      <c r="N143" s="337"/>
      <c r="O143" s="337"/>
      <c r="P143" s="337"/>
      <c r="Q143" s="337"/>
      <c r="R143" s="337"/>
      <c r="S143" s="337"/>
      <c r="T143" s="337"/>
      <c r="U143" s="337"/>
      <c r="V143" s="337"/>
      <c r="W143" s="337"/>
      <c r="X143" s="337"/>
    </row>
    <row r="144" spans="1:24" ht="12.75">
      <c r="A144" s="337"/>
      <c r="B144" s="337"/>
      <c r="C144" s="337"/>
      <c r="D144" s="337"/>
      <c r="E144" s="337"/>
      <c r="F144" s="337"/>
      <c r="G144" s="337"/>
      <c r="H144" s="337"/>
      <c r="I144" s="337"/>
      <c r="J144" s="337"/>
      <c r="K144" s="337"/>
      <c r="L144" s="337"/>
      <c r="M144" s="337"/>
      <c r="N144" s="337"/>
      <c r="O144" s="337"/>
      <c r="P144" s="337"/>
      <c r="Q144" s="337"/>
      <c r="R144" s="337"/>
      <c r="S144" s="337"/>
      <c r="T144" s="337"/>
      <c r="U144" s="337"/>
      <c r="V144" s="337"/>
      <c r="W144" s="337"/>
      <c r="X144" s="337"/>
    </row>
    <row r="145" spans="1:24" ht="12.75">
      <c r="A145" s="337"/>
      <c r="B145" s="337"/>
      <c r="C145" s="337"/>
      <c r="D145" s="337"/>
      <c r="E145" s="337"/>
      <c r="F145" s="337"/>
      <c r="G145" s="337"/>
      <c r="H145" s="337"/>
      <c r="I145" s="337"/>
      <c r="J145" s="337"/>
      <c r="K145" s="337"/>
      <c r="L145" s="337"/>
      <c r="M145" s="337"/>
      <c r="N145" s="337"/>
      <c r="O145" s="337"/>
      <c r="P145" s="337"/>
      <c r="Q145" s="337"/>
      <c r="R145" s="337"/>
      <c r="S145" s="337"/>
      <c r="T145" s="337"/>
      <c r="U145" s="337"/>
      <c r="V145" s="337"/>
      <c r="W145" s="337"/>
      <c r="X145" s="337"/>
    </row>
    <row r="146" spans="1:24" ht="12.75">
      <c r="A146" s="337"/>
      <c r="B146" s="337"/>
      <c r="C146" s="337"/>
      <c r="D146" s="337"/>
      <c r="E146" s="337"/>
      <c r="F146" s="337"/>
      <c r="G146" s="337"/>
      <c r="H146" s="337"/>
      <c r="I146" s="337"/>
      <c r="J146" s="337"/>
      <c r="K146" s="337"/>
      <c r="L146" s="337"/>
      <c r="M146" s="337"/>
      <c r="N146" s="337"/>
      <c r="O146" s="337"/>
      <c r="P146" s="337"/>
      <c r="Q146" s="337"/>
      <c r="R146" s="337"/>
      <c r="S146" s="337"/>
      <c r="T146" s="337"/>
      <c r="U146" s="337"/>
      <c r="V146" s="337"/>
      <c r="W146" s="337"/>
      <c r="X146" s="337"/>
    </row>
    <row r="147" spans="1:24" ht="12.75">
      <c r="A147" s="337"/>
      <c r="B147" s="337"/>
      <c r="C147" s="337"/>
      <c r="D147" s="337"/>
      <c r="E147" s="337"/>
      <c r="F147" s="337"/>
      <c r="G147" s="337"/>
      <c r="H147" s="337"/>
      <c r="I147" s="337"/>
      <c r="J147" s="337"/>
      <c r="K147" s="337"/>
      <c r="L147" s="337"/>
      <c r="M147" s="337"/>
      <c r="N147" s="337"/>
      <c r="O147" s="337"/>
      <c r="P147" s="337"/>
      <c r="Q147" s="337"/>
      <c r="R147" s="337"/>
      <c r="S147" s="337"/>
      <c r="T147" s="337"/>
      <c r="U147" s="337"/>
      <c r="V147" s="337"/>
      <c r="W147" s="337"/>
      <c r="X147" s="337"/>
    </row>
    <row r="148" spans="1:24" ht="12.75">
      <c r="A148" s="337"/>
      <c r="B148" s="337"/>
      <c r="C148" s="337"/>
      <c r="D148" s="337"/>
      <c r="E148" s="337"/>
      <c r="F148" s="337"/>
      <c r="G148" s="337"/>
      <c r="H148" s="337"/>
      <c r="I148" s="337"/>
      <c r="J148" s="337"/>
      <c r="K148" s="337"/>
      <c r="L148" s="337"/>
      <c r="M148" s="337"/>
      <c r="N148" s="337"/>
      <c r="O148" s="337"/>
      <c r="P148" s="337"/>
      <c r="Q148" s="337"/>
      <c r="R148" s="337"/>
      <c r="S148" s="337"/>
      <c r="T148" s="337"/>
      <c r="U148" s="337"/>
      <c r="V148" s="337"/>
      <c r="W148" s="337"/>
      <c r="X148" s="337"/>
    </row>
    <row r="149" spans="1:24" ht="12.75">
      <c r="A149" s="337"/>
      <c r="B149" s="337"/>
      <c r="C149" s="337"/>
      <c r="D149" s="337"/>
      <c r="E149" s="337"/>
      <c r="F149" s="337"/>
      <c r="G149" s="337"/>
      <c r="H149" s="337"/>
      <c r="I149" s="337"/>
      <c r="J149" s="337"/>
      <c r="K149" s="337"/>
      <c r="L149" s="337"/>
      <c r="M149" s="337"/>
      <c r="N149" s="337"/>
      <c r="O149" s="337"/>
      <c r="P149" s="337"/>
      <c r="Q149" s="337"/>
      <c r="R149" s="337"/>
      <c r="S149" s="337"/>
      <c r="T149" s="337"/>
      <c r="U149" s="337"/>
      <c r="V149" s="337"/>
      <c r="W149" s="337"/>
      <c r="X149" s="337"/>
    </row>
    <row r="150" spans="1:24" ht="12.75">
      <c r="A150" s="337"/>
      <c r="B150" s="337"/>
      <c r="C150" s="337"/>
      <c r="D150" s="337"/>
      <c r="E150" s="337"/>
      <c r="F150" s="337"/>
      <c r="G150" s="337"/>
      <c r="H150" s="337"/>
      <c r="I150" s="337"/>
      <c r="J150" s="337"/>
      <c r="K150" s="337"/>
      <c r="L150" s="337"/>
      <c r="M150" s="337"/>
      <c r="N150" s="337"/>
      <c r="O150" s="337"/>
      <c r="P150" s="337"/>
      <c r="Q150" s="337"/>
      <c r="R150" s="337"/>
      <c r="S150" s="337"/>
      <c r="T150" s="337"/>
      <c r="U150" s="337"/>
      <c r="V150" s="337"/>
      <c r="W150" s="337"/>
      <c r="X150" s="337"/>
    </row>
    <row r="151" spans="1:24" ht="12.75">
      <c r="A151" s="337"/>
      <c r="B151" s="337"/>
      <c r="C151" s="337"/>
      <c r="D151" s="337"/>
      <c r="E151" s="337"/>
      <c r="F151" s="337"/>
      <c r="G151" s="337"/>
      <c r="H151" s="337"/>
      <c r="I151" s="337"/>
      <c r="J151" s="337"/>
      <c r="K151" s="337"/>
      <c r="L151" s="337"/>
      <c r="M151" s="337"/>
      <c r="N151" s="337"/>
      <c r="O151" s="337"/>
      <c r="P151" s="337"/>
      <c r="Q151" s="337"/>
      <c r="R151" s="337"/>
      <c r="S151" s="337"/>
      <c r="T151" s="337"/>
      <c r="U151" s="337"/>
      <c r="V151" s="337"/>
      <c r="W151" s="337"/>
      <c r="X151" s="337"/>
    </row>
    <row r="152" spans="1:24" ht="12.75">
      <c r="A152" s="337"/>
      <c r="B152" s="337"/>
      <c r="C152" s="337"/>
      <c r="D152" s="337"/>
      <c r="E152" s="337"/>
      <c r="F152" s="337"/>
      <c r="G152" s="337"/>
      <c r="H152" s="337"/>
      <c r="I152" s="337"/>
      <c r="J152" s="337"/>
      <c r="K152" s="337"/>
      <c r="L152" s="337"/>
      <c r="M152" s="337"/>
      <c r="N152" s="337"/>
      <c r="O152" s="337"/>
      <c r="P152" s="337"/>
      <c r="Q152" s="337"/>
      <c r="R152" s="337"/>
      <c r="S152" s="337"/>
      <c r="T152" s="337"/>
      <c r="U152" s="337"/>
      <c r="V152" s="337"/>
      <c r="W152" s="337"/>
      <c r="X152" s="337"/>
    </row>
    <row r="153" spans="1:24" ht="12.75">
      <c r="A153" s="337"/>
      <c r="B153" s="337"/>
      <c r="C153" s="337"/>
      <c r="D153" s="337"/>
      <c r="E153" s="337"/>
      <c r="F153" s="337"/>
      <c r="G153" s="337"/>
      <c r="H153" s="337"/>
      <c r="I153" s="337"/>
      <c r="J153" s="337"/>
      <c r="K153" s="337"/>
      <c r="L153" s="337"/>
      <c r="M153" s="337"/>
      <c r="N153" s="337"/>
      <c r="O153" s="337"/>
      <c r="P153" s="337"/>
      <c r="Q153" s="337"/>
      <c r="R153" s="337"/>
      <c r="S153" s="337"/>
      <c r="T153" s="337"/>
      <c r="U153" s="337"/>
      <c r="V153" s="337"/>
      <c r="W153" s="337"/>
      <c r="X153" s="337"/>
    </row>
    <row r="154" spans="1:24" ht="12.75">
      <c r="A154" s="337"/>
      <c r="B154" s="337"/>
      <c r="C154" s="337"/>
      <c r="D154" s="337"/>
      <c r="E154" s="337"/>
      <c r="F154" s="337"/>
      <c r="G154" s="337"/>
      <c r="H154" s="337"/>
      <c r="I154" s="337"/>
      <c r="J154" s="337"/>
      <c r="K154" s="337"/>
      <c r="L154" s="337"/>
      <c r="M154" s="337"/>
      <c r="N154" s="337"/>
      <c r="O154" s="337"/>
      <c r="P154" s="337"/>
      <c r="Q154" s="337"/>
      <c r="R154" s="337"/>
      <c r="S154" s="337"/>
      <c r="T154" s="337"/>
      <c r="U154" s="337"/>
      <c r="V154" s="337"/>
      <c r="W154" s="337"/>
      <c r="X154" s="337"/>
    </row>
    <row r="155" spans="1:24" ht="12.75">
      <c r="A155" s="337"/>
      <c r="B155" s="337"/>
      <c r="C155" s="337"/>
      <c r="D155" s="337"/>
      <c r="E155" s="337"/>
      <c r="F155" s="337"/>
      <c r="G155" s="337"/>
      <c r="H155" s="337"/>
      <c r="I155" s="337"/>
      <c r="J155" s="337"/>
      <c r="K155" s="337"/>
      <c r="L155" s="337"/>
      <c r="M155" s="337"/>
      <c r="N155" s="337"/>
      <c r="O155" s="337"/>
      <c r="P155" s="337"/>
      <c r="Q155" s="337"/>
      <c r="R155" s="337"/>
      <c r="S155" s="337"/>
      <c r="T155" s="337"/>
      <c r="U155" s="337"/>
      <c r="V155" s="337"/>
      <c r="W155" s="337"/>
      <c r="X155" s="337"/>
    </row>
    <row r="156" spans="1:24" ht="12.75">
      <c r="A156" s="337"/>
      <c r="B156" s="337"/>
      <c r="C156" s="337"/>
      <c r="D156" s="337"/>
      <c r="E156" s="337"/>
      <c r="F156" s="337"/>
      <c r="G156" s="337"/>
      <c r="H156" s="337"/>
      <c r="I156" s="337"/>
      <c r="J156" s="337"/>
      <c r="K156" s="337"/>
      <c r="L156" s="337"/>
      <c r="M156" s="337"/>
      <c r="N156" s="337"/>
      <c r="O156" s="337"/>
      <c r="P156" s="337"/>
      <c r="Q156" s="337"/>
      <c r="R156" s="337"/>
      <c r="S156" s="337"/>
      <c r="T156" s="337"/>
      <c r="U156" s="337"/>
      <c r="V156" s="337"/>
      <c r="W156" s="337"/>
      <c r="X156" s="337"/>
    </row>
    <row r="157" spans="1:24" ht="12.75">
      <c r="A157" s="337"/>
      <c r="B157" s="337"/>
      <c r="C157" s="337"/>
      <c r="D157" s="337"/>
      <c r="E157" s="337"/>
      <c r="F157" s="337"/>
      <c r="G157" s="337"/>
      <c r="H157" s="337"/>
      <c r="I157" s="337"/>
      <c r="J157" s="337"/>
      <c r="K157" s="337"/>
      <c r="L157" s="337"/>
      <c r="M157" s="337"/>
      <c r="N157" s="337"/>
      <c r="O157" s="337"/>
      <c r="P157" s="337"/>
      <c r="Q157" s="337"/>
      <c r="R157" s="337"/>
      <c r="S157" s="337"/>
      <c r="T157" s="337"/>
      <c r="U157" s="337"/>
      <c r="V157" s="337"/>
      <c r="W157" s="337"/>
      <c r="X157" s="337"/>
    </row>
    <row r="158" spans="1:24" ht="12.75">
      <c r="A158" s="337"/>
      <c r="B158" s="337"/>
      <c r="C158" s="337"/>
      <c r="D158" s="337"/>
      <c r="E158" s="337"/>
      <c r="F158" s="337"/>
      <c r="G158" s="337"/>
      <c r="H158" s="337"/>
      <c r="I158" s="337"/>
      <c r="J158" s="337"/>
      <c r="K158" s="337"/>
      <c r="L158" s="337"/>
      <c r="M158" s="337"/>
      <c r="N158" s="337"/>
      <c r="O158" s="337"/>
      <c r="P158" s="337"/>
      <c r="Q158" s="337"/>
      <c r="R158" s="337"/>
      <c r="S158" s="337"/>
      <c r="T158" s="337"/>
      <c r="U158" s="337"/>
      <c r="V158" s="337"/>
      <c r="W158" s="337"/>
      <c r="X158" s="337"/>
    </row>
    <row r="159" spans="1:24" ht="12.75">
      <c r="A159" s="337"/>
      <c r="B159" s="337"/>
      <c r="C159" s="337"/>
      <c r="D159" s="337"/>
      <c r="E159" s="337"/>
      <c r="F159" s="337"/>
      <c r="G159" s="337"/>
      <c r="H159" s="337"/>
      <c r="I159" s="337"/>
      <c r="J159" s="337"/>
      <c r="K159" s="337"/>
      <c r="L159" s="337"/>
      <c r="M159" s="337"/>
      <c r="N159" s="337"/>
      <c r="O159" s="337"/>
      <c r="P159" s="337"/>
      <c r="Q159" s="337"/>
      <c r="R159" s="337"/>
      <c r="S159" s="337"/>
      <c r="T159" s="337"/>
      <c r="U159" s="337"/>
      <c r="V159" s="337"/>
      <c r="W159" s="337"/>
      <c r="X159" s="337"/>
    </row>
    <row r="160" spans="1:24" ht="12.75">
      <c r="A160" s="337"/>
      <c r="B160" s="337"/>
      <c r="C160" s="337"/>
      <c r="D160" s="337"/>
      <c r="E160" s="337"/>
      <c r="F160" s="337"/>
      <c r="G160" s="337"/>
      <c r="H160" s="337"/>
      <c r="I160" s="337"/>
      <c r="J160" s="337"/>
      <c r="K160" s="337"/>
      <c r="L160" s="337"/>
      <c r="M160" s="337"/>
      <c r="N160" s="337"/>
      <c r="O160" s="337"/>
      <c r="P160" s="337"/>
      <c r="Q160" s="337"/>
      <c r="R160" s="337"/>
      <c r="S160" s="337"/>
      <c r="T160" s="337"/>
      <c r="U160" s="337"/>
      <c r="V160" s="337"/>
      <c r="W160" s="337"/>
      <c r="X160" s="337"/>
    </row>
    <row r="161" spans="1:24" ht="12.75">
      <c r="A161" s="337"/>
      <c r="B161" s="337"/>
      <c r="C161" s="337"/>
      <c r="D161" s="337"/>
      <c r="E161" s="337"/>
      <c r="F161" s="337"/>
      <c r="G161" s="337"/>
      <c r="H161" s="337"/>
      <c r="I161" s="337"/>
      <c r="J161" s="337"/>
      <c r="K161" s="337"/>
      <c r="L161" s="337"/>
      <c r="M161" s="337"/>
      <c r="N161" s="337"/>
      <c r="O161" s="337"/>
      <c r="P161" s="337"/>
      <c r="Q161" s="337"/>
      <c r="R161" s="337"/>
      <c r="S161" s="337"/>
      <c r="T161" s="337"/>
      <c r="U161" s="337"/>
      <c r="V161" s="337"/>
      <c r="W161" s="337"/>
      <c r="X161" s="337"/>
    </row>
    <row r="162" spans="1:24" ht="12.75">
      <c r="A162" s="337"/>
      <c r="B162" s="337"/>
      <c r="C162" s="337"/>
      <c r="D162" s="337"/>
      <c r="E162" s="337"/>
      <c r="F162" s="337"/>
      <c r="G162" s="337"/>
      <c r="H162" s="337"/>
      <c r="I162" s="337"/>
      <c r="J162" s="337"/>
      <c r="K162" s="337"/>
      <c r="L162" s="337"/>
      <c r="M162" s="337"/>
      <c r="N162" s="337"/>
      <c r="O162" s="337"/>
      <c r="P162" s="337"/>
      <c r="Q162" s="337"/>
      <c r="R162" s="337"/>
      <c r="S162" s="337"/>
      <c r="T162" s="337"/>
      <c r="U162" s="337"/>
      <c r="V162" s="337"/>
      <c r="W162" s="337"/>
      <c r="X162" s="337"/>
    </row>
    <row r="163" spans="1:24" ht="12.75">
      <c r="A163" s="337"/>
      <c r="B163" s="337"/>
      <c r="C163" s="337"/>
      <c r="D163" s="337"/>
      <c r="E163" s="337"/>
      <c r="F163" s="337"/>
      <c r="G163" s="337"/>
      <c r="H163" s="337"/>
      <c r="I163" s="337"/>
      <c r="J163" s="337"/>
      <c r="K163" s="337"/>
      <c r="L163" s="337"/>
      <c r="M163" s="337"/>
      <c r="N163" s="337"/>
      <c r="O163" s="337"/>
      <c r="P163" s="337"/>
      <c r="Q163" s="337"/>
      <c r="R163" s="337"/>
      <c r="S163" s="337"/>
      <c r="T163" s="337"/>
      <c r="U163" s="337"/>
      <c r="V163" s="337"/>
      <c r="W163" s="337"/>
      <c r="X163" s="337"/>
    </row>
    <row r="164" spans="1:24" ht="12.75">
      <c r="A164" s="337"/>
      <c r="B164" s="337"/>
      <c r="C164" s="337"/>
      <c r="D164" s="337"/>
      <c r="E164" s="337"/>
      <c r="F164" s="337"/>
      <c r="G164" s="337"/>
      <c r="H164" s="337"/>
      <c r="I164" s="337"/>
      <c r="J164" s="337"/>
      <c r="K164" s="337"/>
      <c r="L164" s="337"/>
      <c r="M164" s="337"/>
      <c r="N164" s="337"/>
      <c r="O164" s="337"/>
      <c r="P164" s="337"/>
      <c r="Q164" s="337"/>
      <c r="R164" s="337"/>
      <c r="S164" s="337"/>
      <c r="T164" s="337"/>
      <c r="U164" s="337"/>
      <c r="V164" s="337"/>
      <c r="W164" s="337"/>
      <c r="X164" s="337"/>
    </row>
    <row r="165" spans="1:24" ht="12.75">
      <c r="A165" s="337"/>
      <c r="B165" s="337"/>
      <c r="C165" s="337"/>
      <c r="D165" s="337"/>
      <c r="E165" s="337"/>
      <c r="F165" s="337"/>
      <c r="G165" s="337"/>
      <c r="H165" s="337"/>
      <c r="I165" s="337"/>
      <c r="J165" s="337"/>
      <c r="K165" s="337"/>
      <c r="L165" s="337"/>
      <c r="M165" s="337"/>
      <c r="N165" s="337"/>
      <c r="O165" s="337"/>
      <c r="P165" s="337"/>
      <c r="Q165" s="337"/>
      <c r="R165" s="337"/>
      <c r="S165" s="337"/>
      <c r="T165" s="337"/>
      <c r="U165" s="337"/>
      <c r="V165" s="337"/>
      <c r="W165" s="337"/>
      <c r="X165" s="337"/>
    </row>
    <row r="166" spans="1:24" ht="12.75">
      <c r="A166" s="337"/>
      <c r="B166" s="337"/>
      <c r="C166" s="337"/>
      <c r="D166" s="337"/>
      <c r="E166" s="337"/>
      <c r="F166" s="337"/>
      <c r="G166" s="337"/>
      <c r="H166" s="337"/>
      <c r="I166" s="337"/>
      <c r="J166" s="337"/>
      <c r="K166" s="337"/>
      <c r="L166" s="337"/>
      <c r="M166" s="337"/>
      <c r="N166" s="337"/>
      <c r="O166" s="337"/>
      <c r="P166" s="337"/>
      <c r="Q166" s="337"/>
      <c r="R166" s="337"/>
      <c r="S166" s="337"/>
      <c r="T166" s="337"/>
      <c r="U166" s="337"/>
      <c r="V166" s="337"/>
      <c r="W166" s="337"/>
      <c r="X166" s="337"/>
    </row>
    <row r="167" spans="1:24" ht="12.75">
      <c r="A167" s="337"/>
      <c r="B167" s="337"/>
      <c r="C167" s="337"/>
      <c r="D167" s="337"/>
      <c r="E167" s="337"/>
      <c r="F167" s="337"/>
      <c r="G167" s="337"/>
      <c r="H167" s="337"/>
      <c r="I167" s="337"/>
      <c r="J167" s="337"/>
      <c r="K167" s="337"/>
      <c r="L167" s="337"/>
      <c r="M167" s="337"/>
      <c r="N167" s="337"/>
      <c r="O167" s="337"/>
      <c r="P167" s="337"/>
      <c r="Q167" s="337"/>
      <c r="R167" s="337"/>
      <c r="S167" s="337"/>
      <c r="T167" s="337"/>
      <c r="U167" s="337"/>
      <c r="V167" s="337"/>
      <c r="W167" s="337"/>
      <c r="X167" s="337"/>
    </row>
    <row r="168" spans="1:24" ht="12.75">
      <c r="A168" s="337"/>
      <c r="B168" s="337"/>
      <c r="C168" s="337"/>
      <c r="D168" s="337"/>
      <c r="E168" s="337"/>
      <c r="F168" s="337"/>
      <c r="G168" s="337"/>
      <c r="H168" s="337"/>
      <c r="I168" s="337"/>
      <c r="J168" s="337"/>
      <c r="K168" s="337"/>
      <c r="L168" s="337"/>
      <c r="M168" s="337"/>
      <c r="N168" s="337"/>
      <c r="O168" s="337"/>
      <c r="P168" s="337"/>
      <c r="Q168" s="337"/>
      <c r="R168" s="337"/>
      <c r="S168" s="337"/>
      <c r="T168" s="337"/>
      <c r="U168" s="337"/>
      <c r="V168" s="337"/>
      <c r="W168" s="337"/>
      <c r="X168" s="337"/>
    </row>
    <row r="169" spans="1:24" ht="12.75">
      <c r="A169" s="337"/>
      <c r="B169" s="337"/>
      <c r="C169" s="337"/>
      <c r="D169" s="337"/>
      <c r="E169" s="337"/>
      <c r="F169" s="337"/>
      <c r="G169" s="337"/>
      <c r="H169" s="337"/>
      <c r="I169" s="337"/>
      <c r="J169" s="337"/>
      <c r="K169" s="337"/>
      <c r="L169" s="337"/>
      <c r="M169" s="337"/>
      <c r="N169" s="337"/>
      <c r="O169" s="337"/>
      <c r="P169" s="337"/>
      <c r="Q169" s="337"/>
      <c r="R169" s="337"/>
      <c r="S169" s="337"/>
      <c r="T169" s="337"/>
      <c r="U169" s="337"/>
      <c r="V169" s="337"/>
      <c r="W169" s="337"/>
      <c r="X169" s="337"/>
    </row>
    <row r="170" spans="1:24" ht="12.75">
      <c r="A170" s="337"/>
      <c r="B170" s="337"/>
      <c r="C170" s="337"/>
      <c r="D170" s="337"/>
      <c r="E170" s="337"/>
      <c r="F170" s="337"/>
      <c r="G170" s="337"/>
      <c r="H170" s="337"/>
      <c r="I170" s="337"/>
      <c r="J170" s="337"/>
      <c r="K170" s="337"/>
      <c r="L170" s="337"/>
      <c r="M170" s="337"/>
      <c r="N170" s="337"/>
      <c r="O170" s="337"/>
      <c r="P170" s="337"/>
      <c r="Q170" s="337"/>
      <c r="R170" s="337"/>
      <c r="S170" s="337"/>
      <c r="T170" s="337"/>
      <c r="U170" s="337"/>
      <c r="V170" s="337"/>
      <c r="W170" s="337"/>
      <c r="X170" s="337"/>
    </row>
    <row r="171" spans="1:24" ht="12.75">
      <c r="A171" s="337"/>
      <c r="B171" s="337"/>
      <c r="C171" s="337"/>
      <c r="D171" s="337"/>
      <c r="E171" s="337"/>
      <c r="F171" s="337"/>
      <c r="G171" s="337"/>
      <c r="H171" s="337"/>
      <c r="I171" s="337"/>
      <c r="J171" s="337"/>
      <c r="K171" s="337"/>
      <c r="L171" s="337"/>
      <c r="M171" s="337"/>
      <c r="N171" s="337"/>
      <c r="O171" s="337"/>
      <c r="P171" s="337"/>
      <c r="Q171" s="337"/>
      <c r="R171" s="337"/>
      <c r="S171" s="337"/>
      <c r="T171" s="337"/>
      <c r="U171" s="337"/>
      <c r="V171" s="337"/>
      <c r="W171" s="337"/>
      <c r="X171" s="337"/>
    </row>
    <row r="172" spans="1:24" ht="12.75">
      <c r="A172" s="337"/>
      <c r="B172" s="337"/>
      <c r="C172" s="337"/>
      <c r="D172" s="337"/>
      <c r="E172" s="337"/>
      <c r="F172" s="337"/>
      <c r="G172" s="337"/>
      <c r="H172" s="337"/>
      <c r="I172" s="337"/>
      <c r="J172" s="337"/>
      <c r="K172" s="337"/>
      <c r="L172" s="337"/>
      <c r="M172" s="337"/>
      <c r="N172" s="337"/>
      <c r="O172" s="337"/>
      <c r="P172" s="337"/>
      <c r="Q172" s="337"/>
      <c r="R172" s="337"/>
      <c r="S172" s="337"/>
      <c r="T172" s="337"/>
      <c r="U172" s="337"/>
      <c r="V172" s="337"/>
      <c r="W172" s="337"/>
      <c r="X172" s="337"/>
    </row>
    <row r="173" spans="1:24" ht="12.75">
      <c r="A173" s="337"/>
      <c r="B173" s="337"/>
      <c r="C173" s="337"/>
      <c r="D173" s="337"/>
      <c r="E173" s="337"/>
      <c r="F173" s="337"/>
      <c r="G173" s="337"/>
      <c r="H173" s="337"/>
      <c r="I173" s="337"/>
      <c r="J173" s="337"/>
      <c r="K173" s="337"/>
      <c r="L173" s="337"/>
      <c r="M173" s="337"/>
      <c r="N173" s="337"/>
      <c r="O173" s="337"/>
      <c r="P173" s="337"/>
      <c r="Q173" s="337"/>
      <c r="R173" s="337"/>
      <c r="S173" s="337"/>
      <c r="T173" s="337"/>
      <c r="U173" s="337"/>
      <c r="V173" s="337"/>
      <c r="W173" s="337"/>
      <c r="X173" s="337"/>
    </row>
    <row r="174" spans="1:24" ht="12.75">
      <c r="A174" s="337"/>
      <c r="B174" s="337"/>
      <c r="C174" s="337"/>
      <c r="D174" s="337"/>
      <c r="E174" s="337"/>
      <c r="F174" s="337"/>
      <c r="G174" s="337"/>
      <c r="H174" s="337"/>
      <c r="I174" s="337"/>
      <c r="J174" s="337"/>
      <c r="K174" s="337"/>
      <c r="L174" s="337"/>
      <c r="M174" s="337"/>
      <c r="N174" s="337"/>
      <c r="O174" s="337"/>
      <c r="P174" s="337"/>
      <c r="Q174" s="337"/>
      <c r="R174" s="337"/>
      <c r="S174" s="337"/>
      <c r="T174" s="337"/>
      <c r="U174" s="337"/>
      <c r="V174" s="337"/>
      <c r="W174" s="337"/>
      <c r="X174" s="337"/>
    </row>
    <row r="175" spans="1:24" ht="12.75">
      <c r="A175" s="337"/>
      <c r="B175" s="337"/>
      <c r="C175" s="337"/>
      <c r="D175" s="337"/>
      <c r="E175" s="337"/>
      <c r="F175" s="337"/>
      <c r="G175" s="337"/>
      <c r="H175" s="337"/>
      <c r="I175" s="337"/>
      <c r="J175" s="337"/>
      <c r="K175" s="337"/>
      <c r="L175" s="337"/>
      <c r="M175" s="337"/>
      <c r="N175" s="337"/>
      <c r="O175" s="337"/>
      <c r="P175" s="337"/>
      <c r="Q175" s="337"/>
      <c r="R175" s="337"/>
      <c r="S175" s="337"/>
      <c r="T175" s="337"/>
      <c r="U175" s="337"/>
      <c r="V175" s="337"/>
      <c r="W175" s="337"/>
      <c r="X175" s="337"/>
    </row>
    <row r="176" spans="1:24" ht="12.75">
      <c r="A176" s="337"/>
      <c r="B176" s="337"/>
      <c r="C176" s="337"/>
      <c r="D176" s="337"/>
      <c r="E176" s="337"/>
      <c r="F176" s="337"/>
      <c r="G176" s="337"/>
      <c r="H176" s="337"/>
      <c r="I176" s="337"/>
      <c r="J176" s="337"/>
      <c r="K176" s="337"/>
      <c r="L176" s="337"/>
      <c r="M176" s="337"/>
      <c r="N176" s="337"/>
      <c r="O176" s="337"/>
      <c r="P176" s="337"/>
      <c r="Q176" s="337"/>
      <c r="R176" s="337"/>
      <c r="S176" s="337"/>
      <c r="T176" s="337"/>
      <c r="U176" s="337"/>
      <c r="V176" s="337"/>
      <c r="W176" s="337"/>
      <c r="X176" s="337"/>
    </row>
    <row r="177" spans="1:24" ht="12.75">
      <c r="A177" s="337"/>
      <c r="B177" s="337"/>
      <c r="C177" s="337"/>
      <c r="D177" s="337"/>
      <c r="E177" s="337"/>
      <c r="F177" s="337"/>
      <c r="G177" s="337"/>
      <c r="H177" s="337"/>
      <c r="I177" s="337"/>
      <c r="J177" s="337"/>
      <c r="K177" s="337"/>
      <c r="L177" s="337"/>
      <c r="M177" s="337"/>
      <c r="N177" s="337"/>
      <c r="O177" s="337"/>
      <c r="P177" s="337"/>
      <c r="Q177" s="337"/>
      <c r="R177" s="337"/>
      <c r="S177" s="337"/>
      <c r="T177" s="337"/>
      <c r="U177" s="337"/>
      <c r="V177" s="337"/>
      <c r="W177" s="337"/>
      <c r="X177" s="337"/>
    </row>
    <row r="178" spans="1:24" ht="12.75">
      <c r="A178" s="337"/>
      <c r="B178" s="337"/>
      <c r="C178" s="337"/>
      <c r="D178" s="337"/>
      <c r="E178" s="337"/>
      <c r="F178" s="337"/>
      <c r="G178" s="337"/>
      <c r="H178" s="337"/>
      <c r="I178" s="337"/>
      <c r="J178" s="337"/>
      <c r="K178" s="337"/>
      <c r="L178" s="337"/>
      <c r="M178" s="337"/>
      <c r="N178" s="337"/>
      <c r="O178" s="337"/>
      <c r="P178" s="337"/>
      <c r="Q178" s="337"/>
      <c r="R178" s="337"/>
      <c r="S178" s="337"/>
      <c r="T178" s="337"/>
      <c r="U178" s="337"/>
      <c r="V178" s="337"/>
      <c r="W178" s="337"/>
      <c r="X178" s="337"/>
    </row>
    <row r="179" spans="1:24" ht="12.75">
      <c r="A179" s="337"/>
      <c r="B179" s="337"/>
      <c r="C179" s="337"/>
      <c r="D179" s="337"/>
      <c r="E179" s="337"/>
      <c r="F179" s="337"/>
      <c r="G179" s="337"/>
      <c r="H179" s="337"/>
      <c r="I179" s="337"/>
      <c r="J179" s="337"/>
      <c r="K179" s="337"/>
      <c r="L179" s="337"/>
      <c r="M179" s="337"/>
      <c r="N179" s="337"/>
      <c r="O179" s="337"/>
      <c r="P179" s="337"/>
      <c r="Q179" s="337"/>
      <c r="R179" s="337"/>
      <c r="S179" s="337"/>
      <c r="T179" s="337"/>
      <c r="U179" s="337"/>
      <c r="V179" s="337"/>
      <c r="W179" s="337"/>
      <c r="X179" s="337"/>
    </row>
    <row r="180" spans="1:24" ht="12.75">
      <c r="A180" s="337"/>
      <c r="B180" s="337"/>
      <c r="C180" s="337"/>
      <c r="D180" s="337"/>
      <c r="E180" s="337"/>
      <c r="F180" s="337"/>
      <c r="G180" s="337"/>
      <c r="H180" s="337"/>
      <c r="I180" s="337"/>
      <c r="J180" s="337"/>
      <c r="K180" s="337"/>
      <c r="L180" s="337"/>
      <c r="M180" s="337"/>
      <c r="N180" s="337"/>
      <c r="O180" s="337"/>
      <c r="P180" s="337"/>
      <c r="Q180" s="337"/>
      <c r="R180" s="337"/>
      <c r="S180" s="337"/>
      <c r="T180" s="337"/>
      <c r="U180" s="337"/>
      <c r="V180" s="337"/>
      <c r="W180" s="337"/>
      <c r="X180" s="337"/>
    </row>
    <row r="181" spans="1:24" ht="12.75">
      <c r="A181" s="337"/>
      <c r="B181" s="337"/>
      <c r="C181" s="337"/>
      <c r="D181" s="337"/>
      <c r="E181" s="337"/>
      <c r="F181" s="337"/>
      <c r="G181" s="337"/>
      <c r="H181" s="337"/>
      <c r="I181" s="337"/>
      <c r="J181" s="337"/>
      <c r="K181" s="337"/>
      <c r="L181" s="337"/>
      <c r="M181" s="337"/>
      <c r="N181" s="337"/>
      <c r="O181" s="337"/>
      <c r="P181" s="337"/>
      <c r="Q181" s="337"/>
      <c r="R181" s="337"/>
      <c r="S181" s="337"/>
      <c r="T181" s="337"/>
      <c r="U181" s="337"/>
      <c r="V181" s="337"/>
      <c r="W181" s="337"/>
      <c r="X181" s="337"/>
    </row>
    <row r="182" spans="1:24" ht="12.75">
      <c r="A182" s="337"/>
      <c r="B182" s="337"/>
      <c r="C182" s="337"/>
      <c r="D182" s="337"/>
      <c r="E182" s="337"/>
      <c r="F182" s="337"/>
      <c r="G182" s="337"/>
      <c r="H182" s="337"/>
      <c r="I182" s="337"/>
      <c r="J182" s="337"/>
      <c r="K182" s="337"/>
      <c r="L182" s="337"/>
      <c r="M182" s="337"/>
      <c r="N182" s="337"/>
      <c r="O182" s="337"/>
      <c r="P182" s="337"/>
      <c r="Q182" s="337"/>
      <c r="R182" s="337"/>
      <c r="S182" s="337"/>
      <c r="T182" s="337"/>
      <c r="U182" s="337"/>
      <c r="V182" s="337"/>
      <c r="W182" s="337"/>
      <c r="X182" s="337"/>
    </row>
    <row r="183" spans="1:24" ht="12.75">
      <c r="A183" s="337"/>
      <c r="B183" s="337"/>
      <c r="C183" s="337"/>
      <c r="D183" s="337"/>
      <c r="E183" s="337"/>
      <c r="F183" s="337"/>
      <c r="G183" s="337"/>
      <c r="H183" s="337"/>
      <c r="I183" s="337"/>
      <c r="J183" s="337"/>
      <c r="K183" s="337"/>
      <c r="L183" s="337"/>
      <c r="M183" s="337"/>
      <c r="N183" s="337"/>
      <c r="O183" s="337"/>
      <c r="P183" s="337"/>
      <c r="Q183" s="337"/>
      <c r="R183" s="337"/>
      <c r="S183" s="337"/>
      <c r="T183" s="337"/>
      <c r="U183" s="337"/>
      <c r="V183" s="337"/>
      <c r="W183" s="337"/>
      <c r="X183" s="337"/>
    </row>
    <row r="184" spans="1:24" ht="12.75">
      <c r="A184" s="337"/>
      <c r="B184" s="337"/>
      <c r="C184" s="337"/>
      <c r="D184" s="337"/>
      <c r="E184" s="337"/>
      <c r="F184" s="337"/>
      <c r="G184" s="337"/>
      <c r="H184" s="337"/>
      <c r="I184" s="337"/>
      <c r="J184" s="337"/>
      <c r="K184" s="337"/>
      <c r="L184" s="337"/>
      <c r="M184" s="337"/>
      <c r="N184" s="337"/>
      <c r="O184" s="337"/>
      <c r="P184" s="337"/>
      <c r="Q184" s="337"/>
      <c r="R184" s="337"/>
      <c r="S184" s="337"/>
      <c r="T184" s="337"/>
      <c r="U184" s="337"/>
      <c r="V184" s="337"/>
      <c r="W184" s="337"/>
      <c r="X184" s="337"/>
    </row>
    <row r="185" spans="1:24" ht="12.75">
      <c r="A185" s="337"/>
      <c r="B185" s="337"/>
      <c r="C185" s="337"/>
      <c r="D185" s="337"/>
      <c r="E185" s="337"/>
      <c r="F185" s="337"/>
      <c r="G185" s="337"/>
      <c r="H185" s="337"/>
      <c r="I185" s="337"/>
      <c r="J185" s="337"/>
      <c r="K185" s="337"/>
      <c r="L185" s="337"/>
      <c r="M185" s="337"/>
      <c r="N185" s="337"/>
      <c r="O185" s="337"/>
      <c r="P185" s="337"/>
      <c r="Q185" s="337"/>
      <c r="R185" s="337"/>
      <c r="S185" s="337"/>
      <c r="T185" s="337"/>
      <c r="U185" s="337"/>
      <c r="V185" s="337"/>
      <c r="W185" s="337"/>
      <c r="X185" s="337"/>
    </row>
    <row r="186" spans="1:24" ht="12.75">
      <c r="A186" s="337"/>
      <c r="B186" s="337"/>
      <c r="C186" s="337"/>
      <c r="D186" s="337"/>
      <c r="E186" s="337"/>
      <c r="F186" s="337"/>
      <c r="G186" s="337"/>
      <c r="H186" s="337"/>
      <c r="I186" s="337"/>
      <c r="J186" s="337"/>
      <c r="K186" s="337"/>
      <c r="L186" s="337"/>
      <c r="M186" s="337"/>
      <c r="N186" s="337"/>
      <c r="O186" s="337"/>
      <c r="P186" s="337"/>
      <c r="Q186" s="337"/>
      <c r="R186" s="337"/>
      <c r="S186" s="337"/>
      <c r="T186" s="337"/>
      <c r="U186" s="337"/>
      <c r="V186" s="337"/>
      <c r="W186" s="337"/>
      <c r="X186" s="337"/>
    </row>
    <row r="187" spans="1:24" ht="12.75">
      <c r="A187" s="337"/>
      <c r="B187" s="337"/>
      <c r="C187" s="337"/>
      <c r="D187" s="337"/>
      <c r="E187" s="337"/>
      <c r="F187" s="337"/>
      <c r="G187" s="337"/>
      <c r="H187" s="337"/>
      <c r="I187" s="337"/>
      <c r="J187" s="337"/>
      <c r="K187" s="337"/>
      <c r="L187" s="337"/>
      <c r="M187" s="337"/>
      <c r="N187" s="337"/>
      <c r="O187" s="337"/>
      <c r="P187" s="337"/>
      <c r="Q187" s="337"/>
      <c r="R187" s="337"/>
      <c r="S187" s="337"/>
      <c r="T187" s="337"/>
      <c r="U187" s="337"/>
      <c r="V187" s="337"/>
      <c r="W187" s="337"/>
      <c r="X187" s="337"/>
    </row>
    <row r="188" spans="1:24" ht="12.75">
      <c r="A188" s="337"/>
      <c r="B188" s="337"/>
      <c r="C188" s="337"/>
      <c r="D188" s="337"/>
      <c r="E188" s="337"/>
      <c r="F188" s="337"/>
      <c r="G188" s="337"/>
      <c r="H188" s="337"/>
      <c r="I188" s="337"/>
      <c r="J188" s="337"/>
      <c r="K188" s="337"/>
      <c r="L188" s="337"/>
      <c r="M188" s="337"/>
      <c r="N188" s="337"/>
      <c r="O188" s="337"/>
      <c r="P188" s="337"/>
      <c r="Q188" s="337"/>
      <c r="R188" s="337"/>
      <c r="S188" s="337"/>
      <c r="T188" s="337"/>
      <c r="U188" s="337"/>
      <c r="V188" s="337"/>
      <c r="W188" s="337"/>
      <c r="X188" s="337"/>
    </row>
    <row r="189" spans="1:24" ht="12.75">
      <c r="A189" s="337"/>
      <c r="B189" s="337"/>
      <c r="C189" s="337"/>
      <c r="D189" s="337"/>
      <c r="E189" s="337"/>
      <c r="F189" s="337"/>
      <c r="G189" s="337"/>
      <c r="H189" s="337"/>
      <c r="I189" s="337"/>
      <c r="J189" s="337"/>
      <c r="K189" s="337"/>
      <c r="L189" s="337"/>
      <c r="M189" s="337"/>
      <c r="N189" s="337"/>
      <c r="O189" s="337"/>
      <c r="P189" s="337"/>
      <c r="Q189" s="337"/>
      <c r="R189" s="337"/>
      <c r="S189" s="337"/>
      <c r="T189" s="337"/>
      <c r="U189" s="337"/>
      <c r="V189" s="337"/>
      <c r="W189" s="337"/>
      <c r="X189" s="337"/>
    </row>
    <row r="190" spans="1:24" ht="12.75">
      <c r="A190" s="337"/>
      <c r="B190" s="337"/>
      <c r="C190" s="337"/>
      <c r="D190" s="337"/>
      <c r="E190" s="337"/>
      <c r="F190" s="337"/>
      <c r="G190" s="337"/>
      <c r="H190" s="337"/>
      <c r="I190" s="337"/>
      <c r="J190" s="337"/>
      <c r="K190" s="337"/>
      <c r="L190" s="337"/>
      <c r="M190" s="337"/>
      <c r="N190" s="337"/>
      <c r="O190" s="337"/>
      <c r="P190" s="337"/>
      <c r="Q190" s="337"/>
      <c r="R190" s="337"/>
      <c r="S190" s="337"/>
      <c r="T190" s="337"/>
      <c r="U190" s="337"/>
      <c r="V190" s="337"/>
      <c r="W190" s="337"/>
      <c r="X190" s="337"/>
    </row>
    <row r="191" spans="1:24" ht="12.75">
      <c r="A191" s="337"/>
      <c r="B191" s="337"/>
      <c r="C191" s="337"/>
      <c r="D191" s="337"/>
      <c r="E191" s="337"/>
      <c r="F191" s="337"/>
      <c r="G191" s="337"/>
      <c r="H191" s="337"/>
      <c r="I191" s="337"/>
      <c r="J191" s="337"/>
      <c r="K191" s="337"/>
      <c r="L191" s="337"/>
      <c r="M191" s="337"/>
      <c r="N191" s="337"/>
      <c r="O191" s="337"/>
      <c r="P191" s="337"/>
      <c r="Q191" s="337"/>
      <c r="R191" s="337"/>
      <c r="S191" s="337"/>
      <c r="T191" s="337"/>
      <c r="U191" s="337"/>
      <c r="V191" s="337"/>
      <c r="W191" s="337"/>
      <c r="X191" s="337"/>
    </row>
    <row r="192" spans="1:24" ht="12.75">
      <c r="A192" s="337"/>
      <c r="B192" s="337"/>
      <c r="C192" s="337"/>
      <c r="D192" s="337"/>
      <c r="E192" s="337"/>
      <c r="F192" s="337"/>
      <c r="G192" s="337"/>
      <c r="H192" s="337"/>
      <c r="I192" s="337"/>
      <c r="J192" s="337"/>
      <c r="K192" s="337"/>
      <c r="L192" s="337"/>
      <c r="M192" s="337"/>
      <c r="N192" s="337"/>
      <c r="O192" s="337"/>
      <c r="P192" s="337"/>
      <c r="Q192" s="337"/>
      <c r="R192" s="337"/>
      <c r="S192" s="337"/>
      <c r="T192" s="337"/>
      <c r="U192" s="337"/>
      <c r="V192" s="337"/>
      <c r="W192" s="337"/>
      <c r="X192" s="337"/>
    </row>
    <row r="193" spans="1:24" ht="12.75">
      <c r="A193" s="337"/>
      <c r="B193" s="337"/>
      <c r="C193" s="337"/>
      <c r="D193" s="337"/>
      <c r="E193" s="337"/>
      <c r="F193" s="337"/>
      <c r="G193" s="337"/>
      <c r="H193" s="337"/>
      <c r="I193" s="337"/>
      <c r="J193" s="337"/>
      <c r="K193" s="337"/>
      <c r="L193" s="337"/>
      <c r="M193" s="337"/>
      <c r="N193" s="337"/>
      <c r="O193" s="337"/>
      <c r="P193" s="337"/>
      <c r="Q193" s="337"/>
      <c r="R193" s="337"/>
      <c r="S193" s="337"/>
      <c r="T193" s="337"/>
      <c r="U193" s="337"/>
      <c r="V193" s="337"/>
      <c r="W193" s="337"/>
      <c r="X193" s="337"/>
    </row>
    <row r="194" spans="1:24" ht="12.75">
      <c r="A194" s="337"/>
      <c r="B194" s="337"/>
      <c r="C194" s="337"/>
      <c r="D194" s="337"/>
      <c r="E194" s="337"/>
      <c r="F194" s="337"/>
      <c r="G194" s="337"/>
      <c r="H194" s="337"/>
      <c r="I194" s="337"/>
      <c r="J194" s="337"/>
      <c r="K194" s="337"/>
      <c r="L194" s="337"/>
      <c r="M194" s="337"/>
      <c r="N194" s="337"/>
      <c r="O194" s="337"/>
      <c r="P194" s="337"/>
      <c r="Q194" s="337"/>
      <c r="R194" s="337"/>
      <c r="S194" s="337"/>
      <c r="T194" s="337"/>
      <c r="U194" s="337"/>
      <c r="V194" s="337"/>
      <c r="W194" s="337"/>
      <c r="X194" s="337"/>
    </row>
    <row r="195" spans="1:24" ht="12.75">
      <c r="A195" s="337"/>
      <c r="B195" s="337"/>
      <c r="C195" s="337"/>
      <c r="D195" s="337"/>
      <c r="E195" s="337"/>
      <c r="F195" s="337"/>
      <c r="G195" s="337"/>
      <c r="H195" s="337"/>
      <c r="I195" s="337"/>
      <c r="J195" s="337"/>
      <c r="K195" s="337"/>
      <c r="L195" s="337"/>
      <c r="M195" s="337"/>
      <c r="N195" s="337"/>
      <c r="O195" s="337"/>
      <c r="P195" s="337"/>
      <c r="Q195" s="337"/>
      <c r="R195" s="337"/>
      <c r="S195" s="337"/>
      <c r="T195" s="337"/>
      <c r="U195" s="337"/>
      <c r="V195" s="337"/>
      <c r="W195" s="337"/>
      <c r="X195" s="337"/>
    </row>
    <row r="196" spans="1:24" ht="12.75">
      <c r="A196" s="337"/>
      <c r="B196" s="337"/>
      <c r="C196" s="337"/>
      <c r="D196" s="337"/>
      <c r="E196" s="337"/>
      <c r="F196" s="337"/>
      <c r="G196" s="337"/>
      <c r="H196" s="337"/>
      <c r="I196" s="337"/>
      <c r="J196" s="337"/>
      <c r="K196" s="337"/>
      <c r="L196" s="337"/>
      <c r="M196" s="337"/>
      <c r="N196" s="337"/>
      <c r="O196" s="337"/>
      <c r="P196" s="337"/>
      <c r="Q196" s="337"/>
      <c r="R196" s="337"/>
      <c r="S196" s="337"/>
      <c r="T196" s="337"/>
      <c r="U196" s="337"/>
      <c r="V196" s="337"/>
      <c r="W196" s="337"/>
      <c r="X196" s="337"/>
    </row>
    <row r="197" spans="1:24" ht="12.75">
      <c r="A197" s="337"/>
      <c r="B197" s="337"/>
      <c r="C197" s="337"/>
      <c r="D197" s="337"/>
      <c r="E197" s="337"/>
      <c r="F197" s="337"/>
      <c r="G197" s="337"/>
      <c r="H197" s="337"/>
      <c r="I197" s="337"/>
      <c r="J197" s="337"/>
      <c r="K197" s="337"/>
      <c r="L197" s="337"/>
      <c r="M197" s="337"/>
      <c r="N197" s="337"/>
      <c r="O197" s="337"/>
      <c r="P197" s="337"/>
      <c r="Q197" s="337"/>
      <c r="R197" s="337"/>
      <c r="S197" s="337"/>
      <c r="T197" s="337"/>
      <c r="U197" s="337"/>
      <c r="V197" s="337"/>
      <c r="W197" s="337"/>
      <c r="X197" s="337"/>
    </row>
    <row r="198" spans="1:24" ht="12.75">
      <c r="A198" s="337"/>
      <c r="B198" s="337"/>
      <c r="C198" s="337"/>
      <c r="D198" s="337"/>
      <c r="E198" s="337"/>
      <c r="F198" s="337"/>
      <c r="G198" s="337"/>
      <c r="H198" s="337"/>
      <c r="I198" s="337"/>
      <c r="J198" s="337"/>
      <c r="K198" s="337"/>
      <c r="L198" s="337"/>
      <c r="M198" s="337"/>
      <c r="N198" s="337"/>
      <c r="O198" s="337"/>
      <c r="P198" s="337"/>
      <c r="Q198" s="337"/>
      <c r="R198" s="337"/>
      <c r="S198" s="337"/>
      <c r="T198" s="337"/>
      <c r="U198" s="337"/>
      <c r="V198" s="337"/>
      <c r="W198" s="337"/>
      <c r="X198" s="337"/>
    </row>
    <row r="199" spans="1:24" ht="12.75">
      <c r="A199" s="337"/>
      <c r="B199" s="337"/>
      <c r="C199" s="337"/>
      <c r="D199" s="337"/>
      <c r="E199" s="337"/>
      <c r="F199" s="337"/>
      <c r="G199" s="337"/>
      <c r="H199" s="337"/>
      <c r="I199" s="337"/>
      <c r="J199" s="337"/>
      <c r="K199" s="337"/>
      <c r="L199" s="337"/>
      <c r="M199" s="337"/>
      <c r="N199" s="337"/>
      <c r="O199" s="337"/>
      <c r="P199" s="337"/>
      <c r="Q199" s="337"/>
      <c r="R199" s="337"/>
      <c r="S199" s="337"/>
      <c r="T199" s="337"/>
      <c r="U199" s="337"/>
      <c r="V199" s="337"/>
      <c r="W199" s="337"/>
      <c r="X199" s="337"/>
    </row>
    <row r="200" spans="1:24" ht="12.75">
      <c r="A200" s="337"/>
      <c r="B200" s="337"/>
      <c r="C200" s="337"/>
      <c r="D200" s="337"/>
      <c r="E200" s="337"/>
      <c r="F200" s="337"/>
      <c r="G200" s="337"/>
      <c r="H200" s="337"/>
      <c r="I200" s="337"/>
      <c r="J200" s="337"/>
      <c r="K200" s="337"/>
      <c r="L200" s="337"/>
      <c r="M200" s="337"/>
      <c r="N200" s="337"/>
      <c r="O200" s="337"/>
      <c r="P200" s="337"/>
      <c r="Q200" s="337"/>
      <c r="R200" s="337"/>
      <c r="S200" s="337"/>
      <c r="T200" s="337"/>
      <c r="U200" s="337"/>
      <c r="V200" s="337"/>
      <c r="W200" s="337"/>
      <c r="X200" s="337"/>
    </row>
    <row r="201" spans="1:24" ht="12.75">
      <c r="A201" s="337"/>
      <c r="B201" s="337"/>
      <c r="C201" s="337"/>
      <c r="D201" s="337"/>
      <c r="E201" s="337"/>
      <c r="F201" s="337"/>
      <c r="G201" s="337"/>
      <c r="H201" s="337"/>
      <c r="I201" s="337"/>
      <c r="J201" s="337"/>
      <c r="K201" s="337"/>
      <c r="L201" s="337"/>
      <c r="M201" s="337"/>
      <c r="N201" s="337"/>
      <c r="O201" s="337"/>
      <c r="P201" s="337"/>
      <c r="Q201" s="337"/>
      <c r="R201" s="337"/>
      <c r="S201" s="337"/>
      <c r="T201" s="337"/>
      <c r="U201" s="337"/>
      <c r="V201" s="337"/>
      <c r="W201" s="337"/>
      <c r="X201" s="337"/>
    </row>
    <row r="202" spans="1:24" ht="12.75">
      <c r="A202" s="337"/>
      <c r="B202" s="337"/>
      <c r="C202" s="337"/>
      <c r="D202" s="337"/>
      <c r="E202" s="337"/>
      <c r="F202" s="337"/>
      <c r="G202" s="337"/>
      <c r="H202" s="337"/>
      <c r="I202" s="337"/>
      <c r="J202" s="337"/>
      <c r="K202" s="337"/>
      <c r="L202" s="337"/>
      <c r="M202" s="337"/>
      <c r="N202" s="337"/>
      <c r="O202" s="337"/>
      <c r="P202" s="337"/>
      <c r="Q202" s="337"/>
      <c r="R202" s="337"/>
      <c r="S202" s="337"/>
      <c r="T202" s="337"/>
      <c r="U202" s="337"/>
      <c r="V202" s="337"/>
      <c r="W202" s="337"/>
      <c r="X202" s="337"/>
    </row>
    <row r="203" spans="1:24" ht="12.75">
      <c r="A203" s="337"/>
      <c r="B203" s="337"/>
      <c r="C203" s="337"/>
      <c r="D203" s="337"/>
      <c r="E203" s="337"/>
      <c r="F203" s="337"/>
      <c r="G203" s="337"/>
      <c r="H203" s="337"/>
      <c r="I203" s="337"/>
      <c r="J203" s="337"/>
      <c r="K203" s="337"/>
      <c r="L203" s="337"/>
      <c r="M203" s="337"/>
      <c r="N203" s="337"/>
      <c r="O203" s="337"/>
      <c r="P203" s="337"/>
      <c r="Q203" s="337"/>
      <c r="R203" s="337"/>
      <c r="S203" s="337"/>
      <c r="T203" s="337"/>
      <c r="U203" s="337"/>
      <c r="V203" s="337"/>
      <c r="W203" s="337"/>
      <c r="X203" s="337"/>
    </row>
    <row r="204" spans="1:24" ht="12.75">
      <c r="A204" s="337"/>
      <c r="B204" s="337"/>
      <c r="C204" s="337"/>
      <c r="D204" s="337"/>
      <c r="E204" s="337"/>
      <c r="F204" s="337"/>
      <c r="G204" s="337"/>
      <c r="H204" s="337"/>
      <c r="I204" s="337"/>
      <c r="J204" s="337"/>
      <c r="K204" s="337"/>
      <c r="L204" s="337"/>
      <c r="M204" s="337"/>
      <c r="N204" s="337"/>
      <c r="O204" s="337"/>
      <c r="P204" s="337"/>
      <c r="Q204" s="337"/>
      <c r="R204" s="337"/>
      <c r="S204" s="337"/>
      <c r="T204" s="337"/>
      <c r="U204" s="337"/>
      <c r="V204" s="337"/>
      <c r="W204" s="337"/>
      <c r="X204" s="337"/>
    </row>
    <row r="205" spans="1:24" ht="12.75">
      <c r="A205" s="337"/>
      <c r="B205" s="337"/>
      <c r="C205" s="337"/>
      <c r="D205" s="337"/>
      <c r="E205" s="337"/>
      <c r="F205" s="337"/>
      <c r="G205" s="337"/>
      <c r="H205" s="337"/>
      <c r="I205" s="337"/>
      <c r="J205" s="337"/>
      <c r="K205" s="337"/>
      <c r="L205" s="337"/>
      <c r="M205" s="337"/>
      <c r="N205" s="337"/>
      <c r="O205" s="337"/>
      <c r="P205" s="337"/>
      <c r="Q205" s="337"/>
      <c r="R205" s="337"/>
      <c r="S205" s="337"/>
      <c r="T205" s="337"/>
      <c r="U205" s="337"/>
      <c r="V205" s="337"/>
      <c r="W205" s="337"/>
      <c r="X205" s="337"/>
    </row>
    <row r="206" spans="1:24" ht="12.75">
      <c r="A206" s="337"/>
      <c r="B206" s="337"/>
      <c r="C206" s="337"/>
      <c r="D206" s="337"/>
      <c r="E206" s="337"/>
      <c r="F206" s="337"/>
      <c r="G206" s="337"/>
      <c r="H206" s="337"/>
      <c r="I206" s="337"/>
      <c r="J206" s="337"/>
      <c r="K206" s="337"/>
      <c r="L206" s="337"/>
      <c r="M206" s="337"/>
      <c r="N206" s="337"/>
      <c r="O206" s="337"/>
      <c r="P206" s="337"/>
      <c r="Q206" s="337"/>
      <c r="R206" s="337"/>
      <c r="S206" s="337"/>
      <c r="T206" s="337"/>
      <c r="U206" s="337"/>
      <c r="V206" s="337"/>
      <c r="W206" s="337"/>
      <c r="X206" s="337"/>
    </row>
    <row r="207" spans="1:24" ht="12.75">
      <c r="A207" s="337"/>
      <c r="B207" s="337"/>
      <c r="C207" s="337"/>
      <c r="D207" s="337"/>
      <c r="E207" s="337"/>
      <c r="F207" s="337"/>
      <c r="G207" s="337"/>
      <c r="H207" s="337"/>
      <c r="I207" s="337"/>
      <c r="J207" s="337"/>
      <c r="K207" s="337"/>
      <c r="L207" s="337"/>
      <c r="M207" s="337"/>
      <c r="N207" s="337"/>
      <c r="O207" s="337"/>
      <c r="P207" s="337"/>
      <c r="Q207" s="337"/>
      <c r="R207" s="337"/>
      <c r="S207" s="337"/>
      <c r="T207" s="337"/>
      <c r="U207" s="337"/>
      <c r="V207" s="337"/>
      <c r="W207" s="337"/>
      <c r="X207" s="337"/>
    </row>
    <row r="208" spans="1:24" ht="12.75">
      <c r="A208" s="337"/>
      <c r="B208" s="337"/>
      <c r="C208" s="337"/>
      <c r="D208" s="337"/>
      <c r="E208" s="337"/>
      <c r="F208" s="337"/>
      <c r="G208" s="337"/>
      <c r="H208" s="337"/>
      <c r="I208" s="337"/>
      <c r="J208" s="337"/>
      <c r="K208" s="337"/>
      <c r="L208" s="337"/>
      <c r="M208" s="337"/>
      <c r="N208" s="337"/>
      <c r="O208" s="337"/>
      <c r="P208" s="337"/>
      <c r="Q208" s="337"/>
      <c r="R208" s="337"/>
      <c r="S208" s="337"/>
      <c r="T208" s="337"/>
      <c r="U208" s="337"/>
      <c r="V208" s="337"/>
      <c r="W208" s="337"/>
      <c r="X208" s="337"/>
    </row>
    <row r="209" spans="1:24" ht="12.75">
      <c r="A209" s="337"/>
      <c r="B209" s="337"/>
      <c r="C209" s="337"/>
      <c r="D209" s="337"/>
      <c r="E209" s="337"/>
      <c r="F209" s="337"/>
      <c r="G209" s="337"/>
      <c r="H209" s="337"/>
      <c r="I209" s="337"/>
      <c r="J209" s="337"/>
      <c r="K209" s="337"/>
      <c r="L209" s="337"/>
      <c r="M209" s="337"/>
      <c r="N209" s="337"/>
      <c r="O209" s="337"/>
      <c r="P209" s="337"/>
      <c r="Q209" s="337"/>
      <c r="R209" s="337"/>
      <c r="S209" s="337"/>
      <c r="T209" s="337"/>
      <c r="U209" s="337"/>
      <c r="V209" s="337"/>
      <c r="W209" s="337"/>
      <c r="X209" s="337"/>
    </row>
    <row r="210" spans="1:24" ht="12.75">
      <c r="A210" s="337"/>
      <c r="B210" s="337"/>
      <c r="C210" s="337"/>
      <c r="D210" s="337"/>
      <c r="E210" s="337"/>
      <c r="F210" s="337"/>
      <c r="G210" s="337"/>
      <c r="H210" s="337"/>
      <c r="I210" s="337"/>
      <c r="J210" s="337"/>
      <c r="K210" s="337"/>
      <c r="L210" s="337"/>
      <c r="M210" s="337"/>
      <c r="N210" s="337"/>
      <c r="O210" s="337"/>
      <c r="P210" s="337"/>
      <c r="Q210" s="337"/>
      <c r="R210" s="337"/>
      <c r="S210" s="337"/>
      <c r="T210" s="337"/>
      <c r="U210" s="337"/>
      <c r="V210" s="337"/>
      <c r="W210" s="337"/>
      <c r="X210" s="337"/>
    </row>
    <row r="211" spans="1:24" ht="12.75">
      <c r="A211" s="337"/>
      <c r="B211" s="337"/>
      <c r="C211" s="337"/>
      <c r="D211" s="337"/>
      <c r="E211" s="337"/>
      <c r="F211" s="337"/>
      <c r="G211" s="337"/>
      <c r="H211" s="337"/>
      <c r="I211" s="337"/>
      <c r="J211" s="337"/>
      <c r="K211" s="337"/>
      <c r="L211" s="337"/>
      <c r="M211" s="337"/>
      <c r="N211" s="337"/>
      <c r="O211" s="337"/>
      <c r="P211" s="337"/>
      <c r="Q211" s="337"/>
      <c r="R211" s="337"/>
      <c r="S211" s="337"/>
      <c r="T211" s="337"/>
      <c r="U211" s="337"/>
      <c r="V211" s="337"/>
      <c r="W211" s="337"/>
      <c r="X211" s="337"/>
    </row>
    <row r="212" spans="1:24" ht="12.75">
      <c r="A212" s="337"/>
      <c r="B212" s="337"/>
      <c r="C212" s="337"/>
      <c r="D212" s="337"/>
      <c r="E212" s="337"/>
      <c r="F212" s="337"/>
      <c r="G212" s="337"/>
      <c r="H212" s="337"/>
      <c r="I212" s="337"/>
      <c r="J212" s="337"/>
      <c r="K212" s="337"/>
      <c r="L212" s="337"/>
      <c r="M212" s="337"/>
      <c r="N212" s="337"/>
      <c r="O212" s="337"/>
      <c r="P212" s="337"/>
      <c r="Q212" s="337"/>
      <c r="R212" s="337"/>
      <c r="S212" s="337"/>
      <c r="T212" s="337"/>
      <c r="U212" s="337"/>
      <c r="V212" s="337"/>
      <c r="W212" s="337"/>
      <c r="X212" s="337"/>
    </row>
    <row r="213" spans="1:24" ht="12.75">
      <c r="A213" s="337"/>
      <c r="B213" s="337"/>
      <c r="C213" s="337"/>
      <c r="D213" s="337"/>
      <c r="E213" s="337"/>
      <c r="F213" s="337"/>
      <c r="G213" s="337"/>
      <c r="H213" s="337"/>
      <c r="I213" s="337"/>
      <c r="J213" s="337"/>
      <c r="K213" s="337"/>
      <c r="L213" s="337"/>
      <c r="M213" s="337"/>
      <c r="N213" s="337"/>
      <c r="O213" s="337"/>
      <c r="P213" s="337"/>
      <c r="Q213" s="337"/>
      <c r="R213" s="337"/>
      <c r="S213" s="337"/>
      <c r="T213" s="337"/>
      <c r="U213" s="337"/>
      <c r="V213" s="337"/>
      <c r="W213" s="337"/>
      <c r="X213" s="337"/>
    </row>
    <row r="214" spans="1:24" ht="12.75">
      <c r="A214" s="337"/>
      <c r="B214" s="337"/>
      <c r="C214" s="337"/>
      <c r="D214" s="337"/>
      <c r="E214" s="337"/>
      <c r="F214" s="337"/>
      <c r="G214" s="337"/>
      <c r="H214" s="337"/>
      <c r="I214" s="337"/>
      <c r="J214" s="337"/>
      <c r="K214" s="337"/>
      <c r="L214" s="337"/>
      <c r="M214" s="337"/>
      <c r="N214" s="337"/>
      <c r="O214" s="337"/>
      <c r="P214" s="337"/>
      <c r="Q214" s="337"/>
      <c r="R214" s="337"/>
      <c r="S214" s="337"/>
      <c r="T214" s="337"/>
      <c r="U214" s="337"/>
      <c r="V214" s="337"/>
      <c r="W214" s="337"/>
      <c r="X214" s="337"/>
    </row>
    <row r="215" spans="1:24" ht="12.75">
      <c r="A215" s="337"/>
      <c r="B215" s="337"/>
      <c r="C215" s="337"/>
      <c r="D215" s="337"/>
      <c r="E215" s="337"/>
      <c r="F215" s="337"/>
      <c r="G215" s="337"/>
      <c r="H215" s="337"/>
      <c r="I215" s="337"/>
      <c r="J215" s="337"/>
      <c r="K215" s="337"/>
      <c r="L215" s="337"/>
      <c r="M215" s="337"/>
      <c r="N215" s="337"/>
      <c r="O215" s="337"/>
      <c r="P215" s="337"/>
      <c r="Q215" s="337"/>
      <c r="R215" s="337"/>
      <c r="S215" s="337"/>
      <c r="T215" s="337"/>
      <c r="U215" s="337"/>
      <c r="V215" s="337"/>
      <c r="W215" s="337"/>
      <c r="X215" s="337"/>
    </row>
    <row r="216" spans="1:24" ht="12.75">
      <c r="A216" s="337"/>
      <c r="B216" s="337"/>
      <c r="C216" s="337"/>
      <c r="D216" s="337"/>
      <c r="E216" s="337"/>
      <c r="F216" s="337"/>
      <c r="G216" s="337"/>
      <c r="H216" s="337"/>
      <c r="I216" s="337"/>
      <c r="J216" s="337"/>
      <c r="K216" s="337"/>
      <c r="L216" s="337"/>
      <c r="M216" s="337"/>
      <c r="N216" s="337"/>
      <c r="O216" s="337"/>
      <c r="P216" s="337"/>
      <c r="Q216" s="337"/>
      <c r="R216" s="337"/>
      <c r="S216" s="337"/>
      <c r="T216" s="337"/>
      <c r="U216" s="337"/>
      <c r="V216" s="337"/>
      <c r="W216" s="337"/>
      <c r="X216" s="337"/>
    </row>
    <row r="217" spans="1:24" ht="12.75">
      <c r="A217" s="337"/>
      <c r="B217" s="337"/>
      <c r="C217" s="337"/>
      <c r="D217" s="337"/>
      <c r="E217" s="337"/>
      <c r="F217" s="337"/>
      <c r="G217" s="337"/>
      <c r="H217" s="337"/>
      <c r="I217" s="337"/>
      <c r="J217" s="337"/>
      <c r="K217" s="337"/>
      <c r="L217" s="337"/>
      <c r="M217" s="337"/>
      <c r="N217" s="337"/>
      <c r="O217" s="337"/>
      <c r="P217" s="337"/>
      <c r="Q217" s="337"/>
      <c r="R217" s="337"/>
      <c r="S217" s="337"/>
      <c r="T217" s="337"/>
      <c r="U217" s="337"/>
      <c r="V217" s="337"/>
      <c r="W217" s="337"/>
      <c r="X217" s="337"/>
    </row>
    <row r="218" spans="1:24" ht="12.75">
      <c r="A218" s="337"/>
      <c r="B218" s="337"/>
      <c r="C218" s="337"/>
      <c r="D218" s="337"/>
      <c r="E218" s="337"/>
      <c r="F218" s="337"/>
      <c r="G218" s="337"/>
      <c r="H218" s="337"/>
      <c r="I218" s="337"/>
      <c r="J218" s="337"/>
      <c r="K218" s="337"/>
      <c r="L218" s="337"/>
      <c r="M218" s="337"/>
      <c r="N218" s="337"/>
      <c r="O218" s="337"/>
      <c r="P218" s="337"/>
      <c r="Q218" s="337"/>
      <c r="R218" s="337"/>
      <c r="S218" s="337"/>
      <c r="T218" s="337"/>
      <c r="U218" s="337"/>
      <c r="V218" s="337"/>
      <c r="W218" s="337"/>
      <c r="X218" s="337"/>
    </row>
    <row r="219" spans="1:24" ht="12.75">
      <c r="A219" s="337"/>
      <c r="B219" s="337"/>
      <c r="C219" s="337"/>
      <c r="D219" s="337"/>
      <c r="E219" s="337"/>
      <c r="F219" s="337"/>
      <c r="G219" s="337"/>
      <c r="H219" s="337"/>
      <c r="I219" s="337"/>
      <c r="J219" s="337"/>
      <c r="K219" s="337"/>
      <c r="L219" s="337"/>
      <c r="M219" s="337"/>
      <c r="N219" s="337"/>
      <c r="O219" s="337"/>
      <c r="P219" s="337"/>
      <c r="Q219" s="337"/>
      <c r="R219" s="337"/>
      <c r="S219" s="337"/>
      <c r="T219" s="337"/>
      <c r="U219" s="337"/>
      <c r="V219" s="337"/>
      <c r="W219" s="337"/>
      <c r="X219" s="337"/>
    </row>
    <row r="220" spans="1:24" ht="12.75">
      <c r="A220" s="337"/>
      <c r="B220" s="337"/>
      <c r="C220" s="337"/>
      <c r="D220" s="337"/>
      <c r="E220" s="337"/>
      <c r="F220" s="337"/>
      <c r="G220" s="337"/>
      <c r="H220" s="337"/>
      <c r="I220" s="337"/>
      <c r="J220" s="337"/>
      <c r="K220" s="337"/>
      <c r="L220" s="337"/>
      <c r="M220" s="337"/>
      <c r="N220" s="337"/>
      <c r="O220" s="337"/>
      <c r="P220" s="337"/>
      <c r="Q220" s="337"/>
      <c r="R220" s="337"/>
      <c r="S220" s="337"/>
      <c r="T220" s="337"/>
      <c r="U220" s="337"/>
      <c r="V220" s="337"/>
      <c r="W220" s="337"/>
      <c r="X220" s="337"/>
    </row>
    <row r="221" spans="1:24" ht="12.75">
      <c r="A221" s="337"/>
      <c r="B221" s="337"/>
      <c r="C221" s="337"/>
      <c r="D221" s="337"/>
      <c r="E221" s="337"/>
      <c r="F221" s="337"/>
      <c r="G221" s="337"/>
      <c r="H221" s="337"/>
      <c r="I221" s="337"/>
      <c r="J221" s="337"/>
      <c r="K221" s="337"/>
      <c r="L221" s="337"/>
      <c r="M221" s="337"/>
      <c r="N221" s="337"/>
      <c r="O221" s="337"/>
      <c r="P221" s="337"/>
      <c r="Q221" s="337"/>
      <c r="R221" s="337"/>
      <c r="S221" s="337"/>
      <c r="T221" s="337"/>
      <c r="U221" s="337"/>
      <c r="V221" s="337"/>
      <c r="W221" s="337"/>
      <c r="X221" s="337"/>
    </row>
    <row r="222" spans="1:24" ht="12.75">
      <c r="A222" s="337"/>
      <c r="B222" s="337"/>
      <c r="C222" s="337"/>
      <c r="D222" s="337"/>
      <c r="E222" s="337"/>
      <c r="F222" s="337"/>
      <c r="G222" s="337"/>
      <c r="H222" s="337"/>
      <c r="I222" s="337"/>
      <c r="J222" s="337"/>
      <c r="K222" s="337"/>
      <c r="L222" s="337"/>
      <c r="M222" s="337"/>
      <c r="N222" s="337"/>
      <c r="O222" s="337"/>
      <c r="P222" s="337"/>
      <c r="Q222" s="337"/>
      <c r="R222" s="337"/>
      <c r="S222" s="337"/>
      <c r="T222" s="337"/>
      <c r="U222" s="337"/>
      <c r="V222" s="337"/>
      <c r="W222" s="337"/>
      <c r="X222" s="337"/>
    </row>
    <row r="223" spans="1:24" ht="12.75">
      <c r="A223" s="337"/>
      <c r="B223" s="337"/>
      <c r="C223" s="337"/>
      <c r="D223" s="337"/>
      <c r="E223" s="337"/>
      <c r="F223" s="337"/>
      <c r="G223" s="337"/>
      <c r="H223" s="337"/>
      <c r="I223" s="337"/>
      <c r="J223" s="337"/>
      <c r="K223" s="337"/>
      <c r="L223" s="337"/>
      <c r="M223" s="337"/>
      <c r="N223" s="337"/>
      <c r="O223" s="337"/>
      <c r="P223" s="337"/>
      <c r="Q223" s="337"/>
      <c r="R223" s="337"/>
      <c r="S223" s="337"/>
      <c r="T223" s="337"/>
      <c r="U223" s="337"/>
      <c r="V223" s="337"/>
      <c r="W223" s="337"/>
      <c r="X223" s="337"/>
    </row>
    <row r="224" spans="1:24" ht="12.75">
      <c r="A224" s="337"/>
      <c r="B224" s="337"/>
      <c r="C224" s="337"/>
      <c r="D224" s="337"/>
      <c r="E224" s="337"/>
      <c r="F224" s="337"/>
      <c r="G224" s="337"/>
      <c r="H224" s="337"/>
      <c r="I224" s="337"/>
      <c r="J224" s="337"/>
      <c r="K224" s="337"/>
      <c r="L224" s="337"/>
      <c r="M224" s="337"/>
      <c r="N224" s="337"/>
      <c r="O224" s="337"/>
      <c r="P224" s="337"/>
      <c r="Q224" s="337"/>
      <c r="R224" s="337"/>
      <c r="S224" s="337"/>
      <c r="T224" s="337"/>
      <c r="U224" s="337"/>
      <c r="V224" s="337"/>
      <c r="W224" s="337"/>
      <c r="X224" s="337"/>
    </row>
    <row r="225" spans="1:24" ht="12.75">
      <c r="A225" s="337"/>
      <c r="B225" s="337"/>
      <c r="C225" s="337"/>
      <c r="D225" s="337"/>
      <c r="E225" s="337"/>
      <c r="F225" s="337"/>
      <c r="G225" s="337"/>
      <c r="H225" s="337"/>
      <c r="I225" s="337"/>
      <c r="J225" s="337"/>
      <c r="K225" s="337"/>
      <c r="L225" s="337"/>
      <c r="M225" s="337"/>
      <c r="N225" s="337"/>
      <c r="O225" s="337"/>
      <c r="P225" s="337"/>
      <c r="Q225" s="337"/>
      <c r="R225" s="337"/>
      <c r="S225" s="337"/>
      <c r="T225" s="337"/>
      <c r="U225" s="337"/>
      <c r="V225" s="337"/>
      <c r="W225" s="337"/>
      <c r="X225" s="337"/>
    </row>
    <row r="226" spans="1:24" ht="12.75">
      <c r="A226" s="337"/>
      <c r="B226" s="337"/>
      <c r="C226" s="337"/>
      <c r="D226" s="337"/>
      <c r="E226" s="337"/>
      <c r="F226" s="337"/>
      <c r="G226" s="337"/>
      <c r="H226" s="337"/>
      <c r="I226" s="337"/>
      <c r="J226" s="337"/>
      <c r="K226" s="337"/>
      <c r="L226" s="337"/>
      <c r="M226" s="337"/>
      <c r="N226" s="337"/>
      <c r="O226" s="337"/>
      <c r="P226" s="337"/>
      <c r="Q226" s="337"/>
      <c r="R226" s="337"/>
      <c r="S226" s="337"/>
      <c r="T226" s="337"/>
      <c r="U226" s="337"/>
      <c r="V226" s="337"/>
      <c r="W226" s="337"/>
      <c r="X226" s="337"/>
    </row>
    <row r="227" spans="1:24" ht="12.75">
      <c r="A227" s="337"/>
      <c r="B227" s="337"/>
      <c r="C227" s="337"/>
      <c r="D227" s="337"/>
      <c r="E227" s="337"/>
      <c r="F227" s="337"/>
      <c r="G227" s="337"/>
      <c r="H227" s="337"/>
      <c r="I227" s="337"/>
      <c r="J227" s="337"/>
      <c r="K227" s="337"/>
      <c r="L227" s="337"/>
      <c r="M227" s="337"/>
      <c r="N227" s="337"/>
      <c r="O227" s="337"/>
      <c r="P227" s="337"/>
      <c r="Q227" s="337"/>
      <c r="R227" s="337"/>
      <c r="S227" s="337"/>
      <c r="T227" s="337"/>
      <c r="U227" s="337"/>
      <c r="V227" s="337"/>
      <c r="W227" s="337"/>
      <c r="X227" s="337"/>
    </row>
    <row r="228" spans="1:24" ht="12.75">
      <c r="A228" s="337"/>
      <c r="B228" s="337"/>
      <c r="C228" s="337"/>
      <c r="D228" s="337"/>
      <c r="E228" s="337"/>
      <c r="F228" s="337"/>
      <c r="G228" s="337"/>
      <c r="H228" s="337"/>
      <c r="I228" s="337"/>
      <c r="J228" s="337"/>
      <c r="K228" s="337"/>
      <c r="L228" s="337"/>
      <c r="M228" s="337"/>
      <c r="N228" s="337"/>
      <c r="O228" s="337"/>
      <c r="P228" s="337"/>
      <c r="Q228" s="337"/>
      <c r="R228" s="337"/>
      <c r="S228" s="337"/>
      <c r="T228" s="337"/>
      <c r="U228" s="337"/>
      <c r="V228" s="337"/>
      <c r="W228" s="337"/>
      <c r="X228" s="337"/>
    </row>
    <row r="229" spans="1:24" ht="12.75">
      <c r="A229" s="337"/>
      <c r="B229" s="337"/>
      <c r="C229" s="337"/>
      <c r="D229" s="337"/>
      <c r="E229" s="337"/>
      <c r="F229" s="337"/>
      <c r="G229" s="337"/>
      <c r="H229" s="337"/>
      <c r="I229" s="337"/>
      <c r="J229" s="337"/>
      <c r="K229" s="337"/>
      <c r="L229" s="337"/>
      <c r="M229" s="337"/>
      <c r="N229" s="337"/>
      <c r="O229" s="337"/>
      <c r="P229" s="337"/>
      <c r="Q229" s="337"/>
      <c r="R229" s="337"/>
      <c r="S229" s="337"/>
      <c r="T229" s="337"/>
      <c r="U229" s="337"/>
      <c r="V229" s="337"/>
      <c r="W229" s="337"/>
      <c r="X229" s="337"/>
    </row>
    <row r="230" spans="1:24" ht="12.75">
      <c r="A230" s="337"/>
      <c r="B230" s="337"/>
      <c r="C230" s="337"/>
      <c r="D230" s="337"/>
      <c r="E230" s="337"/>
      <c r="F230" s="337"/>
      <c r="G230" s="337"/>
      <c r="H230" s="337"/>
      <c r="I230" s="337"/>
      <c r="J230" s="337"/>
      <c r="K230" s="337"/>
      <c r="L230" s="337"/>
      <c r="M230" s="337"/>
      <c r="N230" s="337"/>
      <c r="O230" s="337"/>
      <c r="P230" s="337"/>
      <c r="Q230" s="337"/>
      <c r="R230" s="337"/>
      <c r="S230" s="337"/>
      <c r="T230" s="337"/>
      <c r="U230" s="337"/>
      <c r="V230" s="337"/>
      <c r="W230" s="337"/>
      <c r="X230" s="337"/>
    </row>
    <row r="231" spans="1:24" ht="12.75">
      <c r="A231" s="337"/>
      <c r="B231" s="337"/>
      <c r="C231" s="337"/>
      <c r="D231" s="337"/>
      <c r="E231" s="337"/>
      <c r="F231" s="337"/>
      <c r="G231" s="337"/>
      <c r="H231" s="337"/>
      <c r="I231" s="337"/>
      <c r="J231" s="337"/>
      <c r="K231" s="337"/>
      <c r="L231" s="337"/>
      <c r="M231" s="337"/>
      <c r="N231" s="337"/>
      <c r="O231" s="337"/>
      <c r="P231" s="337"/>
      <c r="Q231" s="337"/>
      <c r="R231" s="337"/>
      <c r="S231" s="337"/>
      <c r="T231" s="337"/>
      <c r="U231" s="337"/>
      <c r="V231" s="337"/>
      <c r="W231" s="337"/>
      <c r="X231" s="337"/>
    </row>
    <row r="232" spans="1:24" ht="12.75">
      <c r="A232" s="337"/>
      <c r="B232" s="337"/>
      <c r="C232" s="337"/>
      <c r="D232" s="337"/>
      <c r="E232" s="337"/>
      <c r="F232" s="337"/>
      <c r="G232" s="337"/>
      <c r="H232" s="337"/>
      <c r="I232" s="337"/>
      <c r="J232" s="337"/>
      <c r="K232" s="337"/>
      <c r="L232" s="337"/>
      <c r="M232" s="337"/>
      <c r="N232" s="337"/>
      <c r="O232" s="337"/>
      <c r="P232" s="337"/>
      <c r="Q232" s="337"/>
      <c r="R232" s="337"/>
      <c r="S232" s="337"/>
      <c r="T232" s="337"/>
      <c r="U232" s="337"/>
      <c r="V232" s="337"/>
      <c r="W232" s="337"/>
      <c r="X232" s="337"/>
    </row>
    <row r="233" spans="1:24" ht="12.75">
      <c r="A233" s="337"/>
      <c r="B233" s="337"/>
      <c r="C233" s="337"/>
      <c r="D233" s="337"/>
      <c r="E233" s="337"/>
      <c r="F233" s="337"/>
      <c r="G233" s="337"/>
      <c r="H233" s="337"/>
      <c r="I233" s="337"/>
      <c r="J233" s="337"/>
      <c r="K233" s="337"/>
      <c r="L233" s="337"/>
      <c r="M233" s="337"/>
      <c r="N233" s="337"/>
      <c r="O233" s="337"/>
      <c r="P233" s="337"/>
      <c r="Q233" s="337"/>
      <c r="R233" s="337"/>
      <c r="S233" s="337"/>
      <c r="T233" s="337"/>
      <c r="U233" s="337"/>
      <c r="V233" s="337"/>
      <c r="W233" s="337"/>
      <c r="X233" s="337"/>
    </row>
    <row r="234" spans="1:24" ht="12.75">
      <c r="A234" s="337"/>
      <c r="B234" s="337"/>
      <c r="C234" s="337"/>
      <c r="D234" s="337"/>
      <c r="E234" s="337"/>
      <c r="F234" s="337"/>
      <c r="G234" s="337"/>
      <c r="H234" s="337"/>
      <c r="I234" s="337"/>
      <c r="J234" s="337"/>
      <c r="K234" s="337"/>
      <c r="L234" s="337"/>
      <c r="M234" s="337"/>
      <c r="N234" s="337"/>
      <c r="O234" s="337"/>
      <c r="P234" s="337"/>
      <c r="Q234" s="337"/>
      <c r="R234" s="337"/>
      <c r="S234" s="337"/>
      <c r="T234" s="337"/>
      <c r="U234" s="337"/>
      <c r="V234" s="337"/>
      <c r="W234" s="337"/>
      <c r="X234" s="337"/>
    </row>
    <row r="235" spans="1:24" ht="12.75">
      <c r="A235" s="337"/>
      <c r="B235" s="337"/>
      <c r="C235" s="337"/>
      <c r="D235" s="337"/>
      <c r="E235" s="337"/>
      <c r="F235" s="337"/>
      <c r="G235" s="337"/>
      <c r="H235" s="337"/>
      <c r="I235" s="337"/>
      <c r="J235" s="337"/>
      <c r="K235" s="337"/>
      <c r="L235" s="337"/>
      <c r="M235" s="337"/>
      <c r="N235" s="337"/>
      <c r="O235" s="337"/>
      <c r="P235" s="337"/>
      <c r="Q235" s="337"/>
      <c r="R235" s="337"/>
      <c r="S235" s="337"/>
      <c r="T235" s="337"/>
      <c r="U235" s="337"/>
      <c r="V235" s="337"/>
      <c r="W235" s="337"/>
      <c r="X235" s="337"/>
    </row>
    <row r="236" spans="1:24" ht="12.75">
      <c r="A236" s="337"/>
      <c r="B236" s="337"/>
      <c r="C236" s="337"/>
      <c r="D236" s="337"/>
      <c r="E236" s="337"/>
      <c r="F236" s="337"/>
      <c r="G236" s="337"/>
      <c r="H236" s="337"/>
      <c r="I236" s="337"/>
      <c r="J236" s="337"/>
      <c r="K236" s="337"/>
      <c r="L236" s="337"/>
      <c r="M236" s="337"/>
      <c r="N236" s="337"/>
      <c r="O236" s="337"/>
      <c r="P236" s="337"/>
      <c r="Q236" s="337"/>
      <c r="R236" s="337"/>
      <c r="S236" s="337"/>
      <c r="T236" s="337"/>
      <c r="U236" s="337"/>
      <c r="V236" s="337"/>
      <c r="W236" s="337"/>
      <c r="X236" s="337"/>
    </row>
    <row r="237" spans="1:24" ht="12.75">
      <c r="A237" s="337"/>
      <c r="B237" s="337"/>
      <c r="C237" s="337"/>
      <c r="D237" s="337"/>
      <c r="E237" s="337"/>
      <c r="F237" s="337"/>
      <c r="G237" s="337"/>
      <c r="H237" s="337"/>
      <c r="I237" s="337"/>
      <c r="J237" s="337"/>
      <c r="K237" s="337"/>
      <c r="L237" s="337"/>
      <c r="M237" s="337"/>
      <c r="N237" s="337"/>
      <c r="O237" s="337"/>
      <c r="P237" s="337"/>
      <c r="Q237" s="337"/>
      <c r="R237" s="337"/>
      <c r="S237" s="337"/>
      <c r="T237" s="337"/>
      <c r="U237" s="337"/>
      <c r="V237" s="337"/>
      <c r="W237" s="337"/>
      <c r="X237" s="337"/>
    </row>
    <row r="238" spans="1:24" ht="12.75">
      <c r="A238" s="337"/>
      <c r="B238" s="337"/>
      <c r="C238" s="337"/>
      <c r="D238" s="337"/>
      <c r="E238" s="337"/>
      <c r="F238" s="337"/>
      <c r="G238" s="337"/>
      <c r="H238" s="337"/>
      <c r="I238" s="337"/>
      <c r="J238" s="337"/>
      <c r="K238" s="337"/>
      <c r="L238" s="337"/>
      <c r="M238" s="337"/>
      <c r="N238" s="337"/>
      <c r="O238" s="337"/>
      <c r="P238" s="337"/>
      <c r="Q238" s="337"/>
      <c r="R238" s="337"/>
      <c r="S238" s="337"/>
      <c r="T238" s="337"/>
      <c r="U238" s="337"/>
      <c r="V238" s="337"/>
      <c r="W238" s="337"/>
      <c r="X238" s="337"/>
    </row>
    <row r="239" spans="1:24" ht="12.75">
      <c r="A239" s="337"/>
      <c r="B239" s="337"/>
      <c r="C239" s="337"/>
      <c r="D239" s="337"/>
      <c r="E239" s="337"/>
      <c r="F239" s="337"/>
      <c r="G239" s="337"/>
      <c r="H239" s="337"/>
      <c r="I239" s="337"/>
      <c r="J239" s="337"/>
      <c r="K239" s="337"/>
      <c r="L239" s="337"/>
      <c r="M239" s="337"/>
      <c r="N239" s="337"/>
      <c r="O239" s="337"/>
      <c r="P239" s="337"/>
      <c r="Q239" s="337"/>
      <c r="R239" s="337"/>
      <c r="S239" s="337"/>
      <c r="T239" s="337"/>
      <c r="U239" s="337"/>
      <c r="V239" s="337"/>
      <c r="W239" s="337"/>
      <c r="X239" s="337"/>
    </row>
    <row r="240" spans="1:24" ht="12.75">
      <c r="A240" s="337"/>
      <c r="B240" s="337"/>
      <c r="C240" s="337"/>
      <c r="D240" s="337"/>
      <c r="E240" s="337"/>
      <c r="F240" s="337"/>
      <c r="G240" s="337"/>
      <c r="H240" s="337"/>
      <c r="I240" s="337"/>
      <c r="J240" s="337"/>
      <c r="K240" s="337"/>
      <c r="L240" s="337"/>
      <c r="M240" s="337"/>
      <c r="N240" s="337"/>
      <c r="O240" s="337"/>
      <c r="P240" s="337"/>
      <c r="Q240" s="337"/>
      <c r="R240" s="337"/>
      <c r="S240" s="337"/>
      <c r="T240" s="337"/>
      <c r="U240" s="337"/>
      <c r="V240" s="337"/>
      <c r="W240" s="337"/>
      <c r="X240" s="337"/>
    </row>
    <row r="241" spans="1:24" ht="12.75">
      <c r="A241" s="337"/>
      <c r="B241" s="337"/>
      <c r="C241" s="337"/>
      <c r="D241" s="337"/>
      <c r="E241" s="337"/>
      <c r="F241" s="337"/>
      <c r="G241" s="337"/>
      <c r="H241" s="337"/>
      <c r="I241" s="337"/>
      <c r="J241" s="337"/>
      <c r="K241" s="337"/>
      <c r="L241" s="337"/>
      <c r="M241" s="337"/>
      <c r="N241" s="337"/>
      <c r="O241" s="337"/>
      <c r="P241" s="337"/>
      <c r="Q241" s="337"/>
      <c r="R241" s="337"/>
      <c r="S241" s="337"/>
      <c r="T241" s="337"/>
      <c r="U241" s="337"/>
      <c r="V241" s="337"/>
      <c r="W241" s="337"/>
      <c r="X241" s="337"/>
    </row>
    <row r="242" spans="1:24" ht="12.75">
      <c r="A242" s="337"/>
      <c r="B242" s="337"/>
      <c r="C242" s="337"/>
      <c r="D242" s="337"/>
      <c r="E242" s="337"/>
      <c r="F242" s="337"/>
      <c r="G242" s="337"/>
      <c r="H242" s="337"/>
      <c r="I242" s="337"/>
      <c r="J242" s="337"/>
      <c r="K242" s="337"/>
      <c r="L242" s="337"/>
      <c r="M242" s="337"/>
      <c r="N242" s="337"/>
      <c r="O242" s="337"/>
      <c r="P242" s="337"/>
      <c r="Q242" s="337"/>
      <c r="R242" s="337"/>
      <c r="S242" s="337"/>
      <c r="T242" s="337"/>
      <c r="U242" s="337"/>
      <c r="V242" s="337"/>
      <c r="W242" s="337"/>
      <c r="X242" s="337"/>
    </row>
    <row r="243" spans="1:24" ht="12.75">
      <c r="A243" s="337"/>
      <c r="B243" s="337"/>
      <c r="C243" s="337"/>
      <c r="D243" s="337"/>
      <c r="E243" s="337"/>
      <c r="F243" s="337"/>
      <c r="G243" s="337"/>
      <c r="H243" s="337"/>
      <c r="I243" s="337"/>
      <c r="J243" s="337"/>
      <c r="K243" s="337"/>
      <c r="L243" s="337"/>
      <c r="M243" s="337"/>
      <c r="N243" s="337"/>
      <c r="O243" s="337"/>
      <c r="P243" s="337"/>
      <c r="Q243" s="337"/>
      <c r="R243" s="337"/>
      <c r="S243" s="337"/>
      <c r="T243" s="337"/>
      <c r="U243" s="337"/>
      <c r="V243" s="337"/>
      <c r="W243" s="337"/>
      <c r="X243" s="337"/>
    </row>
    <row r="244" spans="1:24" ht="12.75">
      <c r="A244" s="337"/>
      <c r="B244" s="337"/>
      <c r="C244" s="337"/>
      <c r="D244" s="337"/>
      <c r="E244" s="337"/>
      <c r="F244" s="337"/>
      <c r="G244" s="337"/>
      <c r="H244" s="337"/>
      <c r="I244" s="337"/>
      <c r="J244" s="337"/>
      <c r="K244" s="337"/>
      <c r="L244" s="337"/>
      <c r="M244" s="337"/>
      <c r="N244" s="337"/>
      <c r="O244" s="337"/>
      <c r="P244" s="337"/>
      <c r="Q244" s="337"/>
      <c r="R244" s="337"/>
      <c r="S244" s="337"/>
      <c r="T244" s="337"/>
      <c r="U244" s="337"/>
      <c r="V244" s="337"/>
      <c r="W244" s="337"/>
      <c r="X244" s="337"/>
    </row>
    <row r="245" spans="1:24" ht="12.75">
      <c r="A245" s="337"/>
      <c r="B245" s="337"/>
      <c r="C245" s="337"/>
      <c r="D245" s="337"/>
      <c r="E245" s="337"/>
      <c r="F245" s="337"/>
      <c r="G245" s="337"/>
      <c r="H245" s="337"/>
      <c r="I245" s="337"/>
      <c r="J245" s="337"/>
      <c r="K245" s="337"/>
      <c r="L245" s="337"/>
      <c r="M245" s="337"/>
      <c r="N245" s="337"/>
      <c r="O245" s="337"/>
      <c r="P245" s="337"/>
      <c r="Q245" s="337"/>
      <c r="R245" s="337"/>
      <c r="S245" s="337"/>
      <c r="T245" s="337"/>
      <c r="U245" s="337"/>
      <c r="V245" s="337"/>
      <c r="W245" s="337"/>
      <c r="X245" s="337"/>
    </row>
    <row r="246" spans="1:24" ht="12.75">
      <c r="A246" s="337"/>
      <c r="B246" s="337"/>
      <c r="C246" s="337"/>
      <c r="D246" s="337"/>
      <c r="E246" s="337"/>
      <c r="F246" s="337"/>
      <c r="G246" s="337"/>
      <c r="H246" s="337"/>
      <c r="I246" s="337"/>
      <c r="J246" s="337"/>
      <c r="K246" s="337"/>
      <c r="L246" s="337"/>
      <c r="M246" s="337"/>
      <c r="N246" s="337"/>
      <c r="O246" s="337"/>
      <c r="P246" s="337"/>
      <c r="Q246" s="337"/>
      <c r="R246" s="337"/>
      <c r="S246" s="337"/>
      <c r="T246" s="337"/>
      <c r="U246" s="337"/>
      <c r="V246" s="337"/>
      <c r="W246" s="337"/>
      <c r="X246" s="337"/>
    </row>
    <row r="247" spans="1:24" ht="12.75">
      <c r="A247" s="337"/>
      <c r="B247" s="337"/>
      <c r="C247" s="337"/>
      <c r="D247" s="337"/>
      <c r="E247" s="337"/>
      <c r="F247" s="337"/>
      <c r="G247" s="337"/>
      <c r="H247" s="337"/>
      <c r="I247" s="337"/>
      <c r="J247" s="337"/>
      <c r="K247" s="337"/>
      <c r="L247" s="337"/>
      <c r="M247" s="337"/>
      <c r="N247" s="337"/>
      <c r="O247" s="337"/>
      <c r="P247" s="337"/>
      <c r="Q247" s="337"/>
      <c r="R247" s="337"/>
      <c r="S247" s="337"/>
      <c r="T247" s="337"/>
      <c r="U247" s="337"/>
      <c r="V247" s="337"/>
      <c r="W247" s="337"/>
      <c r="X247" s="337"/>
    </row>
    <row r="248" spans="1:24" ht="12.75">
      <c r="A248" s="337"/>
      <c r="B248" s="337"/>
      <c r="C248" s="337"/>
      <c r="D248" s="337"/>
      <c r="E248" s="337"/>
      <c r="F248" s="337"/>
      <c r="G248" s="337"/>
      <c r="H248" s="337"/>
      <c r="I248" s="337"/>
      <c r="J248" s="337"/>
      <c r="K248" s="337"/>
      <c r="L248" s="337"/>
      <c r="M248" s="337"/>
      <c r="N248" s="337"/>
      <c r="O248" s="337"/>
      <c r="P248" s="337"/>
      <c r="Q248" s="337"/>
      <c r="R248" s="337"/>
      <c r="S248" s="337"/>
      <c r="T248" s="337"/>
      <c r="U248" s="337"/>
      <c r="V248" s="337"/>
      <c r="W248" s="337"/>
      <c r="X248" s="337"/>
    </row>
    <row r="249" spans="1:24" ht="12.75">
      <c r="A249" s="337"/>
      <c r="B249" s="337"/>
      <c r="C249" s="337"/>
      <c r="D249" s="337"/>
      <c r="E249" s="337"/>
      <c r="F249" s="337"/>
      <c r="G249" s="337"/>
      <c r="H249" s="337"/>
      <c r="I249" s="337"/>
      <c r="J249" s="337"/>
      <c r="K249" s="337"/>
      <c r="L249" s="337"/>
      <c r="M249" s="337"/>
      <c r="N249" s="337"/>
      <c r="O249" s="337"/>
      <c r="P249" s="337"/>
      <c r="Q249" s="337"/>
      <c r="R249" s="337"/>
      <c r="S249" s="337"/>
      <c r="T249" s="337"/>
      <c r="U249" s="337"/>
      <c r="V249" s="337"/>
      <c r="W249" s="337"/>
      <c r="X249" s="337"/>
    </row>
    <row r="250" spans="1:24" ht="12.75">
      <c r="A250" s="337"/>
      <c r="B250" s="337"/>
      <c r="C250" s="337"/>
      <c r="D250" s="337"/>
      <c r="E250" s="337"/>
      <c r="F250" s="337"/>
      <c r="G250" s="337"/>
      <c r="H250" s="337"/>
      <c r="I250" s="337"/>
      <c r="J250" s="337"/>
      <c r="K250" s="337"/>
      <c r="L250" s="337"/>
      <c r="M250" s="337"/>
      <c r="N250" s="337"/>
      <c r="O250" s="337"/>
      <c r="P250" s="337"/>
      <c r="Q250" s="337"/>
      <c r="R250" s="337"/>
      <c r="S250" s="337"/>
      <c r="T250" s="337"/>
      <c r="U250" s="337"/>
      <c r="V250" s="337"/>
      <c r="W250" s="337"/>
      <c r="X250" s="337"/>
    </row>
    <row r="251" spans="1:24" ht="12.75">
      <c r="A251" s="337"/>
      <c r="B251" s="337"/>
      <c r="C251" s="337"/>
      <c r="D251" s="337"/>
      <c r="E251" s="337"/>
      <c r="F251" s="337"/>
      <c r="G251" s="337"/>
      <c r="H251" s="337"/>
      <c r="I251" s="337"/>
      <c r="J251" s="337"/>
      <c r="K251" s="337"/>
      <c r="L251" s="337"/>
      <c r="M251" s="337"/>
      <c r="N251" s="337"/>
      <c r="O251" s="337"/>
      <c r="P251" s="337"/>
      <c r="Q251" s="337"/>
      <c r="R251" s="337"/>
      <c r="S251" s="337"/>
      <c r="T251" s="337"/>
      <c r="U251" s="337"/>
      <c r="V251" s="337"/>
      <c r="W251" s="337"/>
      <c r="X251" s="337"/>
    </row>
    <row r="252" spans="1:24" ht="12.75">
      <c r="A252" s="337"/>
      <c r="B252" s="337"/>
      <c r="C252" s="337"/>
      <c r="D252" s="337"/>
      <c r="E252" s="337"/>
      <c r="F252" s="337"/>
      <c r="G252" s="337"/>
      <c r="H252" s="337"/>
      <c r="I252" s="337"/>
      <c r="J252" s="337"/>
      <c r="K252" s="337"/>
      <c r="L252" s="337"/>
      <c r="M252" s="337"/>
      <c r="N252" s="337"/>
      <c r="O252" s="337"/>
      <c r="P252" s="337"/>
      <c r="Q252" s="337"/>
      <c r="R252" s="337"/>
      <c r="S252" s="337"/>
      <c r="T252" s="337"/>
      <c r="U252" s="337"/>
      <c r="V252" s="337"/>
      <c r="W252" s="337"/>
      <c r="X252" s="337"/>
    </row>
    <row r="253" spans="1:24" ht="12.75">
      <c r="A253" s="337"/>
      <c r="B253" s="337"/>
      <c r="C253" s="337"/>
      <c r="D253" s="337"/>
      <c r="E253" s="337"/>
      <c r="F253" s="337"/>
      <c r="G253" s="337"/>
      <c r="H253" s="337"/>
      <c r="I253" s="337"/>
      <c r="J253" s="337"/>
      <c r="K253" s="337"/>
      <c r="L253" s="337"/>
      <c r="M253" s="337"/>
      <c r="N253" s="337"/>
      <c r="O253" s="337"/>
      <c r="P253" s="337"/>
      <c r="Q253" s="337"/>
      <c r="R253" s="337"/>
      <c r="S253" s="337"/>
      <c r="T253" s="337"/>
      <c r="U253" s="337"/>
      <c r="V253" s="337"/>
      <c r="W253" s="337"/>
      <c r="X253" s="337"/>
    </row>
    <row r="254" spans="1:24" ht="12.75">
      <c r="A254" s="337"/>
      <c r="B254" s="337"/>
      <c r="C254" s="337"/>
      <c r="D254" s="337"/>
      <c r="E254" s="337"/>
      <c r="F254" s="337"/>
      <c r="G254" s="337"/>
      <c r="H254" s="337"/>
      <c r="I254" s="337"/>
      <c r="J254" s="337"/>
      <c r="K254" s="337"/>
      <c r="L254" s="337"/>
      <c r="M254" s="337"/>
      <c r="N254" s="337"/>
      <c r="O254" s="337"/>
      <c r="P254" s="337"/>
      <c r="Q254" s="337"/>
      <c r="R254" s="337"/>
      <c r="S254" s="337"/>
      <c r="T254" s="337"/>
      <c r="U254" s="337"/>
      <c r="V254" s="337"/>
      <c r="W254" s="337"/>
      <c r="X254" s="337"/>
    </row>
    <row r="255" spans="1:24" ht="12.75">
      <c r="A255" s="337"/>
      <c r="B255" s="337"/>
      <c r="C255" s="337"/>
      <c r="D255" s="337"/>
      <c r="E255" s="337"/>
      <c r="F255" s="337"/>
      <c r="G255" s="337"/>
      <c r="H255" s="337"/>
      <c r="I255" s="337"/>
      <c r="J255" s="337"/>
      <c r="K255" s="337"/>
      <c r="L255" s="337"/>
      <c r="M255" s="337"/>
      <c r="N255" s="337"/>
      <c r="O255" s="337"/>
      <c r="P255" s="337"/>
      <c r="Q255" s="337"/>
      <c r="R255" s="337"/>
      <c r="S255" s="337"/>
      <c r="T255" s="337"/>
      <c r="U255" s="337"/>
      <c r="V255" s="337"/>
      <c r="W255" s="337"/>
      <c r="X255" s="337"/>
    </row>
    <row r="256" spans="1:24" ht="12.75">
      <c r="A256" s="337"/>
      <c r="B256" s="337"/>
      <c r="C256" s="337"/>
      <c r="D256" s="337"/>
      <c r="E256" s="337"/>
      <c r="F256" s="337"/>
      <c r="G256" s="337"/>
      <c r="H256" s="337"/>
      <c r="I256" s="337"/>
      <c r="J256" s="337"/>
      <c r="K256" s="337"/>
      <c r="L256" s="337"/>
      <c r="M256" s="337"/>
      <c r="N256" s="337"/>
      <c r="O256" s="337"/>
      <c r="P256" s="337"/>
      <c r="Q256" s="337"/>
      <c r="R256" s="337"/>
      <c r="S256" s="337"/>
      <c r="T256" s="337"/>
      <c r="U256" s="337"/>
      <c r="V256" s="337"/>
      <c r="W256" s="337"/>
      <c r="X256" s="337"/>
    </row>
    <row r="257" spans="1:24" ht="12.75">
      <c r="A257" s="337"/>
      <c r="B257" s="337"/>
      <c r="C257" s="337"/>
      <c r="D257" s="337"/>
      <c r="E257" s="337"/>
      <c r="F257" s="337"/>
      <c r="G257" s="337"/>
      <c r="H257" s="337"/>
      <c r="I257" s="337"/>
      <c r="J257" s="337"/>
      <c r="K257" s="337"/>
      <c r="L257" s="337"/>
      <c r="M257" s="337"/>
      <c r="N257" s="337"/>
      <c r="O257" s="337"/>
      <c r="P257" s="337"/>
      <c r="Q257" s="337"/>
      <c r="R257" s="337"/>
      <c r="S257" s="337"/>
      <c r="T257" s="337"/>
      <c r="U257" s="337"/>
      <c r="V257" s="337"/>
      <c r="W257" s="337"/>
      <c r="X257" s="337"/>
    </row>
    <row r="258" spans="1:24" ht="12.75">
      <c r="A258" s="337"/>
      <c r="B258" s="337"/>
      <c r="C258" s="337"/>
      <c r="D258" s="337"/>
      <c r="E258" s="337"/>
      <c r="F258" s="337"/>
      <c r="G258" s="337"/>
      <c r="H258" s="337"/>
      <c r="I258" s="337"/>
      <c r="J258" s="337"/>
      <c r="K258" s="337"/>
      <c r="L258" s="337"/>
      <c r="M258" s="337"/>
      <c r="N258" s="337"/>
      <c r="O258" s="337"/>
      <c r="P258" s="337"/>
      <c r="Q258" s="337"/>
      <c r="R258" s="337"/>
      <c r="S258" s="337"/>
      <c r="T258" s="337"/>
      <c r="U258" s="337"/>
      <c r="V258" s="337"/>
      <c r="W258" s="337"/>
      <c r="X258" s="337"/>
    </row>
    <row r="259" spans="1:24" ht="12.75">
      <c r="A259" s="337"/>
      <c r="B259" s="337"/>
      <c r="C259" s="337"/>
      <c r="D259" s="337"/>
      <c r="E259" s="337"/>
      <c r="F259" s="337"/>
      <c r="G259" s="337"/>
      <c r="H259" s="337"/>
      <c r="I259" s="337"/>
      <c r="J259" s="337"/>
      <c r="K259" s="337"/>
      <c r="L259" s="337"/>
      <c r="M259" s="337"/>
      <c r="N259" s="337"/>
      <c r="O259" s="337"/>
      <c r="P259" s="337"/>
      <c r="Q259" s="337"/>
      <c r="R259" s="337"/>
      <c r="S259" s="337"/>
      <c r="T259" s="337"/>
      <c r="U259" s="337"/>
      <c r="V259" s="337"/>
      <c r="W259" s="337"/>
      <c r="X259" s="337"/>
    </row>
    <row r="260" spans="1:24" ht="12.75">
      <c r="A260" s="337"/>
      <c r="B260" s="337"/>
      <c r="C260" s="337"/>
      <c r="D260" s="337"/>
      <c r="E260" s="337"/>
      <c r="F260" s="337"/>
      <c r="G260" s="337"/>
      <c r="H260" s="337"/>
      <c r="I260" s="337"/>
      <c r="J260" s="337"/>
      <c r="K260" s="337"/>
      <c r="L260" s="337"/>
      <c r="M260" s="337"/>
      <c r="N260" s="337"/>
      <c r="O260" s="337"/>
      <c r="P260" s="337"/>
      <c r="Q260" s="337"/>
      <c r="R260" s="337"/>
      <c r="S260" s="337"/>
      <c r="T260" s="337"/>
      <c r="U260" s="337"/>
      <c r="V260" s="337"/>
      <c r="W260" s="337"/>
      <c r="X260" s="337"/>
    </row>
    <row r="261" spans="1:24" ht="12.75">
      <c r="A261" s="337"/>
      <c r="B261" s="337"/>
      <c r="C261" s="337"/>
      <c r="D261" s="337"/>
      <c r="E261" s="337"/>
      <c r="F261" s="337"/>
      <c r="G261" s="337"/>
      <c r="H261" s="337"/>
      <c r="I261" s="337"/>
      <c r="J261" s="337"/>
      <c r="K261" s="337"/>
      <c r="L261" s="337"/>
      <c r="M261" s="337"/>
      <c r="N261" s="337"/>
      <c r="O261" s="337"/>
      <c r="P261" s="337"/>
      <c r="Q261" s="337"/>
      <c r="R261" s="337"/>
      <c r="S261" s="337"/>
      <c r="T261" s="337"/>
      <c r="U261" s="337"/>
      <c r="V261" s="337"/>
      <c r="W261" s="337"/>
      <c r="X261" s="337"/>
    </row>
    <row r="262" spans="1:24" ht="12.75">
      <c r="A262" s="337"/>
      <c r="B262" s="337"/>
      <c r="C262" s="337"/>
      <c r="D262" s="337"/>
      <c r="E262" s="337"/>
      <c r="F262" s="337"/>
      <c r="G262" s="337"/>
      <c r="H262" s="337"/>
      <c r="I262" s="337"/>
      <c r="J262" s="337"/>
      <c r="K262" s="337"/>
      <c r="L262" s="337"/>
      <c r="M262" s="337"/>
      <c r="N262" s="337"/>
      <c r="O262" s="337"/>
      <c r="P262" s="337"/>
      <c r="Q262" s="337"/>
      <c r="R262" s="337"/>
      <c r="S262" s="337"/>
      <c r="T262" s="337"/>
      <c r="U262" s="337"/>
      <c r="V262" s="337"/>
      <c r="W262" s="337"/>
      <c r="X262" s="337"/>
    </row>
    <row r="263" spans="1:24" ht="12.75">
      <c r="A263" s="337"/>
      <c r="B263" s="337"/>
      <c r="C263" s="337"/>
      <c r="D263" s="337"/>
      <c r="E263" s="337"/>
      <c r="F263" s="337"/>
      <c r="G263" s="337"/>
      <c r="H263" s="337"/>
      <c r="I263" s="337"/>
      <c r="J263" s="337"/>
      <c r="K263" s="337"/>
      <c r="L263" s="337"/>
      <c r="M263" s="337"/>
      <c r="N263" s="337"/>
      <c r="O263" s="337"/>
      <c r="P263" s="337"/>
      <c r="Q263" s="337"/>
      <c r="R263" s="337"/>
      <c r="S263" s="337"/>
      <c r="T263" s="337"/>
      <c r="U263" s="337"/>
      <c r="V263" s="337"/>
      <c r="W263" s="337"/>
      <c r="X263" s="337"/>
    </row>
    <row r="264" spans="1:24" ht="12.75">
      <c r="A264" s="337"/>
      <c r="B264" s="337"/>
      <c r="C264" s="337"/>
      <c r="D264" s="337"/>
      <c r="E264" s="337"/>
      <c r="F264" s="337"/>
      <c r="G264" s="337"/>
      <c r="H264" s="337"/>
      <c r="I264" s="337"/>
      <c r="J264" s="337"/>
      <c r="K264" s="337"/>
      <c r="L264" s="337"/>
      <c r="M264" s="337"/>
      <c r="N264" s="337"/>
      <c r="O264" s="337"/>
      <c r="P264" s="337"/>
      <c r="Q264" s="337"/>
      <c r="R264" s="337"/>
      <c r="S264" s="337"/>
      <c r="T264" s="337"/>
      <c r="U264" s="337"/>
      <c r="V264" s="337"/>
      <c r="W264" s="337"/>
      <c r="X264" s="337"/>
    </row>
    <row r="265" spans="1:24" ht="12.75">
      <c r="A265" s="337"/>
      <c r="B265" s="337"/>
      <c r="C265" s="337"/>
      <c r="D265" s="337"/>
      <c r="E265" s="337"/>
      <c r="F265" s="337"/>
      <c r="G265" s="337"/>
      <c r="H265" s="337"/>
      <c r="I265" s="337"/>
      <c r="J265" s="337"/>
      <c r="K265" s="337"/>
      <c r="L265" s="337"/>
      <c r="M265" s="337"/>
      <c r="N265" s="337"/>
      <c r="O265" s="337"/>
      <c r="P265" s="337"/>
      <c r="Q265" s="337"/>
      <c r="R265" s="337"/>
      <c r="S265" s="337"/>
      <c r="T265" s="337"/>
      <c r="U265" s="337"/>
      <c r="V265" s="337"/>
      <c r="W265" s="337"/>
      <c r="X265" s="337"/>
    </row>
    <row r="266" spans="1:24" ht="12.75">
      <c r="A266" s="337"/>
      <c r="B266" s="337"/>
      <c r="C266" s="337"/>
      <c r="D266" s="337"/>
      <c r="E266" s="337"/>
      <c r="F266" s="337"/>
      <c r="G266" s="337"/>
      <c r="H266" s="337"/>
      <c r="I266" s="337"/>
      <c r="J266" s="337"/>
      <c r="K266" s="337"/>
      <c r="L266" s="337"/>
      <c r="M266" s="337"/>
      <c r="N266" s="337"/>
      <c r="O266" s="337"/>
      <c r="P266" s="337"/>
      <c r="Q266" s="337"/>
      <c r="R266" s="337"/>
      <c r="S266" s="337"/>
      <c r="T266" s="337"/>
      <c r="U266" s="337"/>
      <c r="V266" s="337"/>
      <c r="W266" s="337"/>
      <c r="X266" s="337"/>
    </row>
    <row r="267" spans="1:24" ht="12.75">
      <c r="A267" s="337"/>
      <c r="B267" s="337"/>
      <c r="C267" s="337"/>
      <c r="D267" s="337"/>
      <c r="E267" s="337"/>
      <c r="F267" s="337"/>
      <c r="G267" s="337"/>
      <c r="H267" s="337"/>
      <c r="I267" s="337"/>
      <c r="J267" s="337"/>
      <c r="K267" s="337"/>
      <c r="L267" s="337"/>
      <c r="M267" s="337"/>
      <c r="N267" s="337"/>
      <c r="O267" s="337"/>
      <c r="P267" s="337"/>
      <c r="Q267" s="337"/>
      <c r="R267" s="337"/>
      <c r="S267" s="337"/>
      <c r="T267" s="337"/>
      <c r="U267" s="337"/>
      <c r="V267" s="337"/>
      <c r="W267" s="337"/>
      <c r="X267" s="337"/>
    </row>
    <row r="268" spans="1:24" ht="12.75">
      <c r="A268" s="337"/>
      <c r="B268" s="337"/>
      <c r="C268" s="337"/>
      <c r="D268" s="337"/>
      <c r="E268" s="337"/>
      <c r="F268" s="337"/>
      <c r="G268" s="337"/>
      <c r="H268" s="337"/>
      <c r="I268" s="337"/>
      <c r="J268" s="337"/>
      <c r="K268" s="337"/>
      <c r="L268" s="337"/>
      <c r="M268" s="337"/>
      <c r="N268" s="337"/>
      <c r="O268" s="337"/>
      <c r="P268" s="337"/>
      <c r="Q268" s="337"/>
      <c r="R268" s="337"/>
      <c r="S268" s="337"/>
      <c r="T268" s="337"/>
      <c r="U268" s="337"/>
      <c r="V268" s="337"/>
      <c r="W268" s="337"/>
      <c r="X268" s="337"/>
    </row>
    <row r="269" spans="1:24" ht="12.75">
      <c r="A269" s="337"/>
      <c r="B269" s="337"/>
      <c r="C269" s="337"/>
      <c r="D269" s="337"/>
      <c r="E269" s="337"/>
      <c r="F269" s="337"/>
      <c r="G269" s="337"/>
      <c r="H269" s="337"/>
      <c r="I269" s="337"/>
      <c r="J269" s="337"/>
      <c r="K269" s="337"/>
      <c r="L269" s="337"/>
      <c r="M269" s="337"/>
      <c r="N269" s="337"/>
      <c r="O269" s="337"/>
      <c r="P269" s="337"/>
      <c r="Q269" s="337"/>
      <c r="R269" s="337"/>
      <c r="S269" s="337"/>
      <c r="T269" s="337"/>
      <c r="U269" s="337"/>
      <c r="V269" s="337"/>
      <c r="W269" s="337"/>
      <c r="X269" s="337"/>
    </row>
    <row r="270" spans="1:24" ht="12.75">
      <c r="A270" s="337"/>
      <c r="B270" s="337"/>
      <c r="C270" s="337"/>
      <c r="D270" s="337"/>
      <c r="E270" s="337"/>
      <c r="F270" s="337"/>
      <c r="G270" s="337"/>
      <c r="H270" s="337"/>
      <c r="I270" s="337"/>
      <c r="J270" s="337"/>
      <c r="K270" s="337"/>
      <c r="L270" s="337"/>
      <c r="M270" s="337"/>
      <c r="N270" s="337"/>
      <c r="O270" s="337"/>
      <c r="P270" s="337"/>
      <c r="Q270" s="337"/>
      <c r="R270" s="337"/>
      <c r="S270" s="337"/>
      <c r="T270" s="337"/>
      <c r="U270" s="337"/>
      <c r="V270" s="337"/>
      <c r="W270" s="337"/>
      <c r="X270" s="337"/>
    </row>
    <row r="271" spans="1:24" ht="12.75">
      <c r="A271" s="337"/>
      <c r="B271" s="337"/>
      <c r="C271" s="337"/>
      <c r="D271" s="337"/>
      <c r="E271" s="337"/>
      <c r="F271" s="337"/>
      <c r="G271" s="337"/>
      <c r="H271" s="337"/>
      <c r="I271" s="337"/>
      <c r="J271" s="337"/>
      <c r="K271" s="337"/>
      <c r="L271" s="337"/>
      <c r="M271" s="337"/>
      <c r="N271" s="337"/>
      <c r="O271" s="337"/>
      <c r="P271" s="337"/>
      <c r="Q271" s="337"/>
      <c r="R271" s="337"/>
      <c r="S271" s="337"/>
      <c r="T271" s="337"/>
      <c r="U271" s="337"/>
      <c r="V271" s="337"/>
      <c r="W271" s="337"/>
      <c r="X271" s="337"/>
    </row>
    <row r="272" spans="1:24" ht="12.75">
      <c r="A272" s="337"/>
      <c r="B272" s="337"/>
      <c r="C272" s="337"/>
      <c r="D272" s="337"/>
      <c r="E272" s="337"/>
      <c r="F272" s="337"/>
      <c r="G272" s="337"/>
      <c r="H272" s="337"/>
      <c r="I272" s="337"/>
      <c r="J272" s="337"/>
      <c r="K272" s="337"/>
      <c r="L272" s="337"/>
      <c r="M272" s="337"/>
      <c r="N272" s="337"/>
      <c r="O272" s="337"/>
      <c r="P272" s="337"/>
      <c r="Q272" s="337"/>
      <c r="R272" s="337"/>
      <c r="S272" s="337"/>
      <c r="T272" s="337"/>
      <c r="U272" s="337"/>
      <c r="V272" s="337"/>
      <c r="W272" s="337"/>
      <c r="X272" s="337"/>
    </row>
    <row r="273" spans="1:24" ht="12.75">
      <c r="A273" s="337"/>
      <c r="B273" s="337"/>
      <c r="C273" s="337"/>
      <c r="D273" s="337"/>
      <c r="E273" s="337"/>
      <c r="F273" s="337"/>
      <c r="G273" s="337"/>
      <c r="H273" s="337"/>
      <c r="I273" s="337"/>
      <c r="J273" s="337"/>
      <c r="K273" s="337"/>
      <c r="L273" s="337"/>
      <c r="M273" s="337"/>
      <c r="N273" s="337"/>
      <c r="O273" s="337"/>
      <c r="P273" s="337"/>
      <c r="Q273" s="337"/>
      <c r="R273" s="337"/>
      <c r="S273" s="337"/>
      <c r="T273" s="337"/>
      <c r="U273" s="337"/>
      <c r="V273" s="337"/>
      <c r="W273" s="337"/>
      <c r="X273" s="337"/>
    </row>
    <row r="274" spans="1:24" ht="12.75">
      <c r="A274" s="337"/>
      <c r="B274" s="337"/>
      <c r="C274" s="337"/>
      <c r="D274" s="337"/>
      <c r="E274" s="337"/>
      <c r="F274" s="337"/>
      <c r="G274" s="337"/>
      <c r="H274" s="337"/>
      <c r="I274" s="337"/>
      <c r="J274" s="337"/>
      <c r="K274" s="337"/>
      <c r="L274" s="337"/>
      <c r="M274" s="337"/>
      <c r="N274" s="337"/>
      <c r="O274" s="337"/>
      <c r="P274" s="337"/>
      <c r="Q274" s="337"/>
      <c r="R274" s="337"/>
      <c r="S274" s="337"/>
      <c r="T274" s="337"/>
      <c r="U274" s="337"/>
      <c r="V274" s="337"/>
      <c r="W274" s="337"/>
      <c r="X274" s="337"/>
    </row>
    <row r="275" spans="1:24" ht="12.75">
      <c r="A275" s="337"/>
      <c r="B275" s="337"/>
      <c r="C275" s="337"/>
      <c r="D275" s="337"/>
      <c r="E275" s="337"/>
      <c r="F275" s="337"/>
      <c r="G275" s="337"/>
      <c r="H275" s="337"/>
      <c r="I275" s="337"/>
      <c r="J275" s="337"/>
      <c r="K275" s="337"/>
      <c r="L275" s="337"/>
      <c r="M275" s="337"/>
      <c r="N275" s="337"/>
      <c r="O275" s="337"/>
      <c r="P275" s="337"/>
      <c r="Q275" s="337"/>
      <c r="R275" s="337"/>
      <c r="S275" s="337"/>
      <c r="T275" s="337"/>
      <c r="U275" s="337"/>
      <c r="V275" s="337"/>
      <c r="W275" s="337"/>
      <c r="X275" s="337"/>
    </row>
    <row r="276" spans="1:24" ht="12.75">
      <c r="A276" s="337"/>
      <c r="B276" s="337"/>
      <c r="C276" s="337"/>
      <c r="D276" s="337"/>
      <c r="E276" s="337"/>
      <c r="F276" s="337"/>
      <c r="G276" s="337"/>
      <c r="H276" s="337"/>
      <c r="I276" s="337"/>
      <c r="J276" s="337"/>
      <c r="K276" s="337"/>
      <c r="L276" s="337"/>
      <c r="M276" s="337"/>
      <c r="N276" s="337"/>
      <c r="O276" s="337"/>
      <c r="P276" s="337"/>
      <c r="Q276" s="337"/>
      <c r="R276" s="337"/>
      <c r="S276" s="337"/>
      <c r="T276" s="337"/>
      <c r="U276" s="337"/>
      <c r="V276" s="337"/>
      <c r="W276" s="337"/>
      <c r="X276" s="337"/>
    </row>
    <row r="277" spans="1:24" ht="12.75">
      <c r="A277" s="337"/>
      <c r="B277" s="337"/>
      <c r="C277" s="337"/>
      <c r="D277" s="337"/>
      <c r="E277" s="337"/>
      <c r="F277" s="337"/>
      <c r="G277" s="337"/>
      <c r="H277" s="337"/>
      <c r="I277" s="337"/>
      <c r="J277" s="337"/>
      <c r="K277" s="337"/>
      <c r="L277" s="337"/>
      <c r="M277" s="337"/>
      <c r="N277" s="337"/>
      <c r="O277" s="337"/>
      <c r="P277" s="337"/>
      <c r="Q277" s="337"/>
      <c r="R277" s="337"/>
      <c r="S277" s="337"/>
      <c r="T277" s="337"/>
      <c r="U277" s="337"/>
      <c r="V277" s="337"/>
      <c r="W277" s="337"/>
      <c r="X277" s="337"/>
    </row>
    <row r="278" spans="1:24" ht="12.75">
      <c r="A278" s="337"/>
      <c r="B278" s="337"/>
      <c r="C278" s="337"/>
      <c r="D278" s="337"/>
      <c r="E278" s="337"/>
      <c r="F278" s="337"/>
      <c r="G278" s="337"/>
      <c r="H278" s="337"/>
      <c r="I278" s="337"/>
      <c r="J278" s="337"/>
      <c r="K278" s="337"/>
      <c r="L278" s="337"/>
      <c r="M278" s="337"/>
      <c r="N278" s="337"/>
      <c r="O278" s="337"/>
      <c r="P278" s="337"/>
      <c r="Q278" s="337"/>
      <c r="R278" s="337"/>
      <c r="S278" s="337"/>
      <c r="T278" s="337"/>
      <c r="U278" s="337"/>
      <c r="V278" s="337"/>
      <c r="W278" s="337"/>
      <c r="X278" s="337"/>
    </row>
    <row r="279" spans="1:24" ht="12.75">
      <c r="A279" s="337"/>
      <c r="B279" s="337"/>
      <c r="C279" s="337"/>
      <c r="D279" s="337"/>
      <c r="E279" s="337"/>
      <c r="F279" s="337"/>
      <c r="G279" s="337"/>
      <c r="H279" s="337"/>
      <c r="I279" s="337"/>
      <c r="J279" s="337"/>
      <c r="K279" s="337"/>
      <c r="L279" s="337"/>
      <c r="M279" s="337"/>
      <c r="N279" s="337"/>
      <c r="O279" s="337"/>
      <c r="P279" s="337"/>
      <c r="Q279" s="337"/>
      <c r="R279" s="337"/>
      <c r="S279" s="337"/>
      <c r="T279" s="337"/>
      <c r="U279" s="337"/>
      <c r="V279" s="337"/>
      <c r="W279" s="337"/>
      <c r="X279" s="337"/>
    </row>
    <row r="280" spans="1:24" ht="12.75">
      <c r="A280" s="337"/>
      <c r="B280" s="337"/>
      <c r="C280" s="337"/>
      <c r="D280" s="337"/>
      <c r="E280" s="337"/>
      <c r="F280" s="337"/>
      <c r="G280" s="337"/>
      <c r="H280" s="337"/>
      <c r="I280" s="337"/>
      <c r="J280" s="337"/>
      <c r="K280" s="337"/>
      <c r="L280" s="337"/>
      <c r="M280" s="337"/>
      <c r="N280" s="337"/>
      <c r="O280" s="337"/>
      <c r="P280" s="337"/>
      <c r="Q280" s="337"/>
      <c r="R280" s="337"/>
      <c r="S280" s="337"/>
      <c r="T280" s="337"/>
      <c r="U280" s="337"/>
      <c r="V280" s="337"/>
      <c r="W280" s="337"/>
      <c r="X280" s="337"/>
    </row>
    <row r="281" spans="1:24" ht="12.75">
      <c r="A281" s="337"/>
      <c r="B281" s="337"/>
      <c r="C281" s="337"/>
      <c r="D281" s="337"/>
      <c r="E281" s="337"/>
      <c r="F281" s="337"/>
      <c r="G281" s="337"/>
      <c r="H281" s="337"/>
      <c r="I281" s="337"/>
      <c r="J281" s="337"/>
      <c r="K281" s="337"/>
      <c r="L281" s="337"/>
      <c r="M281" s="337"/>
      <c r="N281" s="337"/>
      <c r="O281" s="337"/>
      <c r="P281" s="337"/>
      <c r="Q281" s="337"/>
      <c r="R281" s="337"/>
      <c r="S281" s="337"/>
      <c r="T281" s="337"/>
      <c r="U281" s="337"/>
      <c r="V281" s="337"/>
      <c r="W281" s="337"/>
      <c r="X281" s="337"/>
    </row>
    <row r="282" spans="1:24" ht="12.75">
      <c r="A282" s="337"/>
      <c r="B282" s="337"/>
      <c r="C282" s="337"/>
      <c r="D282" s="337"/>
      <c r="E282" s="337"/>
      <c r="F282" s="337"/>
      <c r="G282" s="337"/>
      <c r="H282" s="337"/>
      <c r="I282" s="337"/>
      <c r="J282" s="337"/>
      <c r="K282" s="337"/>
      <c r="L282" s="337"/>
      <c r="M282" s="337"/>
      <c r="N282" s="337"/>
      <c r="O282" s="337"/>
      <c r="P282" s="337"/>
      <c r="Q282" s="337"/>
      <c r="R282" s="337"/>
      <c r="S282" s="337"/>
      <c r="T282" s="337"/>
      <c r="U282" s="337"/>
      <c r="V282" s="337"/>
      <c r="W282" s="337"/>
      <c r="X282" s="337"/>
    </row>
    <row r="283" spans="1:24" ht="12.75">
      <c r="A283" s="337"/>
      <c r="B283" s="337"/>
      <c r="C283" s="337"/>
      <c r="D283" s="337"/>
      <c r="E283" s="337"/>
      <c r="F283" s="337"/>
      <c r="G283" s="337"/>
      <c r="H283" s="337"/>
      <c r="I283" s="337"/>
      <c r="J283" s="337"/>
      <c r="K283" s="337"/>
      <c r="L283" s="337"/>
      <c r="M283" s="337"/>
      <c r="N283" s="337"/>
      <c r="O283" s="337"/>
      <c r="P283" s="337"/>
      <c r="Q283" s="337"/>
      <c r="R283" s="337"/>
      <c r="S283" s="337"/>
      <c r="T283" s="337"/>
      <c r="U283" s="337"/>
      <c r="V283" s="337"/>
      <c r="W283" s="337"/>
      <c r="X283" s="337"/>
    </row>
    <row r="284" spans="1:24" ht="12.75">
      <c r="A284" s="337"/>
      <c r="B284" s="337"/>
      <c r="C284" s="337"/>
      <c r="D284" s="337"/>
      <c r="E284" s="337"/>
      <c r="F284" s="337"/>
      <c r="G284" s="337"/>
      <c r="H284" s="337"/>
      <c r="I284" s="337"/>
      <c r="J284" s="337"/>
      <c r="K284" s="337"/>
      <c r="L284" s="337"/>
      <c r="M284" s="337"/>
      <c r="N284" s="337"/>
      <c r="O284" s="337"/>
      <c r="P284" s="337"/>
      <c r="Q284" s="337"/>
      <c r="R284" s="337"/>
      <c r="S284" s="337"/>
      <c r="T284" s="337"/>
      <c r="U284" s="337"/>
      <c r="V284" s="337"/>
      <c r="W284" s="337"/>
      <c r="X284" s="337"/>
    </row>
    <row r="285" spans="1:24" ht="12.75">
      <c r="A285" s="337"/>
      <c r="B285" s="337"/>
      <c r="C285" s="337"/>
      <c r="D285" s="337"/>
      <c r="E285" s="337"/>
      <c r="F285" s="337"/>
      <c r="G285" s="337"/>
      <c r="H285" s="337"/>
      <c r="I285" s="337"/>
      <c r="J285" s="337"/>
      <c r="K285" s="337"/>
      <c r="L285" s="337"/>
      <c r="M285" s="337"/>
      <c r="N285" s="337"/>
      <c r="O285" s="337"/>
      <c r="P285" s="337"/>
      <c r="Q285" s="337"/>
      <c r="R285" s="337"/>
      <c r="S285" s="337"/>
      <c r="T285" s="337"/>
      <c r="U285" s="337"/>
      <c r="V285" s="337"/>
      <c r="W285" s="337"/>
      <c r="X285" s="337"/>
    </row>
    <row r="286" spans="1:24" ht="12.75">
      <c r="A286" s="337"/>
      <c r="B286" s="337"/>
      <c r="C286" s="337"/>
      <c r="D286" s="337"/>
      <c r="E286" s="337"/>
      <c r="F286" s="337"/>
      <c r="G286" s="337"/>
      <c r="H286" s="337"/>
      <c r="I286" s="337"/>
      <c r="J286" s="337"/>
      <c r="K286" s="337"/>
      <c r="L286" s="337"/>
      <c r="M286" s="337"/>
      <c r="N286" s="337"/>
      <c r="O286" s="337"/>
      <c r="P286" s="337"/>
      <c r="Q286" s="337"/>
      <c r="R286" s="337"/>
      <c r="S286" s="337"/>
      <c r="T286" s="337"/>
      <c r="U286" s="337"/>
      <c r="V286" s="337"/>
      <c r="W286" s="337"/>
      <c r="X286" s="337"/>
    </row>
    <row r="287" spans="1:24" ht="12.75">
      <c r="A287" s="337"/>
      <c r="B287" s="337"/>
      <c r="C287" s="337"/>
      <c r="D287" s="337"/>
      <c r="E287" s="337"/>
      <c r="F287" s="337"/>
      <c r="G287" s="337"/>
      <c r="H287" s="337"/>
      <c r="I287" s="337"/>
      <c r="J287" s="337"/>
      <c r="K287" s="337"/>
      <c r="L287" s="337"/>
      <c r="M287" s="337"/>
      <c r="N287" s="337"/>
      <c r="O287" s="337"/>
      <c r="P287" s="337"/>
      <c r="Q287" s="337"/>
      <c r="R287" s="337"/>
      <c r="S287" s="337"/>
      <c r="T287" s="337"/>
      <c r="U287" s="337"/>
      <c r="V287" s="337"/>
      <c r="W287" s="337"/>
      <c r="X287" s="337"/>
    </row>
    <row r="288" spans="1:24" ht="12.75">
      <c r="A288" s="337"/>
      <c r="B288" s="337"/>
      <c r="C288" s="337"/>
      <c r="D288" s="337"/>
      <c r="E288" s="337"/>
      <c r="F288" s="337"/>
      <c r="G288" s="337"/>
      <c r="H288" s="337"/>
      <c r="I288" s="337"/>
      <c r="J288" s="337"/>
      <c r="K288" s="337"/>
      <c r="L288" s="337"/>
      <c r="M288" s="337"/>
      <c r="N288" s="337"/>
      <c r="O288" s="337"/>
      <c r="P288" s="337"/>
      <c r="Q288" s="337"/>
      <c r="R288" s="337"/>
      <c r="S288" s="337"/>
      <c r="T288" s="337"/>
      <c r="U288" s="337"/>
      <c r="V288" s="337"/>
      <c r="W288" s="337"/>
      <c r="X288" s="337"/>
    </row>
    <row r="289" spans="1:24" ht="12.75">
      <c r="A289" s="337"/>
      <c r="B289" s="337"/>
      <c r="C289" s="337"/>
      <c r="D289" s="337"/>
      <c r="E289" s="337"/>
      <c r="F289" s="337"/>
      <c r="G289" s="337"/>
      <c r="H289" s="337"/>
      <c r="I289" s="337"/>
      <c r="J289" s="337"/>
      <c r="K289" s="337"/>
      <c r="L289" s="337"/>
      <c r="M289" s="337"/>
      <c r="N289" s="337"/>
      <c r="O289" s="337"/>
      <c r="P289" s="337"/>
      <c r="Q289" s="337"/>
      <c r="R289" s="337"/>
      <c r="S289" s="337"/>
      <c r="T289" s="337"/>
      <c r="U289" s="337"/>
      <c r="V289" s="337"/>
      <c r="W289" s="337"/>
      <c r="X289" s="337"/>
    </row>
    <row r="290" spans="1:24" ht="12.75">
      <c r="A290" s="337"/>
      <c r="B290" s="337"/>
      <c r="C290" s="337"/>
      <c r="D290" s="337"/>
      <c r="E290" s="337"/>
      <c r="F290" s="337"/>
      <c r="G290" s="337"/>
      <c r="H290" s="337"/>
      <c r="I290" s="337"/>
      <c r="J290" s="337"/>
      <c r="K290" s="337"/>
      <c r="L290" s="337"/>
      <c r="M290" s="337"/>
      <c r="N290" s="337"/>
      <c r="O290" s="337"/>
      <c r="P290" s="337"/>
      <c r="Q290" s="337"/>
      <c r="R290" s="337"/>
      <c r="S290" s="337"/>
      <c r="T290" s="337"/>
      <c r="U290" s="337"/>
      <c r="V290" s="337"/>
      <c r="W290" s="337"/>
      <c r="X290" s="337"/>
    </row>
    <row r="291" spans="1:24" ht="12.75">
      <c r="A291" s="337"/>
      <c r="B291" s="337"/>
      <c r="C291" s="337"/>
      <c r="D291" s="337"/>
      <c r="E291" s="337"/>
      <c r="F291" s="337"/>
      <c r="G291" s="337"/>
      <c r="H291" s="337"/>
      <c r="I291" s="337"/>
      <c r="J291" s="337"/>
      <c r="K291" s="337"/>
      <c r="L291" s="337"/>
      <c r="M291" s="337"/>
      <c r="N291" s="337"/>
      <c r="O291" s="337"/>
      <c r="P291" s="337"/>
      <c r="Q291" s="337"/>
      <c r="R291" s="337"/>
      <c r="S291" s="337"/>
      <c r="T291" s="337"/>
      <c r="U291" s="337"/>
      <c r="V291" s="337"/>
      <c r="W291" s="337"/>
      <c r="X291" s="337"/>
    </row>
    <row r="292" spans="1:24" ht="12.75">
      <c r="A292" s="337"/>
      <c r="B292" s="337"/>
      <c r="C292" s="337"/>
      <c r="D292" s="337"/>
      <c r="E292" s="337"/>
      <c r="F292" s="337"/>
      <c r="G292" s="337"/>
      <c r="H292" s="337"/>
      <c r="I292" s="337"/>
      <c r="J292" s="337"/>
      <c r="K292" s="337"/>
      <c r="L292" s="337"/>
      <c r="M292" s="337"/>
      <c r="N292" s="337"/>
      <c r="O292" s="337"/>
      <c r="P292" s="337"/>
      <c r="Q292" s="337"/>
      <c r="R292" s="337"/>
      <c r="S292" s="337"/>
      <c r="T292" s="337"/>
      <c r="U292" s="337"/>
      <c r="V292" s="337"/>
      <c r="W292" s="337"/>
      <c r="X292" s="337"/>
    </row>
    <row r="293" spans="1:24" ht="12.75">
      <c r="A293" s="337"/>
      <c r="B293" s="337"/>
      <c r="C293" s="337"/>
      <c r="D293" s="337"/>
      <c r="E293" s="337"/>
      <c r="F293" s="337"/>
      <c r="G293" s="337"/>
      <c r="H293" s="337"/>
      <c r="I293" s="337"/>
      <c r="J293" s="337"/>
      <c r="K293" s="337"/>
      <c r="L293" s="337"/>
      <c r="M293" s="337"/>
      <c r="N293" s="337"/>
      <c r="O293" s="337"/>
      <c r="P293" s="337"/>
      <c r="Q293" s="337"/>
      <c r="R293" s="337"/>
      <c r="S293" s="337"/>
      <c r="T293" s="337"/>
      <c r="U293" s="337"/>
      <c r="V293" s="337"/>
      <c r="W293" s="337"/>
      <c r="X293" s="337"/>
    </row>
    <row r="294" spans="1:24" ht="12.75">
      <c r="A294" s="337"/>
      <c r="B294" s="337"/>
      <c r="C294" s="337"/>
      <c r="D294" s="337"/>
      <c r="E294" s="337"/>
      <c r="F294" s="337"/>
      <c r="G294" s="337"/>
      <c r="H294" s="337"/>
      <c r="I294" s="337"/>
      <c r="J294" s="337"/>
      <c r="K294" s="337"/>
      <c r="L294" s="337"/>
      <c r="M294" s="337"/>
      <c r="N294" s="337"/>
      <c r="O294" s="337"/>
      <c r="P294" s="337"/>
      <c r="Q294" s="337"/>
      <c r="R294" s="337"/>
      <c r="S294" s="337"/>
      <c r="T294" s="337"/>
      <c r="U294" s="337"/>
      <c r="V294" s="337"/>
      <c r="W294" s="337"/>
      <c r="X294" s="337"/>
    </row>
    <row r="295" spans="1:24" ht="12.75">
      <c r="A295" s="337"/>
      <c r="B295" s="337"/>
      <c r="C295" s="337"/>
      <c r="D295" s="337"/>
      <c r="E295" s="337"/>
      <c r="F295" s="337"/>
      <c r="G295" s="337"/>
      <c r="H295" s="337"/>
      <c r="I295" s="337"/>
      <c r="J295" s="337"/>
      <c r="K295" s="337"/>
      <c r="L295" s="337"/>
      <c r="M295" s="337"/>
      <c r="N295" s="337"/>
      <c r="O295" s="337"/>
      <c r="P295" s="337"/>
      <c r="Q295" s="337"/>
      <c r="R295" s="337"/>
      <c r="S295" s="337"/>
      <c r="T295" s="337"/>
      <c r="U295" s="337"/>
      <c r="V295" s="337"/>
      <c r="W295" s="337"/>
      <c r="X295" s="337"/>
    </row>
    <row r="296" spans="1:24" ht="12.75">
      <c r="A296" s="337"/>
      <c r="B296" s="337"/>
      <c r="C296" s="337"/>
      <c r="D296" s="337"/>
      <c r="E296" s="337"/>
      <c r="F296" s="337"/>
      <c r="G296" s="337"/>
      <c r="H296" s="337"/>
      <c r="I296" s="337"/>
      <c r="J296" s="337"/>
      <c r="K296" s="337"/>
      <c r="L296" s="337"/>
      <c r="M296" s="337"/>
      <c r="N296" s="337"/>
      <c r="O296" s="337"/>
      <c r="P296" s="337"/>
      <c r="Q296" s="337"/>
      <c r="R296" s="337"/>
      <c r="S296" s="337"/>
      <c r="T296" s="337"/>
      <c r="U296" s="337"/>
      <c r="V296" s="337"/>
      <c r="W296" s="337"/>
      <c r="X296" s="337"/>
    </row>
    <row r="297" spans="1:24" ht="12.75">
      <c r="A297" s="337"/>
      <c r="B297" s="337"/>
      <c r="C297" s="337"/>
      <c r="D297" s="337"/>
      <c r="E297" s="337"/>
      <c r="F297" s="337"/>
      <c r="G297" s="337"/>
      <c r="H297" s="337"/>
      <c r="I297" s="337"/>
      <c r="J297" s="337"/>
      <c r="K297" s="337"/>
      <c r="L297" s="337"/>
      <c r="M297" s="337"/>
      <c r="N297" s="337"/>
      <c r="O297" s="337"/>
      <c r="P297" s="337"/>
      <c r="Q297" s="337"/>
      <c r="R297" s="337"/>
      <c r="S297" s="337"/>
      <c r="T297" s="337"/>
      <c r="U297" s="337"/>
      <c r="V297" s="337"/>
      <c r="W297" s="337"/>
      <c r="X297" s="337"/>
    </row>
    <row r="298" spans="1:24" ht="12.75">
      <c r="A298" s="337"/>
      <c r="B298" s="337"/>
      <c r="C298" s="337"/>
      <c r="D298" s="337"/>
      <c r="E298" s="337"/>
      <c r="F298" s="337"/>
      <c r="G298" s="337"/>
      <c r="H298" s="337"/>
      <c r="I298" s="337"/>
      <c r="J298" s="337"/>
      <c r="K298" s="337"/>
      <c r="L298" s="337"/>
      <c r="M298" s="337"/>
      <c r="N298" s="337"/>
      <c r="O298" s="337"/>
      <c r="P298" s="337"/>
      <c r="Q298" s="337"/>
      <c r="R298" s="337"/>
      <c r="S298" s="337"/>
      <c r="T298" s="337"/>
      <c r="U298" s="337"/>
      <c r="V298" s="337"/>
      <c r="W298" s="337"/>
      <c r="X298" s="337"/>
    </row>
    <row r="299" spans="1:24" ht="12.75">
      <c r="A299" s="337"/>
      <c r="B299" s="337"/>
      <c r="C299" s="337"/>
      <c r="D299" s="337"/>
      <c r="E299" s="337"/>
      <c r="F299" s="337"/>
      <c r="G299" s="337"/>
      <c r="H299" s="337"/>
      <c r="I299" s="337"/>
      <c r="J299" s="337"/>
      <c r="K299" s="337"/>
      <c r="L299" s="337"/>
      <c r="M299" s="337"/>
      <c r="N299" s="337"/>
      <c r="O299" s="337"/>
      <c r="P299" s="337"/>
      <c r="Q299" s="337"/>
      <c r="R299" s="337"/>
      <c r="S299" s="337"/>
      <c r="T299" s="337"/>
      <c r="U299" s="337"/>
      <c r="V299" s="337"/>
      <c r="W299" s="337"/>
      <c r="X299" s="337"/>
    </row>
    <row r="300" spans="1:24" ht="12.75">
      <c r="A300" s="337"/>
      <c r="B300" s="337"/>
      <c r="C300" s="337"/>
      <c r="D300" s="337"/>
      <c r="E300" s="337"/>
      <c r="F300" s="337"/>
      <c r="G300" s="337"/>
      <c r="H300" s="337"/>
      <c r="I300" s="337"/>
      <c r="J300" s="337"/>
      <c r="K300" s="337"/>
      <c r="L300" s="337"/>
      <c r="M300" s="337"/>
      <c r="N300" s="337"/>
      <c r="O300" s="337"/>
      <c r="P300" s="337"/>
      <c r="Q300" s="337"/>
      <c r="R300" s="337"/>
      <c r="S300" s="337"/>
      <c r="T300" s="337"/>
      <c r="U300" s="337"/>
      <c r="V300" s="337"/>
      <c r="W300" s="337"/>
      <c r="X300" s="337"/>
    </row>
    <row r="301" spans="1:24" ht="12.75">
      <c r="A301" s="337"/>
      <c r="B301" s="337"/>
      <c r="C301" s="337"/>
      <c r="D301" s="337"/>
      <c r="E301" s="337"/>
      <c r="F301" s="337"/>
      <c r="G301" s="337"/>
      <c r="H301" s="337"/>
      <c r="I301" s="337"/>
      <c r="J301" s="337"/>
      <c r="K301" s="337"/>
      <c r="L301" s="337"/>
      <c r="M301" s="337"/>
      <c r="N301" s="337"/>
      <c r="O301" s="337"/>
      <c r="P301" s="337"/>
      <c r="Q301" s="337"/>
      <c r="R301" s="337"/>
      <c r="S301" s="337"/>
      <c r="T301" s="337"/>
      <c r="U301" s="337"/>
      <c r="V301" s="337"/>
      <c r="W301" s="337"/>
      <c r="X301" s="337"/>
    </row>
    <row r="302" spans="1:24" ht="12.75">
      <c r="A302" s="337"/>
      <c r="B302" s="337"/>
      <c r="C302" s="337"/>
      <c r="D302" s="337"/>
      <c r="E302" s="337"/>
      <c r="F302" s="337"/>
      <c r="G302" s="337"/>
      <c r="H302" s="337"/>
      <c r="I302" s="337"/>
      <c r="J302" s="337"/>
      <c r="K302" s="337"/>
      <c r="L302" s="337"/>
      <c r="M302" s="337"/>
      <c r="N302" s="337"/>
      <c r="O302" s="337"/>
      <c r="P302" s="337"/>
      <c r="Q302" s="337"/>
      <c r="R302" s="337"/>
      <c r="S302" s="337"/>
      <c r="T302" s="337"/>
      <c r="U302" s="337"/>
      <c r="V302" s="337"/>
      <c r="W302" s="337"/>
      <c r="X302" s="337"/>
    </row>
    <row r="303" spans="1:24" ht="12.75">
      <c r="A303" s="337"/>
      <c r="B303" s="337"/>
      <c r="C303" s="337"/>
      <c r="D303" s="337"/>
      <c r="E303" s="337"/>
      <c r="F303" s="337"/>
      <c r="G303" s="337"/>
      <c r="H303" s="337"/>
      <c r="I303" s="337"/>
      <c r="J303" s="337"/>
      <c r="K303" s="337"/>
      <c r="L303" s="337"/>
      <c r="M303" s="337"/>
      <c r="N303" s="337"/>
      <c r="O303" s="337"/>
      <c r="P303" s="337"/>
      <c r="Q303" s="337"/>
      <c r="R303" s="337"/>
      <c r="S303" s="337"/>
      <c r="T303" s="337"/>
      <c r="U303" s="337"/>
      <c r="V303" s="337"/>
      <c r="W303" s="337"/>
      <c r="X303" s="337"/>
    </row>
    <row r="304" spans="1:24" ht="12.75">
      <c r="A304" s="337"/>
      <c r="B304" s="337"/>
      <c r="C304" s="337"/>
      <c r="D304" s="337"/>
      <c r="E304" s="337"/>
      <c r="F304" s="337"/>
      <c r="G304" s="337"/>
      <c r="H304" s="337"/>
      <c r="I304" s="337"/>
      <c r="J304" s="337"/>
      <c r="K304" s="337"/>
      <c r="L304" s="337"/>
      <c r="M304" s="337"/>
      <c r="N304" s="337"/>
      <c r="O304" s="337"/>
      <c r="P304" s="337"/>
      <c r="Q304" s="337"/>
      <c r="R304" s="337"/>
      <c r="S304" s="337"/>
      <c r="T304" s="337"/>
      <c r="U304" s="337"/>
      <c r="V304" s="337"/>
      <c r="W304" s="337"/>
      <c r="X304" s="337"/>
    </row>
    <row r="305" spans="1:24" ht="12.75">
      <c r="A305" s="337"/>
      <c r="B305" s="337"/>
      <c r="C305" s="337"/>
      <c r="D305" s="337"/>
      <c r="E305" s="337"/>
      <c r="F305" s="337"/>
      <c r="G305" s="337"/>
      <c r="H305" s="337"/>
      <c r="I305" s="337"/>
      <c r="J305" s="337"/>
      <c r="K305" s="337"/>
      <c r="L305" s="337"/>
      <c r="M305" s="337"/>
      <c r="N305" s="337"/>
      <c r="O305" s="337"/>
      <c r="P305" s="337"/>
      <c r="Q305" s="337"/>
      <c r="R305" s="337"/>
      <c r="S305" s="337"/>
      <c r="T305" s="337"/>
      <c r="U305" s="337"/>
      <c r="V305" s="337"/>
      <c r="W305" s="337"/>
      <c r="X305" s="337"/>
    </row>
    <row r="306" spans="1:24" ht="12.75">
      <c r="A306" s="337"/>
      <c r="B306" s="337"/>
      <c r="C306" s="337"/>
      <c r="D306" s="337"/>
      <c r="E306" s="337"/>
      <c r="F306" s="337"/>
      <c r="G306" s="337"/>
      <c r="H306" s="337"/>
      <c r="I306" s="337"/>
      <c r="J306" s="337"/>
      <c r="K306" s="337"/>
      <c r="L306" s="337"/>
      <c r="M306" s="337"/>
      <c r="N306" s="337"/>
      <c r="O306" s="337"/>
      <c r="P306" s="337"/>
      <c r="Q306" s="337"/>
      <c r="R306" s="337"/>
      <c r="S306" s="337"/>
      <c r="T306" s="337"/>
      <c r="U306" s="337"/>
      <c r="V306" s="337"/>
      <c r="W306" s="337"/>
      <c r="X306" s="337"/>
    </row>
    <row r="307" spans="1:24" ht="12.75">
      <c r="A307" s="337"/>
      <c r="B307" s="337"/>
      <c r="C307" s="337"/>
      <c r="D307" s="337"/>
      <c r="E307" s="337"/>
      <c r="F307" s="337"/>
      <c r="G307" s="337"/>
      <c r="H307" s="337"/>
      <c r="I307" s="337"/>
      <c r="J307" s="337"/>
      <c r="K307" s="337"/>
      <c r="L307" s="337"/>
      <c r="M307" s="337"/>
      <c r="N307" s="337"/>
      <c r="O307" s="337"/>
      <c r="P307" s="337"/>
      <c r="Q307" s="337"/>
      <c r="R307" s="337"/>
      <c r="S307" s="337"/>
      <c r="T307" s="337"/>
      <c r="U307" s="337"/>
      <c r="V307" s="337"/>
      <c r="W307" s="337"/>
      <c r="X307" s="337"/>
    </row>
    <row r="308" spans="1:24" ht="12.75">
      <c r="A308" s="337"/>
      <c r="B308" s="337"/>
      <c r="C308" s="337"/>
      <c r="D308" s="337"/>
      <c r="E308" s="337"/>
      <c r="F308" s="337"/>
      <c r="G308" s="337"/>
      <c r="H308" s="337"/>
      <c r="I308" s="337"/>
      <c r="J308" s="337"/>
      <c r="K308" s="337"/>
      <c r="L308" s="337"/>
      <c r="M308" s="337"/>
      <c r="N308" s="337"/>
      <c r="O308" s="337"/>
      <c r="P308" s="337"/>
      <c r="Q308" s="337"/>
      <c r="R308" s="337"/>
      <c r="S308" s="337"/>
      <c r="T308" s="337"/>
      <c r="U308" s="337"/>
      <c r="V308" s="337"/>
      <c r="W308" s="337"/>
      <c r="X308" s="337"/>
    </row>
    <row r="309" spans="1:24" ht="12.75">
      <c r="A309" s="337"/>
      <c r="B309" s="337"/>
      <c r="C309" s="337"/>
      <c r="D309" s="337"/>
      <c r="E309" s="337"/>
      <c r="F309" s="337"/>
      <c r="G309" s="337"/>
      <c r="H309" s="337"/>
      <c r="I309" s="337"/>
      <c r="J309" s="337"/>
      <c r="K309" s="337"/>
      <c r="L309" s="337"/>
      <c r="M309" s="337"/>
      <c r="N309" s="337"/>
      <c r="O309" s="337"/>
      <c r="P309" s="337"/>
      <c r="Q309" s="337"/>
      <c r="R309" s="337"/>
      <c r="S309" s="337"/>
      <c r="T309" s="337"/>
      <c r="U309" s="337"/>
      <c r="V309" s="337"/>
      <c r="W309" s="337"/>
      <c r="X309" s="337"/>
    </row>
    <row r="310" spans="1:24" ht="12.75">
      <c r="A310" s="337"/>
      <c r="B310" s="337"/>
      <c r="C310" s="337"/>
      <c r="D310" s="337"/>
      <c r="E310" s="337"/>
      <c r="F310" s="337"/>
      <c r="G310" s="337"/>
      <c r="H310" s="337"/>
      <c r="I310" s="337"/>
      <c r="J310" s="337"/>
      <c r="K310" s="337"/>
      <c r="L310" s="337"/>
      <c r="M310" s="337"/>
      <c r="N310" s="337"/>
      <c r="O310" s="337"/>
      <c r="P310" s="337"/>
      <c r="Q310" s="337"/>
      <c r="R310" s="337"/>
      <c r="S310" s="337"/>
      <c r="T310" s="337"/>
      <c r="U310" s="337"/>
      <c r="V310" s="337"/>
      <c r="W310" s="337"/>
      <c r="X310" s="337"/>
    </row>
    <row r="311" spans="1:24" ht="12.75">
      <c r="A311" s="337"/>
      <c r="B311" s="337"/>
      <c r="C311" s="337"/>
      <c r="D311" s="337"/>
      <c r="E311" s="337"/>
      <c r="F311" s="337"/>
      <c r="G311" s="337"/>
      <c r="H311" s="337"/>
      <c r="I311" s="337"/>
      <c r="J311" s="337"/>
      <c r="K311" s="337"/>
      <c r="L311" s="337"/>
      <c r="M311" s="337"/>
      <c r="N311" s="337"/>
      <c r="O311" s="337"/>
      <c r="P311" s="337"/>
      <c r="Q311" s="337"/>
      <c r="R311" s="337"/>
      <c r="S311" s="337"/>
      <c r="T311" s="337"/>
      <c r="U311" s="337"/>
      <c r="V311" s="337"/>
      <c r="W311" s="337"/>
      <c r="X311" s="337"/>
    </row>
    <row r="312" spans="1:24" ht="12.75">
      <c r="A312" s="337"/>
      <c r="B312" s="337"/>
      <c r="C312" s="337"/>
      <c r="D312" s="337"/>
      <c r="E312" s="337"/>
      <c r="F312" s="337"/>
      <c r="G312" s="337"/>
      <c r="H312" s="337"/>
      <c r="I312" s="337"/>
      <c r="J312" s="337"/>
      <c r="K312" s="337"/>
      <c r="L312" s="337"/>
      <c r="M312" s="337"/>
      <c r="N312" s="337"/>
      <c r="O312" s="337"/>
      <c r="P312" s="337"/>
      <c r="Q312" s="337"/>
      <c r="R312" s="337"/>
      <c r="S312" s="337"/>
      <c r="T312" s="337"/>
      <c r="U312" s="337"/>
      <c r="V312" s="337"/>
      <c r="W312" s="337"/>
      <c r="X312" s="337"/>
    </row>
    <row r="313" spans="1:24" ht="12.75">
      <c r="A313" s="337"/>
      <c r="B313" s="337"/>
      <c r="C313" s="337"/>
      <c r="D313" s="337"/>
      <c r="E313" s="337"/>
      <c r="F313" s="337"/>
      <c r="G313" s="337"/>
      <c r="H313" s="337"/>
      <c r="I313" s="337"/>
      <c r="J313" s="337"/>
      <c r="K313" s="337"/>
      <c r="L313" s="337"/>
      <c r="M313" s="337"/>
      <c r="N313" s="337"/>
      <c r="O313" s="337"/>
      <c r="P313" s="337"/>
      <c r="Q313" s="337"/>
      <c r="R313" s="337"/>
      <c r="S313" s="337"/>
      <c r="T313" s="337"/>
      <c r="U313" s="337"/>
      <c r="V313" s="337"/>
      <c r="W313" s="337"/>
      <c r="X313" s="337"/>
    </row>
    <row r="314" spans="1:24" ht="12.75">
      <c r="A314" s="337"/>
      <c r="B314" s="337"/>
      <c r="C314" s="337"/>
      <c r="D314" s="337"/>
      <c r="E314" s="337"/>
      <c r="F314" s="337"/>
      <c r="G314" s="337"/>
      <c r="H314" s="337"/>
      <c r="I314" s="337"/>
      <c r="J314" s="337"/>
      <c r="K314" s="337"/>
      <c r="L314" s="337"/>
      <c r="M314" s="337"/>
      <c r="N314" s="337"/>
      <c r="O314" s="337"/>
      <c r="P314" s="337"/>
      <c r="Q314" s="337"/>
      <c r="R314" s="337"/>
      <c r="S314" s="337"/>
      <c r="T314" s="337"/>
      <c r="U314" s="337"/>
      <c r="V314" s="337"/>
      <c r="W314" s="337"/>
      <c r="X314" s="337"/>
    </row>
    <row r="315" spans="1:24" ht="12.75">
      <c r="A315" s="337"/>
      <c r="B315" s="337"/>
      <c r="C315" s="337"/>
      <c r="D315" s="337"/>
      <c r="E315" s="337"/>
      <c r="F315" s="337"/>
      <c r="G315" s="337"/>
      <c r="H315" s="337"/>
      <c r="I315" s="337"/>
      <c r="J315" s="337"/>
      <c r="K315" s="337"/>
      <c r="L315" s="337"/>
      <c r="M315" s="337"/>
      <c r="N315" s="337"/>
      <c r="O315" s="337"/>
      <c r="P315" s="337"/>
      <c r="Q315" s="337"/>
      <c r="R315" s="337"/>
      <c r="S315" s="337"/>
      <c r="T315" s="337"/>
      <c r="U315" s="337"/>
      <c r="V315" s="337"/>
      <c r="W315" s="337"/>
      <c r="X315" s="337"/>
    </row>
    <row r="316" spans="1:24" ht="12.75">
      <c r="A316" s="337"/>
      <c r="B316" s="337"/>
      <c r="C316" s="337"/>
      <c r="D316" s="337"/>
      <c r="E316" s="337"/>
      <c r="F316" s="337"/>
      <c r="G316" s="337"/>
      <c r="H316" s="337"/>
      <c r="I316" s="337"/>
      <c r="J316" s="337"/>
      <c r="K316" s="337"/>
      <c r="L316" s="337"/>
      <c r="M316" s="337"/>
      <c r="N316" s="337"/>
      <c r="O316" s="337"/>
      <c r="P316" s="337"/>
      <c r="Q316" s="337"/>
      <c r="R316" s="337"/>
      <c r="S316" s="337"/>
      <c r="T316" s="337"/>
      <c r="U316" s="337"/>
      <c r="V316" s="337"/>
      <c r="W316" s="337"/>
      <c r="X316" s="337"/>
    </row>
    <row r="317" spans="1:24" ht="12.75">
      <c r="A317" s="337"/>
      <c r="B317" s="337"/>
      <c r="C317" s="337"/>
      <c r="D317" s="337"/>
      <c r="E317" s="337"/>
      <c r="F317" s="337"/>
      <c r="G317" s="337"/>
      <c r="H317" s="337"/>
      <c r="I317" s="337"/>
      <c r="J317" s="337"/>
      <c r="K317" s="337"/>
      <c r="L317" s="337"/>
      <c r="M317" s="337"/>
      <c r="N317" s="337"/>
      <c r="O317" s="337"/>
      <c r="P317" s="337"/>
      <c r="Q317" s="337"/>
      <c r="R317" s="337"/>
      <c r="S317" s="337"/>
      <c r="T317" s="337"/>
      <c r="U317" s="337"/>
      <c r="V317" s="337"/>
      <c r="W317" s="337"/>
      <c r="X317" s="337"/>
    </row>
    <row r="318" spans="1:24" ht="12.75">
      <c r="A318" s="337"/>
      <c r="B318" s="337"/>
      <c r="C318" s="337"/>
      <c r="D318" s="337"/>
      <c r="E318" s="337"/>
      <c r="F318" s="337"/>
      <c r="G318" s="337"/>
      <c r="H318" s="337"/>
      <c r="I318" s="337"/>
      <c r="J318" s="337"/>
      <c r="K318" s="337"/>
      <c r="L318" s="337"/>
      <c r="M318" s="337"/>
      <c r="N318" s="337"/>
      <c r="O318" s="337"/>
      <c r="P318" s="337"/>
      <c r="Q318" s="337"/>
      <c r="R318" s="337"/>
      <c r="S318" s="337"/>
      <c r="T318" s="337"/>
      <c r="U318" s="337"/>
      <c r="V318" s="337"/>
      <c r="W318" s="337"/>
      <c r="X318" s="337"/>
    </row>
    <row r="319" spans="1:24" ht="12.75">
      <c r="A319" s="337"/>
      <c r="B319" s="337"/>
      <c r="C319" s="337"/>
      <c r="D319" s="337"/>
      <c r="E319" s="337"/>
      <c r="F319" s="337"/>
      <c r="G319" s="337"/>
      <c r="H319" s="337"/>
      <c r="I319" s="337"/>
      <c r="J319" s="337"/>
      <c r="K319" s="337"/>
      <c r="L319" s="337"/>
      <c r="M319" s="337"/>
      <c r="N319" s="337"/>
      <c r="O319" s="337"/>
      <c r="P319" s="337"/>
      <c r="Q319" s="337"/>
      <c r="R319" s="337"/>
      <c r="S319" s="337"/>
      <c r="T319" s="337"/>
      <c r="U319" s="337"/>
      <c r="V319" s="337"/>
      <c r="W319" s="337"/>
      <c r="X319" s="337"/>
    </row>
    <row r="320" spans="1:24" ht="12.75">
      <c r="A320" s="337"/>
      <c r="B320" s="337"/>
      <c r="C320" s="337"/>
      <c r="D320" s="337"/>
      <c r="E320" s="337"/>
      <c r="F320" s="337"/>
      <c r="G320" s="337"/>
      <c r="H320" s="337"/>
      <c r="I320" s="337"/>
      <c r="J320" s="337"/>
      <c r="K320" s="337"/>
      <c r="L320" s="337"/>
      <c r="M320" s="337"/>
      <c r="N320" s="337"/>
      <c r="O320" s="337"/>
      <c r="P320" s="337"/>
      <c r="Q320" s="337"/>
      <c r="R320" s="337"/>
      <c r="S320" s="337"/>
      <c r="T320" s="337"/>
      <c r="U320" s="337"/>
      <c r="V320" s="337"/>
      <c r="W320" s="337"/>
      <c r="X320" s="337"/>
    </row>
    <row r="321" spans="1:24" ht="12.75">
      <c r="A321" s="337"/>
      <c r="B321" s="337"/>
      <c r="C321" s="337"/>
      <c r="D321" s="337"/>
      <c r="E321" s="337"/>
      <c r="F321" s="337"/>
      <c r="G321" s="337"/>
      <c r="H321" s="337"/>
      <c r="I321" s="337"/>
      <c r="J321" s="337"/>
      <c r="K321" s="337"/>
      <c r="L321" s="337"/>
      <c r="M321" s="337"/>
      <c r="N321" s="337"/>
      <c r="O321" s="337"/>
      <c r="P321" s="337"/>
      <c r="Q321" s="337"/>
      <c r="R321" s="337"/>
      <c r="S321" s="337"/>
      <c r="T321" s="337"/>
      <c r="U321" s="337"/>
      <c r="V321" s="337"/>
      <c r="W321" s="337"/>
      <c r="X321" s="337"/>
    </row>
    <row r="322" spans="1:24" ht="12.75">
      <c r="A322" s="337"/>
      <c r="B322" s="337"/>
      <c r="C322" s="337"/>
      <c r="D322" s="337"/>
      <c r="E322" s="337"/>
      <c r="F322" s="337"/>
      <c r="G322" s="337"/>
      <c r="H322" s="337"/>
      <c r="I322" s="337"/>
      <c r="J322" s="337"/>
      <c r="K322" s="337"/>
      <c r="L322" s="337"/>
      <c r="M322" s="337"/>
      <c r="N322" s="337"/>
      <c r="O322" s="337"/>
      <c r="P322" s="337"/>
      <c r="Q322" s="337"/>
      <c r="R322" s="337"/>
      <c r="S322" s="337"/>
      <c r="T322" s="337"/>
      <c r="U322" s="337"/>
      <c r="V322" s="337"/>
      <c r="W322" s="337"/>
      <c r="X322" s="337"/>
    </row>
    <row r="323" spans="1:24" ht="12.75">
      <c r="A323" s="337"/>
      <c r="B323" s="337"/>
      <c r="C323" s="337"/>
      <c r="D323" s="337"/>
      <c r="E323" s="337"/>
      <c r="F323" s="337"/>
      <c r="G323" s="337"/>
      <c r="H323" s="337"/>
      <c r="I323" s="337"/>
      <c r="J323" s="337"/>
      <c r="K323" s="337"/>
      <c r="L323" s="337"/>
      <c r="M323" s="337"/>
      <c r="N323" s="337"/>
      <c r="O323" s="337"/>
      <c r="P323" s="337"/>
      <c r="Q323" s="337"/>
      <c r="R323" s="337"/>
      <c r="S323" s="337"/>
      <c r="T323" s="337"/>
      <c r="U323" s="337"/>
      <c r="V323" s="337"/>
      <c r="W323" s="337"/>
      <c r="X323" s="337"/>
    </row>
    <row r="324" spans="1:24" ht="12.75">
      <c r="A324" s="337"/>
      <c r="B324" s="337"/>
      <c r="C324" s="337"/>
      <c r="D324" s="337"/>
      <c r="E324" s="337"/>
      <c r="F324" s="337"/>
      <c r="G324" s="337"/>
      <c r="H324" s="337"/>
      <c r="I324" s="337"/>
      <c r="J324" s="337"/>
      <c r="K324" s="337"/>
      <c r="L324" s="337"/>
      <c r="M324" s="337"/>
      <c r="N324" s="337"/>
      <c r="O324" s="337"/>
      <c r="P324" s="337"/>
      <c r="Q324" s="337"/>
      <c r="R324" s="337"/>
      <c r="S324" s="337"/>
      <c r="T324" s="337"/>
      <c r="U324" s="337"/>
      <c r="V324" s="337"/>
      <c r="W324" s="337"/>
      <c r="X324" s="337"/>
    </row>
    <row r="325" spans="1:24" ht="12.75">
      <c r="A325" s="337"/>
      <c r="B325" s="337"/>
      <c r="C325" s="337"/>
      <c r="D325" s="337"/>
      <c r="E325" s="337"/>
      <c r="F325" s="337"/>
      <c r="G325" s="337"/>
      <c r="H325" s="337"/>
      <c r="I325" s="337"/>
      <c r="J325" s="337"/>
      <c r="K325" s="337"/>
      <c r="L325" s="337"/>
      <c r="M325" s="337"/>
      <c r="N325" s="337"/>
      <c r="O325" s="337"/>
      <c r="P325" s="337"/>
      <c r="Q325" s="337"/>
      <c r="R325" s="337"/>
      <c r="S325" s="337"/>
      <c r="T325" s="337"/>
      <c r="U325" s="337"/>
      <c r="V325" s="337"/>
      <c r="W325" s="337"/>
      <c r="X325" s="337"/>
    </row>
    <row r="326" spans="1:24" ht="12.75">
      <c r="A326" s="337"/>
      <c r="B326" s="337"/>
      <c r="C326" s="337"/>
      <c r="D326" s="337"/>
      <c r="E326" s="337"/>
      <c r="F326" s="337"/>
      <c r="G326" s="337"/>
      <c r="H326" s="337"/>
      <c r="I326" s="337"/>
      <c r="J326" s="337"/>
      <c r="K326" s="337"/>
      <c r="L326" s="337"/>
      <c r="M326" s="337"/>
      <c r="N326" s="337"/>
      <c r="O326" s="337"/>
      <c r="P326" s="337"/>
      <c r="Q326" s="337"/>
      <c r="R326" s="337"/>
      <c r="S326" s="337"/>
      <c r="T326" s="337"/>
      <c r="U326" s="337"/>
      <c r="V326" s="337"/>
      <c r="W326" s="337"/>
      <c r="X326" s="337"/>
    </row>
    <row r="327" spans="1:24" ht="12.75">
      <c r="A327" s="337"/>
      <c r="B327" s="337"/>
      <c r="C327" s="337"/>
      <c r="D327" s="337"/>
      <c r="E327" s="337"/>
      <c r="F327" s="337"/>
      <c r="G327" s="337"/>
      <c r="H327" s="337"/>
      <c r="I327" s="337"/>
      <c r="J327" s="337"/>
      <c r="K327" s="337"/>
      <c r="L327" s="337"/>
      <c r="M327" s="337"/>
      <c r="N327" s="337"/>
      <c r="O327" s="337"/>
      <c r="P327" s="337"/>
      <c r="Q327" s="337"/>
      <c r="R327" s="337"/>
      <c r="S327" s="337"/>
      <c r="T327" s="337"/>
      <c r="U327" s="337"/>
      <c r="V327" s="337"/>
      <c r="W327" s="337"/>
      <c r="X327" s="337"/>
    </row>
    <row r="328" spans="1:24" ht="12.75">
      <c r="A328" s="337"/>
      <c r="B328" s="337"/>
      <c r="C328" s="337"/>
      <c r="D328" s="337"/>
      <c r="E328" s="337"/>
      <c r="F328" s="337"/>
      <c r="G328" s="337"/>
      <c r="H328" s="337"/>
      <c r="I328" s="337"/>
      <c r="J328" s="337"/>
      <c r="K328" s="337"/>
      <c r="L328" s="337"/>
      <c r="M328" s="337"/>
      <c r="N328" s="337"/>
      <c r="O328" s="337"/>
      <c r="P328" s="337"/>
      <c r="Q328" s="337"/>
      <c r="R328" s="337"/>
      <c r="S328" s="337"/>
      <c r="T328" s="337"/>
      <c r="U328" s="337"/>
      <c r="V328" s="337"/>
      <c r="W328" s="337"/>
      <c r="X328" s="337"/>
    </row>
    <row r="329" spans="1:24" ht="12.75">
      <c r="A329" s="337"/>
      <c r="B329" s="337"/>
      <c r="C329" s="337"/>
      <c r="D329" s="337"/>
      <c r="E329" s="337"/>
      <c r="F329" s="337"/>
      <c r="G329" s="337"/>
      <c r="H329" s="337"/>
      <c r="I329" s="337"/>
      <c r="J329" s="337"/>
      <c r="K329" s="337"/>
      <c r="L329" s="337"/>
      <c r="M329" s="337"/>
      <c r="N329" s="337"/>
      <c r="O329" s="337"/>
      <c r="P329" s="337"/>
      <c r="Q329" s="337"/>
      <c r="R329" s="337"/>
      <c r="S329" s="337"/>
      <c r="T329" s="337"/>
      <c r="U329" s="337"/>
      <c r="V329" s="337"/>
      <c r="W329" s="337"/>
      <c r="X329" s="337"/>
    </row>
    <row r="330" spans="1:24" ht="12.75">
      <c r="A330" s="337"/>
      <c r="B330" s="337"/>
      <c r="C330" s="337"/>
      <c r="D330" s="337"/>
      <c r="E330" s="337"/>
      <c r="F330" s="337"/>
      <c r="G330" s="337"/>
      <c r="H330" s="337"/>
      <c r="I330" s="337"/>
      <c r="J330" s="337"/>
      <c r="K330" s="337"/>
      <c r="L330" s="337"/>
      <c r="M330" s="337"/>
      <c r="N330" s="337"/>
      <c r="O330" s="337"/>
      <c r="P330" s="337"/>
      <c r="Q330" s="337"/>
      <c r="R330" s="337"/>
      <c r="S330" s="337"/>
      <c r="T330" s="337"/>
      <c r="U330" s="337"/>
      <c r="V330" s="337"/>
      <c r="W330" s="337"/>
      <c r="X330" s="337"/>
    </row>
    <row r="331" spans="1:24" ht="12.75">
      <c r="A331" s="337"/>
      <c r="B331" s="337"/>
      <c r="C331" s="337"/>
      <c r="D331" s="337"/>
      <c r="E331" s="337"/>
      <c r="F331" s="337"/>
      <c r="G331" s="337"/>
      <c r="H331" s="337"/>
      <c r="I331" s="337"/>
      <c r="J331" s="337"/>
      <c r="K331" s="337"/>
      <c r="L331" s="337"/>
      <c r="M331" s="337"/>
      <c r="N331" s="337"/>
      <c r="O331" s="337"/>
      <c r="P331" s="337"/>
      <c r="Q331" s="337"/>
      <c r="R331" s="337"/>
      <c r="S331" s="337"/>
      <c r="T331" s="337"/>
      <c r="U331" s="337"/>
      <c r="V331" s="337"/>
      <c r="W331" s="337"/>
      <c r="X331" s="337"/>
    </row>
    <row r="332" spans="1:24" ht="12.75">
      <c r="A332" s="337"/>
      <c r="B332" s="337"/>
      <c r="C332" s="337"/>
      <c r="D332" s="337"/>
      <c r="E332" s="337"/>
      <c r="F332" s="337"/>
      <c r="G332" s="337"/>
      <c r="H332" s="337"/>
      <c r="I332" s="337"/>
      <c r="J332" s="337"/>
      <c r="K332" s="337"/>
      <c r="L332" s="337"/>
      <c r="M332" s="337"/>
      <c r="N332" s="337"/>
      <c r="O332" s="337"/>
      <c r="P332" s="337"/>
      <c r="Q332" s="337"/>
      <c r="R332" s="337"/>
      <c r="S332" s="337"/>
      <c r="T332" s="337"/>
      <c r="U332" s="337"/>
      <c r="V332" s="337"/>
      <c r="W332" s="337"/>
      <c r="X332" s="337"/>
    </row>
    <row r="333" spans="1:24" ht="12.75">
      <c r="A333" s="337"/>
      <c r="B333" s="337"/>
      <c r="C333" s="337"/>
      <c r="D333" s="337"/>
      <c r="E333" s="337"/>
      <c r="F333" s="337"/>
      <c r="G333" s="337"/>
      <c r="H333" s="337"/>
      <c r="I333" s="337"/>
      <c r="J333" s="337"/>
      <c r="K333" s="337"/>
      <c r="L333" s="337"/>
      <c r="M333" s="337"/>
      <c r="N333" s="337"/>
      <c r="O333" s="337"/>
      <c r="P333" s="337"/>
      <c r="Q333" s="337"/>
      <c r="R333" s="337"/>
      <c r="S333" s="337"/>
      <c r="T333" s="337"/>
      <c r="U333" s="337"/>
      <c r="V333" s="337"/>
      <c r="W333" s="337"/>
      <c r="X333" s="337"/>
    </row>
    <row r="334" spans="1:24" ht="12.75">
      <c r="A334" s="337"/>
      <c r="B334" s="337"/>
      <c r="C334" s="337"/>
      <c r="D334" s="337"/>
      <c r="E334" s="337"/>
      <c r="F334" s="337"/>
      <c r="G334" s="337"/>
      <c r="H334" s="337"/>
      <c r="I334" s="337"/>
      <c r="J334" s="337"/>
      <c r="K334" s="337"/>
      <c r="L334" s="337"/>
      <c r="M334" s="337"/>
      <c r="N334" s="337"/>
      <c r="O334" s="337"/>
      <c r="P334" s="337"/>
      <c r="Q334" s="337"/>
      <c r="R334" s="337"/>
      <c r="S334" s="337"/>
      <c r="T334" s="337"/>
      <c r="U334" s="337"/>
      <c r="V334" s="337"/>
      <c r="W334" s="337"/>
      <c r="X334" s="337"/>
    </row>
    <row r="335" spans="1:24" ht="12.75">
      <c r="A335" s="337"/>
      <c r="B335" s="337"/>
      <c r="C335" s="337"/>
      <c r="D335" s="337"/>
      <c r="E335" s="337"/>
      <c r="F335" s="337"/>
      <c r="G335" s="337"/>
      <c r="H335" s="337"/>
      <c r="I335" s="337"/>
      <c r="J335" s="337"/>
      <c r="K335" s="337"/>
      <c r="L335" s="337"/>
      <c r="M335" s="337"/>
      <c r="N335" s="337"/>
      <c r="O335" s="337"/>
      <c r="P335" s="337"/>
      <c r="Q335" s="337"/>
      <c r="R335" s="337"/>
      <c r="S335" s="337"/>
      <c r="T335" s="337"/>
      <c r="U335" s="337"/>
      <c r="V335" s="337"/>
      <c r="W335" s="337"/>
      <c r="X335" s="337"/>
    </row>
    <row r="336" spans="1:24" ht="12.75">
      <c r="A336" s="337"/>
      <c r="B336" s="337"/>
      <c r="C336" s="337"/>
      <c r="D336" s="337"/>
      <c r="E336" s="337"/>
      <c r="F336" s="337"/>
      <c r="G336" s="337"/>
      <c r="H336" s="337"/>
      <c r="I336" s="337"/>
      <c r="J336" s="337"/>
      <c r="K336" s="337"/>
      <c r="L336" s="337"/>
      <c r="M336" s="337"/>
      <c r="N336" s="337"/>
      <c r="O336" s="337"/>
      <c r="P336" s="337"/>
      <c r="Q336" s="337"/>
      <c r="R336" s="337"/>
      <c r="S336" s="337"/>
      <c r="T336" s="337"/>
      <c r="U336" s="337"/>
      <c r="V336" s="337"/>
      <c r="W336" s="337"/>
      <c r="X336" s="337"/>
    </row>
    <row r="337" spans="1:24" ht="12.75">
      <c r="A337" s="337"/>
      <c r="B337" s="337"/>
      <c r="C337" s="337"/>
      <c r="D337" s="337"/>
      <c r="E337" s="337"/>
      <c r="F337" s="337"/>
      <c r="G337" s="337"/>
      <c r="H337" s="337"/>
      <c r="I337" s="337"/>
      <c r="J337" s="337"/>
      <c r="K337" s="337"/>
      <c r="L337" s="337"/>
      <c r="M337" s="337"/>
      <c r="N337" s="337"/>
      <c r="O337" s="337"/>
      <c r="P337" s="337"/>
      <c r="Q337" s="337"/>
      <c r="R337" s="337"/>
      <c r="S337" s="337"/>
      <c r="T337" s="337"/>
      <c r="U337" s="337"/>
      <c r="V337" s="337"/>
      <c r="W337" s="337"/>
      <c r="X337" s="337"/>
    </row>
    <row r="338" spans="1:24" ht="12.75">
      <c r="A338" s="337"/>
      <c r="B338" s="337"/>
      <c r="C338" s="337"/>
      <c r="D338" s="337"/>
      <c r="E338" s="337"/>
      <c r="F338" s="337"/>
      <c r="G338" s="337"/>
      <c r="H338" s="337"/>
      <c r="I338" s="337"/>
      <c r="J338" s="337"/>
      <c r="K338" s="337"/>
      <c r="L338" s="337"/>
      <c r="M338" s="337"/>
      <c r="N338" s="337"/>
      <c r="O338" s="337"/>
      <c r="P338" s="337"/>
      <c r="Q338" s="337"/>
      <c r="R338" s="337"/>
      <c r="S338" s="337"/>
      <c r="T338" s="337"/>
      <c r="U338" s="337"/>
      <c r="V338" s="337"/>
      <c r="W338" s="337"/>
      <c r="X338" s="337"/>
    </row>
    <row r="339" spans="1:24" ht="12.75">
      <c r="A339" s="337"/>
      <c r="B339" s="337"/>
      <c r="C339" s="337"/>
      <c r="D339" s="337"/>
      <c r="E339" s="337"/>
      <c r="F339" s="337"/>
      <c r="G339" s="337"/>
      <c r="H339" s="337"/>
      <c r="I339" s="337"/>
      <c r="J339" s="337"/>
      <c r="K339" s="337"/>
      <c r="L339" s="337"/>
      <c r="M339" s="337"/>
      <c r="N339" s="337"/>
      <c r="O339" s="337"/>
      <c r="P339" s="337"/>
      <c r="Q339" s="337"/>
      <c r="R339" s="337"/>
      <c r="S339" s="337"/>
      <c r="T339" s="337"/>
      <c r="U339" s="337"/>
      <c r="V339" s="337"/>
      <c r="W339" s="337"/>
      <c r="X339" s="337"/>
    </row>
    <row r="340" spans="1:24" ht="12.75">
      <c r="A340" s="337"/>
      <c r="B340" s="337"/>
      <c r="C340" s="337"/>
      <c r="D340" s="337"/>
      <c r="E340" s="337"/>
      <c r="F340" s="337"/>
      <c r="G340" s="337"/>
      <c r="H340" s="337"/>
      <c r="I340" s="337"/>
      <c r="J340" s="337"/>
      <c r="K340" s="337"/>
      <c r="L340" s="337"/>
      <c r="M340" s="337"/>
      <c r="N340" s="337"/>
      <c r="O340" s="337"/>
      <c r="P340" s="337"/>
      <c r="Q340" s="337"/>
      <c r="R340" s="337"/>
      <c r="S340" s="337"/>
      <c r="T340" s="337"/>
      <c r="U340" s="337"/>
      <c r="V340" s="337"/>
      <c r="W340" s="337"/>
      <c r="X340" s="337"/>
    </row>
    <row r="341" spans="1:24" ht="12.75">
      <c r="A341" s="337"/>
      <c r="B341" s="337"/>
      <c r="C341" s="337"/>
      <c r="D341" s="337"/>
      <c r="E341" s="337"/>
      <c r="F341" s="337"/>
      <c r="G341" s="337"/>
      <c r="H341" s="337"/>
      <c r="I341" s="337"/>
      <c r="J341" s="337"/>
      <c r="K341" s="337"/>
      <c r="L341" s="337"/>
      <c r="M341" s="337"/>
      <c r="N341" s="337"/>
      <c r="O341" s="337"/>
      <c r="P341" s="337"/>
      <c r="Q341" s="337"/>
      <c r="R341" s="337"/>
      <c r="S341" s="337"/>
      <c r="T341" s="337"/>
      <c r="U341" s="337"/>
      <c r="V341" s="337"/>
      <c r="W341" s="337"/>
      <c r="X341" s="337"/>
    </row>
    <row r="342" spans="1:24" ht="12.75">
      <c r="A342" s="337"/>
      <c r="B342" s="337"/>
      <c r="C342" s="337"/>
      <c r="D342" s="337"/>
      <c r="E342" s="337"/>
      <c r="F342" s="337"/>
      <c r="G342" s="337"/>
      <c r="H342" s="337"/>
      <c r="I342" s="337"/>
      <c r="J342" s="337"/>
      <c r="K342" s="337"/>
      <c r="L342" s="337"/>
      <c r="M342" s="337"/>
      <c r="N342" s="337"/>
      <c r="O342" s="337"/>
      <c r="P342" s="337"/>
      <c r="Q342" s="337"/>
      <c r="R342" s="337"/>
      <c r="S342" s="337"/>
      <c r="T342" s="337"/>
      <c r="U342" s="337"/>
      <c r="V342" s="337"/>
      <c r="W342" s="337"/>
      <c r="X342" s="337"/>
    </row>
    <row r="343" spans="1:24" ht="12.75">
      <c r="A343" s="337"/>
      <c r="B343" s="337"/>
      <c r="C343" s="337"/>
      <c r="D343" s="337"/>
      <c r="E343" s="337"/>
      <c r="F343" s="337"/>
      <c r="G343" s="337"/>
      <c r="H343" s="337"/>
      <c r="I343" s="337"/>
      <c r="J343" s="337"/>
      <c r="K343" s="337"/>
      <c r="L343" s="337"/>
      <c r="M343" s="337"/>
      <c r="N343" s="337"/>
      <c r="O343" s="337"/>
      <c r="P343" s="337"/>
      <c r="Q343" s="337"/>
      <c r="R343" s="337"/>
      <c r="S343" s="337"/>
      <c r="T343" s="337"/>
      <c r="U343" s="337"/>
      <c r="V343" s="337"/>
      <c r="W343" s="337"/>
      <c r="X343" s="337"/>
    </row>
    <row r="344" spans="1:24" ht="12.75">
      <c r="A344" s="337"/>
      <c r="B344" s="337"/>
      <c r="C344" s="337"/>
      <c r="D344" s="337"/>
      <c r="E344" s="337"/>
      <c r="F344" s="337"/>
      <c r="G344" s="337"/>
      <c r="H344" s="337"/>
      <c r="I344" s="337"/>
      <c r="J344" s="337"/>
      <c r="K344" s="337"/>
      <c r="L344" s="337"/>
      <c r="M344" s="337"/>
      <c r="N344" s="337"/>
      <c r="O344" s="337"/>
      <c r="P344" s="337"/>
      <c r="Q344" s="337"/>
      <c r="R344" s="337"/>
      <c r="S344" s="337"/>
      <c r="T344" s="337"/>
      <c r="U344" s="337"/>
      <c r="V344" s="337"/>
      <c r="W344" s="337"/>
      <c r="X344" s="337"/>
    </row>
    <row r="345" spans="1:24" ht="12.75">
      <c r="A345" s="337"/>
      <c r="B345" s="337"/>
      <c r="C345" s="337"/>
      <c r="D345" s="337"/>
      <c r="E345" s="337"/>
      <c r="F345" s="337"/>
      <c r="G345" s="337"/>
      <c r="H345" s="337"/>
      <c r="I345" s="337"/>
      <c r="J345" s="337"/>
      <c r="K345" s="337"/>
      <c r="L345" s="337"/>
      <c r="M345" s="337"/>
      <c r="N345" s="337"/>
      <c r="O345" s="337"/>
      <c r="P345" s="337"/>
      <c r="Q345" s="337"/>
      <c r="R345" s="337"/>
      <c r="S345" s="337"/>
      <c r="T345" s="337"/>
      <c r="U345" s="337"/>
      <c r="V345" s="337"/>
      <c r="W345" s="337"/>
      <c r="X345" s="337"/>
    </row>
    <row r="346" spans="1:24" ht="12.75">
      <c r="A346" s="337"/>
      <c r="B346" s="337"/>
      <c r="C346" s="337"/>
      <c r="D346" s="337"/>
      <c r="E346" s="337"/>
      <c r="F346" s="337"/>
      <c r="G346" s="337"/>
      <c r="H346" s="337"/>
      <c r="I346" s="337"/>
      <c r="J346" s="337"/>
      <c r="K346" s="337"/>
      <c r="L346" s="337"/>
      <c r="M346" s="337"/>
      <c r="N346" s="337"/>
      <c r="O346" s="337"/>
      <c r="P346" s="337"/>
      <c r="Q346" s="337"/>
      <c r="R346" s="337"/>
      <c r="S346" s="337"/>
      <c r="T346" s="337"/>
      <c r="U346" s="337"/>
      <c r="V346" s="337"/>
      <c r="W346" s="337"/>
      <c r="X346" s="337"/>
    </row>
    <row r="347" spans="1:24" ht="12.75">
      <c r="A347" s="337"/>
      <c r="B347" s="337"/>
      <c r="C347" s="337"/>
      <c r="D347" s="337"/>
      <c r="E347" s="337"/>
      <c r="F347" s="337"/>
      <c r="G347" s="337"/>
      <c r="H347" s="337"/>
      <c r="I347" s="337"/>
      <c r="J347" s="337"/>
      <c r="K347" s="337"/>
      <c r="L347" s="337"/>
      <c r="M347" s="337"/>
      <c r="N347" s="337"/>
      <c r="O347" s="337"/>
      <c r="P347" s="337"/>
      <c r="Q347" s="337"/>
      <c r="R347" s="337"/>
      <c r="S347" s="337"/>
      <c r="T347" s="337"/>
      <c r="U347" s="337"/>
      <c r="V347" s="337"/>
      <c r="W347" s="337"/>
      <c r="X347" s="337"/>
    </row>
    <row r="348" spans="1:24" ht="12.75">
      <c r="A348" s="337"/>
      <c r="B348" s="337"/>
      <c r="C348" s="337"/>
      <c r="D348" s="337"/>
      <c r="E348" s="337"/>
      <c r="F348" s="337"/>
      <c r="G348" s="337"/>
      <c r="H348" s="337"/>
      <c r="I348" s="337"/>
      <c r="J348" s="337"/>
      <c r="K348" s="337"/>
      <c r="L348" s="337"/>
      <c r="M348" s="337"/>
      <c r="N348" s="337"/>
      <c r="O348" s="337"/>
      <c r="P348" s="337"/>
      <c r="Q348" s="337"/>
      <c r="R348" s="337"/>
      <c r="S348" s="337"/>
      <c r="T348" s="337"/>
      <c r="U348" s="337"/>
      <c r="V348" s="337"/>
      <c r="W348" s="337"/>
      <c r="X348" s="337"/>
    </row>
    <row r="349" spans="1:24" ht="12.75">
      <c r="A349" s="337"/>
      <c r="B349" s="337"/>
      <c r="C349" s="337"/>
      <c r="D349" s="337"/>
      <c r="E349" s="337"/>
      <c r="F349" s="337"/>
      <c r="G349" s="337"/>
      <c r="H349" s="337"/>
      <c r="I349" s="337"/>
      <c r="J349" s="337"/>
      <c r="K349" s="337"/>
      <c r="L349" s="337"/>
      <c r="M349" s="337"/>
      <c r="N349" s="337"/>
      <c r="O349" s="337"/>
      <c r="P349" s="337"/>
      <c r="Q349" s="337"/>
      <c r="R349" s="337"/>
      <c r="S349" s="337"/>
      <c r="T349" s="337"/>
      <c r="U349" s="337"/>
      <c r="V349" s="337"/>
      <c r="W349" s="337"/>
      <c r="X349" s="337"/>
    </row>
    <row r="350" spans="1:24" ht="12.75">
      <c r="A350" s="337"/>
      <c r="B350" s="337"/>
      <c r="C350" s="337"/>
      <c r="D350" s="337"/>
      <c r="E350" s="337"/>
      <c r="F350" s="337"/>
      <c r="G350" s="337"/>
      <c r="H350" s="337"/>
      <c r="I350" s="337"/>
      <c r="J350" s="337"/>
      <c r="K350" s="337"/>
      <c r="L350" s="337"/>
      <c r="M350" s="337"/>
      <c r="N350" s="337"/>
      <c r="O350" s="337"/>
      <c r="P350" s="337"/>
      <c r="Q350" s="337"/>
      <c r="R350" s="337"/>
      <c r="S350" s="337"/>
      <c r="T350" s="337"/>
      <c r="U350" s="337"/>
      <c r="V350" s="337"/>
      <c r="W350" s="337"/>
      <c r="X350" s="337"/>
    </row>
    <row r="351" spans="1:24" ht="12.75">
      <c r="A351" s="337"/>
      <c r="B351" s="337"/>
      <c r="C351" s="337"/>
      <c r="D351" s="337"/>
      <c r="E351" s="337"/>
      <c r="F351" s="337"/>
      <c r="G351" s="337"/>
      <c r="H351" s="337"/>
      <c r="I351" s="337"/>
      <c r="J351" s="337"/>
      <c r="K351" s="337"/>
      <c r="L351" s="337"/>
      <c r="M351" s="337"/>
      <c r="N351" s="337"/>
      <c r="O351" s="337"/>
      <c r="P351" s="337"/>
      <c r="Q351" s="337"/>
      <c r="R351" s="337"/>
      <c r="S351" s="337"/>
      <c r="T351" s="337"/>
      <c r="U351" s="337"/>
      <c r="V351" s="337"/>
      <c r="W351" s="337"/>
      <c r="X351" s="337"/>
    </row>
    <row r="352" spans="1:24" ht="12.75">
      <c r="A352" s="337"/>
      <c r="B352" s="337"/>
      <c r="C352" s="337"/>
      <c r="D352" s="337"/>
      <c r="E352" s="337"/>
      <c r="F352" s="337"/>
      <c r="G352" s="337"/>
      <c r="H352" s="337"/>
      <c r="I352" s="337"/>
      <c r="J352" s="337"/>
      <c r="K352" s="337"/>
      <c r="L352" s="337"/>
      <c r="M352" s="337"/>
      <c r="N352" s="337"/>
      <c r="O352" s="337"/>
      <c r="P352" s="337"/>
      <c r="Q352" s="337"/>
      <c r="R352" s="337"/>
      <c r="S352" s="337"/>
      <c r="T352" s="337"/>
      <c r="U352" s="337"/>
      <c r="V352" s="337"/>
      <c r="W352" s="337"/>
      <c r="X352" s="337"/>
    </row>
    <row r="353" spans="1:24" ht="12.75">
      <c r="A353" s="337"/>
      <c r="B353" s="337"/>
      <c r="C353" s="337"/>
      <c r="D353" s="337"/>
      <c r="E353" s="337"/>
      <c r="F353" s="337"/>
      <c r="G353" s="337"/>
      <c r="H353" s="337"/>
      <c r="I353" s="337"/>
      <c r="J353" s="337"/>
      <c r="K353" s="337"/>
      <c r="L353" s="337"/>
      <c r="M353" s="337"/>
      <c r="N353" s="337"/>
      <c r="O353" s="337"/>
      <c r="P353" s="337"/>
      <c r="Q353" s="337"/>
      <c r="R353" s="337"/>
      <c r="S353" s="337"/>
      <c r="T353" s="337"/>
      <c r="U353" s="337"/>
      <c r="V353" s="337"/>
      <c r="W353" s="337"/>
      <c r="X353" s="337"/>
    </row>
    <row r="354" spans="1:24" ht="12.75">
      <c r="A354" s="337"/>
      <c r="B354" s="337"/>
      <c r="C354" s="337"/>
      <c r="D354" s="337"/>
      <c r="E354" s="337"/>
      <c r="F354" s="337"/>
      <c r="G354" s="337"/>
      <c r="H354" s="337"/>
      <c r="I354" s="337"/>
      <c r="J354" s="337"/>
      <c r="K354" s="337"/>
      <c r="L354" s="337"/>
      <c r="M354" s="337"/>
      <c r="N354" s="337"/>
      <c r="O354" s="337"/>
      <c r="P354" s="337"/>
      <c r="Q354" s="337"/>
      <c r="R354" s="337"/>
      <c r="S354" s="337"/>
      <c r="T354" s="337"/>
      <c r="U354" s="337"/>
      <c r="V354" s="337"/>
      <c r="W354" s="337"/>
      <c r="X354" s="337"/>
    </row>
    <row r="355" spans="1:24" ht="12.75">
      <c r="A355" s="337"/>
      <c r="B355" s="337"/>
      <c r="C355" s="337"/>
      <c r="D355" s="337"/>
      <c r="E355" s="337"/>
      <c r="F355" s="337"/>
      <c r="G355" s="337"/>
      <c r="H355" s="337"/>
      <c r="I355" s="337"/>
      <c r="J355" s="337"/>
      <c r="K355" s="337"/>
      <c r="L355" s="337"/>
      <c r="M355" s="337"/>
      <c r="N355" s="337"/>
      <c r="O355" s="337"/>
      <c r="P355" s="337"/>
      <c r="Q355" s="337"/>
      <c r="R355" s="337"/>
      <c r="S355" s="337"/>
      <c r="T355" s="337"/>
      <c r="U355" s="337"/>
      <c r="V355" s="337"/>
      <c r="W355" s="337"/>
      <c r="X355" s="337"/>
    </row>
    <row r="356" spans="1:24" ht="12.75">
      <c r="A356" s="337"/>
      <c r="B356" s="337"/>
      <c r="C356" s="337"/>
      <c r="D356" s="337"/>
      <c r="E356" s="337"/>
      <c r="F356" s="337"/>
      <c r="G356" s="337"/>
      <c r="H356" s="337"/>
      <c r="I356" s="337"/>
      <c r="J356" s="337"/>
      <c r="K356" s="337"/>
      <c r="L356" s="337"/>
      <c r="M356" s="337"/>
      <c r="N356" s="337"/>
      <c r="O356" s="337"/>
      <c r="P356" s="337"/>
      <c r="Q356" s="337"/>
      <c r="R356" s="337"/>
      <c r="S356" s="337"/>
      <c r="T356" s="337"/>
      <c r="U356" s="337"/>
      <c r="V356" s="337"/>
      <c r="W356" s="337"/>
      <c r="X356" s="337"/>
    </row>
    <row r="357" spans="1:24" ht="12.75">
      <c r="A357" s="337"/>
      <c r="B357" s="337"/>
      <c r="C357" s="337"/>
      <c r="D357" s="337"/>
      <c r="E357" s="337"/>
      <c r="F357" s="337"/>
      <c r="G357" s="337"/>
      <c r="H357" s="337"/>
      <c r="I357" s="337"/>
      <c r="J357" s="337"/>
      <c r="K357" s="337"/>
      <c r="L357" s="337"/>
      <c r="M357" s="337"/>
      <c r="N357" s="337"/>
      <c r="O357" s="337"/>
      <c r="P357" s="337"/>
      <c r="Q357" s="337"/>
      <c r="R357" s="337"/>
      <c r="S357" s="337"/>
      <c r="T357" s="337"/>
      <c r="U357" s="337"/>
      <c r="V357" s="337"/>
      <c r="W357" s="337"/>
      <c r="X357" s="337"/>
    </row>
    <row r="358" spans="1:24" ht="12.75">
      <c r="A358" s="337"/>
      <c r="B358" s="337"/>
      <c r="C358" s="337"/>
      <c r="D358" s="337"/>
      <c r="E358" s="337"/>
      <c r="F358" s="337"/>
      <c r="G358" s="337"/>
      <c r="H358" s="337"/>
      <c r="I358" s="337"/>
      <c r="J358" s="337"/>
      <c r="K358" s="337"/>
      <c r="L358" s="337"/>
      <c r="M358" s="337"/>
      <c r="N358" s="337"/>
      <c r="O358" s="337"/>
      <c r="P358" s="337"/>
      <c r="Q358" s="337"/>
      <c r="R358" s="337"/>
      <c r="S358" s="337"/>
      <c r="T358" s="337"/>
      <c r="U358" s="337"/>
      <c r="V358" s="337"/>
      <c r="W358" s="337"/>
      <c r="X358" s="337"/>
    </row>
    <row r="359" spans="1:24" ht="12.75">
      <c r="A359" s="337"/>
      <c r="B359" s="337"/>
      <c r="C359" s="337"/>
      <c r="D359" s="337"/>
      <c r="E359" s="337"/>
      <c r="F359" s="337"/>
      <c r="G359" s="337"/>
      <c r="H359" s="337"/>
      <c r="I359" s="337"/>
      <c r="J359" s="337"/>
      <c r="K359" s="337"/>
      <c r="L359" s="337"/>
      <c r="M359" s="337"/>
      <c r="N359" s="337"/>
      <c r="O359" s="337"/>
      <c r="P359" s="337"/>
      <c r="Q359" s="337"/>
      <c r="R359" s="337"/>
      <c r="S359" s="337"/>
      <c r="T359" s="337"/>
      <c r="U359" s="337"/>
      <c r="V359" s="337"/>
      <c r="W359" s="337"/>
      <c r="X359" s="337"/>
    </row>
    <row r="360" spans="1:24" ht="12.75">
      <c r="A360" s="337"/>
      <c r="B360" s="337"/>
      <c r="C360" s="337"/>
      <c r="D360" s="337"/>
      <c r="E360" s="337"/>
      <c r="F360" s="337"/>
      <c r="G360" s="337"/>
      <c r="H360" s="337"/>
      <c r="I360" s="337"/>
      <c r="J360" s="337"/>
      <c r="K360" s="337"/>
      <c r="L360" s="337"/>
      <c r="M360" s="337"/>
      <c r="N360" s="337"/>
      <c r="O360" s="337"/>
      <c r="P360" s="337"/>
      <c r="Q360" s="337"/>
      <c r="R360" s="337"/>
      <c r="S360" s="337"/>
      <c r="T360" s="337"/>
      <c r="U360" s="337"/>
      <c r="V360" s="337"/>
      <c r="W360" s="337"/>
      <c r="X360" s="337"/>
    </row>
    <row r="361" spans="1:24" ht="12.75">
      <c r="A361" s="337"/>
      <c r="B361" s="337"/>
      <c r="C361" s="337"/>
      <c r="D361" s="337"/>
      <c r="E361" s="337"/>
      <c r="F361" s="337"/>
      <c r="G361" s="337"/>
      <c r="H361" s="337"/>
      <c r="I361" s="337"/>
      <c r="J361" s="337"/>
      <c r="K361" s="337"/>
      <c r="L361" s="337"/>
      <c r="M361" s="337"/>
      <c r="N361" s="337"/>
      <c r="O361" s="337"/>
      <c r="P361" s="337"/>
      <c r="Q361" s="337"/>
      <c r="R361" s="337"/>
      <c r="S361" s="337"/>
      <c r="T361" s="337"/>
      <c r="U361" s="337"/>
      <c r="V361" s="337"/>
      <c r="W361" s="337"/>
      <c r="X361" s="337"/>
    </row>
    <row r="362" spans="1:24" ht="12.75">
      <c r="A362" s="337"/>
      <c r="B362" s="337"/>
      <c r="C362" s="337"/>
      <c r="D362" s="337"/>
      <c r="E362" s="337"/>
      <c r="F362" s="337"/>
      <c r="G362" s="337"/>
      <c r="H362" s="337"/>
      <c r="I362" s="337"/>
      <c r="J362" s="337"/>
      <c r="K362" s="337"/>
      <c r="L362" s="337"/>
      <c r="M362" s="337"/>
      <c r="N362" s="337"/>
      <c r="O362" s="337"/>
      <c r="P362" s="337"/>
      <c r="Q362" s="337"/>
      <c r="R362" s="337"/>
      <c r="S362" s="337"/>
      <c r="T362" s="337"/>
      <c r="U362" s="337"/>
      <c r="V362" s="337"/>
      <c r="W362" s="337"/>
      <c r="X362" s="337"/>
    </row>
    <row r="363" spans="1:24" ht="12.75">
      <c r="A363" s="337"/>
      <c r="B363" s="337"/>
      <c r="C363" s="337"/>
      <c r="D363" s="337"/>
      <c r="E363" s="337"/>
      <c r="F363" s="337"/>
      <c r="G363" s="337"/>
      <c r="H363" s="337"/>
      <c r="I363" s="337"/>
      <c r="J363" s="337"/>
      <c r="K363" s="337"/>
      <c r="L363" s="337"/>
      <c r="M363" s="337"/>
      <c r="N363" s="337"/>
      <c r="O363" s="337"/>
      <c r="P363" s="337"/>
      <c r="Q363" s="337"/>
      <c r="R363" s="337"/>
      <c r="S363" s="337"/>
      <c r="T363" s="337"/>
      <c r="U363" s="337"/>
      <c r="V363" s="337"/>
      <c r="W363" s="337"/>
      <c r="X363" s="337"/>
    </row>
    <row r="364" spans="1:24" ht="12.75">
      <c r="A364" s="337"/>
      <c r="B364" s="337"/>
      <c r="C364" s="337"/>
      <c r="D364" s="337"/>
      <c r="E364" s="337"/>
      <c r="F364" s="337"/>
      <c r="G364" s="337"/>
      <c r="H364" s="337"/>
      <c r="I364" s="337"/>
      <c r="J364" s="337"/>
      <c r="K364" s="337"/>
      <c r="L364" s="337"/>
      <c r="M364" s="337"/>
      <c r="N364" s="337"/>
      <c r="O364" s="337"/>
      <c r="P364" s="337"/>
      <c r="Q364" s="337"/>
      <c r="R364" s="337"/>
      <c r="S364" s="337"/>
      <c r="T364" s="337"/>
      <c r="U364" s="337"/>
      <c r="V364" s="337"/>
      <c r="W364" s="337"/>
      <c r="X364" s="337"/>
    </row>
    <row r="365" spans="1:24" ht="12.75">
      <c r="A365" s="337"/>
      <c r="B365" s="337"/>
      <c r="C365" s="337"/>
      <c r="D365" s="337"/>
      <c r="E365" s="337"/>
      <c r="F365" s="337"/>
      <c r="G365" s="337"/>
      <c r="H365" s="337"/>
      <c r="I365" s="337"/>
      <c r="J365" s="337"/>
      <c r="K365" s="337"/>
      <c r="L365" s="337"/>
      <c r="M365" s="337"/>
      <c r="N365" s="337"/>
      <c r="O365" s="337"/>
      <c r="P365" s="337"/>
      <c r="Q365" s="337"/>
      <c r="R365" s="337"/>
      <c r="S365" s="337"/>
      <c r="T365" s="337"/>
      <c r="U365" s="337"/>
      <c r="V365" s="337"/>
      <c r="W365" s="337"/>
      <c r="X365" s="337"/>
    </row>
    <row r="366" spans="1:24" ht="12.75">
      <c r="A366" s="337"/>
      <c r="B366" s="337"/>
      <c r="C366" s="337"/>
      <c r="D366" s="337"/>
      <c r="E366" s="337"/>
      <c r="F366" s="337"/>
      <c r="G366" s="337"/>
      <c r="H366" s="337"/>
      <c r="I366" s="337"/>
      <c r="J366" s="337"/>
      <c r="K366" s="337"/>
      <c r="L366" s="337"/>
      <c r="M366" s="337"/>
      <c r="N366" s="337"/>
      <c r="O366" s="337"/>
      <c r="P366" s="337"/>
      <c r="Q366" s="337"/>
      <c r="R366" s="337"/>
      <c r="S366" s="337"/>
      <c r="T366" s="337"/>
      <c r="U366" s="337"/>
      <c r="V366" s="337"/>
      <c r="W366" s="337"/>
      <c r="X366" s="337"/>
    </row>
    <row r="367" spans="1:24" ht="12.75">
      <c r="A367" s="337"/>
      <c r="B367" s="337"/>
      <c r="C367" s="337"/>
      <c r="D367" s="337"/>
      <c r="E367" s="337"/>
      <c r="F367" s="337"/>
      <c r="G367" s="337"/>
      <c r="H367" s="337"/>
      <c r="I367" s="337"/>
      <c r="J367" s="337"/>
      <c r="K367" s="337"/>
      <c r="L367" s="337"/>
      <c r="M367" s="337"/>
      <c r="N367" s="337"/>
      <c r="O367" s="337"/>
      <c r="P367" s="337"/>
      <c r="Q367" s="337"/>
      <c r="R367" s="337"/>
      <c r="S367" s="337"/>
      <c r="T367" s="337"/>
      <c r="U367" s="337"/>
      <c r="V367" s="337"/>
      <c r="W367" s="337"/>
      <c r="X367" s="337"/>
    </row>
    <row r="368" spans="1:24" ht="12.75">
      <c r="A368" s="337"/>
      <c r="B368" s="337"/>
      <c r="C368" s="337"/>
      <c r="D368" s="337"/>
      <c r="E368" s="337"/>
      <c r="F368" s="337"/>
      <c r="G368" s="337"/>
      <c r="H368" s="337"/>
      <c r="I368" s="337"/>
      <c r="J368" s="337"/>
      <c r="K368" s="337"/>
      <c r="L368" s="337"/>
      <c r="M368" s="337"/>
      <c r="N368" s="337"/>
      <c r="O368" s="337"/>
      <c r="P368" s="337"/>
      <c r="Q368" s="337"/>
      <c r="R368" s="337"/>
      <c r="S368" s="337"/>
      <c r="T368" s="337"/>
      <c r="U368" s="337"/>
      <c r="V368" s="337"/>
      <c r="W368" s="337"/>
      <c r="X368" s="337"/>
    </row>
    <row r="369" spans="1:24" ht="12.75">
      <c r="A369" s="337"/>
      <c r="B369" s="337"/>
      <c r="C369" s="337"/>
      <c r="D369" s="337"/>
      <c r="E369" s="337"/>
      <c r="F369" s="337"/>
      <c r="G369" s="337"/>
      <c r="H369" s="337"/>
      <c r="I369" s="337"/>
      <c r="J369" s="337"/>
      <c r="K369" s="337"/>
      <c r="L369" s="337"/>
      <c r="M369" s="337"/>
      <c r="N369" s="337"/>
      <c r="O369" s="337"/>
      <c r="P369" s="337"/>
      <c r="Q369" s="337"/>
      <c r="R369" s="337"/>
      <c r="S369" s="337"/>
      <c r="T369" s="337"/>
      <c r="U369" s="337"/>
      <c r="V369" s="337"/>
      <c r="W369" s="337"/>
      <c r="X369" s="337"/>
    </row>
    <row r="370" spans="1:24" ht="12.75">
      <c r="A370" s="337"/>
      <c r="B370" s="337"/>
      <c r="C370" s="337"/>
      <c r="D370" s="337"/>
      <c r="E370" s="337"/>
      <c r="F370" s="337"/>
      <c r="G370" s="337"/>
      <c r="H370" s="337"/>
      <c r="I370" s="337"/>
      <c r="J370" s="337"/>
      <c r="K370" s="337"/>
      <c r="L370" s="337"/>
      <c r="M370" s="337"/>
      <c r="N370" s="337"/>
      <c r="O370" s="337"/>
      <c r="P370" s="337"/>
      <c r="Q370" s="337"/>
      <c r="R370" s="337"/>
      <c r="S370" s="337"/>
      <c r="T370" s="337"/>
      <c r="U370" s="337"/>
      <c r="V370" s="337"/>
      <c r="W370" s="337"/>
      <c r="X370" s="337"/>
    </row>
    <row r="371" spans="1:24" ht="12.75">
      <c r="A371" s="337"/>
      <c r="B371" s="337"/>
      <c r="C371" s="337"/>
      <c r="D371" s="337"/>
      <c r="E371" s="337"/>
      <c r="F371" s="337"/>
      <c r="G371" s="337"/>
      <c r="H371" s="337"/>
      <c r="I371" s="337"/>
      <c r="J371" s="337"/>
      <c r="K371" s="337"/>
      <c r="L371" s="337"/>
      <c r="M371" s="337"/>
      <c r="N371" s="337"/>
      <c r="O371" s="337"/>
      <c r="P371" s="337"/>
      <c r="Q371" s="337"/>
      <c r="R371" s="337"/>
      <c r="S371" s="337"/>
      <c r="T371" s="337"/>
      <c r="U371" s="337"/>
      <c r="V371" s="337"/>
      <c r="W371" s="337"/>
      <c r="X371" s="337"/>
    </row>
    <row r="372" spans="1:24" ht="12.75">
      <c r="A372" s="337"/>
      <c r="B372" s="337"/>
      <c r="C372" s="337"/>
      <c r="D372" s="337"/>
      <c r="E372" s="337"/>
      <c r="F372" s="337"/>
      <c r="G372" s="337"/>
      <c r="H372" s="337"/>
      <c r="I372" s="337"/>
      <c r="J372" s="337"/>
      <c r="K372" s="337"/>
      <c r="L372" s="337"/>
      <c r="M372" s="337"/>
      <c r="N372" s="337"/>
      <c r="O372" s="337"/>
      <c r="P372" s="337"/>
      <c r="Q372" s="337"/>
      <c r="R372" s="337"/>
      <c r="S372" s="337"/>
      <c r="T372" s="337"/>
      <c r="U372" s="337"/>
      <c r="V372" s="337"/>
      <c r="W372" s="337"/>
      <c r="X372" s="337"/>
    </row>
    <row r="373" spans="1:24" ht="12.75">
      <c r="A373" s="337"/>
      <c r="B373" s="337"/>
      <c r="C373" s="337"/>
      <c r="D373" s="337"/>
      <c r="E373" s="337"/>
      <c r="F373" s="337"/>
      <c r="G373" s="337"/>
      <c r="H373" s="337"/>
      <c r="I373" s="337"/>
      <c r="J373" s="337"/>
      <c r="K373" s="337"/>
      <c r="L373" s="337"/>
      <c r="M373" s="337"/>
      <c r="N373" s="337"/>
      <c r="O373" s="337"/>
      <c r="P373" s="337"/>
      <c r="Q373" s="337"/>
      <c r="R373" s="337"/>
      <c r="S373" s="337"/>
      <c r="T373" s="337"/>
      <c r="U373" s="337"/>
      <c r="V373" s="337"/>
      <c r="W373" s="337"/>
      <c r="X373" s="337"/>
    </row>
    <row r="374" spans="1:24" ht="12.75">
      <c r="A374" s="337"/>
      <c r="B374" s="337"/>
      <c r="C374" s="337"/>
      <c r="D374" s="337"/>
      <c r="E374" s="337"/>
      <c r="F374" s="337"/>
      <c r="G374" s="337"/>
      <c r="H374" s="337"/>
      <c r="I374" s="337"/>
      <c r="J374" s="337"/>
      <c r="K374" s="337"/>
      <c r="L374" s="337"/>
      <c r="M374" s="337"/>
      <c r="N374" s="337"/>
      <c r="O374" s="337"/>
      <c r="P374" s="337"/>
      <c r="Q374" s="337"/>
      <c r="R374" s="337"/>
      <c r="S374" s="337"/>
      <c r="T374" s="337"/>
      <c r="U374" s="337"/>
      <c r="V374" s="337"/>
      <c r="W374" s="337"/>
      <c r="X374" s="337"/>
    </row>
    <row r="375" spans="1:24" ht="12.75">
      <c r="A375" s="337"/>
      <c r="B375" s="337"/>
      <c r="C375" s="337"/>
      <c r="D375" s="337"/>
      <c r="E375" s="337"/>
      <c r="F375" s="337"/>
      <c r="G375" s="337"/>
      <c r="H375" s="337"/>
      <c r="I375" s="337"/>
      <c r="J375" s="337"/>
      <c r="K375" s="337"/>
      <c r="L375" s="337"/>
      <c r="M375" s="337"/>
      <c r="N375" s="337"/>
      <c r="O375" s="337"/>
      <c r="P375" s="337"/>
      <c r="Q375" s="337"/>
      <c r="R375" s="337"/>
      <c r="S375" s="337"/>
      <c r="T375" s="337"/>
      <c r="U375" s="337"/>
      <c r="V375" s="337"/>
      <c r="W375" s="337"/>
      <c r="X375" s="337"/>
    </row>
    <row r="376" spans="1:24" ht="12.75">
      <c r="A376" s="337"/>
      <c r="B376" s="337"/>
      <c r="C376" s="337"/>
      <c r="D376" s="337"/>
      <c r="E376" s="337"/>
      <c r="F376" s="337"/>
      <c r="G376" s="337"/>
      <c r="H376" s="337"/>
      <c r="I376" s="337"/>
      <c r="J376" s="337"/>
      <c r="K376" s="337"/>
      <c r="L376" s="337"/>
      <c r="M376" s="337"/>
      <c r="N376" s="337"/>
      <c r="O376" s="337"/>
      <c r="P376" s="337"/>
      <c r="Q376" s="337"/>
      <c r="R376" s="337"/>
      <c r="S376" s="337"/>
      <c r="T376" s="337"/>
      <c r="U376" s="337"/>
      <c r="V376" s="337"/>
      <c r="W376" s="337"/>
      <c r="X376" s="337"/>
    </row>
    <row r="377" spans="1:24" ht="12.75">
      <c r="A377" s="337"/>
      <c r="B377" s="337"/>
      <c r="C377" s="337"/>
      <c r="D377" s="337"/>
      <c r="E377" s="337"/>
      <c r="F377" s="337"/>
      <c r="G377" s="337"/>
      <c r="H377" s="337"/>
      <c r="I377" s="337"/>
      <c r="J377" s="337"/>
      <c r="K377" s="337"/>
      <c r="L377" s="337"/>
      <c r="M377" s="337"/>
      <c r="N377" s="337"/>
      <c r="O377" s="337"/>
      <c r="P377" s="337"/>
      <c r="Q377" s="337"/>
      <c r="R377" s="337"/>
      <c r="S377" s="337"/>
      <c r="T377" s="337"/>
      <c r="U377" s="337"/>
      <c r="V377" s="337"/>
      <c r="W377" s="337"/>
      <c r="X377" s="337"/>
    </row>
    <row r="378" spans="1:24" ht="12.75">
      <c r="A378" s="337"/>
      <c r="B378" s="337"/>
      <c r="C378" s="337"/>
      <c r="D378" s="337"/>
      <c r="E378" s="337"/>
      <c r="F378" s="337"/>
      <c r="G378" s="337"/>
      <c r="H378" s="337"/>
      <c r="I378" s="337"/>
      <c r="J378" s="337"/>
      <c r="K378" s="337"/>
      <c r="L378" s="337"/>
      <c r="M378" s="337"/>
      <c r="N378" s="337"/>
      <c r="O378" s="337"/>
      <c r="P378" s="337"/>
      <c r="Q378" s="337"/>
      <c r="R378" s="337"/>
      <c r="S378" s="337"/>
      <c r="T378" s="337"/>
      <c r="U378" s="337"/>
      <c r="V378" s="337"/>
      <c r="W378" s="337"/>
      <c r="X378" s="337"/>
    </row>
    <row r="379" spans="1:24" ht="12.75">
      <c r="A379" s="337"/>
      <c r="B379" s="337"/>
      <c r="C379" s="337"/>
      <c r="D379" s="337"/>
      <c r="E379" s="337"/>
      <c r="F379" s="337"/>
      <c r="G379" s="337"/>
      <c r="H379" s="337"/>
      <c r="I379" s="337"/>
      <c r="J379" s="337"/>
      <c r="K379" s="337"/>
      <c r="L379" s="337"/>
      <c r="M379" s="337"/>
      <c r="N379" s="337"/>
      <c r="O379" s="337"/>
      <c r="P379" s="337"/>
      <c r="Q379" s="337"/>
      <c r="R379" s="337"/>
      <c r="S379" s="337"/>
      <c r="T379" s="337"/>
      <c r="U379" s="337"/>
      <c r="V379" s="337"/>
      <c r="W379" s="337"/>
      <c r="X379" s="337"/>
    </row>
    <row r="380" spans="1:24" ht="12.75">
      <c r="A380" s="337"/>
      <c r="B380" s="337"/>
      <c r="C380" s="337"/>
      <c r="D380" s="337"/>
      <c r="E380" s="337"/>
      <c r="F380" s="337"/>
      <c r="G380" s="337"/>
      <c r="H380" s="337"/>
      <c r="I380" s="337"/>
      <c r="J380" s="337"/>
      <c r="K380" s="337"/>
      <c r="L380" s="337"/>
      <c r="M380" s="337"/>
      <c r="N380" s="337"/>
      <c r="O380" s="337"/>
      <c r="P380" s="337"/>
      <c r="Q380" s="337"/>
      <c r="R380" s="337"/>
      <c r="S380" s="337"/>
      <c r="T380" s="337"/>
      <c r="U380" s="337"/>
      <c r="V380" s="337"/>
      <c r="W380" s="337"/>
      <c r="X380" s="337"/>
    </row>
    <row r="381" spans="1:24" ht="12.75">
      <c r="A381" s="337"/>
      <c r="B381" s="337"/>
      <c r="C381" s="337"/>
      <c r="D381" s="337"/>
      <c r="E381" s="337"/>
      <c r="F381" s="337"/>
      <c r="G381" s="337"/>
      <c r="H381" s="337"/>
      <c r="I381" s="337"/>
      <c r="J381" s="337"/>
      <c r="K381" s="337"/>
      <c r="L381" s="337"/>
      <c r="M381" s="337"/>
      <c r="N381" s="337"/>
      <c r="O381" s="337"/>
      <c r="P381" s="337"/>
      <c r="Q381" s="337"/>
      <c r="R381" s="337"/>
      <c r="S381" s="337"/>
      <c r="T381" s="337"/>
      <c r="U381" s="337"/>
      <c r="V381" s="337"/>
      <c r="W381" s="337"/>
      <c r="X381" s="337"/>
    </row>
    <row r="382" spans="1:24" ht="12.75">
      <c r="A382" s="337"/>
      <c r="B382" s="337"/>
      <c r="C382" s="337"/>
      <c r="D382" s="337"/>
      <c r="E382" s="337"/>
      <c r="F382" s="337"/>
      <c r="G382" s="337"/>
      <c r="H382" s="337"/>
      <c r="I382" s="337"/>
      <c r="J382" s="337"/>
      <c r="K382" s="337"/>
      <c r="L382" s="337"/>
      <c r="M382" s="337"/>
      <c r="N382" s="337"/>
      <c r="O382" s="337"/>
      <c r="P382" s="337"/>
      <c r="Q382" s="337"/>
      <c r="R382" s="337"/>
      <c r="S382" s="337"/>
      <c r="T382" s="337"/>
      <c r="U382" s="337"/>
      <c r="V382" s="337"/>
      <c r="W382" s="337"/>
      <c r="X382" s="337"/>
    </row>
    <row r="383" spans="1:24" ht="12.75">
      <c r="A383" s="337"/>
      <c r="B383" s="337"/>
      <c r="C383" s="337"/>
      <c r="D383" s="337"/>
      <c r="E383" s="337"/>
      <c r="F383" s="337"/>
      <c r="G383" s="337"/>
      <c r="H383" s="337"/>
      <c r="I383" s="337"/>
      <c r="J383" s="337"/>
      <c r="K383" s="337"/>
      <c r="L383" s="337"/>
      <c r="M383" s="337"/>
      <c r="N383" s="337"/>
      <c r="O383" s="337"/>
      <c r="P383" s="337"/>
      <c r="Q383" s="337"/>
      <c r="R383" s="337"/>
      <c r="S383" s="337"/>
      <c r="T383" s="337"/>
      <c r="U383" s="337"/>
      <c r="V383" s="337"/>
      <c r="W383" s="337"/>
      <c r="X383" s="337"/>
    </row>
    <row r="384" spans="1:24" ht="12.75">
      <c r="A384" s="337"/>
      <c r="B384" s="337"/>
      <c r="C384" s="337"/>
      <c r="D384" s="337"/>
      <c r="E384" s="337"/>
      <c r="F384" s="337"/>
      <c r="G384" s="337"/>
      <c r="H384" s="337"/>
      <c r="I384" s="337"/>
      <c r="J384" s="337"/>
      <c r="K384" s="337"/>
      <c r="L384" s="337"/>
      <c r="M384" s="337"/>
      <c r="N384" s="337"/>
      <c r="O384" s="337"/>
      <c r="P384" s="337"/>
      <c r="Q384" s="337"/>
      <c r="R384" s="337"/>
      <c r="S384" s="337"/>
      <c r="T384" s="337"/>
      <c r="U384" s="337"/>
      <c r="V384" s="337"/>
      <c r="W384" s="337"/>
      <c r="X384" s="337"/>
    </row>
    <row r="385" spans="1:24" ht="12.75">
      <c r="A385" s="337"/>
      <c r="B385" s="337"/>
      <c r="C385" s="337"/>
      <c r="D385" s="337"/>
      <c r="E385" s="337"/>
      <c r="F385" s="337"/>
      <c r="G385" s="337"/>
      <c r="H385" s="337"/>
      <c r="I385" s="337"/>
      <c r="J385" s="337"/>
      <c r="K385" s="337"/>
      <c r="L385" s="337"/>
      <c r="M385" s="337"/>
      <c r="N385" s="337"/>
      <c r="O385" s="337"/>
      <c r="P385" s="337"/>
      <c r="Q385" s="337"/>
      <c r="R385" s="337"/>
      <c r="S385" s="337"/>
      <c r="T385" s="337"/>
      <c r="U385" s="337"/>
      <c r="V385" s="337"/>
      <c r="W385" s="337"/>
      <c r="X385" s="337"/>
    </row>
    <row r="386" spans="1:24" ht="12.75">
      <c r="A386" s="337"/>
      <c r="B386" s="337"/>
      <c r="C386" s="337"/>
      <c r="D386" s="337"/>
      <c r="E386" s="337"/>
      <c r="F386" s="337"/>
      <c r="G386" s="337"/>
      <c r="H386" s="337"/>
      <c r="I386" s="337"/>
      <c r="J386" s="337"/>
      <c r="K386" s="337"/>
      <c r="L386" s="337"/>
      <c r="M386" s="337"/>
      <c r="N386" s="337"/>
      <c r="O386" s="337"/>
      <c r="P386" s="337"/>
      <c r="Q386" s="337"/>
      <c r="R386" s="337"/>
      <c r="S386" s="337"/>
      <c r="T386" s="337"/>
      <c r="U386" s="337"/>
      <c r="V386" s="337"/>
      <c r="W386" s="337"/>
      <c r="X386" s="337"/>
    </row>
    <row r="387" spans="1:24" ht="12.75">
      <c r="A387" s="337"/>
      <c r="B387" s="337"/>
      <c r="C387" s="337"/>
      <c r="D387" s="337"/>
      <c r="E387" s="337"/>
      <c r="F387" s="337"/>
      <c r="G387" s="337"/>
      <c r="H387" s="337"/>
      <c r="I387" s="337"/>
      <c r="J387" s="337"/>
      <c r="K387" s="337"/>
      <c r="L387" s="337"/>
      <c r="M387" s="337"/>
      <c r="N387" s="337"/>
      <c r="O387" s="337"/>
      <c r="P387" s="337"/>
      <c r="Q387" s="337"/>
      <c r="R387" s="337"/>
      <c r="S387" s="337"/>
      <c r="T387" s="337"/>
      <c r="U387" s="337"/>
      <c r="V387" s="337"/>
      <c r="W387" s="337"/>
      <c r="X387" s="337"/>
    </row>
    <row r="388" spans="1:24" ht="12.75">
      <c r="A388" s="337"/>
      <c r="B388" s="337"/>
      <c r="C388" s="337"/>
      <c r="D388" s="337"/>
      <c r="E388" s="337"/>
      <c r="F388" s="337"/>
      <c r="G388" s="337"/>
      <c r="H388" s="337"/>
      <c r="I388" s="337"/>
      <c r="J388" s="337"/>
      <c r="K388" s="337"/>
      <c r="L388" s="337"/>
      <c r="M388" s="337"/>
      <c r="N388" s="337"/>
      <c r="O388" s="337"/>
      <c r="P388" s="337"/>
      <c r="Q388" s="337"/>
      <c r="R388" s="337"/>
      <c r="S388" s="337"/>
      <c r="T388" s="337"/>
      <c r="U388" s="337"/>
      <c r="V388" s="337"/>
      <c r="W388" s="337"/>
      <c r="X388" s="337"/>
    </row>
    <row r="389" spans="1:24" ht="12.75">
      <c r="A389" s="337"/>
      <c r="B389" s="337"/>
      <c r="C389" s="337"/>
      <c r="D389" s="337"/>
      <c r="E389" s="337"/>
      <c r="F389" s="337"/>
      <c r="G389" s="337"/>
      <c r="H389" s="337"/>
      <c r="I389" s="337"/>
      <c r="J389" s="337"/>
      <c r="K389" s="337"/>
      <c r="L389" s="337"/>
      <c r="M389" s="337"/>
      <c r="N389" s="337"/>
      <c r="O389" s="337"/>
      <c r="P389" s="337"/>
      <c r="Q389" s="337"/>
      <c r="R389" s="337"/>
      <c r="S389" s="337"/>
      <c r="T389" s="337"/>
      <c r="U389" s="337"/>
      <c r="V389" s="337"/>
      <c r="W389" s="337"/>
      <c r="X389" s="337"/>
    </row>
    <row r="390" spans="1:24" ht="12.75">
      <c r="A390" s="337"/>
      <c r="B390" s="337"/>
      <c r="C390" s="337"/>
      <c r="D390" s="337"/>
      <c r="E390" s="337"/>
      <c r="F390" s="337"/>
      <c r="G390" s="337"/>
      <c r="H390" s="337"/>
      <c r="I390" s="337"/>
      <c r="J390" s="337"/>
      <c r="K390" s="337"/>
      <c r="L390" s="337"/>
      <c r="M390" s="337"/>
      <c r="N390" s="337"/>
      <c r="O390" s="337"/>
      <c r="P390" s="337"/>
      <c r="Q390" s="337"/>
      <c r="R390" s="337"/>
      <c r="S390" s="337"/>
      <c r="T390" s="337"/>
      <c r="U390" s="337"/>
      <c r="V390" s="337"/>
      <c r="W390" s="337"/>
      <c r="X390" s="337"/>
    </row>
    <row r="391" spans="1:24" ht="12.75">
      <c r="A391" s="337"/>
      <c r="B391" s="337"/>
      <c r="C391" s="337"/>
      <c r="D391" s="337"/>
      <c r="E391" s="337"/>
      <c r="F391" s="337"/>
      <c r="G391" s="337"/>
      <c r="H391" s="337"/>
      <c r="I391" s="337"/>
      <c r="J391" s="337"/>
      <c r="K391" s="337"/>
      <c r="L391" s="337"/>
      <c r="M391" s="337"/>
      <c r="N391" s="337"/>
      <c r="O391" s="337"/>
      <c r="P391" s="337"/>
      <c r="Q391" s="337"/>
      <c r="R391" s="337"/>
      <c r="S391" s="337"/>
      <c r="T391" s="337"/>
      <c r="U391" s="337"/>
      <c r="V391" s="337"/>
      <c r="W391" s="337"/>
      <c r="X391" s="337"/>
    </row>
    <row r="392" spans="1:24" ht="12.75">
      <c r="A392" s="337"/>
      <c r="B392" s="337"/>
      <c r="C392" s="337"/>
      <c r="D392" s="337"/>
      <c r="E392" s="337"/>
      <c r="F392" s="337"/>
      <c r="G392" s="337"/>
      <c r="H392" s="337"/>
      <c r="I392" s="337"/>
      <c r="J392" s="337"/>
      <c r="K392" s="337"/>
      <c r="L392" s="337"/>
      <c r="M392" s="337"/>
      <c r="N392" s="337"/>
      <c r="O392" s="337"/>
      <c r="P392" s="337"/>
      <c r="Q392" s="337"/>
      <c r="R392" s="337"/>
      <c r="S392" s="337"/>
      <c r="T392" s="337"/>
      <c r="U392" s="337"/>
      <c r="V392" s="337"/>
      <c r="W392" s="337"/>
      <c r="X392" s="337"/>
    </row>
    <row r="393" spans="1:24" ht="12.75">
      <c r="A393" s="337"/>
      <c r="B393" s="337"/>
      <c r="C393" s="337"/>
      <c r="D393" s="337"/>
      <c r="E393" s="337"/>
      <c r="F393" s="337"/>
      <c r="G393" s="337"/>
      <c r="H393" s="337"/>
      <c r="I393" s="337"/>
      <c r="J393" s="337"/>
      <c r="K393" s="337"/>
      <c r="L393" s="337"/>
      <c r="M393" s="337"/>
      <c r="N393" s="337"/>
      <c r="O393" s="337"/>
      <c r="P393" s="337"/>
      <c r="Q393" s="337"/>
      <c r="R393" s="337"/>
      <c r="S393" s="337"/>
      <c r="T393" s="337"/>
      <c r="U393" s="337"/>
      <c r="V393" s="337"/>
      <c r="W393" s="337"/>
      <c r="X393" s="337"/>
    </row>
    <row r="394" spans="1:24" ht="12.75">
      <c r="A394" s="337"/>
      <c r="B394" s="337"/>
      <c r="C394" s="337"/>
      <c r="D394" s="337"/>
      <c r="E394" s="337"/>
      <c r="F394" s="337"/>
      <c r="G394" s="337"/>
      <c r="H394" s="337"/>
      <c r="I394" s="337"/>
      <c r="J394" s="337"/>
      <c r="K394" s="337"/>
      <c r="L394" s="337"/>
      <c r="M394" s="337"/>
      <c r="N394" s="337"/>
      <c r="O394" s="337"/>
      <c r="P394" s="337"/>
      <c r="Q394" s="337"/>
      <c r="R394" s="337"/>
      <c r="S394" s="337"/>
      <c r="T394" s="337"/>
      <c r="U394" s="337"/>
      <c r="V394" s="337"/>
      <c r="W394" s="337"/>
      <c r="X394" s="337"/>
    </row>
    <row r="395" spans="1:24" ht="12.75">
      <c r="A395" s="337"/>
      <c r="B395" s="337"/>
      <c r="C395" s="337"/>
      <c r="D395" s="337"/>
      <c r="E395" s="337"/>
      <c r="F395" s="337"/>
      <c r="G395" s="337"/>
      <c r="H395" s="337"/>
      <c r="I395" s="337"/>
      <c r="J395" s="337"/>
      <c r="K395" s="337"/>
      <c r="L395" s="337"/>
      <c r="M395" s="337"/>
      <c r="N395" s="337"/>
      <c r="O395" s="337"/>
      <c r="P395" s="337"/>
      <c r="Q395" s="337"/>
      <c r="R395" s="337"/>
      <c r="S395" s="337"/>
      <c r="T395" s="337"/>
      <c r="U395" s="337"/>
      <c r="V395" s="337"/>
      <c r="W395" s="337"/>
      <c r="X395" s="337"/>
    </row>
    <row r="396" spans="1:24" ht="12.75">
      <c r="A396" s="337"/>
      <c r="B396" s="337"/>
      <c r="C396" s="337"/>
      <c r="D396" s="337"/>
      <c r="E396" s="337"/>
      <c r="F396" s="337"/>
      <c r="G396" s="337"/>
      <c r="H396" s="337"/>
      <c r="I396" s="337"/>
      <c r="J396" s="337"/>
      <c r="K396" s="337"/>
      <c r="L396" s="337"/>
      <c r="M396" s="337"/>
      <c r="N396" s="337"/>
      <c r="O396" s="337"/>
      <c r="P396" s="337"/>
      <c r="Q396" s="337"/>
      <c r="R396" s="337"/>
      <c r="S396" s="337"/>
      <c r="T396" s="337"/>
      <c r="U396" s="337"/>
      <c r="V396" s="337"/>
      <c r="W396" s="337"/>
      <c r="X396" s="337"/>
    </row>
    <row r="397" spans="1:24" ht="12.75">
      <c r="A397" s="337"/>
      <c r="B397" s="337"/>
      <c r="C397" s="337"/>
      <c r="D397" s="337"/>
      <c r="E397" s="337"/>
      <c r="F397" s="337"/>
      <c r="G397" s="337"/>
      <c r="H397" s="337"/>
      <c r="I397" s="337"/>
      <c r="J397" s="337"/>
      <c r="K397" s="337"/>
      <c r="L397" s="337"/>
      <c r="M397" s="337"/>
      <c r="N397" s="337"/>
      <c r="O397" s="337"/>
      <c r="P397" s="337"/>
      <c r="Q397" s="337"/>
      <c r="R397" s="337"/>
      <c r="S397" s="337"/>
      <c r="T397" s="337"/>
      <c r="U397" s="337"/>
      <c r="V397" s="337"/>
      <c r="W397" s="337"/>
      <c r="X397" s="337"/>
    </row>
    <row r="398" spans="1:24" ht="12.75">
      <c r="A398" s="337"/>
      <c r="B398" s="337"/>
      <c r="C398" s="337"/>
      <c r="D398" s="337"/>
      <c r="E398" s="337"/>
      <c r="F398" s="337"/>
      <c r="G398" s="337"/>
      <c r="H398" s="337"/>
      <c r="I398" s="337"/>
      <c r="J398" s="337"/>
      <c r="K398" s="337"/>
      <c r="L398" s="337"/>
      <c r="M398" s="337"/>
      <c r="N398" s="337"/>
      <c r="O398" s="337"/>
      <c r="P398" s="337"/>
      <c r="Q398" s="337"/>
      <c r="R398" s="337"/>
      <c r="S398" s="337"/>
      <c r="T398" s="337"/>
      <c r="U398" s="337"/>
      <c r="V398" s="337"/>
      <c r="W398" s="337"/>
      <c r="X398" s="337"/>
    </row>
    <row r="399" spans="1:24" ht="12.75">
      <c r="A399" s="337"/>
      <c r="B399" s="337"/>
      <c r="C399" s="337"/>
      <c r="D399" s="337"/>
      <c r="E399" s="337"/>
      <c r="F399" s="337"/>
      <c r="G399" s="337"/>
      <c r="H399" s="337"/>
      <c r="I399" s="337"/>
      <c r="J399" s="337"/>
      <c r="K399" s="337"/>
      <c r="L399" s="337"/>
      <c r="M399" s="337"/>
      <c r="N399" s="337"/>
      <c r="O399" s="337"/>
      <c r="P399" s="337"/>
      <c r="Q399" s="337"/>
      <c r="R399" s="337"/>
      <c r="S399" s="337"/>
      <c r="T399" s="337"/>
      <c r="U399" s="337"/>
      <c r="V399" s="337"/>
      <c r="W399" s="337"/>
      <c r="X399" s="337"/>
    </row>
    <row r="400" spans="1:24" ht="12.75">
      <c r="A400" s="337"/>
      <c r="B400" s="337"/>
      <c r="C400" s="337"/>
      <c r="D400" s="337"/>
      <c r="E400" s="337"/>
      <c r="F400" s="337"/>
      <c r="G400" s="337"/>
      <c r="H400" s="337"/>
      <c r="I400" s="337"/>
      <c r="J400" s="337"/>
      <c r="K400" s="337"/>
      <c r="L400" s="337"/>
      <c r="M400" s="337"/>
      <c r="N400" s="337"/>
      <c r="O400" s="337"/>
      <c r="P400" s="337"/>
      <c r="Q400" s="337"/>
      <c r="R400" s="337"/>
      <c r="S400" s="337"/>
      <c r="T400" s="337"/>
      <c r="U400" s="337"/>
      <c r="V400" s="337"/>
      <c r="W400" s="337"/>
      <c r="X400" s="337"/>
    </row>
    <row r="401" spans="1:24" ht="12.75">
      <c r="A401" s="337"/>
      <c r="B401" s="337"/>
      <c r="C401" s="337"/>
      <c r="D401" s="337"/>
      <c r="E401" s="337"/>
      <c r="F401" s="337"/>
      <c r="G401" s="337"/>
      <c r="H401" s="337"/>
      <c r="I401" s="337"/>
      <c r="J401" s="337"/>
      <c r="K401" s="337"/>
      <c r="L401" s="337"/>
      <c r="M401" s="337"/>
      <c r="N401" s="337"/>
      <c r="O401" s="337"/>
      <c r="P401" s="337"/>
      <c r="Q401" s="337"/>
      <c r="R401" s="337"/>
      <c r="S401" s="337"/>
      <c r="T401" s="337"/>
      <c r="U401" s="337"/>
      <c r="V401" s="337"/>
      <c r="W401" s="337"/>
      <c r="X401" s="337"/>
    </row>
    <row r="402" spans="1:24" ht="12.75">
      <c r="A402" s="337"/>
      <c r="B402" s="337"/>
      <c r="C402" s="337"/>
      <c r="D402" s="337"/>
      <c r="E402" s="337"/>
      <c r="F402" s="337"/>
      <c r="G402" s="337"/>
      <c r="H402" s="337"/>
      <c r="I402" s="337"/>
      <c r="J402" s="337"/>
      <c r="K402" s="337"/>
      <c r="L402" s="337"/>
      <c r="M402" s="337"/>
      <c r="N402" s="337"/>
      <c r="O402" s="337"/>
      <c r="P402" s="337"/>
      <c r="Q402" s="337"/>
      <c r="R402" s="337"/>
      <c r="S402" s="337"/>
      <c r="T402" s="337"/>
      <c r="U402" s="337"/>
      <c r="V402" s="337"/>
      <c r="W402" s="337"/>
      <c r="X402" s="337"/>
    </row>
    <row r="403" spans="1:24" ht="12.75">
      <c r="A403" s="337"/>
      <c r="B403" s="337"/>
      <c r="C403" s="337"/>
      <c r="D403" s="337"/>
      <c r="E403" s="337"/>
      <c r="F403" s="337"/>
      <c r="G403" s="337"/>
      <c r="H403" s="337"/>
      <c r="I403" s="337"/>
      <c r="J403" s="337"/>
      <c r="K403" s="337"/>
      <c r="L403" s="337"/>
      <c r="M403" s="337"/>
      <c r="N403" s="337"/>
      <c r="O403" s="337"/>
      <c r="P403" s="337"/>
      <c r="Q403" s="337"/>
      <c r="R403" s="337"/>
      <c r="S403" s="337"/>
      <c r="T403" s="337"/>
      <c r="U403" s="337"/>
      <c r="V403" s="337"/>
      <c r="W403" s="337"/>
      <c r="X403" s="337"/>
    </row>
    <row r="404" spans="1:24" ht="12.75">
      <c r="A404" s="337"/>
      <c r="B404" s="337"/>
      <c r="C404" s="337"/>
      <c r="D404" s="337"/>
      <c r="E404" s="337"/>
      <c r="F404" s="337"/>
      <c r="G404" s="337"/>
      <c r="H404" s="337"/>
      <c r="I404" s="337"/>
      <c r="J404" s="337"/>
      <c r="K404" s="337"/>
      <c r="L404" s="337"/>
      <c r="M404" s="337"/>
      <c r="N404" s="337"/>
      <c r="O404" s="337"/>
      <c r="P404" s="337"/>
      <c r="Q404" s="337"/>
      <c r="R404" s="337"/>
      <c r="S404" s="337"/>
      <c r="T404" s="337"/>
      <c r="U404" s="337"/>
      <c r="V404" s="337"/>
      <c r="W404" s="337"/>
      <c r="X404" s="337"/>
    </row>
    <row r="405" spans="1:24" ht="12.75">
      <c r="A405" s="337"/>
      <c r="B405" s="337"/>
      <c r="C405" s="337"/>
      <c r="D405" s="337"/>
      <c r="E405" s="337"/>
      <c r="F405" s="337"/>
      <c r="G405" s="337"/>
      <c r="H405" s="337"/>
      <c r="I405" s="337"/>
      <c r="J405" s="337"/>
      <c r="K405" s="337"/>
      <c r="L405" s="337"/>
      <c r="M405" s="337"/>
      <c r="N405" s="337"/>
      <c r="O405" s="337"/>
      <c r="P405" s="337"/>
      <c r="Q405" s="337"/>
      <c r="R405" s="337"/>
      <c r="S405" s="337"/>
      <c r="T405" s="337"/>
      <c r="U405" s="337"/>
      <c r="V405" s="337"/>
      <c r="W405" s="337"/>
      <c r="X405" s="337"/>
    </row>
    <row r="406" spans="1:24" ht="12.75">
      <c r="A406" s="337"/>
      <c r="B406" s="337"/>
      <c r="C406" s="337"/>
      <c r="D406" s="337"/>
      <c r="E406" s="337"/>
      <c r="F406" s="337"/>
      <c r="G406" s="337"/>
      <c r="H406" s="337"/>
      <c r="I406" s="337"/>
      <c r="J406" s="337"/>
      <c r="K406" s="337"/>
      <c r="L406" s="337"/>
      <c r="M406" s="337"/>
      <c r="N406" s="337"/>
      <c r="O406" s="337"/>
      <c r="P406" s="337"/>
      <c r="Q406" s="337"/>
      <c r="R406" s="337"/>
      <c r="S406" s="337"/>
      <c r="T406" s="337"/>
      <c r="U406" s="337"/>
      <c r="V406" s="337"/>
      <c r="W406" s="337"/>
      <c r="X406" s="337"/>
    </row>
    <row r="407" spans="1:24" ht="12.75">
      <c r="A407" s="337"/>
      <c r="B407" s="337"/>
      <c r="C407" s="337"/>
      <c r="D407" s="337"/>
      <c r="E407" s="337"/>
      <c r="F407" s="337"/>
      <c r="G407" s="337"/>
      <c r="H407" s="337"/>
      <c r="I407" s="337"/>
      <c r="J407" s="337"/>
      <c r="K407" s="337"/>
      <c r="L407" s="337"/>
      <c r="M407" s="337"/>
      <c r="N407" s="337"/>
      <c r="O407" s="337"/>
      <c r="P407" s="337"/>
      <c r="Q407" s="337"/>
      <c r="R407" s="337"/>
      <c r="S407" s="337"/>
      <c r="T407" s="337"/>
      <c r="U407" s="337"/>
      <c r="V407" s="337"/>
      <c r="W407" s="337"/>
      <c r="X407" s="337"/>
    </row>
    <row r="408" spans="1:24" ht="12.75">
      <c r="A408" s="337"/>
      <c r="B408" s="337"/>
      <c r="C408" s="337"/>
      <c r="D408" s="337"/>
      <c r="E408" s="337"/>
      <c r="F408" s="337"/>
      <c r="G408" s="337"/>
      <c r="H408" s="337"/>
      <c r="I408" s="337"/>
      <c r="J408" s="337"/>
      <c r="K408" s="337"/>
      <c r="L408" s="337"/>
      <c r="M408" s="337"/>
      <c r="N408" s="337"/>
      <c r="O408" s="337"/>
      <c r="P408" s="337"/>
      <c r="Q408" s="337"/>
      <c r="R408" s="337"/>
      <c r="S408" s="337"/>
      <c r="T408" s="337"/>
      <c r="U408" s="337"/>
      <c r="V408" s="337"/>
      <c r="W408" s="337"/>
      <c r="X408" s="337"/>
    </row>
    <row r="409" spans="1:24" ht="12.75">
      <c r="A409" s="337"/>
      <c r="B409" s="337"/>
      <c r="C409" s="337"/>
      <c r="D409" s="337"/>
      <c r="E409" s="337"/>
      <c r="F409" s="337"/>
      <c r="G409" s="337"/>
      <c r="H409" s="337"/>
      <c r="I409" s="337"/>
      <c r="J409" s="337"/>
      <c r="K409" s="337"/>
      <c r="L409" s="337"/>
      <c r="M409" s="337"/>
      <c r="N409" s="337"/>
      <c r="O409" s="337"/>
      <c r="P409" s="337"/>
      <c r="Q409" s="337"/>
      <c r="R409" s="337"/>
      <c r="S409" s="337"/>
      <c r="T409" s="337"/>
      <c r="U409" s="337"/>
      <c r="V409" s="337"/>
      <c r="W409" s="337"/>
      <c r="X409" s="337"/>
    </row>
    <row r="410" spans="1:24" ht="12.75">
      <c r="A410" s="337"/>
      <c r="B410" s="337"/>
      <c r="C410" s="337"/>
      <c r="D410" s="337"/>
      <c r="E410" s="337"/>
      <c r="F410" s="337"/>
      <c r="G410" s="337"/>
      <c r="H410" s="337"/>
      <c r="I410" s="337"/>
      <c r="J410" s="337"/>
      <c r="K410" s="337"/>
      <c r="L410" s="337"/>
      <c r="M410" s="337"/>
      <c r="N410" s="337"/>
      <c r="O410" s="337"/>
      <c r="P410" s="337"/>
      <c r="Q410" s="337"/>
      <c r="R410" s="337"/>
      <c r="S410" s="337"/>
      <c r="T410" s="337"/>
      <c r="U410" s="337"/>
      <c r="V410" s="337"/>
      <c r="W410" s="337"/>
      <c r="X410" s="337"/>
    </row>
    <row r="411" spans="1:24" ht="12.75">
      <c r="A411" s="337"/>
      <c r="B411" s="337"/>
      <c r="C411" s="337"/>
      <c r="D411" s="337"/>
      <c r="E411" s="337"/>
      <c r="F411" s="337"/>
      <c r="G411" s="337"/>
      <c r="H411" s="337"/>
      <c r="I411" s="337"/>
      <c r="J411" s="337"/>
      <c r="K411" s="337"/>
      <c r="L411" s="337"/>
      <c r="M411" s="337"/>
      <c r="N411" s="337"/>
      <c r="O411" s="337"/>
      <c r="P411" s="337"/>
      <c r="Q411" s="337"/>
      <c r="R411" s="337"/>
      <c r="S411" s="337"/>
      <c r="T411" s="337"/>
      <c r="U411" s="337"/>
      <c r="V411" s="337"/>
      <c r="W411" s="337"/>
      <c r="X411" s="337"/>
    </row>
    <row r="412" spans="1:24" ht="12.75">
      <c r="A412" s="337"/>
      <c r="B412" s="337"/>
      <c r="C412" s="337"/>
      <c r="D412" s="337"/>
      <c r="E412" s="337"/>
      <c r="F412" s="337"/>
      <c r="G412" s="337"/>
      <c r="H412" s="337"/>
      <c r="I412" s="337"/>
      <c r="J412" s="337"/>
      <c r="K412" s="337"/>
      <c r="L412" s="337"/>
      <c r="M412" s="337"/>
      <c r="N412" s="337"/>
      <c r="O412" s="337"/>
      <c r="P412" s="337"/>
      <c r="Q412" s="337"/>
      <c r="R412" s="337"/>
      <c r="S412" s="337"/>
      <c r="T412" s="337"/>
      <c r="U412" s="337"/>
      <c r="V412" s="337"/>
      <c r="W412" s="337"/>
      <c r="X412" s="337"/>
    </row>
    <row r="413" spans="1:24" ht="12.75">
      <c r="A413" s="337"/>
      <c r="B413" s="337"/>
      <c r="C413" s="337"/>
      <c r="D413" s="337"/>
      <c r="E413" s="337"/>
      <c r="F413" s="337"/>
      <c r="G413" s="337"/>
      <c r="H413" s="337"/>
      <c r="I413" s="337"/>
      <c r="J413" s="337"/>
      <c r="K413" s="337"/>
      <c r="L413" s="337"/>
      <c r="M413" s="337"/>
      <c r="N413" s="337"/>
      <c r="O413" s="337"/>
      <c r="P413" s="337"/>
      <c r="Q413" s="337"/>
      <c r="R413" s="337"/>
      <c r="S413" s="337"/>
      <c r="T413" s="337"/>
      <c r="U413" s="337"/>
      <c r="V413" s="337"/>
      <c r="W413" s="337"/>
      <c r="X413" s="337"/>
    </row>
    <row r="414" spans="1:24" ht="12.75">
      <c r="A414" s="337"/>
      <c r="B414" s="337"/>
      <c r="C414" s="337"/>
      <c r="D414" s="337"/>
      <c r="E414" s="337"/>
      <c r="F414" s="337"/>
      <c r="G414" s="337"/>
      <c r="H414" s="337"/>
      <c r="I414" s="337"/>
      <c r="J414" s="337"/>
      <c r="K414" s="337"/>
      <c r="L414" s="337"/>
      <c r="M414" s="337"/>
      <c r="N414" s="337"/>
      <c r="O414" s="337"/>
      <c r="P414" s="337"/>
      <c r="Q414" s="337"/>
      <c r="R414" s="337"/>
      <c r="S414" s="337"/>
      <c r="T414" s="337"/>
      <c r="U414" s="337"/>
      <c r="V414" s="337"/>
      <c r="W414" s="337"/>
      <c r="X414" s="337"/>
    </row>
    <row r="415" spans="1:24" ht="12.75">
      <c r="A415" s="337"/>
      <c r="B415" s="337"/>
      <c r="C415" s="337"/>
      <c r="D415" s="337"/>
      <c r="E415" s="337"/>
      <c r="F415" s="337"/>
      <c r="G415" s="337"/>
      <c r="H415" s="337"/>
      <c r="I415" s="337"/>
      <c r="J415" s="337"/>
      <c r="K415" s="337"/>
      <c r="L415" s="337"/>
      <c r="M415" s="337"/>
      <c r="N415" s="337"/>
      <c r="O415" s="337"/>
      <c r="P415" s="337"/>
      <c r="Q415" s="337"/>
      <c r="R415" s="337"/>
      <c r="S415" s="337"/>
      <c r="T415" s="337"/>
      <c r="U415" s="337"/>
      <c r="V415" s="337"/>
      <c r="W415" s="337"/>
      <c r="X415" s="337"/>
    </row>
    <row r="416" spans="1:24" ht="12.75">
      <c r="A416" s="337"/>
      <c r="B416" s="337"/>
      <c r="C416" s="337"/>
      <c r="D416" s="337"/>
      <c r="E416" s="337"/>
      <c r="F416" s="337"/>
      <c r="G416" s="337"/>
      <c r="H416" s="337"/>
      <c r="I416" s="337"/>
      <c r="J416" s="337"/>
      <c r="K416" s="337"/>
      <c r="L416" s="337"/>
      <c r="M416" s="337"/>
      <c r="N416" s="337"/>
      <c r="O416" s="337"/>
      <c r="P416" s="337"/>
      <c r="Q416" s="337"/>
      <c r="R416" s="337"/>
      <c r="S416" s="337"/>
      <c r="T416" s="337"/>
      <c r="U416" s="337"/>
      <c r="V416" s="337"/>
      <c r="W416" s="337"/>
      <c r="X416" s="337"/>
    </row>
    <row r="417" spans="1:24" ht="12.75">
      <c r="A417" s="337"/>
      <c r="B417" s="337"/>
      <c r="C417" s="337"/>
      <c r="D417" s="337"/>
      <c r="E417" s="337"/>
      <c r="F417" s="337"/>
      <c r="G417" s="337"/>
      <c r="H417" s="337"/>
      <c r="I417" s="337"/>
      <c r="J417" s="337"/>
      <c r="K417" s="337"/>
      <c r="L417" s="337"/>
      <c r="M417" s="337"/>
      <c r="N417" s="337"/>
      <c r="O417" s="337"/>
      <c r="P417" s="337"/>
      <c r="Q417" s="337"/>
      <c r="R417" s="337"/>
      <c r="S417" s="337"/>
      <c r="T417" s="337"/>
      <c r="U417" s="337"/>
      <c r="V417" s="337"/>
      <c r="W417" s="337"/>
      <c r="X417" s="337"/>
    </row>
    <row r="418" spans="1:24" ht="12.75">
      <c r="A418" s="337"/>
      <c r="B418" s="337"/>
      <c r="C418" s="337"/>
      <c r="D418" s="337"/>
      <c r="E418" s="337"/>
      <c r="F418" s="337"/>
      <c r="G418" s="337"/>
      <c r="H418" s="337"/>
      <c r="I418" s="337"/>
      <c r="J418" s="337"/>
      <c r="K418" s="337"/>
      <c r="L418" s="337"/>
      <c r="M418" s="337"/>
      <c r="N418" s="337"/>
      <c r="O418" s="337"/>
      <c r="P418" s="337"/>
      <c r="Q418" s="337"/>
      <c r="R418" s="337"/>
      <c r="S418" s="337"/>
      <c r="T418" s="337"/>
      <c r="U418" s="337"/>
      <c r="V418" s="337"/>
      <c r="W418" s="337"/>
      <c r="X418" s="337"/>
    </row>
    <row r="419" spans="1:24" ht="12.75">
      <c r="A419" s="337"/>
      <c r="B419" s="337"/>
      <c r="C419" s="337"/>
      <c r="D419" s="337"/>
      <c r="E419" s="337"/>
      <c r="F419" s="337"/>
      <c r="G419" s="337"/>
      <c r="H419" s="337"/>
      <c r="I419" s="337"/>
      <c r="J419" s="337"/>
      <c r="K419" s="337"/>
      <c r="L419" s="337"/>
      <c r="M419" s="337"/>
      <c r="N419" s="337"/>
      <c r="O419" s="337"/>
      <c r="P419" s="337"/>
      <c r="Q419" s="337"/>
      <c r="R419" s="337"/>
      <c r="S419" s="337"/>
      <c r="T419" s="337"/>
      <c r="U419" s="337"/>
      <c r="V419" s="337"/>
      <c r="W419" s="337"/>
      <c r="X419" s="337"/>
    </row>
    <row r="420" spans="1:24" ht="12.75">
      <c r="A420" s="337"/>
      <c r="B420" s="337"/>
      <c r="C420" s="337"/>
      <c r="D420" s="337"/>
      <c r="E420" s="337"/>
      <c r="F420" s="337"/>
      <c r="G420" s="337"/>
      <c r="H420" s="337"/>
      <c r="I420" s="337"/>
      <c r="J420" s="337"/>
      <c r="K420" s="337"/>
      <c r="L420" s="337"/>
      <c r="M420" s="337"/>
      <c r="N420" s="337"/>
      <c r="O420" s="337"/>
      <c r="P420" s="337"/>
      <c r="Q420" s="337"/>
      <c r="R420" s="337"/>
      <c r="S420" s="337"/>
      <c r="T420" s="337"/>
      <c r="U420" s="337"/>
      <c r="V420" s="337"/>
      <c r="W420" s="337"/>
      <c r="X420" s="337"/>
    </row>
    <row r="421" spans="1:24" ht="12.75">
      <c r="A421" s="337"/>
      <c r="B421" s="337"/>
      <c r="C421" s="337"/>
      <c r="D421" s="337"/>
      <c r="E421" s="337"/>
      <c r="F421" s="337"/>
      <c r="G421" s="337"/>
      <c r="H421" s="337"/>
      <c r="I421" s="337"/>
      <c r="J421" s="337"/>
      <c r="K421" s="337"/>
      <c r="L421" s="337"/>
      <c r="M421" s="337"/>
      <c r="N421" s="337"/>
      <c r="O421" s="337"/>
      <c r="P421" s="337"/>
      <c r="Q421" s="337"/>
      <c r="R421" s="337"/>
      <c r="S421" s="337"/>
      <c r="T421" s="337"/>
      <c r="U421" s="337"/>
      <c r="V421" s="337"/>
      <c r="W421" s="337"/>
      <c r="X421" s="337"/>
    </row>
    <row r="422" spans="1:24" ht="12.75">
      <c r="A422" s="337"/>
      <c r="B422" s="337"/>
      <c r="C422" s="337"/>
      <c r="D422" s="337"/>
      <c r="E422" s="337"/>
      <c r="F422" s="337"/>
      <c r="G422" s="337"/>
      <c r="H422" s="337"/>
      <c r="I422" s="337"/>
      <c r="J422" s="337"/>
      <c r="K422" s="337"/>
      <c r="L422" s="337"/>
      <c r="M422" s="337"/>
      <c r="N422" s="337"/>
      <c r="O422" s="337"/>
      <c r="P422" s="337"/>
      <c r="Q422" s="337"/>
      <c r="R422" s="337"/>
      <c r="S422" s="337"/>
      <c r="T422" s="337"/>
      <c r="U422" s="337"/>
      <c r="V422" s="337"/>
      <c r="W422" s="337"/>
      <c r="X422" s="337"/>
    </row>
    <row r="423" spans="1:24" ht="12.75">
      <c r="A423" s="337"/>
      <c r="B423" s="337"/>
      <c r="C423" s="337"/>
      <c r="D423" s="337"/>
      <c r="E423" s="337"/>
      <c r="F423" s="337"/>
      <c r="G423" s="337"/>
      <c r="H423" s="337"/>
      <c r="I423" s="337"/>
      <c r="J423" s="337"/>
      <c r="K423" s="337"/>
      <c r="L423" s="337"/>
      <c r="M423" s="337"/>
      <c r="N423" s="337"/>
      <c r="O423" s="337"/>
      <c r="P423" s="337"/>
      <c r="Q423" s="337"/>
      <c r="R423" s="337"/>
      <c r="S423" s="337"/>
      <c r="T423" s="337"/>
      <c r="U423" s="337"/>
      <c r="V423" s="337"/>
      <c r="W423" s="337"/>
      <c r="X423" s="337"/>
    </row>
    <row r="424" spans="1:24" ht="12.75">
      <c r="A424" s="337"/>
      <c r="B424" s="337"/>
      <c r="C424" s="337"/>
      <c r="D424" s="337"/>
      <c r="E424" s="337"/>
      <c r="F424" s="337"/>
      <c r="G424" s="337"/>
      <c r="H424" s="337"/>
      <c r="I424" s="337"/>
      <c r="J424" s="337"/>
      <c r="K424" s="337"/>
      <c r="L424" s="337"/>
      <c r="M424" s="337"/>
      <c r="N424" s="337"/>
      <c r="O424" s="337"/>
      <c r="P424" s="337"/>
      <c r="Q424" s="337"/>
      <c r="R424" s="337"/>
      <c r="S424" s="337"/>
      <c r="T424" s="337"/>
      <c r="U424" s="337"/>
      <c r="V424" s="337"/>
      <c r="W424" s="337"/>
      <c r="X424" s="337"/>
    </row>
    <row r="425" spans="1:24" ht="12.75">
      <c r="A425" s="337"/>
      <c r="B425" s="337"/>
      <c r="C425" s="337"/>
      <c r="D425" s="337"/>
      <c r="E425" s="337"/>
      <c r="F425" s="337"/>
      <c r="G425" s="337"/>
      <c r="H425" s="337"/>
      <c r="I425" s="337"/>
      <c r="J425" s="337"/>
      <c r="K425" s="337"/>
      <c r="L425" s="337"/>
      <c r="M425" s="337"/>
      <c r="N425" s="337"/>
      <c r="O425" s="337"/>
      <c r="P425" s="337"/>
      <c r="Q425" s="337"/>
      <c r="R425" s="337"/>
      <c r="S425" s="337"/>
      <c r="T425" s="337"/>
      <c r="U425" s="337"/>
      <c r="V425" s="337"/>
      <c r="W425" s="337"/>
      <c r="X425" s="337"/>
    </row>
    <row r="426" spans="1:24" ht="12.75">
      <c r="A426" s="337"/>
      <c r="B426" s="337"/>
      <c r="C426" s="337"/>
      <c r="D426" s="337"/>
      <c r="E426" s="337"/>
      <c r="F426" s="337"/>
      <c r="G426" s="337"/>
      <c r="H426" s="337"/>
      <c r="I426" s="337"/>
      <c r="J426" s="337"/>
      <c r="K426" s="337"/>
      <c r="L426" s="337"/>
      <c r="M426" s="337"/>
      <c r="N426" s="337"/>
      <c r="O426" s="337"/>
      <c r="P426" s="337"/>
      <c r="Q426" s="337"/>
      <c r="R426" s="337"/>
      <c r="S426" s="337"/>
      <c r="T426" s="337"/>
      <c r="U426" s="337"/>
      <c r="V426" s="337"/>
      <c r="W426" s="337"/>
      <c r="X426" s="337"/>
    </row>
    <row r="427" spans="1:24" ht="12.75">
      <c r="A427" s="337"/>
      <c r="B427" s="337"/>
      <c r="C427" s="337"/>
      <c r="D427" s="337"/>
      <c r="E427" s="337"/>
      <c r="F427" s="337"/>
      <c r="G427" s="337"/>
      <c r="H427" s="337"/>
      <c r="I427" s="337"/>
      <c r="J427" s="337"/>
      <c r="K427" s="337"/>
      <c r="L427" s="337"/>
      <c r="M427" s="337"/>
      <c r="N427" s="337"/>
      <c r="O427" s="337"/>
      <c r="P427" s="337"/>
      <c r="Q427" s="337"/>
      <c r="R427" s="337"/>
      <c r="S427" s="337"/>
      <c r="T427" s="337"/>
      <c r="U427" s="337"/>
      <c r="V427" s="337"/>
      <c r="W427" s="337"/>
      <c r="X427" s="337"/>
    </row>
    <row r="428" spans="1:24" ht="12.75">
      <c r="A428" s="337"/>
      <c r="B428" s="337"/>
      <c r="C428" s="337"/>
      <c r="D428" s="337"/>
      <c r="E428" s="337"/>
      <c r="F428" s="337"/>
      <c r="G428" s="337"/>
      <c r="H428" s="337"/>
      <c r="I428" s="337"/>
      <c r="J428" s="337"/>
      <c r="K428" s="337"/>
      <c r="L428" s="337"/>
      <c r="M428" s="337"/>
      <c r="N428" s="337"/>
      <c r="O428" s="337"/>
      <c r="P428" s="337"/>
      <c r="Q428" s="337"/>
      <c r="R428" s="337"/>
      <c r="S428" s="337"/>
      <c r="T428" s="337"/>
      <c r="U428" s="337"/>
      <c r="V428" s="337"/>
      <c r="W428" s="337"/>
      <c r="X428" s="337"/>
    </row>
    <row r="429" spans="1:24" ht="12.75">
      <c r="A429" s="337"/>
      <c r="B429" s="337"/>
      <c r="C429" s="337"/>
      <c r="D429" s="337"/>
      <c r="E429" s="337"/>
      <c r="F429" s="337"/>
      <c r="G429" s="337"/>
      <c r="H429" s="337"/>
      <c r="I429" s="337"/>
      <c r="J429" s="337"/>
      <c r="K429" s="337"/>
      <c r="L429" s="337"/>
      <c r="M429" s="337"/>
      <c r="N429" s="337"/>
      <c r="O429" s="337"/>
      <c r="P429" s="337"/>
      <c r="Q429" s="337"/>
      <c r="R429" s="337"/>
      <c r="S429" s="337"/>
      <c r="T429" s="337"/>
      <c r="U429" s="337"/>
      <c r="V429" s="337"/>
      <c r="W429" s="337"/>
      <c r="X429" s="337"/>
    </row>
    <row r="430" spans="1:24" ht="12.75">
      <c r="A430" s="337"/>
      <c r="B430" s="337"/>
      <c r="C430" s="337"/>
      <c r="D430" s="337"/>
      <c r="E430" s="337"/>
      <c r="F430" s="337"/>
      <c r="G430" s="337"/>
      <c r="H430" s="337"/>
      <c r="I430" s="337"/>
      <c r="J430" s="337"/>
      <c r="K430" s="337"/>
      <c r="L430" s="337"/>
      <c r="M430" s="337"/>
      <c r="N430" s="337"/>
      <c r="O430" s="337"/>
      <c r="P430" s="337"/>
      <c r="Q430" s="337"/>
      <c r="R430" s="337"/>
      <c r="S430" s="337"/>
      <c r="T430" s="337"/>
      <c r="U430" s="337"/>
      <c r="V430" s="337"/>
      <c r="W430" s="337"/>
      <c r="X430" s="337"/>
    </row>
    <row r="431" spans="1:24" ht="12.75">
      <c r="A431" s="337"/>
      <c r="B431" s="337"/>
      <c r="C431" s="337"/>
      <c r="D431" s="337"/>
      <c r="E431" s="337"/>
      <c r="F431" s="337"/>
      <c r="G431" s="337"/>
      <c r="H431" s="337"/>
      <c r="I431" s="337"/>
      <c r="J431" s="337"/>
      <c r="K431" s="337"/>
      <c r="L431" s="337"/>
      <c r="M431" s="337"/>
      <c r="N431" s="337"/>
      <c r="O431" s="337"/>
      <c r="P431" s="337"/>
      <c r="Q431" s="337"/>
      <c r="R431" s="337"/>
      <c r="S431" s="337"/>
      <c r="T431" s="337"/>
      <c r="U431" s="337"/>
      <c r="V431" s="337"/>
      <c r="W431" s="337"/>
      <c r="X431" s="337"/>
    </row>
    <row r="432" spans="1:24" ht="12.75">
      <c r="A432" s="337"/>
      <c r="B432" s="337"/>
      <c r="C432" s="337"/>
      <c r="D432" s="337"/>
      <c r="E432" s="337"/>
      <c r="F432" s="337"/>
      <c r="G432" s="337"/>
      <c r="H432" s="337"/>
      <c r="I432" s="337"/>
      <c r="J432" s="337"/>
      <c r="K432" s="337"/>
      <c r="L432" s="337"/>
      <c r="M432" s="337"/>
      <c r="N432" s="337"/>
      <c r="O432" s="337"/>
      <c r="P432" s="337"/>
      <c r="Q432" s="337"/>
      <c r="R432" s="337"/>
      <c r="S432" s="337"/>
      <c r="T432" s="337"/>
      <c r="U432" s="337"/>
      <c r="V432" s="337"/>
      <c r="W432" s="337"/>
      <c r="X432" s="337"/>
    </row>
    <row r="433" spans="1:24" ht="12.75">
      <c r="A433" s="337"/>
      <c r="B433" s="337"/>
      <c r="C433" s="337"/>
      <c r="D433" s="337"/>
      <c r="E433" s="337"/>
      <c r="F433" s="337"/>
      <c r="G433" s="337"/>
      <c r="H433" s="337"/>
      <c r="I433" s="337"/>
      <c r="J433" s="337"/>
      <c r="K433" s="337"/>
      <c r="L433" s="337"/>
      <c r="M433" s="337"/>
      <c r="N433" s="337"/>
      <c r="O433" s="337"/>
      <c r="P433" s="337"/>
      <c r="Q433" s="337"/>
      <c r="R433" s="337"/>
      <c r="S433" s="337"/>
      <c r="T433" s="337"/>
      <c r="U433" s="337"/>
      <c r="V433" s="337"/>
      <c r="W433" s="337"/>
      <c r="X433" s="337"/>
    </row>
    <row r="434" spans="1:24" ht="12.75">
      <c r="A434" s="337"/>
      <c r="B434" s="337"/>
      <c r="C434" s="337"/>
      <c r="D434" s="337"/>
      <c r="E434" s="337"/>
      <c r="F434" s="337"/>
      <c r="G434" s="337"/>
      <c r="H434" s="337"/>
      <c r="I434" s="337"/>
      <c r="J434" s="337"/>
      <c r="K434" s="337"/>
      <c r="L434" s="337"/>
      <c r="M434" s="337"/>
      <c r="N434" s="337"/>
      <c r="O434" s="337"/>
      <c r="P434" s="337"/>
      <c r="Q434" s="337"/>
      <c r="R434" s="337"/>
      <c r="S434" s="337"/>
      <c r="T434" s="337"/>
      <c r="U434" s="337"/>
      <c r="V434" s="337"/>
      <c r="W434" s="337"/>
      <c r="X434" s="337"/>
    </row>
    <row r="435" spans="1:24" ht="12.75">
      <c r="A435" s="337"/>
      <c r="B435" s="337"/>
      <c r="C435" s="337"/>
      <c r="D435" s="337"/>
      <c r="E435" s="337"/>
      <c r="F435" s="337"/>
      <c r="G435" s="337"/>
      <c r="H435" s="337"/>
      <c r="I435" s="337"/>
      <c r="J435" s="337"/>
      <c r="K435" s="337"/>
      <c r="L435" s="337"/>
      <c r="M435" s="337"/>
      <c r="N435" s="337"/>
      <c r="O435" s="337"/>
      <c r="P435" s="337"/>
      <c r="Q435" s="337"/>
      <c r="R435" s="337"/>
      <c r="S435" s="337"/>
      <c r="T435" s="337"/>
      <c r="U435" s="337"/>
      <c r="V435" s="337"/>
      <c r="W435" s="337"/>
      <c r="X435" s="337"/>
    </row>
    <row r="436" spans="1:24" ht="12.75">
      <c r="A436" s="337"/>
      <c r="B436" s="337"/>
      <c r="C436" s="337"/>
      <c r="D436" s="337"/>
      <c r="E436" s="337"/>
      <c r="F436" s="337"/>
      <c r="G436" s="337"/>
      <c r="H436" s="337"/>
      <c r="I436" s="337"/>
      <c r="J436" s="337"/>
      <c r="K436" s="337"/>
      <c r="L436" s="337"/>
      <c r="M436" s="337"/>
      <c r="N436" s="337"/>
      <c r="O436" s="337"/>
      <c r="P436" s="337"/>
      <c r="Q436" s="337"/>
      <c r="R436" s="337"/>
      <c r="S436" s="337"/>
      <c r="T436" s="337"/>
      <c r="U436" s="337"/>
      <c r="V436" s="337"/>
      <c r="W436" s="337"/>
      <c r="X436" s="337"/>
    </row>
    <row r="437" spans="1:24" ht="12.75">
      <c r="A437" s="337"/>
      <c r="B437" s="337"/>
      <c r="C437" s="337"/>
      <c r="D437" s="337"/>
      <c r="E437" s="337"/>
      <c r="F437" s="337"/>
      <c r="G437" s="337"/>
      <c r="H437" s="337"/>
      <c r="I437" s="337"/>
      <c r="J437" s="337"/>
      <c r="K437" s="337"/>
      <c r="L437" s="337"/>
      <c r="M437" s="337"/>
      <c r="N437" s="337"/>
      <c r="O437" s="337"/>
      <c r="P437" s="337"/>
      <c r="Q437" s="337"/>
      <c r="R437" s="337"/>
      <c r="S437" s="337"/>
      <c r="T437" s="337"/>
      <c r="U437" s="337"/>
      <c r="V437" s="337"/>
      <c r="W437" s="337"/>
      <c r="X437" s="337"/>
    </row>
    <row r="438" spans="1:24" ht="12.75">
      <c r="A438" s="337"/>
      <c r="B438" s="337"/>
      <c r="C438" s="337"/>
      <c r="D438" s="337"/>
      <c r="E438" s="337"/>
      <c r="F438" s="337"/>
      <c r="G438" s="337"/>
      <c r="H438" s="337"/>
      <c r="I438" s="337"/>
      <c r="J438" s="337"/>
      <c r="K438" s="337"/>
      <c r="L438" s="337"/>
      <c r="M438" s="337"/>
      <c r="N438" s="337"/>
      <c r="O438" s="337"/>
      <c r="P438" s="337"/>
      <c r="Q438" s="337"/>
      <c r="R438" s="337"/>
      <c r="S438" s="337"/>
      <c r="T438" s="337"/>
      <c r="U438" s="337"/>
      <c r="V438" s="337"/>
      <c r="W438" s="337"/>
      <c r="X438" s="337"/>
    </row>
    <row r="439" spans="1:24" ht="12.75">
      <c r="A439" s="337"/>
      <c r="B439" s="337"/>
      <c r="C439" s="337"/>
      <c r="D439" s="337"/>
      <c r="E439" s="337"/>
      <c r="F439" s="337"/>
      <c r="G439" s="337"/>
      <c r="H439" s="337"/>
      <c r="I439" s="337"/>
      <c r="J439" s="337"/>
      <c r="K439" s="337"/>
      <c r="L439" s="337"/>
      <c r="M439" s="337"/>
      <c r="N439" s="337"/>
      <c r="O439" s="337"/>
      <c r="P439" s="337"/>
      <c r="Q439" s="337"/>
      <c r="R439" s="337"/>
      <c r="S439" s="337"/>
      <c r="T439" s="337"/>
      <c r="U439" s="337"/>
      <c r="V439" s="337"/>
      <c r="W439" s="337"/>
      <c r="X439" s="337"/>
    </row>
    <row r="440" spans="1:24" ht="12.75">
      <c r="A440" s="337"/>
      <c r="B440" s="337"/>
      <c r="C440" s="337"/>
      <c r="D440" s="337"/>
      <c r="E440" s="337"/>
      <c r="F440" s="337"/>
      <c r="G440" s="337"/>
      <c r="H440" s="337"/>
      <c r="I440" s="337"/>
      <c r="J440" s="337"/>
      <c r="K440" s="337"/>
      <c r="L440" s="337"/>
      <c r="M440" s="337"/>
      <c r="N440" s="337"/>
      <c r="O440" s="337"/>
      <c r="P440" s="337"/>
      <c r="Q440" s="337"/>
      <c r="R440" s="337"/>
      <c r="S440" s="337"/>
      <c r="T440" s="337"/>
      <c r="U440" s="337"/>
      <c r="V440" s="337"/>
      <c r="W440" s="337"/>
      <c r="X440" s="337"/>
    </row>
    <row r="441" spans="1:24" ht="12.75">
      <c r="A441" s="337"/>
      <c r="B441" s="337"/>
      <c r="C441" s="337"/>
      <c r="D441" s="337"/>
      <c r="E441" s="337"/>
      <c r="F441" s="337"/>
      <c r="G441" s="337"/>
      <c r="H441" s="337"/>
      <c r="I441" s="337"/>
      <c r="J441" s="337"/>
      <c r="K441" s="337"/>
      <c r="L441" s="337"/>
      <c r="M441" s="337"/>
      <c r="N441" s="337"/>
      <c r="O441" s="337"/>
      <c r="P441" s="337"/>
      <c r="Q441" s="337"/>
      <c r="R441" s="337"/>
      <c r="S441" s="337"/>
      <c r="T441" s="337"/>
      <c r="U441" s="337"/>
      <c r="V441" s="337"/>
      <c r="W441" s="337"/>
      <c r="X441" s="337"/>
    </row>
    <row r="442" spans="1:24" ht="12.75">
      <c r="A442" s="337"/>
      <c r="B442" s="337"/>
      <c r="C442" s="337"/>
      <c r="D442" s="337"/>
      <c r="E442" s="337"/>
      <c r="F442" s="337"/>
      <c r="G442" s="337"/>
      <c r="H442" s="337"/>
      <c r="I442" s="337"/>
      <c r="J442" s="337"/>
      <c r="K442" s="337"/>
      <c r="L442" s="337"/>
      <c r="M442" s="337"/>
      <c r="N442" s="337"/>
      <c r="O442" s="337"/>
      <c r="P442" s="337"/>
      <c r="Q442" s="337"/>
      <c r="R442" s="337"/>
      <c r="S442" s="337"/>
      <c r="T442" s="337"/>
      <c r="U442" s="337"/>
      <c r="V442" s="337"/>
      <c r="W442" s="337"/>
      <c r="X442" s="337"/>
    </row>
    <row r="443" spans="1:24" ht="12.75">
      <c r="A443" s="337"/>
      <c r="B443" s="337"/>
      <c r="C443" s="337"/>
      <c r="D443" s="337"/>
      <c r="E443" s="337"/>
      <c r="F443" s="337"/>
      <c r="G443" s="337"/>
      <c r="H443" s="337"/>
      <c r="I443" s="337"/>
      <c r="J443" s="337"/>
      <c r="K443" s="337"/>
      <c r="L443" s="337"/>
      <c r="M443" s="337"/>
      <c r="N443" s="337"/>
      <c r="O443" s="337"/>
      <c r="P443" s="337"/>
      <c r="Q443" s="337"/>
      <c r="R443" s="337"/>
      <c r="S443" s="337"/>
      <c r="T443" s="337"/>
      <c r="U443" s="337"/>
      <c r="V443" s="337"/>
      <c r="W443" s="337"/>
      <c r="X443" s="337"/>
    </row>
    <row r="444" spans="1:24" ht="12.75">
      <c r="A444" s="337"/>
      <c r="B444" s="337"/>
      <c r="C444" s="337"/>
      <c r="D444" s="337"/>
      <c r="E444" s="337"/>
      <c r="F444" s="337"/>
      <c r="G444" s="337"/>
      <c r="H444" s="337"/>
      <c r="I444" s="337"/>
      <c r="J444" s="337"/>
      <c r="K444" s="337"/>
      <c r="L444" s="337"/>
      <c r="M444" s="337"/>
      <c r="N444" s="337"/>
      <c r="O444" s="337"/>
      <c r="P444" s="337"/>
      <c r="Q444" s="337"/>
      <c r="R444" s="337"/>
      <c r="S444" s="337"/>
      <c r="T444" s="337"/>
      <c r="U444" s="337"/>
      <c r="V444" s="337"/>
      <c r="W444" s="337"/>
      <c r="X444" s="337"/>
    </row>
    <row r="445" spans="1:24" ht="12.75">
      <c r="A445" s="337"/>
      <c r="B445" s="337"/>
      <c r="C445" s="337"/>
      <c r="D445" s="337"/>
      <c r="E445" s="337"/>
      <c r="F445" s="337"/>
      <c r="G445" s="337"/>
      <c r="H445" s="337"/>
      <c r="I445" s="337"/>
      <c r="J445" s="337"/>
      <c r="K445" s="337"/>
      <c r="L445" s="337"/>
      <c r="M445" s="337"/>
      <c r="N445" s="337"/>
      <c r="O445" s="337"/>
      <c r="P445" s="337"/>
      <c r="Q445" s="337"/>
      <c r="R445" s="337"/>
      <c r="S445" s="337"/>
      <c r="T445" s="337"/>
      <c r="U445" s="337"/>
      <c r="V445" s="337"/>
      <c r="W445" s="337"/>
      <c r="X445" s="337"/>
    </row>
    <row r="446" spans="1:24" ht="12.75">
      <c r="A446" s="337"/>
      <c r="B446" s="337"/>
      <c r="C446" s="337"/>
      <c r="D446" s="337"/>
      <c r="E446" s="337"/>
      <c r="F446" s="337"/>
      <c r="G446" s="337"/>
      <c r="H446" s="337"/>
      <c r="I446" s="337"/>
      <c r="J446" s="337"/>
      <c r="K446" s="337"/>
      <c r="L446" s="337"/>
      <c r="M446" s="337"/>
      <c r="N446" s="337"/>
      <c r="O446" s="337"/>
      <c r="P446" s="337"/>
      <c r="Q446" s="337"/>
      <c r="R446" s="337"/>
      <c r="S446" s="337"/>
      <c r="T446" s="337"/>
      <c r="U446" s="337"/>
      <c r="V446" s="337"/>
      <c r="W446" s="337"/>
      <c r="X446" s="337"/>
    </row>
    <row r="447" spans="1:24" ht="12.75">
      <c r="A447" s="337"/>
      <c r="B447" s="337"/>
      <c r="C447" s="337"/>
      <c r="D447" s="337"/>
      <c r="E447" s="337"/>
      <c r="F447" s="337"/>
      <c r="G447" s="337"/>
      <c r="H447" s="337"/>
      <c r="I447" s="337"/>
      <c r="J447" s="337"/>
      <c r="K447" s="337"/>
      <c r="L447" s="337"/>
      <c r="M447" s="337"/>
      <c r="N447" s="337"/>
      <c r="O447" s="337"/>
      <c r="P447" s="337"/>
      <c r="Q447" s="337"/>
      <c r="R447" s="337"/>
      <c r="S447" s="337"/>
      <c r="T447" s="337"/>
      <c r="U447" s="337"/>
      <c r="V447" s="337"/>
      <c r="W447" s="337"/>
      <c r="X447" s="337"/>
    </row>
    <row r="448" spans="1:24" ht="12.75">
      <c r="A448" s="337"/>
      <c r="B448" s="337"/>
      <c r="C448" s="337"/>
      <c r="D448" s="337"/>
      <c r="E448" s="337"/>
      <c r="F448" s="337"/>
      <c r="G448" s="337"/>
      <c r="H448" s="337"/>
      <c r="I448" s="337"/>
      <c r="J448" s="337"/>
      <c r="K448" s="337"/>
      <c r="L448" s="337"/>
      <c r="M448" s="337"/>
      <c r="N448" s="337"/>
      <c r="O448" s="337"/>
      <c r="P448" s="337"/>
      <c r="Q448" s="337"/>
      <c r="R448" s="337"/>
      <c r="S448" s="337"/>
      <c r="T448" s="337"/>
      <c r="U448" s="337"/>
      <c r="V448" s="337"/>
      <c r="W448" s="337"/>
      <c r="X448" s="337"/>
    </row>
    <row r="449" spans="1:24" ht="12.75">
      <c r="A449" s="337"/>
      <c r="B449" s="337"/>
      <c r="C449" s="337"/>
      <c r="D449" s="337"/>
      <c r="E449" s="337"/>
      <c r="F449" s="337"/>
      <c r="G449" s="337"/>
      <c r="H449" s="337"/>
      <c r="I449" s="337"/>
      <c r="J449" s="337"/>
      <c r="K449" s="337"/>
      <c r="L449" s="337"/>
      <c r="M449" s="337"/>
      <c r="N449" s="337"/>
      <c r="O449" s="337"/>
      <c r="P449" s="337"/>
      <c r="Q449" s="337"/>
      <c r="R449" s="337"/>
      <c r="S449" s="337"/>
      <c r="T449" s="337"/>
      <c r="U449" s="337"/>
      <c r="V449" s="337"/>
      <c r="W449" s="337"/>
      <c r="X449" s="337"/>
    </row>
    <row r="450" spans="1:24" ht="12.75">
      <c r="A450" s="337"/>
      <c r="B450" s="337"/>
      <c r="C450" s="337"/>
      <c r="D450" s="337"/>
      <c r="E450" s="337"/>
      <c r="F450" s="337"/>
      <c r="G450" s="337"/>
      <c r="H450" s="337"/>
      <c r="I450" s="337"/>
      <c r="J450" s="337"/>
      <c r="K450" s="337"/>
      <c r="L450" s="337"/>
      <c r="M450" s="337"/>
      <c r="N450" s="337"/>
      <c r="O450" s="337"/>
      <c r="P450" s="337"/>
      <c r="Q450" s="337"/>
      <c r="R450" s="337"/>
      <c r="S450" s="337"/>
      <c r="T450" s="337"/>
      <c r="U450" s="337"/>
      <c r="V450" s="337"/>
      <c r="W450" s="337"/>
      <c r="X450" s="337"/>
    </row>
    <row r="451" spans="1:24" ht="12.75">
      <c r="A451" s="337"/>
      <c r="B451" s="337"/>
      <c r="C451" s="337"/>
      <c r="D451" s="337"/>
      <c r="E451" s="337"/>
      <c r="F451" s="337"/>
      <c r="G451" s="337"/>
      <c r="H451" s="337"/>
      <c r="I451" s="337"/>
      <c r="J451" s="337"/>
      <c r="K451" s="337"/>
      <c r="L451" s="337"/>
      <c r="M451" s="337"/>
      <c r="N451" s="337"/>
      <c r="O451" s="337"/>
      <c r="P451" s="337"/>
      <c r="Q451" s="337"/>
      <c r="R451" s="337"/>
      <c r="S451" s="337"/>
      <c r="T451" s="337"/>
      <c r="U451" s="337"/>
      <c r="V451" s="337"/>
      <c r="W451" s="337"/>
      <c r="X451" s="337"/>
    </row>
    <row r="452" spans="1:24" ht="12.75">
      <c r="A452" s="337"/>
      <c r="B452" s="337"/>
      <c r="C452" s="337"/>
      <c r="D452" s="337"/>
      <c r="E452" s="337"/>
      <c r="F452" s="337"/>
      <c r="G452" s="337"/>
      <c r="H452" s="337"/>
      <c r="I452" s="337"/>
      <c r="J452" s="337"/>
      <c r="K452" s="337"/>
      <c r="L452" s="337"/>
      <c r="M452" s="337"/>
      <c r="N452" s="337"/>
      <c r="O452" s="337"/>
      <c r="P452" s="337"/>
      <c r="Q452" s="337"/>
      <c r="R452" s="337"/>
      <c r="S452" s="337"/>
      <c r="T452" s="337"/>
      <c r="U452" s="337"/>
      <c r="V452" s="337"/>
      <c r="W452" s="337"/>
      <c r="X452" s="337"/>
    </row>
    <row r="453" spans="1:24" ht="12.75">
      <c r="A453" s="337"/>
      <c r="B453" s="337"/>
      <c r="C453" s="337"/>
      <c r="D453" s="337"/>
      <c r="E453" s="337"/>
      <c r="F453" s="337"/>
      <c r="G453" s="337"/>
      <c r="H453" s="337"/>
      <c r="I453" s="337"/>
      <c r="J453" s="337"/>
      <c r="K453" s="337"/>
      <c r="L453" s="337"/>
      <c r="M453" s="337"/>
      <c r="N453" s="337"/>
      <c r="O453" s="337"/>
      <c r="P453" s="337"/>
      <c r="Q453" s="337"/>
      <c r="R453" s="337"/>
      <c r="S453" s="337"/>
      <c r="T453" s="337"/>
      <c r="U453" s="337"/>
      <c r="V453" s="337"/>
      <c r="W453" s="337"/>
      <c r="X453" s="337"/>
    </row>
    <row r="454" spans="1:24" ht="12.75">
      <c r="A454" s="337"/>
      <c r="B454" s="337"/>
      <c r="C454" s="337"/>
      <c r="D454" s="337"/>
      <c r="E454" s="337"/>
      <c r="F454" s="337"/>
      <c r="G454" s="337"/>
      <c r="H454" s="337"/>
      <c r="I454" s="337"/>
      <c r="J454" s="337"/>
      <c r="K454" s="337"/>
      <c r="L454" s="337"/>
      <c r="M454" s="337"/>
      <c r="N454" s="337"/>
      <c r="O454" s="337"/>
      <c r="P454" s="337"/>
      <c r="Q454" s="337"/>
      <c r="R454" s="337"/>
      <c r="S454" s="337"/>
      <c r="T454" s="337"/>
      <c r="U454" s="337"/>
      <c r="V454" s="337"/>
      <c r="W454" s="337"/>
      <c r="X454" s="337"/>
    </row>
    <row r="455" spans="1:24" ht="12.75">
      <c r="A455" s="337"/>
      <c r="B455" s="337"/>
      <c r="C455" s="337"/>
      <c r="D455" s="337"/>
      <c r="E455" s="337"/>
      <c r="F455" s="337"/>
      <c r="G455" s="337"/>
      <c r="H455" s="337"/>
      <c r="I455" s="337"/>
      <c r="J455" s="337"/>
      <c r="K455" s="337"/>
      <c r="L455" s="337"/>
      <c r="M455" s="337"/>
      <c r="N455" s="337"/>
      <c r="O455" s="337"/>
      <c r="P455" s="337"/>
      <c r="Q455" s="337"/>
      <c r="R455" s="337"/>
      <c r="S455" s="337"/>
      <c r="T455" s="337"/>
      <c r="U455" s="337"/>
      <c r="V455" s="337"/>
      <c r="W455" s="337"/>
      <c r="X455" s="337"/>
    </row>
    <row r="456" spans="1:24" ht="12.75">
      <c r="A456" s="337"/>
      <c r="B456" s="337"/>
      <c r="C456" s="337"/>
      <c r="D456" s="337"/>
      <c r="E456" s="337"/>
      <c r="F456" s="337"/>
      <c r="G456" s="337"/>
      <c r="H456" s="337"/>
      <c r="I456" s="337"/>
      <c r="J456" s="337"/>
      <c r="K456" s="337"/>
      <c r="L456" s="337"/>
      <c r="M456" s="337"/>
      <c r="N456" s="337"/>
      <c r="O456" s="337"/>
      <c r="P456" s="337"/>
      <c r="Q456" s="337"/>
      <c r="R456" s="337"/>
      <c r="S456" s="337"/>
      <c r="T456" s="337"/>
      <c r="U456" s="337"/>
      <c r="V456" s="337"/>
      <c r="W456" s="337"/>
      <c r="X456" s="337"/>
    </row>
    <row r="457" spans="1:24" ht="12.75">
      <c r="A457" s="337"/>
      <c r="B457" s="337"/>
      <c r="C457" s="337"/>
      <c r="D457" s="337"/>
      <c r="E457" s="337"/>
      <c r="F457" s="337"/>
      <c r="G457" s="337"/>
      <c r="H457" s="337"/>
      <c r="I457" s="337"/>
      <c r="J457" s="337"/>
      <c r="K457" s="337"/>
      <c r="L457" s="337"/>
      <c r="M457" s="337"/>
      <c r="N457" s="337"/>
      <c r="O457" s="337"/>
      <c r="P457" s="337"/>
      <c r="Q457" s="337"/>
      <c r="R457" s="337"/>
      <c r="S457" s="337"/>
      <c r="T457" s="337"/>
      <c r="U457" s="337"/>
      <c r="V457" s="337"/>
      <c r="W457" s="337"/>
      <c r="X457" s="337"/>
    </row>
    <row r="458" spans="1:24" ht="12.75">
      <c r="A458" s="337"/>
      <c r="B458" s="337"/>
      <c r="C458" s="337"/>
      <c r="D458" s="337"/>
      <c r="E458" s="337"/>
      <c r="F458" s="337"/>
      <c r="G458" s="337"/>
      <c r="H458" s="337"/>
      <c r="I458" s="337"/>
      <c r="J458" s="337"/>
      <c r="K458" s="337"/>
      <c r="L458" s="337"/>
      <c r="M458" s="337"/>
      <c r="N458" s="337"/>
      <c r="O458" s="337"/>
      <c r="P458" s="337"/>
      <c r="Q458" s="337"/>
      <c r="R458" s="337"/>
      <c r="S458" s="337"/>
      <c r="T458" s="337"/>
      <c r="U458" s="337"/>
      <c r="V458" s="337"/>
      <c r="W458" s="337"/>
      <c r="X458" s="337"/>
    </row>
    <row r="459" spans="1:24" ht="12.75">
      <c r="A459" s="337"/>
      <c r="B459" s="337"/>
      <c r="C459" s="337"/>
      <c r="D459" s="337"/>
      <c r="E459" s="337"/>
      <c r="F459" s="337"/>
      <c r="G459" s="337"/>
      <c r="H459" s="337"/>
      <c r="I459" s="337"/>
      <c r="J459" s="337"/>
      <c r="K459" s="337"/>
      <c r="L459" s="337"/>
      <c r="M459" s="337"/>
      <c r="N459" s="337"/>
      <c r="O459" s="337"/>
      <c r="P459" s="337"/>
      <c r="Q459" s="337"/>
      <c r="R459" s="337"/>
      <c r="S459" s="337"/>
      <c r="T459" s="337"/>
      <c r="U459" s="337"/>
      <c r="V459" s="337"/>
      <c r="W459" s="337"/>
      <c r="X459" s="337"/>
    </row>
    <row r="460" spans="1:24" ht="12.75">
      <c r="A460" s="337"/>
      <c r="B460" s="337"/>
      <c r="C460" s="337"/>
      <c r="D460" s="337"/>
      <c r="E460" s="337"/>
      <c r="F460" s="337"/>
      <c r="G460" s="337"/>
      <c r="H460" s="337"/>
      <c r="I460" s="337"/>
      <c r="J460" s="337"/>
      <c r="K460" s="337"/>
      <c r="L460" s="337"/>
      <c r="M460" s="337"/>
      <c r="N460" s="337"/>
      <c r="O460" s="337"/>
      <c r="P460" s="337"/>
      <c r="Q460" s="337"/>
      <c r="R460" s="337"/>
      <c r="S460" s="337"/>
      <c r="T460" s="337"/>
      <c r="U460" s="337"/>
      <c r="V460" s="337"/>
      <c r="W460" s="337"/>
      <c r="X460" s="337"/>
    </row>
    <row r="461" spans="1:24" ht="12.75">
      <c r="A461" s="337"/>
      <c r="B461" s="337"/>
      <c r="C461" s="337"/>
      <c r="D461" s="337"/>
      <c r="E461" s="337"/>
      <c r="F461" s="337"/>
      <c r="G461" s="337"/>
      <c r="H461" s="337"/>
      <c r="I461" s="337"/>
      <c r="J461" s="337"/>
      <c r="K461" s="337"/>
      <c r="L461" s="337"/>
      <c r="M461" s="337"/>
      <c r="N461" s="337"/>
      <c r="O461" s="337"/>
      <c r="P461" s="337"/>
      <c r="Q461" s="337"/>
      <c r="R461" s="337"/>
      <c r="S461" s="337"/>
      <c r="T461" s="337"/>
      <c r="U461" s="337"/>
      <c r="V461" s="337"/>
      <c r="W461" s="337"/>
      <c r="X461" s="337"/>
    </row>
    <row r="462" spans="1:24" ht="12.75">
      <c r="A462" s="337"/>
      <c r="B462" s="337"/>
      <c r="C462" s="337"/>
      <c r="D462" s="337"/>
      <c r="E462" s="337"/>
      <c r="F462" s="337"/>
      <c r="G462" s="337"/>
      <c r="H462" s="337"/>
      <c r="I462" s="337"/>
      <c r="J462" s="337"/>
      <c r="K462" s="337"/>
      <c r="L462" s="337"/>
      <c r="M462" s="337"/>
      <c r="N462" s="337"/>
      <c r="O462" s="337"/>
      <c r="P462" s="337"/>
      <c r="Q462" s="337"/>
      <c r="R462" s="337"/>
      <c r="S462" s="337"/>
      <c r="T462" s="337"/>
      <c r="U462" s="337"/>
      <c r="V462" s="337"/>
      <c r="W462" s="337"/>
      <c r="X462" s="337"/>
    </row>
    <row r="463" spans="1:24" ht="12.75">
      <c r="A463" s="337"/>
      <c r="B463" s="337"/>
      <c r="C463" s="337"/>
      <c r="D463" s="337"/>
      <c r="E463" s="337"/>
      <c r="F463" s="337"/>
      <c r="G463" s="337"/>
      <c r="H463" s="337"/>
      <c r="I463" s="337"/>
      <c r="J463" s="337"/>
      <c r="K463" s="337"/>
      <c r="L463" s="337"/>
      <c r="M463" s="337"/>
      <c r="N463" s="337"/>
      <c r="O463" s="337"/>
      <c r="P463" s="337"/>
      <c r="Q463" s="337"/>
      <c r="R463" s="337"/>
      <c r="S463" s="337"/>
      <c r="T463" s="337"/>
      <c r="U463" s="337"/>
      <c r="V463" s="337"/>
      <c r="W463" s="337"/>
      <c r="X463" s="337"/>
    </row>
    <row r="464" spans="1:24" ht="12.75">
      <c r="A464" s="337"/>
      <c r="B464" s="337"/>
      <c r="C464" s="337"/>
      <c r="D464" s="337"/>
      <c r="E464" s="337"/>
      <c r="F464" s="337"/>
      <c r="G464" s="337"/>
      <c r="H464" s="337"/>
      <c r="I464" s="337"/>
      <c r="J464" s="337"/>
      <c r="K464" s="337"/>
      <c r="L464" s="337"/>
      <c r="M464" s="337"/>
      <c r="N464" s="337"/>
      <c r="O464" s="337"/>
      <c r="P464" s="337"/>
      <c r="Q464" s="337"/>
      <c r="R464" s="337"/>
      <c r="S464" s="337"/>
      <c r="T464" s="337"/>
      <c r="U464" s="337"/>
      <c r="V464" s="337"/>
      <c r="W464" s="337"/>
      <c r="X464" s="337"/>
    </row>
    <row r="465" spans="1:24" ht="12.75">
      <c r="A465" s="337"/>
      <c r="B465" s="337"/>
      <c r="C465" s="337"/>
      <c r="D465" s="337"/>
      <c r="E465" s="337"/>
      <c r="F465" s="337"/>
      <c r="G465" s="337"/>
      <c r="H465" s="337"/>
      <c r="I465" s="337"/>
      <c r="J465" s="337"/>
      <c r="K465" s="337"/>
      <c r="L465" s="337"/>
      <c r="M465" s="337"/>
      <c r="N465" s="337"/>
      <c r="O465" s="337"/>
      <c r="P465" s="337"/>
      <c r="Q465" s="337"/>
      <c r="R465" s="337"/>
      <c r="S465" s="337"/>
      <c r="T465" s="337"/>
      <c r="U465" s="337"/>
      <c r="V465" s="337"/>
      <c r="W465" s="337"/>
      <c r="X465" s="337"/>
    </row>
    <row r="466" spans="1:24" ht="12.75">
      <c r="A466" s="337"/>
      <c r="B466" s="337"/>
      <c r="C466" s="337"/>
      <c r="D466" s="337"/>
      <c r="E466" s="337"/>
      <c r="F466" s="337"/>
      <c r="G466" s="337"/>
      <c r="H466" s="337"/>
      <c r="I466" s="337"/>
      <c r="J466" s="337"/>
      <c r="K466" s="337"/>
      <c r="L466" s="337"/>
      <c r="M466" s="337"/>
      <c r="N466" s="337"/>
      <c r="O466" s="337"/>
      <c r="P466" s="337"/>
      <c r="Q466" s="337"/>
      <c r="R466" s="337"/>
      <c r="S466" s="337"/>
      <c r="T466" s="337"/>
      <c r="U466" s="337"/>
      <c r="V466" s="337"/>
      <c r="W466" s="337"/>
      <c r="X466" s="337"/>
    </row>
    <row r="467" spans="1:24" ht="12.75">
      <c r="A467" s="337"/>
      <c r="B467" s="337"/>
      <c r="C467" s="337"/>
      <c r="D467" s="337"/>
      <c r="E467" s="337"/>
      <c r="F467" s="337"/>
      <c r="G467" s="337"/>
      <c r="H467" s="337"/>
      <c r="I467" s="337"/>
      <c r="J467" s="337"/>
      <c r="K467" s="337"/>
      <c r="L467" s="337"/>
      <c r="M467" s="337"/>
      <c r="N467" s="337"/>
      <c r="O467" s="337"/>
      <c r="P467" s="337"/>
      <c r="Q467" s="337"/>
      <c r="R467" s="337"/>
      <c r="S467" s="337"/>
      <c r="T467" s="337"/>
      <c r="U467" s="337"/>
      <c r="V467" s="337"/>
      <c r="W467" s="337"/>
      <c r="X467" s="337"/>
    </row>
    <row r="468" spans="1:24" ht="12.75">
      <c r="A468" s="337"/>
      <c r="B468" s="337"/>
      <c r="C468" s="337"/>
      <c r="D468" s="337"/>
      <c r="E468" s="337"/>
      <c r="F468" s="337"/>
      <c r="G468" s="337"/>
      <c r="H468" s="337"/>
      <c r="I468" s="337"/>
      <c r="J468" s="337"/>
      <c r="K468" s="337"/>
      <c r="L468" s="337"/>
      <c r="M468" s="337"/>
      <c r="N468" s="337"/>
      <c r="O468" s="337"/>
      <c r="P468" s="337"/>
      <c r="Q468" s="337"/>
      <c r="R468" s="337"/>
      <c r="S468" s="337"/>
      <c r="T468" s="337"/>
      <c r="U468" s="337"/>
      <c r="V468" s="337"/>
      <c r="W468" s="337"/>
      <c r="X468" s="337"/>
    </row>
    <row r="469" spans="1:24" ht="12.75">
      <c r="A469" s="337"/>
      <c r="B469" s="337"/>
      <c r="C469" s="337"/>
      <c r="D469" s="337"/>
      <c r="E469" s="337"/>
      <c r="F469" s="337"/>
      <c r="G469" s="337"/>
      <c r="H469" s="337"/>
      <c r="I469" s="337"/>
      <c r="J469" s="337"/>
      <c r="K469" s="337"/>
      <c r="L469" s="337"/>
      <c r="M469" s="337"/>
      <c r="N469" s="337"/>
      <c r="O469" s="337"/>
      <c r="P469" s="337"/>
      <c r="Q469" s="337"/>
      <c r="R469" s="337"/>
      <c r="S469" s="337"/>
      <c r="T469" s="337"/>
      <c r="U469" s="337"/>
      <c r="V469" s="337"/>
      <c r="W469" s="337"/>
      <c r="X469" s="337"/>
    </row>
    <row r="470" spans="1:24" ht="12.75">
      <c r="A470" s="337"/>
      <c r="B470" s="337"/>
      <c r="C470" s="337"/>
      <c r="D470" s="337"/>
      <c r="E470" s="337"/>
      <c r="F470" s="337"/>
      <c r="G470" s="337"/>
      <c r="H470" s="337"/>
      <c r="I470" s="337"/>
      <c r="J470" s="337"/>
      <c r="K470" s="337"/>
      <c r="L470" s="337"/>
      <c r="M470" s="337"/>
      <c r="N470" s="337"/>
      <c r="O470" s="337"/>
      <c r="P470" s="337"/>
      <c r="Q470" s="337"/>
      <c r="R470" s="337"/>
      <c r="S470" s="337"/>
      <c r="T470" s="337"/>
      <c r="U470" s="337"/>
      <c r="V470" s="337"/>
      <c r="W470" s="337"/>
      <c r="X470" s="337"/>
    </row>
    <row r="471" spans="1:24" ht="12.75">
      <c r="A471" s="337"/>
      <c r="B471" s="337"/>
      <c r="C471" s="337"/>
      <c r="D471" s="337"/>
      <c r="E471" s="337"/>
      <c r="F471" s="337"/>
      <c r="G471" s="337"/>
      <c r="H471" s="337"/>
      <c r="I471" s="337"/>
      <c r="J471" s="337"/>
      <c r="K471" s="337"/>
      <c r="L471" s="337"/>
      <c r="M471" s="337"/>
      <c r="N471" s="337"/>
      <c r="O471" s="337"/>
      <c r="P471" s="337"/>
      <c r="Q471" s="337"/>
      <c r="R471" s="337"/>
      <c r="S471" s="337"/>
      <c r="T471" s="337"/>
      <c r="U471" s="337"/>
      <c r="V471" s="337"/>
      <c r="W471" s="337"/>
      <c r="X471" s="337"/>
    </row>
    <row r="472" spans="1:24" ht="12.75">
      <c r="A472" s="337"/>
      <c r="B472" s="337"/>
      <c r="C472" s="337"/>
      <c r="D472" s="337"/>
      <c r="E472" s="337"/>
      <c r="F472" s="337"/>
      <c r="G472" s="337"/>
      <c r="H472" s="337"/>
      <c r="I472" s="337"/>
      <c r="J472" s="337"/>
      <c r="K472" s="337"/>
      <c r="L472" s="337"/>
      <c r="M472" s="337"/>
      <c r="N472" s="337"/>
      <c r="O472" s="337"/>
      <c r="P472" s="337"/>
      <c r="Q472" s="337"/>
      <c r="R472" s="337"/>
      <c r="S472" s="337"/>
      <c r="T472" s="337"/>
      <c r="U472" s="337"/>
      <c r="V472" s="337"/>
      <c r="W472" s="337"/>
      <c r="X472" s="337"/>
    </row>
    <row r="473" spans="1:24" ht="12.75">
      <c r="A473" s="337"/>
      <c r="B473" s="337"/>
      <c r="C473" s="337"/>
      <c r="D473" s="337"/>
      <c r="E473" s="337"/>
      <c r="F473" s="337"/>
      <c r="G473" s="337"/>
      <c r="H473" s="337"/>
      <c r="I473" s="337"/>
      <c r="J473" s="337"/>
      <c r="K473" s="337"/>
      <c r="L473" s="337"/>
      <c r="M473" s="337"/>
      <c r="N473" s="337"/>
      <c r="O473" s="337"/>
      <c r="P473" s="337"/>
      <c r="Q473" s="337"/>
      <c r="R473" s="337"/>
      <c r="S473" s="337"/>
      <c r="T473" s="337"/>
      <c r="U473" s="337"/>
      <c r="V473" s="337"/>
      <c r="W473" s="337"/>
      <c r="X473" s="337"/>
    </row>
    <row r="474" spans="1:24" ht="12.75">
      <c r="A474" s="337"/>
      <c r="B474" s="337"/>
      <c r="C474" s="337"/>
      <c r="D474" s="337"/>
      <c r="E474" s="337"/>
      <c r="F474" s="337"/>
      <c r="G474" s="337"/>
      <c r="H474" s="337"/>
      <c r="I474" s="337"/>
      <c r="J474" s="337"/>
      <c r="K474" s="337"/>
      <c r="L474" s="337"/>
      <c r="M474" s="337"/>
      <c r="N474" s="337"/>
      <c r="O474" s="337"/>
      <c r="P474" s="337"/>
      <c r="Q474" s="337"/>
      <c r="R474" s="337"/>
      <c r="S474" s="337"/>
      <c r="T474" s="337"/>
      <c r="U474" s="337"/>
      <c r="V474" s="337"/>
      <c r="W474" s="337"/>
      <c r="X474" s="337"/>
    </row>
    <row r="475" spans="1:24" ht="12.75">
      <c r="A475" s="337"/>
      <c r="B475" s="337"/>
      <c r="C475" s="337"/>
      <c r="D475" s="337"/>
      <c r="E475" s="337"/>
      <c r="F475" s="337"/>
      <c r="G475" s="337"/>
      <c r="H475" s="337"/>
      <c r="I475" s="337"/>
      <c r="J475" s="337"/>
      <c r="K475" s="337"/>
      <c r="L475" s="337"/>
      <c r="M475" s="337"/>
      <c r="N475" s="337"/>
      <c r="O475" s="337"/>
      <c r="P475" s="337"/>
      <c r="Q475" s="337"/>
      <c r="R475" s="337"/>
      <c r="S475" s="337"/>
      <c r="T475" s="337"/>
      <c r="U475" s="337"/>
      <c r="V475" s="337"/>
      <c r="W475" s="337"/>
      <c r="X475" s="337"/>
    </row>
    <row r="476" spans="1:24" ht="12.75">
      <c r="A476" s="337"/>
      <c r="B476" s="337"/>
      <c r="C476" s="337"/>
      <c r="D476" s="337"/>
      <c r="E476" s="337"/>
      <c r="F476" s="337"/>
      <c r="G476" s="337"/>
      <c r="H476" s="337"/>
      <c r="I476" s="337"/>
      <c r="J476" s="337"/>
      <c r="K476" s="337"/>
      <c r="L476" s="337"/>
      <c r="M476" s="337"/>
      <c r="N476" s="337"/>
      <c r="O476" s="337"/>
      <c r="P476" s="337"/>
      <c r="Q476" s="337"/>
      <c r="R476" s="337"/>
      <c r="S476" s="337"/>
      <c r="T476" s="337"/>
      <c r="U476" s="337"/>
      <c r="V476" s="337"/>
      <c r="W476" s="337"/>
      <c r="X476" s="337"/>
    </row>
    <row r="477" spans="1:24" ht="12.75">
      <c r="A477" s="337"/>
      <c r="B477" s="337"/>
      <c r="C477" s="337"/>
      <c r="D477" s="337"/>
      <c r="E477" s="337"/>
      <c r="F477" s="337"/>
      <c r="G477" s="337"/>
      <c r="H477" s="337"/>
      <c r="I477" s="337"/>
      <c r="J477" s="337"/>
      <c r="K477" s="337"/>
      <c r="L477" s="337"/>
      <c r="M477" s="337"/>
      <c r="N477" s="337"/>
      <c r="O477" s="337"/>
      <c r="P477" s="337"/>
      <c r="Q477" s="337"/>
      <c r="R477" s="337"/>
      <c r="S477" s="337"/>
      <c r="T477" s="337"/>
      <c r="U477" s="337"/>
      <c r="V477" s="337"/>
      <c r="W477" s="337"/>
      <c r="X477" s="337"/>
    </row>
    <row r="478" spans="1:24" ht="12.75">
      <c r="A478" s="337"/>
      <c r="B478" s="337"/>
      <c r="C478" s="337"/>
      <c r="D478" s="337"/>
      <c r="E478" s="337"/>
      <c r="F478" s="337"/>
      <c r="G478" s="337"/>
      <c r="H478" s="337"/>
      <c r="I478" s="337"/>
      <c r="J478" s="337"/>
      <c r="K478" s="337"/>
      <c r="L478" s="337"/>
      <c r="M478" s="337"/>
      <c r="N478" s="337"/>
      <c r="O478" s="337"/>
      <c r="P478" s="337"/>
      <c r="Q478" s="337"/>
      <c r="R478" s="337"/>
      <c r="S478" s="337"/>
      <c r="T478" s="337"/>
      <c r="U478" s="337"/>
      <c r="V478" s="337"/>
      <c r="W478" s="337"/>
      <c r="X478" s="337"/>
    </row>
    <row r="479" spans="1:24" ht="12.75">
      <c r="A479" s="337"/>
      <c r="B479" s="337"/>
      <c r="C479" s="337"/>
      <c r="D479" s="337"/>
      <c r="E479" s="337"/>
      <c r="F479" s="337"/>
      <c r="G479" s="337"/>
      <c r="H479" s="337"/>
      <c r="I479" s="337"/>
      <c r="J479" s="337"/>
      <c r="K479" s="337"/>
      <c r="L479" s="337"/>
      <c r="M479" s="337"/>
      <c r="N479" s="337"/>
      <c r="O479" s="337"/>
      <c r="P479" s="337"/>
      <c r="Q479" s="337"/>
      <c r="R479" s="337"/>
      <c r="S479" s="337"/>
      <c r="T479" s="337"/>
      <c r="U479" s="337"/>
      <c r="V479" s="337"/>
      <c r="W479" s="337"/>
      <c r="X479" s="337"/>
    </row>
    <row r="480" spans="1:24" ht="12.75">
      <c r="A480" s="337"/>
      <c r="B480" s="337"/>
      <c r="C480" s="337"/>
      <c r="D480" s="337"/>
      <c r="E480" s="337"/>
      <c r="F480" s="337"/>
      <c r="G480" s="337"/>
      <c r="H480" s="337"/>
      <c r="I480" s="337"/>
      <c r="J480" s="337"/>
      <c r="K480" s="337"/>
      <c r="L480" s="337"/>
      <c r="M480" s="337"/>
      <c r="N480" s="337"/>
      <c r="O480" s="337"/>
      <c r="P480" s="337"/>
      <c r="Q480" s="337"/>
      <c r="R480" s="337"/>
      <c r="S480" s="337"/>
      <c r="T480" s="337"/>
      <c r="U480" s="337"/>
      <c r="V480" s="337"/>
      <c r="W480" s="337"/>
      <c r="X480" s="337"/>
    </row>
    <row r="481" spans="1:24" ht="12.75">
      <c r="A481" s="337"/>
      <c r="B481" s="337"/>
      <c r="C481" s="337"/>
      <c r="D481" s="337"/>
      <c r="E481" s="337"/>
      <c r="F481" s="337"/>
      <c r="G481" s="337"/>
      <c r="H481" s="337"/>
      <c r="I481" s="337"/>
      <c r="J481" s="337"/>
      <c r="K481" s="337"/>
      <c r="L481" s="337"/>
      <c r="M481" s="337"/>
      <c r="N481" s="337"/>
      <c r="O481" s="337"/>
      <c r="P481" s="337"/>
      <c r="Q481" s="337"/>
      <c r="R481" s="337"/>
      <c r="S481" s="337"/>
      <c r="T481" s="337"/>
      <c r="U481" s="337"/>
      <c r="V481" s="337"/>
      <c r="W481" s="337"/>
      <c r="X481" s="337"/>
    </row>
    <row r="482" spans="1:24" ht="12.75">
      <c r="A482" s="337"/>
      <c r="B482" s="337"/>
      <c r="C482" s="337"/>
      <c r="D482" s="337"/>
      <c r="E482" s="337"/>
      <c r="F482" s="337"/>
      <c r="G482" s="337"/>
      <c r="H482" s="337"/>
      <c r="I482" s="337"/>
      <c r="J482" s="337"/>
      <c r="K482" s="337"/>
      <c r="L482" s="337"/>
      <c r="M482" s="337"/>
      <c r="N482" s="337"/>
      <c r="O482" s="337"/>
      <c r="P482" s="337"/>
      <c r="Q482" s="337"/>
      <c r="R482" s="337"/>
      <c r="S482" s="337"/>
      <c r="T482" s="337"/>
      <c r="U482" s="337"/>
      <c r="V482" s="337"/>
      <c r="W482" s="337"/>
      <c r="X482" s="337"/>
    </row>
    <row r="483" spans="1:24" ht="12.75">
      <c r="A483" s="337"/>
      <c r="B483" s="337"/>
      <c r="C483" s="337"/>
      <c r="D483" s="337"/>
      <c r="E483" s="337"/>
      <c r="F483" s="337"/>
      <c r="G483" s="337"/>
      <c r="H483" s="337"/>
      <c r="I483" s="337"/>
      <c r="J483" s="337"/>
      <c r="K483" s="337"/>
      <c r="L483" s="337"/>
      <c r="M483" s="337"/>
      <c r="N483" s="337"/>
      <c r="O483" s="337"/>
      <c r="P483" s="337"/>
      <c r="Q483" s="337"/>
      <c r="R483" s="337"/>
      <c r="S483" s="337"/>
      <c r="T483" s="337"/>
      <c r="U483" s="337"/>
      <c r="V483" s="337"/>
      <c r="W483" s="337"/>
      <c r="X483" s="337"/>
    </row>
    <row r="484" spans="1:24" ht="12.75">
      <c r="A484" s="337"/>
      <c r="B484" s="337"/>
      <c r="C484" s="337"/>
      <c r="D484" s="337"/>
      <c r="E484" s="337"/>
      <c r="F484" s="337"/>
      <c r="G484" s="337"/>
      <c r="H484" s="337"/>
      <c r="I484" s="337"/>
      <c r="J484" s="337"/>
      <c r="K484" s="337"/>
      <c r="L484" s="337"/>
      <c r="M484" s="337"/>
      <c r="N484" s="337"/>
      <c r="O484" s="337"/>
      <c r="P484" s="337"/>
      <c r="Q484" s="337"/>
      <c r="R484" s="337"/>
      <c r="S484" s="337"/>
      <c r="T484" s="337"/>
      <c r="U484" s="337"/>
      <c r="V484" s="337"/>
      <c r="W484" s="337"/>
      <c r="X484" s="337"/>
    </row>
    <row r="485" spans="1:24" ht="12.75">
      <c r="A485" s="337"/>
      <c r="B485" s="337"/>
      <c r="C485" s="337"/>
      <c r="D485" s="337"/>
      <c r="E485" s="337"/>
      <c r="F485" s="337"/>
      <c r="G485" s="337"/>
      <c r="H485" s="337"/>
      <c r="I485" s="337"/>
      <c r="J485" s="337"/>
      <c r="K485" s="337"/>
      <c r="L485" s="337"/>
      <c r="M485" s="337"/>
      <c r="N485" s="337"/>
      <c r="O485" s="337"/>
      <c r="P485" s="337"/>
      <c r="Q485" s="337"/>
      <c r="R485" s="337"/>
      <c r="S485" s="337"/>
      <c r="T485" s="337"/>
      <c r="U485" s="337"/>
      <c r="V485" s="337"/>
      <c r="W485" s="337"/>
      <c r="X485" s="337"/>
    </row>
    <row r="486" spans="1:24" ht="12.75">
      <c r="A486" s="337"/>
      <c r="B486" s="337"/>
      <c r="C486" s="337"/>
      <c r="D486" s="337"/>
      <c r="E486" s="337"/>
      <c r="F486" s="337"/>
      <c r="G486" s="337"/>
      <c r="H486" s="337"/>
      <c r="I486" s="337"/>
      <c r="J486" s="337"/>
      <c r="K486" s="337"/>
      <c r="L486" s="337"/>
      <c r="M486" s="337"/>
      <c r="N486" s="337"/>
      <c r="O486" s="337"/>
      <c r="P486" s="337"/>
      <c r="Q486" s="337"/>
      <c r="R486" s="337"/>
      <c r="S486" s="337"/>
      <c r="T486" s="337"/>
      <c r="U486" s="337"/>
      <c r="V486" s="337"/>
      <c r="W486" s="337"/>
      <c r="X486" s="337"/>
    </row>
    <row r="487" spans="1:24" ht="12.75">
      <c r="A487" s="337"/>
      <c r="B487" s="337"/>
      <c r="C487" s="337"/>
      <c r="D487" s="337"/>
      <c r="E487" s="337"/>
      <c r="F487" s="337"/>
      <c r="G487" s="337"/>
      <c r="H487" s="337"/>
      <c r="I487" s="337"/>
      <c r="J487" s="337"/>
      <c r="K487" s="337"/>
      <c r="L487" s="337"/>
      <c r="M487" s="337"/>
      <c r="N487" s="337"/>
      <c r="O487" s="337"/>
      <c r="P487" s="337"/>
      <c r="Q487" s="337"/>
      <c r="R487" s="337"/>
      <c r="S487" s="337"/>
      <c r="T487" s="337"/>
      <c r="U487" s="337"/>
      <c r="V487" s="337"/>
      <c r="W487" s="337"/>
      <c r="X487" s="337"/>
    </row>
    <row r="488" spans="1:24" ht="12.75">
      <c r="A488" s="337"/>
      <c r="B488" s="337"/>
      <c r="C488" s="337"/>
      <c r="D488" s="337"/>
      <c r="E488" s="337"/>
      <c r="F488" s="337"/>
      <c r="G488" s="337"/>
      <c r="H488" s="337"/>
      <c r="I488" s="337"/>
      <c r="J488" s="337"/>
      <c r="K488" s="337"/>
      <c r="L488" s="337"/>
      <c r="M488" s="337"/>
      <c r="N488" s="337"/>
      <c r="O488" s="337"/>
      <c r="P488" s="337"/>
      <c r="Q488" s="337"/>
      <c r="R488" s="337"/>
      <c r="S488" s="337"/>
      <c r="T488" s="337"/>
      <c r="U488" s="337"/>
      <c r="V488" s="337"/>
      <c r="W488" s="337"/>
      <c r="X488" s="337"/>
    </row>
    <row r="489" spans="1:24" ht="12.75">
      <c r="A489" s="337"/>
      <c r="B489" s="337"/>
      <c r="C489" s="337"/>
      <c r="D489" s="337"/>
      <c r="E489" s="337"/>
      <c r="F489" s="337"/>
      <c r="G489" s="337"/>
      <c r="H489" s="337"/>
      <c r="I489" s="337"/>
      <c r="J489" s="337"/>
      <c r="K489" s="337"/>
      <c r="L489" s="337"/>
      <c r="M489" s="337"/>
      <c r="N489" s="337"/>
      <c r="O489" s="337"/>
      <c r="P489" s="337"/>
      <c r="Q489" s="337"/>
      <c r="R489" s="337"/>
      <c r="S489" s="337"/>
      <c r="T489" s="337"/>
      <c r="U489" s="337"/>
      <c r="V489" s="337"/>
      <c r="W489" s="337"/>
      <c r="X489" s="337"/>
    </row>
    <row r="490" spans="1:24" ht="12.75">
      <c r="A490" s="337"/>
      <c r="B490" s="337"/>
      <c r="C490" s="337"/>
      <c r="D490" s="337"/>
      <c r="E490" s="337"/>
      <c r="F490" s="337"/>
      <c r="G490" s="337"/>
      <c r="H490" s="337"/>
      <c r="I490" s="337"/>
      <c r="J490" s="337"/>
      <c r="K490" s="337"/>
      <c r="L490" s="337"/>
      <c r="M490" s="337"/>
      <c r="N490" s="337"/>
      <c r="O490" s="337"/>
      <c r="P490" s="337"/>
      <c r="Q490" s="337"/>
      <c r="R490" s="337"/>
      <c r="S490" s="337"/>
      <c r="T490" s="337"/>
      <c r="U490" s="337"/>
      <c r="V490" s="337"/>
      <c r="W490" s="337"/>
      <c r="X490" s="337"/>
    </row>
    <row r="491" spans="1:24" ht="12.75">
      <c r="A491" s="337"/>
      <c r="B491" s="337"/>
      <c r="C491" s="337"/>
      <c r="D491" s="337"/>
      <c r="E491" s="337"/>
      <c r="F491" s="337"/>
      <c r="G491" s="337"/>
      <c r="H491" s="337"/>
      <c r="I491" s="337"/>
      <c r="J491" s="337"/>
      <c r="K491" s="337"/>
      <c r="L491" s="337"/>
      <c r="M491" s="337"/>
      <c r="N491" s="337"/>
      <c r="O491" s="337"/>
      <c r="P491" s="337"/>
      <c r="Q491" s="337"/>
      <c r="R491" s="337"/>
      <c r="S491" s="337"/>
      <c r="T491" s="337"/>
      <c r="U491" s="337"/>
      <c r="V491" s="337"/>
      <c r="W491" s="337"/>
      <c r="X491" s="337"/>
    </row>
    <row r="492" spans="1:24" ht="12.75">
      <c r="A492" s="337"/>
      <c r="B492" s="337"/>
      <c r="C492" s="337"/>
      <c r="D492" s="337"/>
      <c r="E492" s="337"/>
      <c r="F492" s="337"/>
      <c r="G492" s="337"/>
      <c r="H492" s="337"/>
      <c r="I492" s="337"/>
      <c r="J492" s="337"/>
      <c r="K492" s="337"/>
      <c r="L492" s="337"/>
      <c r="M492" s="337"/>
      <c r="N492" s="337"/>
      <c r="O492" s="337"/>
      <c r="P492" s="337"/>
      <c r="Q492" s="337"/>
      <c r="R492" s="337"/>
      <c r="S492" s="337"/>
      <c r="T492" s="337"/>
      <c r="U492" s="337"/>
      <c r="V492" s="337"/>
      <c r="W492" s="337"/>
      <c r="X492" s="337"/>
    </row>
    <row r="493" spans="1:24" ht="12.75">
      <c r="A493" s="337"/>
      <c r="B493" s="337"/>
      <c r="C493" s="337"/>
      <c r="D493" s="337"/>
      <c r="E493" s="337"/>
      <c r="F493" s="337"/>
      <c r="G493" s="337"/>
      <c r="H493" s="337"/>
      <c r="I493" s="337"/>
      <c r="J493" s="337"/>
      <c r="K493" s="337"/>
      <c r="L493" s="337"/>
      <c r="M493" s="337"/>
      <c r="N493" s="337"/>
      <c r="O493" s="337"/>
      <c r="P493" s="337"/>
      <c r="Q493" s="337"/>
      <c r="R493" s="337"/>
      <c r="S493" s="337"/>
      <c r="T493" s="337"/>
      <c r="U493" s="337"/>
      <c r="V493" s="337"/>
      <c r="W493" s="337"/>
      <c r="X493" s="337"/>
    </row>
    <row r="494" spans="1:24" ht="12.75">
      <c r="A494" s="337"/>
      <c r="B494" s="337"/>
      <c r="C494" s="337"/>
      <c r="D494" s="337"/>
      <c r="E494" s="337"/>
      <c r="F494" s="337"/>
      <c r="G494" s="337"/>
      <c r="H494" s="337"/>
      <c r="I494" s="337"/>
      <c r="J494" s="337"/>
      <c r="K494" s="337"/>
      <c r="L494" s="337"/>
      <c r="M494" s="337"/>
      <c r="N494" s="337"/>
      <c r="O494" s="337"/>
      <c r="P494" s="337"/>
      <c r="Q494" s="337"/>
      <c r="R494" s="337"/>
      <c r="S494" s="337"/>
      <c r="T494" s="337"/>
      <c r="U494" s="337"/>
      <c r="V494" s="337"/>
      <c r="W494" s="337"/>
      <c r="X494" s="337"/>
    </row>
    <row r="495" spans="1:24" ht="12.75">
      <c r="A495" s="337"/>
      <c r="B495" s="337"/>
      <c r="C495" s="337"/>
      <c r="D495" s="337"/>
      <c r="E495" s="337"/>
      <c r="F495" s="337"/>
      <c r="G495" s="337"/>
      <c r="H495" s="337"/>
      <c r="I495" s="337"/>
      <c r="J495" s="337"/>
      <c r="K495" s="337"/>
      <c r="L495" s="337"/>
      <c r="M495" s="337"/>
      <c r="N495" s="337"/>
      <c r="O495" s="337"/>
      <c r="P495" s="337"/>
      <c r="Q495" s="337"/>
      <c r="R495" s="337"/>
      <c r="S495" s="337"/>
      <c r="T495" s="337"/>
      <c r="U495" s="337"/>
      <c r="V495" s="337"/>
      <c r="W495" s="337"/>
      <c r="X495" s="337"/>
    </row>
    <row r="496" spans="1:24" ht="12.75">
      <c r="A496" s="337"/>
      <c r="B496" s="337"/>
      <c r="C496" s="337"/>
      <c r="D496" s="337"/>
      <c r="E496" s="337"/>
      <c r="F496" s="337"/>
      <c r="G496" s="337"/>
      <c r="H496" s="337"/>
      <c r="I496" s="337"/>
      <c r="J496" s="337"/>
      <c r="K496" s="337"/>
      <c r="L496" s="337"/>
      <c r="M496" s="337"/>
      <c r="N496" s="337"/>
      <c r="O496" s="337"/>
      <c r="P496" s="337"/>
      <c r="Q496" s="337"/>
      <c r="R496" s="337"/>
      <c r="S496" s="337"/>
      <c r="T496" s="337"/>
      <c r="U496" s="337"/>
      <c r="V496" s="337"/>
      <c r="W496" s="337"/>
      <c r="X496" s="337"/>
    </row>
    <row r="497" spans="1:24" ht="12.75">
      <c r="A497" s="337"/>
      <c r="B497" s="337"/>
      <c r="C497" s="337"/>
      <c r="D497" s="337"/>
      <c r="E497" s="337"/>
      <c r="F497" s="337"/>
      <c r="G497" s="337"/>
      <c r="H497" s="337"/>
      <c r="I497" s="337"/>
      <c r="J497" s="337"/>
      <c r="K497" s="337"/>
      <c r="L497" s="337"/>
      <c r="M497" s="337"/>
      <c r="N497" s="337"/>
      <c r="O497" s="337"/>
      <c r="P497" s="337"/>
      <c r="Q497" s="337"/>
      <c r="R497" s="337"/>
      <c r="S497" s="337"/>
      <c r="T497" s="337"/>
      <c r="U497" s="337"/>
      <c r="V497" s="337"/>
      <c r="W497" s="337"/>
      <c r="X497" s="337"/>
    </row>
    <row r="498" spans="1:24" ht="12.75">
      <c r="A498" s="337"/>
      <c r="B498" s="337"/>
      <c r="C498" s="337"/>
      <c r="D498" s="337"/>
      <c r="E498" s="337"/>
      <c r="F498" s="337"/>
      <c r="G498" s="337"/>
      <c r="H498" s="337"/>
      <c r="I498" s="337"/>
      <c r="J498" s="337"/>
      <c r="K498" s="337"/>
      <c r="L498" s="337"/>
      <c r="M498" s="337"/>
      <c r="N498" s="337"/>
      <c r="O498" s="337"/>
      <c r="P498" s="337"/>
      <c r="Q498" s="337"/>
      <c r="R498" s="337"/>
      <c r="S498" s="337"/>
      <c r="T498" s="337"/>
      <c r="U498" s="337"/>
      <c r="V498" s="337"/>
      <c r="W498" s="337"/>
      <c r="X498" s="337"/>
    </row>
    <row r="499" spans="1:24" ht="12.75">
      <c r="A499" s="337"/>
      <c r="B499" s="337"/>
      <c r="C499" s="337"/>
      <c r="D499" s="337"/>
      <c r="E499" s="337"/>
      <c r="F499" s="337"/>
      <c r="G499" s="337"/>
      <c r="H499" s="337"/>
      <c r="I499" s="337"/>
      <c r="J499" s="337"/>
      <c r="K499" s="337"/>
      <c r="L499" s="337"/>
      <c r="M499" s="337"/>
      <c r="N499" s="337"/>
      <c r="O499" s="337"/>
      <c r="P499" s="337"/>
      <c r="Q499" s="337"/>
      <c r="R499" s="337"/>
      <c r="S499" s="337"/>
      <c r="T499" s="337"/>
      <c r="U499" s="337"/>
      <c r="V499" s="337"/>
      <c r="W499" s="337"/>
      <c r="X499" s="337"/>
    </row>
    <row r="500" spans="1:24" ht="12.75">
      <c r="A500" s="337"/>
      <c r="B500" s="337"/>
      <c r="C500" s="337"/>
      <c r="D500" s="337"/>
      <c r="E500" s="337"/>
      <c r="F500" s="337"/>
      <c r="G500" s="337"/>
      <c r="H500" s="337"/>
      <c r="I500" s="337"/>
      <c r="J500" s="337"/>
      <c r="K500" s="337"/>
      <c r="L500" s="337"/>
      <c r="M500" s="337"/>
      <c r="N500" s="337"/>
      <c r="O500" s="337"/>
      <c r="P500" s="337"/>
      <c r="Q500" s="337"/>
      <c r="R500" s="337"/>
      <c r="S500" s="337"/>
      <c r="T500" s="337"/>
      <c r="U500" s="337"/>
      <c r="V500" s="337"/>
      <c r="W500" s="337"/>
      <c r="X500" s="337"/>
    </row>
    <row r="501" spans="1:24" ht="12.75">
      <c r="A501" s="337"/>
      <c r="B501" s="337"/>
      <c r="C501" s="337"/>
      <c r="D501" s="337"/>
      <c r="E501" s="337"/>
      <c r="F501" s="337"/>
      <c r="G501" s="337"/>
      <c r="H501" s="337"/>
      <c r="I501" s="337"/>
      <c r="J501" s="337"/>
      <c r="K501" s="337"/>
      <c r="L501" s="337"/>
      <c r="M501" s="337"/>
      <c r="N501" s="337"/>
      <c r="O501" s="337"/>
      <c r="P501" s="337"/>
      <c r="Q501" s="337"/>
      <c r="R501" s="337"/>
      <c r="S501" s="337"/>
      <c r="T501" s="337"/>
      <c r="U501" s="337"/>
      <c r="V501" s="337"/>
      <c r="W501" s="337"/>
      <c r="X501" s="337"/>
    </row>
    <row r="502" spans="1:24" ht="12.75">
      <c r="A502" s="337"/>
      <c r="B502" s="337"/>
      <c r="C502" s="337"/>
      <c r="D502" s="337"/>
      <c r="E502" s="337"/>
      <c r="F502" s="337"/>
      <c r="G502" s="337"/>
      <c r="H502" s="337"/>
      <c r="I502" s="337"/>
      <c r="J502" s="337"/>
      <c r="K502" s="337"/>
      <c r="L502" s="337"/>
      <c r="M502" s="337"/>
      <c r="N502" s="337"/>
      <c r="O502" s="337"/>
      <c r="P502" s="337"/>
      <c r="Q502" s="337"/>
      <c r="R502" s="337"/>
      <c r="S502" s="337"/>
      <c r="T502" s="337"/>
      <c r="U502" s="337"/>
      <c r="V502" s="337"/>
      <c r="W502" s="337"/>
      <c r="X502" s="337"/>
    </row>
    <row r="503" spans="1:24" ht="12.75">
      <c r="A503" s="337"/>
      <c r="B503" s="337"/>
      <c r="C503" s="337"/>
      <c r="D503" s="337"/>
      <c r="E503" s="337"/>
      <c r="F503" s="337"/>
      <c r="G503" s="337"/>
      <c r="H503" s="337"/>
      <c r="I503" s="337"/>
      <c r="J503" s="337"/>
      <c r="K503" s="337"/>
      <c r="L503" s="337"/>
      <c r="M503" s="337"/>
      <c r="N503" s="337"/>
      <c r="O503" s="337"/>
      <c r="P503" s="337"/>
      <c r="Q503" s="337"/>
      <c r="R503" s="337"/>
      <c r="S503" s="337"/>
      <c r="T503" s="337"/>
      <c r="U503" s="337"/>
      <c r="V503" s="337"/>
      <c r="W503" s="337"/>
      <c r="X503" s="337"/>
    </row>
    <row r="504" spans="1:24" ht="12.75">
      <c r="A504" s="337"/>
      <c r="B504" s="337"/>
      <c r="C504" s="337"/>
      <c r="D504" s="337"/>
      <c r="E504" s="337"/>
      <c r="F504" s="337"/>
      <c r="G504" s="337"/>
      <c r="H504" s="337"/>
      <c r="I504" s="337"/>
      <c r="J504" s="337"/>
      <c r="K504" s="337"/>
      <c r="L504" s="337"/>
      <c r="M504" s="337"/>
      <c r="N504" s="337"/>
      <c r="O504" s="337"/>
      <c r="P504" s="337"/>
      <c r="Q504" s="337"/>
      <c r="R504" s="337"/>
      <c r="S504" s="337"/>
      <c r="T504" s="337"/>
      <c r="U504" s="337"/>
      <c r="V504" s="337"/>
      <c r="W504" s="337"/>
      <c r="X504" s="337"/>
    </row>
    <row r="505" spans="1:24" ht="12.75">
      <c r="A505" s="337"/>
      <c r="B505" s="337"/>
      <c r="C505" s="337"/>
      <c r="D505" s="337"/>
      <c r="E505" s="337"/>
      <c r="F505" s="337"/>
      <c r="G505" s="337"/>
      <c r="H505" s="337"/>
      <c r="I505" s="337"/>
      <c r="J505" s="337"/>
      <c r="K505" s="337"/>
      <c r="L505" s="337"/>
      <c r="M505" s="337"/>
      <c r="N505" s="337"/>
      <c r="O505" s="337"/>
      <c r="P505" s="337"/>
      <c r="Q505" s="337"/>
      <c r="R505" s="337"/>
      <c r="S505" s="337"/>
      <c r="T505" s="337"/>
      <c r="U505" s="337"/>
      <c r="V505" s="337"/>
      <c r="W505" s="337"/>
      <c r="X505" s="337"/>
    </row>
    <row r="506" spans="1:24" ht="12.75">
      <c r="A506" s="337"/>
      <c r="B506" s="337"/>
      <c r="C506" s="337"/>
      <c r="D506" s="337"/>
      <c r="E506" s="337"/>
      <c r="F506" s="337"/>
      <c r="G506" s="337"/>
      <c r="H506" s="337"/>
      <c r="I506" s="337"/>
      <c r="J506" s="337"/>
      <c r="K506" s="337"/>
      <c r="L506" s="337"/>
      <c r="M506" s="337"/>
      <c r="N506" s="337"/>
      <c r="O506" s="337"/>
      <c r="P506" s="337"/>
      <c r="Q506" s="337"/>
      <c r="R506" s="337"/>
      <c r="S506" s="337"/>
      <c r="T506" s="337"/>
      <c r="U506" s="337"/>
      <c r="V506" s="337"/>
      <c r="W506" s="337"/>
      <c r="X506" s="337"/>
    </row>
    <row r="507" spans="1:24" ht="12.75">
      <c r="A507" s="337"/>
      <c r="B507" s="337"/>
      <c r="C507" s="337"/>
      <c r="D507" s="337"/>
      <c r="E507" s="337"/>
      <c r="F507" s="337"/>
      <c r="G507" s="337"/>
      <c r="H507" s="337"/>
      <c r="I507" s="337"/>
      <c r="J507" s="337"/>
      <c r="K507" s="337"/>
      <c r="L507" s="337"/>
      <c r="M507" s="337"/>
      <c r="N507" s="337"/>
      <c r="O507" s="337"/>
      <c r="P507" s="337"/>
      <c r="Q507" s="337"/>
      <c r="R507" s="337"/>
      <c r="S507" s="337"/>
      <c r="T507" s="337"/>
      <c r="U507" s="337"/>
      <c r="V507" s="337"/>
      <c r="W507" s="337"/>
      <c r="X507" s="337"/>
    </row>
    <row r="508" spans="1:24" ht="12.75">
      <c r="A508" s="337"/>
      <c r="B508" s="337"/>
      <c r="C508" s="337"/>
      <c r="D508" s="337"/>
      <c r="E508" s="337"/>
      <c r="F508" s="337"/>
      <c r="G508" s="337"/>
      <c r="H508" s="337"/>
      <c r="I508" s="337"/>
      <c r="J508" s="337"/>
      <c r="K508" s="337"/>
      <c r="L508" s="337"/>
      <c r="M508" s="337"/>
      <c r="N508" s="337"/>
      <c r="O508" s="337"/>
      <c r="P508" s="337"/>
      <c r="Q508" s="337"/>
      <c r="R508" s="337"/>
      <c r="S508" s="337"/>
      <c r="T508" s="337"/>
      <c r="U508" s="337"/>
      <c r="V508" s="337"/>
      <c r="W508" s="337"/>
      <c r="X508" s="337"/>
    </row>
    <row r="509" spans="1:24" ht="12.75">
      <c r="A509" s="337"/>
      <c r="B509" s="337"/>
      <c r="C509" s="337"/>
      <c r="D509" s="337"/>
      <c r="E509" s="337"/>
      <c r="F509" s="337"/>
      <c r="G509" s="337"/>
      <c r="H509" s="337"/>
      <c r="I509" s="337"/>
      <c r="J509" s="337"/>
      <c r="K509" s="337"/>
      <c r="L509" s="337"/>
      <c r="M509" s="337"/>
      <c r="N509" s="337"/>
      <c r="O509" s="337"/>
      <c r="P509" s="337"/>
      <c r="Q509" s="337"/>
      <c r="R509" s="337"/>
      <c r="S509" s="337"/>
      <c r="T509" s="337"/>
      <c r="U509" s="337"/>
      <c r="V509" s="337"/>
      <c r="W509" s="337"/>
      <c r="X509" s="337"/>
    </row>
    <row r="510" spans="1:24" ht="12.75">
      <c r="A510" s="337"/>
      <c r="B510" s="337"/>
      <c r="C510" s="337"/>
      <c r="D510" s="337"/>
      <c r="E510" s="337"/>
      <c r="F510" s="337"/>
      <c r="G510" s="337"/>
      <c r="H510" s="337"/>
      <c r="I510" s="337"/>
      <c r="J510" s="337"/>
      <c r="K510" s="337"/>
      <c r="L510" s="337"/>
      <c r="M510" s="337"/>
      <c r="N510" s="337"/>
      <c r="O510" s="337"/>
      <c r="P510" s="337"/>
      <c r="Q510" s="337"/>
      <c r="R510" s="337"/>
      <c r="S510" s="337"/>
      <c r="T510" s="337"/>
      <c r="U510" s="337"/>
      <c r="V510" s="337"/>
      <c r="W510" s="337"/>
      <c r="X510" s="337"/>
    </row>
    <row r="511" spans="1:24" ht="12.75">
      <c r="A511" s="337"/>
      <c r="B511" s="337"/>
      <c r="C511" s="337"/>
      <c r="D511" s="337"/>
      <c r="E511" s="337"/>
      <c r="F511" s="337"/>
      <c r="G511" s="337"/>
      <c r="H511" s="337"/>
      <c r="I511" s="337"/>
      <c r="J511" s="337"/>
      <c r="K511" s="337"/>
      <c r="L511" s="337"/>
      <c r="M511" s="337"/>
      <c r="N511" s="337"/>
      <c r="O511" s="337"/>
      <c r="P511" s="337"/>
      <c r="Q511" s="337"/>
      <c r="R511" s="337"/>
      <c r="S511" s="337"/>
      <c r="T511" s="337"/>
      <c r="U511" s="337"/>
      <c r="V511" s="337"/>
      <c r="W511" s="337"/>
      <c r="X511" s="337"/>
    </row>
    <row r="512" spans="1:24" ht="12.75">
      <c r="A512" s="337"/>
      <c r="B512" s="337"/>
      <c r="C512" s="337"/>
      <c r="D512" s="337"/>
      <c r="E512" s="337"/>
      <c r="F512" s="337"/>
      <c r="G512" s="337"/>
      <c r="H512" s="337"/>
      <c r="I512" s="337"/>
      <c r="J512" s="337"/>
      <c r="K512" s="337"/>
      <c r="L512" s="337"/>
      <c r="M512" s="337"/>
      <c r="N512" s="337"/>
      <c r="O512" s="337"/>
      <c r="P512" s="337"/>
      <c r="Q512" s="337"/>
      <c r="R512" s="337"/>
      <c r="S512" s="337"/>
      <c r="T512" s="337"/>
      <c r="U512" s="337"/>
      <c r="V512" s="337"/>
      <c r="W512" s="337"/>
      <c r="X512" s="337"/>
    </row>
    <row r="513" spans="1:24" ht="12.75">
      <c r="A513" s="337"/>
      <c r="B513" s="337"/>
      <c r="C513" s="337"/>
      <c r="D513" s="337"/>
      <c r="E513" s="337"/>
      <c r="F513" s="337"/>
      <c r="G513" s="337"/>
      <c r="H513" s="337"/>
      <c r="I513" s="337"/>
      <c r="J513" s="337"/>
      <c r="K513" s="337"/>
      <c r="L513" s="337"/>
      <c r="M513" s="337"/>
      <c r="N513" s="337"/>
      <c r="O513" s="337"/>
      <c r="P513" s="337"/>
      <c r="Q513" s="337"/>
      <c r="R513" s="337"/>
      <c r="S513" s="337"/>
      <c r="T513" s="337"/>
      <c r="U513" s="337"/>
      <c r="V513" s="337"/>
      <c r="W513" s="337"/>
      <c r="X513" s="337"/>
    </row>
    <row r="514" spans="1:24" ht="12.75">
      <c r="A514" s="337"/>
      <c r="B514" s="337"/>
      <c r="C514" s="337"/>
      <c r="D514" s="337"/>
      <c r="E514" s="337"/>
      <c r="F514" s="337"/>
      <c r="G514" s="337"/>
      <c r="H514" s="337"/>
      <c r="I514" s="337"/>
      <c r="J514" s="337"/>
      <c r="K514" s="337"/>
      <c r="L514" s="337"/>
      <c r="M514" s="337"/>
      <c r="N514" s="337"/>
      <c r="O514" s="337"/>
      <c r="P514" s="337"/>
      <c r="Q514" s="337"/>
      <c r="R514" s="337"/>
      <c r="S514" s="337"/>
      <c r="T514" s="337"/>
      <c r="U514" s="337"/>
      <c r="V514" s="337"/>
      <c r="W514" s="337"/>
      <c r="X514" s="337"/>
    </row>
    <row r="515" spans="1:24" ht="12.75">
      <c r="A515" s="337"/>
      <c r="B515" s="337"/>
      <c r="C515" s="337"/>
      <c r="D515" s="337"/>
      <c r="E515" s="337"/>
      <c r="F515" s="337"/>
      <c r="G515" s="337"/>
      <c r="H515" s="337"/>
      <c r="I515" s="337"/>
      <c r="J515" s="337"/>
      <c r="K515" s="337"/>
      <c r="L515" s="337"/>
      <c r="M515" s="337"/>
      <c r="N515" s="337"/>
      <c r="O515" s="337"/>
      <c r="P515" s="337"/>
      <c r="Q515" s="337"/>
      <c r="R515" s="337"/>
      <c r="S515" s="337"/>
      <c r="T515" s="337"/>
      <c r="U515" s="337"/>
      <c r="V515" s="337"/>
      <c r="W515" s="337"/>
      <c r="X515" s="337"/>
    </row>
    <row r="516" spans="1:24" ht="12.75">
      <c r="A516" s="337"/>
      <c r="B516" s="337"/>
      <c r="C516" s="337"/>
      <c r="D516" s="337"/>
      <c r="E516" s="337"/>
      <c r="F516" s="337"/>
      <c r="G516" s="337"/>
      <c r="H516" s="337"/>
      <c r="I516" s="337"/>
      <c r="J516" s="337"/>
      <c r="K516" s="337"/>
      <c r="L516" s="337"/>
      <c r="M516" s="337"/>
      <c r="N516" s="337"/>
      <c r="O516" s="337"/>
      <c r="P516" s="337"/>
      <c r="Q516" s="337"/>
      <c r="R516" s="337"/>
      <c r="S516" s="337"/>
      <c r="T516" s="337"/>
      <c r="U516" s="337"/>
      <c r="V516" s="337"/>
      <c r="W516" s="337"/>
      <c r="X516" s="337"/>
    </row>
    <row r="517" spans="1:24" ht="12.75">
      <c r="A517" s="337"/>
      <c r="B517" s="337"/>
      <c r="C517" s="337"/>
      <c r="D517" s="337"/>
      <c r="E517" s="337"/>
      <c r="F517" s="337"/>
      <c r="G517" s="337"/>
      <c r="H517" s="337"/>
      <c r="I517" s="337"/>
      <c r="J517" s="337"/>
      <c r="K517" s="337"/>
      <c r="L517" s="337"/>
      <c r="M517" s="337"/>
      <c r="N517" s="337"/>
      <c r="O517" s="337"/>
      <c r="P517" s="337"/>
      <c r="Q517" s="337"/>
      <c r="R517" s="337"/>
      <c r="S517" s="337"/>
      <c r="T517" s="337"/>
      <c r="U517" s="337"/>
      <c r="V517" s="337"/>
      <c r="W517" s="337"/>
      <c r="X517" s="337"/>
    </row>
    <row r="518" spans="1:24" ht="12.75">
      <c r="A518" s="337"/>
      <c r="B518" s="337"/>
      <c r="C518" s="337"/>
      <c r="D518" s="337"/>
      <c r="E518" s="337"/>
      <c r="F518" s="337"/>
      <c r="G518" s="337"/>
      <c r="H518" s="337"/>
      <c r="I518" s="337"/>
      <c r="J518" s="337"/>
      <c r="K518" s="337"/>
      <c r="L518" s="337"/>
      <c r="M518" s="337"/>
      <c r="N518" s="337"/>
      <c r="O518" s="337"/>
      <c r="P518" s="337"/>
      <c r="Q518" s="337"/>
      <c r="R518" s="337"/>
      <c r="S518" s="337"/>
      <c r="T518" s="337"/>
      <c r="U518" s="337"/>
      <c r="V518" s="337"/>
      <c r="W518" s="337"/>
      <c r="X518" s="337"/>
    </row>
    <row r="519" spans="1:24" ht="12.75">
      <c r="A519" s="337"/>
      <c r="B519" s="337"/>
      <c r="C519" s="337"/>
      <c r="D519" s="337"/>
      <c r="E519" s="337"/>
      <c r="F519" s="337"/>
      <c r="G519" s="337"/>
      <c r="H519" s="337"/>
      <c r="I519" s="337"/>
      <c r="J519" s="337"/>
      <c r="K519" s="337"/>
      <c r="L519" s="337"/>
      <c r="M519" s="337"/>
      <c r="N519" s="337"/>
      <c r="O519" s="337"/>
      <c r="P519" s="337"/>
      <c r="Q519" s="337"/>
      <c r="R519" s="337"/>
      <c r="S519" s="337"/>
      <c r="T519" s="337"/>
      <c r="U519" s="337"/>
      <c r="V519" s="337"/>
      <c r="W519" s="337"/>
      <c r="X519" s="337"/>
    </row>
    <row r="520" spans="1:24" ht="12.75">
      <c r="A520" s="337"/>
      <c r="B520" s="337"/>
      <c r="C520" s="337"/>
      <c r="D520" s="337"/>
      <c r="E520" s="337"/>
      <c r="F520" s="337"/>
      <c r="G520" s="337"/>
      <c r="H520" s="337"/>
      <c r="I520" s="337"/>
      <c r="J520" s="337"/>
      <c r="K520" s="337"/>
      <c r="L520" s="337"/>
      <c r="M520" s="337"/>
      <c r="N520" s="337"/>
      <c r="O520" s="337"/>
      <c r="P520" s="337"/>
      <c r="Q520" s="337"/>
      <c r="R520" s="337"/>
      <c r="S520" s="337"/>
      <c r="T520" s="337"/>
      <c r="U520" s="337"/>
      <c r="V520" s="337"/>
      <c r="W520" s="337"/>
      <c r="X520" s="337"/>
    </row>
    <row r="521" spans="1:24" ht="12.75">
      <c r="A521" s="337"/>
      <c r="B521" s="337"/>
      <c r="C521" s="337"/>
      <c r="D521" s="337"/>
      <c r="E521" s="337"/>
      <c r="F521" s="337"/>
      <c r="G521" s="337"/>
      <c r="H521" s="337"/>
      <c r="I521" s="337"/>
      <c r="J521" s="337"/>
      <c r="K521" s="337"/>
      <c r="L521" s="337"/>
      <c r="M521" s="337"/>
      <c r="N521" s="337"/>
      <c r="O521" s="337"/>
      <c r="P521" s="337"/>
      <c r="Q521" s="337"/>
      <c r="R521" s="337"/>
      <c r="S521" s="337"/>
      <c r="T521" s="337"/>
      <c r="U521" s="337"/>
      <c r="V521" s="337"/>
      <c r="W521" s="337"/>
      <c r="X521" s="337"/>
    </row>
    <row r="522" spans="1:24" ht="12.75">
      <c r="A522" s="337"/>
      <c r="B522" s="337"/>
      <c r="C522" s="337"/>
      <c r="D522" s="337"/>
      <c r="E522" s="337"/>
      <c r="F522" s="337"/>
      <c r="G522" s="337"/>
      <c r="H522" s="337"/>
      <c r="I522" s="337"/>
      <c r="J522" s="337"/>
      <c r="K522" s="337"/>
      <c r="L522" s="337"/>
      <c r="M522" s="337"/>
      <c r="N522" s="337"/>
      <c r="O522" s="337"/>
      <c r="P522" s="337"/>
      <c r="Q522" s="337"/>
      <c r="R522" s="337"/>
      <c r="S522" s="337"/>
      <c r="T522" s="337"/>
      <c r="U522" s="337"/>
      <c r="V522" s="337"/>
      <c r="W522" s="337"/>
      <c r="X522" s="337"/>
    </row>
    <row r="523" spans="1:24" ht="12.75">
      <c r="A523" s="337"/>
      <c r="B523" s="337"/>
      <c r="C523" s="337"/>
      <c r="D523" s="337"/>
      <c r="E523" s="337"/>
      <c r="F523" s="337"/>
      <c r="G523" s="337"/>
      <c r="H523" s="337"/>
      <c r="I523" s="337"/>
      <c r="J523" s="337"/>
      <c r="K523" s="337"/>
      <c r="L523" s="337"/>
      <c r="M523" s="337"/>
      <c r="N523" s="337"/>
      <c r="O523" s="337"/>
      <c r="P523" s="337"/>
      <c r="Q523" s="337"/>
      <c r="R523" s="337"/>
      <c r="S523" s="337"/>
      <c r="T523" s="337"/>
      <c r="U523" s="337"/>
      <c r="V523" s="337"/>
      <c r="W523" s="337"/>
      <c r="X523" s="337"/>
    </row>
    <row r="524" spans="1:24" ht="12.75">
      <c r="A524" s="337"/>
      <c r="B524" s="337"/>
      <c r="C524" s="337"/>
      <c r="D524" s="337"/>
      <c r="E524" s="337"/>
      <c r="F524" s="337"/>
      <c r="G524" s="337"/>
      <c r="H524" s="337"/>
      <c r="I524" s="337"/>
      <c r="J524" s="337"/>
      <c r="K524" s="337"/>
      <c r="L524" s="337"/>
      <c r="M524" s="337"/>
      <c r="N524" s="337"/>
      <c r="O524" s="337"/>
      <c r="P524" s="337"/>
      <c r="Q524" s="337"/>
      <c r="R524" s="337"/>
      <c r="S524" s="337"/>
      <c r="T524" s="337"/>
      <c r="U524" s="337"/>
      <c r="V524" s="337"/>
      <c r="W524" s="337"/>
      <c r="X524" s="337"/>
    </row>
    <row r="525" spans="1:24" ht="12.75">
      <c r="A525" s="337"/>
      <c r="B525" s="337"/>
      <c r="C525" s="337"/>
      <c r="D525" s="337"/>
      <c r="E525" s="337"/>
      <c r="F525" s="337"/>
      <c r="G525" s="337"/>
      <c r="H525" s="337"/>
      <c r="I525" s="337"/>
      <c r="J525" s="337"/>
      <c r="K525" s="337"/>
      <c r="L525" s="337"/>
      <c r="M525" s="337"/>
      <c r="N525" s="337"/>
      <c r="O525" s="337"/>
      <c r="P525" s="337"/>
      <c r="Q525" s="337"/>
      <c r="R525" s="337"/>
      <c r="S525" s="337"/>
      <c r="T525" s="337"/>
      <c r="U525" s="337"/>
      <c r="V525" s="337"/>
      <c r="W525" s="337"/>
      <c r="X525" s="337"/>
    </row>
    <row r="526" spans="1:24" ht="12.75">
      <c r="A526" s="337"/>
      <c r="B526" s="337"/>
      <c r="C526" s="337"/>
      <c r="D526" s="337"/>
      <c r="E526" s="337"/>
      <c r="F526" s="337"/>
      <c r="G526" s="337"/>
      <c r="H526" s="337"/>
      <c r="I526" s="337"/>
      <c r="J526" s="337"/>
      <c r="K526" s="337"/>
      <c r="L526" s="337"/>
      <c r="M526" s="337"/>
      <c r="N526" s="337"/>
      <c r="O526" s="337"/>
      <c r="P526" s="337"/>
      <c r="Q526" s="337"/>
      <c r="R526" s="337"/>
      <c r="S526" s="337"/>
      <c r="T526" s="337"/>
      <c r="U526" s="337"/>
      <c r="V526" s="337"/>
      <c r="W526" s="337"/>
      <c r="X526" s="337"/>
    </row>
    <row r="527" spans="1:24" ht="12.75">
      <c r="A527" s="337"/>
      <c r="B527" s="337"/>
      <c r="C527" s="337"/>
      <c r="D527" s="337"/>
      <c r="E527" s="337"/>
      <c r="F527" s="337"/>
      <c r="G527" s="337"/>
      <c r="H527" s="337"/>
      <c r="I527" s="337"/>
      <c r="J527" s="337"/>
      <c r="K527" s="337"/>
      <c r="L527" s="337"/>
      <c r="M527" s="337"/>
      <c r="N527" s="337"/>
      <c r="O527" s="337"/>
      <c r="P527" s="337"/>
      <c r="Q527" s="337"/>
      <c r="R527" s="337"/>
      <c r="S527" s="337"/>
      <c r="T527" s="337"/>
      <c r="U527" s="337"/>
      <c r="V527" s="337"/>
      <c r="W527" s="337"/>
      <c r="X527" s="337"/>
    </row>
    <row r="528" spans="1:24" ht="12.75">
      <c r="A528" s="337"/>
      <c r="B528" s="337"/>
      <c r="C528" s="337"/>
      <c r="D528" s="337"/>
      <c r="E528" s="337"/>
      <c r="F528" s="337"/>
      <c r="G528" s="337"/>
      <c r="H528" s="337"/>
      <c r="I528" s="337"/>
      <c r="J528" s="337"/>
      <c r="K528" s="337"/>
      <c r="L528" s="337"/>
      <c r="M528" s="337"/>
      <c r="N528" s="337"/>
      <c r="O528" s="337"/>
      <c r="P528" s="337"/>
      <c r="Q528" s="337"/>
      <c r="R528" s="337"/>
      <c r="S528" s="337"/>
      <c r="T528" s="337"/>
      <c r="U528" s="337"/>
      <c r="V528" s="337"/>
      <c r="W528" s="337"/>
      <c r="X528" s="337"/>
    </row>
    <row r="529" spans="1:24" ht="12.75">
      <c r="A529" s="337"/>
      <c r="B529" s="337"/>
      <c r="C529" s="337"/>
      <c r="D529" s="337"/>
      <c r="E529" s="337"/>
      <c r="F529" s="337"/>
      <c r="G529" s="337"/>
      <c r="H529" s="337"/>
      <c r="I529" s="337"/>
      <c r="J529" s="337"/>
      <c r="K529" s="337"/>
      <c r="L529" s="337"/>
      <c r="M529" s="337"/>
      <c r="N529" s="337"/>
      <c r="O529" s="337"/>
      <c r="P529" s="337"/>
      <c r="Q529" s="337"/>
      <c r="R529" s="337"/>
      <c r="S529" s="337"/>
      <c r="T529" s="337"/>
      <c r="U529" s="337"/>
      <c r="V529" s="337"/>
      <c r="W529" s="337"/>
      <c r="X529" s="337"/>
    </row>
    <row r="530" spans="1:24" ht="12.75">
      <c r="A530" s="337"/>
      <c r="B530" s="337"/>
      <c r="C530" s="337"/>
      <c r="D530" s="337"/>
      <c r="E530" s="337"/>
      <c r="F530" s="337"/>
      <c r="G530" s="337"/>
      <c r="H530" s="337"/>
      <c r="I530" s="337"/>
      <c r="J530" s="337"/>
      <c r="K530" s="337"/>
      <c r="L530" s="337"/>
      <c r="M530" s="337"/>
      <c r="N530" s="337"/>
      <c r="O530" s="337"/>
      <c r="P530" s="337"/>
      <c r="Q530" s="337"/>
      <c r="R530" s="337"/>
      <c r="S530" s="337"/>
      <c r="T530" s="337"/>
      <c r="U530" s="337"/>
      <c r="V530" s="337"/>
      <c r="W530" s="337"/>
      <c r="X530" s="337"/>
    </row>
    <row r="531" spans="1:24" ht="12.75">
      <c r="A531" s="337"/>
      <c r="B531" s="337"/>
      <c r="C531" s="337"/>
      <c r="D531" s="337"/>
      <c r="E531" s="337"/>
      <c r="F531" s="337"/>
      <c r="G531" s="337"/>
      <c r="H531" s="337"/>
      <c r="I531" s="337"/>
      <c r="J531" s="337"/>
      <c r="K531" s="337"/>
      <c r="L531" s="337"/>
      <c r="M531" s="337"/>
      <c r="N531" s="337"/>
      <c r="O531" s="337"/>
      <c r="P531" s="337"/>
      <c r="Q531" s="337"/>
      <c r="R531" s="337"/>
      <c r="S531" s="337"/>
      <c r="T531" s="337"/>
      <c r="U531" s="337"/>
      <c r="V531" s="337"/>
      <c r="W531" s="337"/>
      <c r="X531" s="337"/>
    </row>
    <row r="532" spans="1:24" ht="12.75">
      <c r="A532" s="337"/>
      <c r="B532" s="337"/>
      <c r="C532" s="337"/>
      <c r="D532" s="337"/>
      <c r="E532" s="337"/>
      <c r="F532" s="337"/>
      <c r="G532" s="337"/>
      <c r="H532" s="337"/>
      <c r="I532" s="337"/>
      <c r="J532" s="337"/>
      <c r="K532" s="337"/>
      <c r="L532" s="337"/>
      <c r="M532" s="337"/>
      <c r="N532" s="337"/>
      <c r="O532" s="337"/>
      <c r="P532" s="337"/>
      <c r="Q532" s="337"/>
      <c r="R532" s="337"/>
      <c r="S532" s="337"/>
      <c r="T532" s="337"/>
      <c r="U532" s="337"/>
      <c r="V532" s="337"/>
      <c r="W532" s="337"/>
      <c r="X532" s="337"/>
    </row>
    <row r="533" spans="1:24" ht="12.75">
      <c r="A533" s="337"/>
      <c r="B533" s="337"/>
      <c r="C533" s="337"/>
      <c r="D533" s="337"/>
      <c r="E533" s="337"/>
      <c r="F533" s="337"/>
      <c r="G533" s="337"/>
      <c r="H533" s="337"/>
      <c r="I533" s="337"/>
      <c r="J533" s="337"/>
      <c r="K533" s="337"/>
      <c r="L533" s="337"/>
      <c r="M533" s="337"/>
      <c r="N533" s="337"/>
      <c r="O533" s="337"/>
      <c r="P533" s="337"/>
      <c r="Q533" s="337"/>
      <c r="R533" s="337"/>
      <c r="S533" s="337"/>
      <c r="T533" s="337"/>
      <c r="U533" s="337"/>
      <c r="V533" s="337"/>
      <c r="W533" s="337"/>
      <c r="X533" s="337"/>
    </row>
    <row r="534" spans="1:24" ht="12.75">
      <c r="A534" s="337"/>
      <c r="B534" s="337"/>
      <c r="C534" s="337"/>
      <c r="D534" s="337"/>
      <c r="E534" s="337"/>
      <c r="F534" s="337"/>
      <c r="G534" s="337"/>
      <c r="H534" s="337"/>
      <c r="I534" s="337"/>
      <c r="J534" s="337"/>
      <c r="K534" s="337"/>
      <c r="L534" s="337"/>
      <c r="M534" s="337"/>
      <c r="N534" s="337"/>
      <c r="O534" s="337"/>
      <c r="P534" s="337"/>
      <c r="Q534" s="337"/>
      <c r="R534" s="337"/>
      <c r="S534" s="337"/>
      <c r="T534" s="337"/>
      <c r="U534" s="337"/>
      <c r="V534" s="337"/>
      <c r="W534" s="337"/>
      <c r="X534" s="337"/>
    </row>
    <row r="535" spans="1:24" ht="12.75">
      <c r="A535" s="337"/>
      <c r="B535" s="337"/>
      <c r="C535" s="337"/>
      <c r="D535" s="337"/>
      <c r="E535" s="337"/>
      <c r="F535" s="337"/>
      <c r="G535" s="337"/>
      <c r="H535" s="337"/>
      <c r="I535" s="337"/>
      <c r="J535" s="337"/>
      <c r="K535" s="337"/>
      <c r="L535" s="337"/>
      <c r="M535" s="337"/>
      <c r="N535" s="337"/>
      <c r="O535" s="337"/>
      <c r="P535" s="337"/>
      <c r="Q535" s="337"/>
      <c r="R535" s="337"/>
      <c r="S535" s="337"/>
      <c r="T535" s="337"/>
      <c r="U535" s="337"/>
      <c r="V535" s="337"/>
      <c r="W535" s="337"/>
      <c r="X535" s="337"/>
    </row>
    <row r="536" spans="1:24" ht="12.75">
      <c r="A536" s="337"/>
      <c r="B536" s="337"/>
      <c r="C536" s="337"/>
      <c r="D536" s="337"/>
      <c r="E536" s="337"/>
      <c r="F536" s="337"/>
      <c r="G536" s="337"/>
      <c r="H536" s="337"/>
      <c r="I536" s="337"/>
      <c r="J536" s="337"/>
      <c r="K536" s="337"/>
      <c r="L536" s="337"/>
      <c r="M536" s="337"/>
      <c r="N536" s="337"/>
      <c r="O536" s="337"/>
      <c r="P536" s="337"/>
      <c r="Q536" s="337"/>
      <c r="R536" s="337"/>
      <c r="S536" s="337"/>
      <c r="T536" s="337"/>
      <c r="U536" s="337"/>
      <c r="V536" s="337"/>
      <c r="W536" s="337"/>
      <c r="X536" s="337"/>
    </row>
    <row r="537" spans="1:24" ht="12.75">
      <c r="A537" s="337"/>
      <c r="B537" s="337"/>
      <c r="C537" s="337"/>
      <c r="D537" s="337"/>
      <c r="E537" s="337"/>
      <c r="F537" s="337"/>
      <c r="G537" s="337"/>
      <c r="H537" s="337"/>
      <c r="I537" s="337"/>
      <c r="J537" s="337"/>
      <c r="K537" s="337"/>
      <c r="L537" s="337"/>
      <c r="M537" s="337"/>
      <c r="N537" s="337"/>
      <c r="O537" s="337"/>
      <c r="P537" s="337"/>
      <c r="Q537" s="337"/>
      <c r="R537" s="337"/>
      <c r="S537" s="337"/>
      <c r="T537" s="337"/>
      <c r="U537" s="337"/>
      <c r="V537" s="337"/>
      <c r="W537" s="337"/>
      <c r="X537" s="337"/>
    </row>
    <row r="538" spans="1:24" ht="12.75">
      <c r="A538" s="337"/>
      <c r="B538" s="337"/>
      <c r="C538" s="337"/>
      <c r="D538" s="337"/>
      <c r="E538" s="337"/>
      <c r="F538" s="337"/>
      <c r="G538" s="337"/>
      <c r="H538" s="337"/>
      <c r="I538" s="337"/>
      <c r="J538" s="337"/>
      <c r="K538" s="337"/>
      <c r="L538" s="337"/>
      <c r="M538" s="337"/>
      <c r="N538" s="337"/>
      <c r="O538" s="337"/>
      <c r="P538" s="337"/>
      <c r="Q538" s="337"/>
      <c r="R538" s="337"/>
      <c r="S538" s="337"/>
      <c r="T538" s="337"/>
      <c r="U538" s="337"/>
      <c r="V538" s="337"/>
      <c r="W538" s="337"/>
      <c r="X538" s="337"/>
    </row>
    <row r="539" spans="1:24" ht="12.75">
      <c r="A539" s="337"/>
      <c r="B539" s="337"/>
      <c r="C539" s="337"/>
      <c r="D539" s="337"/>
      <c r="E539" s="337"/>
      <c r="F539" s="337"/>
      <c r="G539" s="337"/>
      <c r="H539" s="337"/>
      <c r="I539" s="337"/>
      <c r="J539" s="337"/>
      <c r="K539" s="337"/>
      <c r="L539" s="337"/>
      <c r="M539" s="337"/>
      <c r="N539" s="337"/>
      <c r="O539" s="337"/>
      <c r="P539" s="337"/>
      <c r="Q539" s="337"/>
      <c r="R539" s="337"/>
      <c r="S539" s="337"/>
      <c r="T539" s="337"/>
      <c r="U539" s="337"/>
      <c r="V539" s="337"/>
      <c r="W539" s="337"/>
      <c r="X539" s="337"/>
    </row>
    <row r="540" spans="1:24" ht="12.75">
      <c r="A540" s="337"/>
      <c r="B540" s="337"/>
      <c r="C540" s="337"/>
      <c r="D540" s="337"/>
      <c r="E540" s="337"/>
      <c r="F540" s="337"/>
      <c r="G540" s="337"/>
      <c r="H540" s="337"/>
      <c r="I540" s="337"/>
      <c r="J540" s="337"/>
      <c r="K540" s="337"/>
      <c r="L540" s="337"/>
      <c r="M540" s="337"/>
      <c r="N540" s="337"/>
      <c r="O540" s="337"/>
      <c r="P540" s="337"/>
      <c r="Q540" s="337"/>
      <c r="R540" s="337"/>
      <c r="S540" s="337"/>
      <c r="T540" s="337"/>
      <c r="U540" s="337"/>
      <c r="V540" s="337"/>
      <c r="W540" s="337"/>
      <c r="X540" s="337"/>
    </row>
    <row r="541" spans="1:24" ht="12.75">
      <c r="A541" s="337"/>
      <c r="B541" s="337"/>
      <c r="C541" s="337"/>
      <c r="D541" s="337"/>
      <c r="E541" s="337"/>
      <c r="F541" s="337"/>
      <c r="G541" s="337"/>
      <c r="H541" s="337"/>
      <c r="I541" s="337"/>
      <c r="J541" s="337"/>
      <c r="K541" s="337"/>
      <c r="L541" s="337"/>
      <c r="M541" s="337"/>
      <c r="N541" s="337"/>
      <c r="O541" s="337"/>
      <c r="P541" s="337"/>
      <c r="Q541" s="337"/>
      <c r="R541" s="337"/>
      <c r="S541" s="337"/>
      <c r="T541" s="337"/>
      <c r="U541" s="337"/>
      <c r="V541" s="337"/>
      <c r="W541" s="337"/>
      <c r="X541" s="337"/>
    </row>
    <row r="542" spans="1:24" ht="12.75">
      <c r="A542" s="337"/>
      <c r="B542" s="337"/>
      <c r="C542" s="337"/>
      <c r="D542" s="337"/>
      <c r="E542" s="337"/>
      <c r="F542" s="337"/>
      <c r="G542" s="337"/>
      <c r="H542" s="337"/>
      <c r="I542" s="337"/>
      <c r="J542" s="337"/>
      <c r="K542" s="337"/>
      <c r="L542" s="337"/>
      <c r="M542" s="337"/>
      <c r="N542" s="337"/>
      <c r="O542" s="337"/>
      <c r="P542" s="337"/>
      <c r="Q542" s="337"/>
      <c r="R542" s="337"/>
      <c r="S542" s="337"/>
      <c r="T542" s="337"/>
      <c r="U542" s="337"/>
      <c r="V542" s="337"/>
      <c r="W542" s="337"/>
      <c r="X542" s="337"/>
    </row>
    <row r="543" spans="1:24" ht="12.75">
      <c r="A543" s="337"/>
      <c r="B543" s="337"/>
      <c r="C543" s="337"/>
      <c r="D543" s="337"/>
      <c r="E543" s="337"/>
      <c r="F543" s="337"/>
      <c r="G543" s="337"/>
      <c r="H543" s="337"/>
      <c r="I543" s="337"/>
      <c r="J543" s="337"/>
      <c r="K543" s="337"/>
      <c r="L543" s="337"/>
      <c r="M543" s="337"/>
      <c r="N543" s="337"/>
      <c r="O543" s="337"/>
      <c r="P543" s="337"/>
      <c r="Q543" s="337"/>
      <c r="R543" s="337"/>
      <c r="S543" s="337"/>
      <c r="T543" s="337"/>
      <c r="U543" s="337"/>
      <c r="V543" s="337"/>
      <c r="W543" s="337"/>
      <c r="X543" s="337"/>
    </row>
    <row r="544" spans="1:24" ht="12.75">
      <c r="A544" s="337"/>
      <c r="B544" s="337"/>
      <c r="C544" s="337"/>
      <c r="D544" s="337"/>
      <c r="E544" s="337"/>
      <c r="F544" s="337"/>
      <c r="G544" s="337"/>
      <c r="H544" s="337"/>
      <c r="I544" s="337"/>
      <c r="J544" s="337"/>
      <c r="K544" s="337"/>
      <c r="L544" s="337"/>
      <c r="M544" s="337"/>
      <c r="N544" s="337"/>
      <c r="O544" s="337"/>
      <c r="P544" s="337"/>
      <c r="Q544" s="337"/>
      <c r="R544" s="337"/>
      <c r="S544" s="337"/>
      <c r="T544" s="337"/>
      <c r="U544" s="337"/>
      <c r="V544" s="337"/>
      <c r="W544" s="337"/>
      <c r="X544" s="337"/>
    </row>
    <row r="545" spans="1:24" ht="12.75">
      <c r="A545" s="337"/>
      <c r="B545" s="337"/>
      <c r="C545" s="337"/>
      <c r="D545" s="337"/>
      <c r="E545" s="337"/>
      <c r="F545" s="337"/>
      <c r="G545" s="337"/>
      <c r="H545" s="337"/>
      <c r="I545" s="337"/>
      <c r="J545" s="337"/>
      <c r="K545" s="337"/>
      <c r="L545" s="337"/>
      <c r="M545" s="337"/>
      <c r="N545" s="337"/>
      <c r="O545" s="337"/>
      <c r="P545" s="337"/>
      <c r="Q545" s="337"/>
      <c r="R545" s="337"/>
      <c r="S545" s="337"/>
      <c r="T545" s="337"/>
      <c r="U545" s="337"/>
      <c r="V545" s="337"/>
      <c r="W545" s="337"/>
      <c r="X545" s="337"/>
    </row>
    <row r="546" spans="1:24" ht="12.75">
      <c r="A546" s="337"/>
      <c r="B546" s="337"/>
      <c r="C546" s="337"/>
      <c r="D546" s="337"/>
      <c r="E546" s="337"/>
      <c r="F546" s="337"/>
      <c r="G546" s="337"/>
      <c r="H546" s="337"/>
      <c r="I546" s="337"/>
      <c r="J546" s="337"/>
      <c r="K546" s="337"/>
      <c r="L546" s="337"/>
      <c r="M546" s="337"/>
      <c r="N546" s="337"/>
      <c r="O546" s="337"/>
      <c r="P546" s="337"/>
      <c r="Q546" s="337"/>
      <c r="R546" s="337"/>
      <c r="S546" s="337"/>
      <c r="T546" s="337"/>
      <c r="U546" s="337"/>
      <c r="V546" s="337"/>
      <c r="W546" s="337"/>
      <c r="X546" s="337"/>
    </row>
    <row r="547" spans="1:24" ht="12.75">
      <c r="A547" s="337"/>
      <c r="B547" s="337"/>
      <c r="C547" s="337"/>
      <c r="D547" s="337"/>
      <c r="E547" s="337"/>
      <c r="F547" s="337"/>
      <c r="G547" s="337"/>
      <c r="H547" s="337"/>
      <c r="I547" s="337"/>
      <c r="J547" s="337"/>
      <c r="K547" s="337"/>
      <c r="L547" s="337"/>
      <c r="M547" s="337"/>
      <c r="N547" s="337"/>
      <c r="O547" s="337"/>
      <c r="P547" s="337"/>
      <c r="Q547" s="337"/>
      <c r="R547" s="337"/>
      <c r="S547" s="337"/>
      <c r="T547" s="337"/>
      <c r="U547" s="337"/>
      <c r="V547" s="337"/>
      <c r="W547" s="337"/>
      <c r="X547" s="337"/>
    </row>
    <row r="548" spans="1:24" ht="12.75">
      <c r="A548" s="337"/>
      <c r="B548" s="337"/>
      <c r="C548" s="337"/>
      <c r="D548" s="337"/>
      <c r="E548" s="337"/>
      <c r="F548" s="337"/>
      <c r="G548" s="337"/>
      <c r="H548" s="337"/>
      <c r="I548" s="337"/>
      <c r="J548" s="337"/>
      <c r="K548" s="337"/>
      <c r="L548" s="337"/>
      <c r="M548" s="337"/>
      <c r="N548" s="337"/>
      <c r="O548" s="337"/>
      <c r="P548" s="337"/>
      <c r="Q548" s="337"/>
      <c r="R548" s="337"/>
      <c r="S548" s="337"/>
      <c r="T548" s="337"/>
      <c r="U548" s="337"/>
      <c r="V548" s="337"/>
      <c r="W548" s="337"/>
      <c r="X548" s="337"/>
    </row>
    <row r="549" spans="1:24" ht="12.75">
      <c r="A549" s="337"/>
      <c r="B549" s="337"/>
      <c r="C549" s="337"/>
      <c r="D549" s="337"/>
      <c r="E549" s="337"/>
      <c r="F549" s="337"/>
      <c r="G549" s="337"/>
      <c r="H549" s="337"/>
      <c r="I549" s="337"/>
      <c r="J549" s="337"/>
      <c r="K549" s="337"/>
      <c r="L549" s="337"/>
      <c r="M549" s="337"/>
      <c r="N549" s="337"/>
      <c r="O549" s="337"/>
      <c r="P549" s="337"/>
      <c r="Q549" s="337"/>
      <c r="R549" s="337"/>
      <c r="S549" s="337"/>
      <c r="T549" s="337"/>
      <c r="U549" s="337"/>
      <c r="V549" s="337"/>
      <c r="W549" s="337"/>
      <c r="X549" s="337"/>
    </row>
    <row r="550" spans="1:24" ht="12.75">
      <c r="A550" s="337"/>
      <c r="B550" s="337"/>
      <c r="C550" s="337"/>
      <c r="D550" s="337"/>
      <c r="E550" s="337"/>
      <c r="F550" s="337"/>
      <c r="G550" s="337"/>
      <c r="H550" s="337"/>
      <c r="I550" s="337"/>
      <c r="J550" s="337"/>
      <c r="K550" s="337"/>
      <c r="L550" s="337"/>
      <c r="M550" s="337"/>
      <c r="N550" s="337"/>
      <c r="O550" s="337"/>
      <c r="P550" s="337"/>
      <c r="Q550" s="337"/>
      <c r="R550" s="337"/>
      <c r="S550" s="337"/>
      <c r="T550" s="337"/>
      <c r="U550" s="337"/>
      <c r="V550" s="337"/>
      <c r="W550" s="337"/>
      <c r="X550" s="337"/>
    </row>
    <row r="551" spans="1:24" ht="12.75">
      <c r="A551" s="337"/>
      <c r="B551" s="337"/>
      <c r="C551" s="337"/>
      <c r="D551" s="337"/>
      <c r="E551" s="337"/>
      <c r="F551" s="337"/>
      <c r="G551" s="337"/>
      <c r="H551" s="337"/>
      <c r="I551" s="337"/>
      <c r="J551" s="337"/>
      <c r="K551" s="337"/>
      <c r="L551" s="337"/>
      <c r="M551" s="337"/>
      <c r="N551" s="337"/>
      <c r="O551" s="337"/>
      <c r="P551" s="337"/>
      <c r="Q551" s="337"/>
      <c r="R551" s="337"/>
      <c r="S551" s="337"/>
      <c r="T551" s="337"/>
      <c r="U551" s="337"/>
      <c r="V551" s="337"/>
      <c r="W551" s="337"/>
      <c r="X551" s="337"/>
    </row>
    <row r="552" spans="1:24" ht="12.75">
      <c r="A552" s="337"/>
      <c r="B552" s="337"/>
      <c r="C552" s="337"/>
      <c r="D552" s="337"/>
      <c r="E552" s="337"/>
      <c r="F552" s="337"/>
      <c r="G552" s="337"/>
      <c r="H552" s="337"/>
      <c r="I552" s="337"/>
      <c r="J552" s="337"/>
      <c r="K552" s="337"/>
      <c r="L552" s="337"/>
      <c r="M552" s="337"/>
      <c r="N552" s="337"/>
      <c r="O552" s="337"/>
      <c r="P552" s="337"/>
      <c r="Q552" s="337"/>
      <c r="R552" s="337"/>
      <c r="S552" s="337"/>
      <c r="T552" s="337"/>
      <c r="U552" s="337"/>
      <c r="V552" s="337"/>
      <c r="W552" s="337"/>
      <c r="X552" s="337"/>
    </row>
    <row r="553" spans="1:24" ht="12.75">
      <c r="A553" s="337"/>
      <c r="B553" s="337"/>
      <c r="C553" s="337"/>
      <c r="D553" s="337"/>
      <c r="E553" s="337"/>
      <c r="F553" s="337"/>
      <c r="G553" s="337"/>
      <c r="H553" s="337"/>
      <c r="I553" s="337"/>
      <c r="J553" s="337"/>
      <c r="K553" s="337"/>
      <c r="L553" s="337"/>
      <c r="M553" s="337"/>
      <c r="N553" s="337"/>
      <c r="O553" s="337"/>
      <c r="P553" s="337"/>
      <c r="Q553" s="337"/>
      <c r="R553" s="337"/>
      <c r="S553" s="337"/>
      <c r="T553" s="337"/>
      <c r="U553" s="337"/>
      <c r="V553" s="337"/>
      <c r="W553" s="337"/>
      <c r="X553" s="337"/>
    </row>
    <row r="554" spans="1:24" ht="12.75">
      <c r="A554" s="337"/>
      <c r="B554" s="337"/>
      <c r="C554" s="337"/>
      <c r="D554" s="337"/>
      <c r="E554" s="337"/>
      <c r="F554" s="337"/>
      <c r="G554" s="337"/>
      <c r="H554" s="337"/>
      <c r="I554" s="337"/>
      <c r="J554" s="337"/>
      <c r="K554" s="337"/>
      <c r="L554" s="337"/>
      <c r="M554" s="337"/>
      <c r="N554" s="337"/>
      <c r="O554" s="337"/>
      <c r="P554" s="337"/>
      <c r="Q554" s="337"/>
      <c r="R554" s="337"/>
      <c r="S554" s="337"/>
      <c r="T554" s="337"/>
      <c r="U554" s="337"/>
      <c r="V554" s="337"/>
      <c r="W554" s="337"/>
      <c r="X554" s="337"/>
    </row>
    <row r="555" spans="1:24" ht="12.75">
      <c r="A555" s="337"/>
      <c r="B555" s="337"/>
      <c r="C555" s="337"/>
      <c r="D555" s="337"/>
      <c r="E555" s="337"/>
      <c r="F555" s="337"/>
      <c r="G555" s="337"/>
      <c r="H555" s="337"/>
      <c r="I555" s="337"/>
      <c r="J555" s="337"/>
      <c r="K555" s="337"/>
      <c r="L555" s="337"/>
      <c r="M555" s="337"/>
      <c r="N555" s="337"/>
      <c r="O555" s="337"/>
      <c r="P555" s="337"/>
      <c r="Q555" s="337"/>
      <c r="R555" s="337"/>
      <c r="S555" s="337"/>
      <c r="T555" s="337"/>
      <c r="U555" s="337"/>
      <c r="V555" s="337"/>
      <c r="W555" s="337"/>
      <c r="X555" s="337"/>
    </row>
    <row r="556" spans="1:24" ht="12.75">
      <c r="A556" s="337"/>
      <c r="B556" s="337"/>
      <c r="C556" s="337"/>
      <c r="D556" s="337"/>
      <c r="E556" s="337"/>
      <c r="F556" s="337"/>
      <c r="G556" s="337"/>
      <c r="H556" s="337"/>
      <c r="I556" s="337"/>
      <c r="J556" s="337"/>
      <c r="K556" s="337"/>
      <c r="L556" s="337"/>
      <c r="M556" s="337"/>
      <c r="N556" s="337"/>
      <c r="O556" s="337"/>
      <c r="P556" s="337"/>
      <c r="Q556" s="337"/>
      <c r="R556" s="337"/>
      <c r="S556" s="337"/>
      <c r="T556" s="337"/>
      <c r="U556" s="337"/>
      <c r="V556" s="337"/>
      <c r="W556" s="337"/>
      <c r="X556" s="337"/>
    </row>
    <row r="557" spans="1:24" ht="12.75">
      <c r="A557" s="337"/>
      <c r="B557" s="337"/>
      <c r="C557" s="337"/>
      <c r="D557" s="337"/>
      <c r="E557" s="337"/>
      <c r="F557" s="337"/>
      <c r="G557" s="337"/>
      <c r="H557" s="337"/>
      <c r="I557" s="337"/>
      <c r="J557" s="337"/>
      <c r="K557" s="337"/>
      <c r="L557" s="337"/>
      <c r="M557" s="337"/>
      <c r="N557" s="337"/>
      <c r="O557" s="337"/>
      <c r="P557" s="337"/>
      <c r="Q557" s="337"/>
      <c r="R557" s="337"/>
      <c r="S557" s="337"/>
      <c r="T557" s="337"/>
      <c r="U557" s="337"/>
      <c r="V557" s="337"/>
      <c r="W557" s="337"/>
      <c r="X557" s="337"/>
    </row>
    <row r="558" spans="1:24" ht="12.75">
      <c r="A558" s="337"/>
      <c r="B558" s="337"/>
      <c r="C558" s="337"/>
      <c r="D558" s="337"/>
      <c r="E558" s="337"/>
      <c r="F558" s="337"/>
      <c r="G558" s="337"/>
      <c r="H558" s="337"/>
      <c r="I558" s="337"/>
      <c r="J558" s="337"/>
      <c r="K558" s="337"/>
      <c r="L558" s="337"/>
      <c r="M558" s="337"/>
      <c r="N558" s="337"/>
      <c r="O558" s="337"/>
      <c r="P558" s="337"/>
      <c r="Q558" s="337"/>
      <c r="R558" s="337"/>
      <c r="S558" s="337"/>
      <c r="T558" s="337"/>
      <c r="U558" s="337"/>
      <c r="V558" s="337"/>
      <c r="W558" s="337"/>
      <c r="X558" s="337"/>
    </row>
    <row r="559" spans="1:24" ht="12.75">
      <c r="A559" s="337"/>
      <c r="B559" s="337"/>
      <c r="C559" s="337"/>
      <c r="D559" s="337"/>
      <c r="E559" s="337"/>
      <c r="F559" s="337"/>
      <c r="G559" s="337"/>
      <c r="H559" s="337"/>
      <c r="I559" s="337"/>
      <c r="J559" s="337"/>
      <c r="K559" s="337"/>
      <c r="L559" s="337"/>
      <c r="M559" s="337"/>
      <c r="N559" s="337"/>
      <c r="O559" s="337"/>
      <c r="P559" s="337"/>
      <c r="Q559" s="337"/>
      <c r="R559" s="337"/>
      <c r="S559" s="337"/>
      <c r="T559" s="337"/>
      <c r="U559" s="337"/>
      <c r="V559" s="337"/>
      <c r="W559" s="337"/>
      <c r="X559" s="337"/>
    </row>
    <row r="560" spans="1:24" ht="12.75">
      <c r="A560" s="337"/>
      <c r="B560" s="337"/>
      <c r="C560" s="337"/>
      <c r="D560" s="337"/>
      <c r="E560" s="337"/>
      <c r="F560" s="337"/>
      <c r="G560" s="337"/>
      <c r="H560" s="337"/>
      <c r="I560" s="337"/>
      <c r="J560" s="337"/>
      <c r="K560" s="337"/>
      <c r="L560" s="337"/>
      <c r="M560" s="337"/>
      <c r="N560" s="337"/>
      <c r="O560" s="337"/>
      <c r="P560" s="337"/>
      <c r="Q560" s="337"/>
      <c r="R560" s="337"/>
      <c r="S560" s="337"/>
      <c r="T560" s="337"/>
      <c r="U560" s="337"/>
      <c r="V560" s="337"/>
      <c r="W560" s="337"/>
      <c r="X560" s="337"/>
    </row>
    <row r="561" spans="1:24" ht="12.75">
      <c r="A561" s="337"/>
      <c r="B561" s="337"/>
      <c r="C561" s="337"/>
      <c r="D561" s="337"/>
      <c r="E561" s="337"/>
      <c r="F561" s="337"/>
      <c r="G561" s="337"/>
      <c r="H561" s="337"/>
      <c r="I561" s="337"/>
      <c r="J561" s="337"/>
      <c r="K561" s="337"/>
      <c r="L561" s="337"/>
      <c r="M561" s="337"/>
      <c r="N561" s="337"/>
      <c r="O561" s="337"/>
      <c r="P561" s="337"/>
      <c r="Q561" s="337"/>
      <c r="R561" s="337"/>
      <c r="S561" s="337"/>
      <c r="T561" s="337"/>
      <c r="U561" s="337"/>
      <c r="V561" s="337"/>
      <c r="W561" s="337"/>
      <c r="X561" s="337"/>
    </row>
    <row r="562" spans="1:24" ht="12.75">
      <c r="A562" s="337"/>
      <c r="B562" s="337"/>
      <c r="C562" s="337"/>
      <c r="D562" s="337"/>
      <c r="E562" s="337"/>
      <c r="F562" s="337"/>
      <c r="G562" s="337"/>
      <c r="H562" s="337"/>
      <c r="I562" s="337"/>
      <c r="J562" s="337"/>
      <c r="K562" s="337"/>
      <c r="L562" s="337"/>
      <c r="M562" s="337"/>
      <c r="N562" s="337"/>
      <c r="O562" s="337"/>
      <c r="P562" s="337"/>
      <c r="Q562" s="337"/>
      <c r="R562" s="337"/>
      <c r="S562" s="337"/>
      <c r="T562" s="337"/>
      <c r="U562" s="337"/>
      <c r="V562" s="337"/>
      <c r="W562" s="337"/>
      <c r="X562" s="337"/>
    </row>
    <row r="563" spans="1:24" ht="12.75">
      <c r="A563" s="337"/>
      <c r="B563" s="337"/>
      <c r="C563" s="337"/>
      <c r="D563" s="337"/>
      <c r="E563" s="337"/>
      <c r="F563" s="337"/>
      <c r="G563" s="337"/>
      <c r="H563" s="337"/>
      <c r="I563" s="337"/>
      <c r="J563" s="337"/>
      <c r="K563" s="337"/>
      <c r="L563" s="337"/>
      <c r="M563" s="337"/>
      <c r="N563" s="337"/>
      <c r="O563" s="337"/>
      <c r="P563" s="337"/>
      <c r="Q563" s="337"/>
      <c r="R563" s="337"/>
      <c r="S563" s="337"/>
      <c r="T563" s="337"/>
      <c r="U563" s="337"/>
      <c r="V563" s="337"/>
      <c r="W563" s="337"/>
      <c r="X563" s="337"/>
    </row>
    <row r="564" spans="1:24" ht="12.75">
      <c r="A564" s="337"/>
      <c r="B564" s="337"/>
      <c r="C564" s="337"/>
      <c r="D564" s="337"/>
      <c r="E564" s="337"/>
      <c r="F564" s="337"/>
      <c r="G564" s="337"/>
      <c r="H564" s="337"/>
      <c r="I564" s="337"/>
      <c r="J564" s="337"/>
      <c r="K564" s="337"/>
      <c r="L564" s="337"/>
      <c r="M564" s="337"/>
      <c r="N564" s="337"/>
      <c r="O564" s="337"/>
      <c r="P564" s="337"/>
      <c r="Q564" s="337"/>
      <c r="R564" s="337"/>
      <c r="S564" s="337"/>
      <c r="T564" s="337"/>
      <c r="U564" s="337"/>
      <c r="V564" s="337"/>
      <c r="W564" s="337"/>
      <c r="X564" s="337"/>
    </row>
    <row r="565" spans="1:24" ht="12.75">
      <c r="A565" s="337"/>
      <c r="B565" s="337"/>
      <c r="C565" s="337"/>
      <c r="D565" s="337"/>
      <c r="E565" s="337"/>
      <c r="F565" s="337"/>
      <c r="G565" s="337"/>
      <c r="H565" s="337"/>
      <c r="I565" s="337"/>
      <c r="J565" s="337"/>
      <c r="K565" s="337"/>
      <c r="L565" s="337"/>
      <c r="M565" s="337"/>
      <c r="N565" s="337"/>
      <c r="O565" s="337"/>
      <c r="P565" s="337"/>
      <c r="Q565" s="337"/>
      <c r="R565" s="337"/>
      <c r="S565" s="337"/>
      <c r="T565" s="337"/>
      <c r="U565" s="337"/>
      <c r="V565" s="337"/>
      <c r="W565" s="337"/>
      <c r="X565" s="337"/>
    </row>
    <row r="566" spans="1:24" ht="12.75">
      <c r="A566" s="337"/>
      <c r="B566" s="337"/>
      <c r="C566" s="337"/>
      <c r="D566" s="337"/>
      <c r="E566" s="337"/>
      <c r="F566" s="337"/>
      <c r="G566" s="337"/>
      <c r="H566" s="337"/>
      <c r="I566" s="337"/>
      <c r="J566" s="337"/>
      <c r="K566" s="337"/>
      <c r="L566" s="337"/>
      <c r="M566" s="337"/>
      <c r="N566" s="337"/>
      <c r="O566" s="337"/>
      <c r="P566" s="337"/>
      <c r="Q566" s="337"/>
      <c r="R566" s="337"/>
      <c r="S566" s="337"/>
      <c r="T566" s="337"/>
      <c r="U566" s="337"/>
      <c r="V566" s="337"/>
      <c r="W566" s="337"/>
      <c r="X566" s="337"/>
    </row>
    <row r="567" spans="1:24" ht="12.75">
      <c r="A567" s="337"/>
      <c r="B567" s="337"/>
      <c r="C567" s="337"/>
      <c r="D567" s="337"/>
      <c r="E567" s="337"/>
      <c r="F567" s="337"/>
      <c r="G567" s="337"/>
      <c r="H567" s="337"/>
      <c r="I567" s="337"/>
      <c r="J567" s="337"/>
      <c r="K567" s="337"/>
      <c r="L567" s="337"/>
      <c r="M567" s="337"/>
      <c r="N567" s="337"/>
      <c r="O567" s="337"/>
      <c r="P567" s="337"/>
      <c r="Q567" s="337"/>
      <c r="R567" s="337"/>
      <c r="S567" s="337"/>
      <c r="T567" s="337"/>
      <c r="U567" s="337"/>
      <c r="V567" s="337"/>
      <c r="W567" s="337"/>
      <c r="X567" s="337"/>
    </row>
    <row r="568" spans="1:24" ht="12.75">
      <c r="A568" s="337"/>
      <c r="B568" s="337"/>
      <c r="C568" s="337"/>
      <c r="D568" s="337"/>
      <c r="E568" s="337"/>
      <c r="F568" s="337"/>
      <c r="G568" s="337"/>
      <c r="H568" s="337"/>
      <c r="I568" s="337"/>
      <c r="J568" s="337"/>
      <c r="K568" s="337"/>
      <c r="L568" s="337"/>
      <c r="M568" s="337"/>
      <c r="N568" s="337"/>
      <c r="O568" s="337"/>
      <c r="P568" s="337"/>
      <c r="Q568" s="337"/>
      <c r="R568" s="337"/>
      <c r="S568" s="337"/>
      <c r="T568" s="337"/>
      <c r="U568" s="337"/>
      <c r="V568" s="337"/>
      <c r="W568" s="337"/>
      <c r="X568" s="337"/>
    </row>
    <row r="569" spans="1:24" ht="12.75">
      <c r="A569" s="337"/>
      <c r="B569" s="337"/>
      <c r="C569" s="337"/>
      <c r="D569" s="337"/>
      <c r="E569" s="337"/>
      <c r="F569" s="337"/>
      <c r="G569" s="337"/>
      <c r="H569" s="337"/>
      <c r="I569" s="337"/>
      <c r="J569" s="337"/>
      <c r="K569" s="337"/>
      <c r="L569" s="337"/>
      <c r="M569" s="337"/>
      <c r="N569" s="337"/>
      <c r="O569" s="337"/>
      <c r="P569" s="337"/>
      <c r="Q569" s="337"/>
      <c r="R569" s="337"/>
      <c r="S569" s="337"/>
      <c r="T569" s="337"/>
      <c r="U569" s="337"/>
      <c r="V569" s="337"/>
      <c r="W569" s="337"/>
      <c r="X569" s="337"/>
    </row>
    <row r="570" spans="1:24" ht="12.75">
      <c r="A570" s="337"/>
      <c r="B570" s="337"/>
      <c r="C570" s="337"/>
      <c r="D570" s="337"/>
      <c r="E570" s="337"/>
      <c r="F570" s="337"/>
      <c r="G570" s="337"/>
      <c r="H570" s="337"/>
      <c r="I570" s="337"/>
      <c r="J570" s="337"/>
      <c r="K570" s="337"/>
      <c r="L570" s="337"/>
      <c r="M570" s="337"/>
      <c r="N570" s="337"/>
      <c r="O570" s="337"/>
      <c r="P570" s="337"/>
      <c r="Q570" s="337"/>
      <c r="R570" s="337"/>
      <c r="S570" s="337"/>
      <c r="T570" s="337"/>
      <c r="U570" s="337"/>
      <c r="V570" s="337"/>
      <c r="W570" s="337"/>
      <c r="X570" s="337"/>
    </row>
    <row r="571" spans="1:24" ht="12.75">
      <c r="A571" s="337"/>
      <c r="B571" s="337"/>
      <c r="C571" s="337"/>
      <c r="D571" s="337"/>
      <c r="E571" s="337"/>
      <c r="F571" s="337"/>
      <c r="G571" s="337"/>
      <c r="H571" s="337"/>
      <c r="I571" s="337"/>
      <c r="J571" s="337"/>
      <c r="K571" s="337"/>
      <c r="L571" s="337"/>
      <c r="M571" s="337"/>
      <c r="N571" s="337"/>
      <c r="O571" s="337"/>
      <c r="P571" s="337"/>
      <c r="Q571" s="337"/>
      <c r="R571" s="337"/>
      <c r="S571" s="337"/>
      <c r="T571" s="337"/>
      <c r="U571" s="337"/>
      <c r="V571" s="337"/>
      <c r="W571" s="337"/>
      <c r="X571" s="337"/>
    </row>
    <row r="572" spans="1:24" ht="12.75">
      <c r="A572" s="337"/>
      <c r="B572" s="337"/>
      <c r="C572" s="337"/>
      <c r="D572" s="337"/>
      <c r="E572" s="337"/>
      <c r="F572" s="337"/>
      <c r="G572" s="337"/>
      <c r="H572" s="337"/>
      <c r="I572" s="337"/>
      <c r="J572" s="337"/>
      <c r="K572" s="337"/>
      <c r="L572" s="337"/>
      <c r="M572" s="337"/>
      <c r="N572" s="337"/>
      <c r="O572" s="337"/>
      <c r="P572" s="337"/>
      <c r="Q572" s="337"/>
      <c r="R572" s="337"/>
      <c r="S572" s="337"/>
      <c r="T572" s="337"/>
      <c r="U572" s="337"/>
      <c r="V572" s="337"/>
      <c r="W572" s="337"/>
      <c r="X572" s="337"/>
    </row>
    <row r="573" spans="1:24" ht="12.75">
      <c r="A573" s="337"/>
      <c r="B573" s="337"/>
      <c r="C573" s="337"/>
      <c r="D573" s="337"/>
      <c r="E573" s="337"/>
      <c r="F573" s="337"/>
      <c r="G573" s="337"/>
      <c r="H573" s="337"/>
      <c r="I573" s="337"/>
      <c r="J573" s="337"/>
      <c r="K573" s="337"/>
      <c r="L573" s="337"/>
      <c r="M573" s="337"/>
      <c r="N573" s="337"/>
      <c r="O573" s="337"/>
      <c r="P573" s="337"/>
      <c r="Q573" s="337"/>
      <c r="R573" s="337"/>
      <c r="S573" s="337"/>
      <c r="T573" s="337"/>
      <c r="U573" s="337"/>
      <c r="V573" s="337"/>
      <c r="W573" s="337"/>
      <c r="X573" s="337"/>
    </row>
    <row r="574" spans="1:24" ht="12.75">
      <c r="A574" s="337"/>
      <c r="B574" s="337"/>
      <c r="C574" s="337"/>
      <c r="D574" s="337"/>
      <c r="E574" s="337"/>
      <c r="F574" s="337"/>
      <c r="G574" s="337"/>
      <c r="H574" s="337"/>
      <c r="I574" s="337"/>
      <c r="J574" s="337"/>
      <c r="K574" s="337"/>
      <c r="L574" s="337"/>
      <c r="M574" s="337"/>
      <c r="N574" s="337"/>
      <c r="O574" s="337"/>
      <c r="P574" s="337"/>
      <c r="Q574" s="337"/>
      <c r="R574" s="337"/>
      <c r="S574" s="337"/>
      <c r="T574" s="337"/>
      <c r="U574" s="337"/>
      <c r="V574" s="337"/>
      <c r="W574" s="337"/>
      <c r="X574" s="337"/>
    </row>
    <row r="575" spans="1:24" ht="12.75">
      <c r="A575" s="337"/>
      <c r="B575" s="337"/>
      <c r="C575" s="337"/>
      <c r="D575" s="337"/>
      <c r="E575" s="337"/>
      <c r="F575" s="337"/>
      <c r="G575" s="337"/>
      <c r="H575" s="337"/>
      <c r="I575" s="337"/>
      <c r="J575" s="337"/>
      <c r="K575" s="337"/>
      <c r="L575" s="337"/>
      <c r="M575" s="337"/>
      <c r="N575" s="337"/>
      <c r="O575" s="337"/>
      <c r="P575" s="337"/>
      <c r="Q575" s="337"/>
      <c r="R575" s="337"/>
      <c r="S575" s="337"/>
      <c r="T575" s="337"/>
      <c r="U575" s="337"/>
      <c r="V575" s="337"/>
      <c r="W575" s="337"/>
      <c r="X575" s="337"/>
    </row>
    <row r="576" spans="1:24" ht="12.75">
      <c r="A576" s="337"/>
      <c r="B576" s="337"/>
      <c r="C576" s="337"/>
      <c r="D576" s="337"/>
      <c r="E576" s="337"/>
      <c r="F576" s="337"/>
      <c r="G576" s="337"/>
      <c r="H576" s="337"/>
      <c r="I576" s="337"/>
      <c r="J576" s="337"/>
      <c r="K576" s="337"/>
      <c r="L576" s="337"/>
      <c r="M576" s="337"/>
      <c r="N576" s="337"/>
      <c r="O576" s="337"/>
      <c r="P576" s="337"/>
      <c r="Q576" s="337"/>
      <c r="R576" s="337"/>
      <c r="S576" s="337"/>
      <c r="T576" s="337"/>
      <c r="U576" s="337"/>
      <c r="V576" s="337"/>
      <c r="W576" s="337"/>
      <c r="X576" s="337"/>
    </row>
    <row r="577" spans="1:24" ht="12.75">
      <c r="A577" s="337"/>
      <c r="B577" s="337"/>
      <c r="C577" s="337"/>
      <c r="D577" s="337"/>
      <c r="E577" s="337"/>
      <c r="F577" s="337"/>
      <c r="G577" s="337"/>
      <c r="H577" s="337"/>
      <c r="I577" s="337"/>
      <c r="J577" s="337"/>
      <c r="K577" s="337"/>
      <c r="L577" s="337"/>
      <c r="M577" s="337"/>
      <c r="N577" s="337"/>
      <c r="O577" s="337"/>
      <c r="P577" s="337"/>
      <c r="Q577" s="337"/>
      <c r="R577" s="337"/>
      <c r="S577" s="337"/>
      <c r="T577" s="337"/>
      <c r="U577" s="337"/>
      <c r="V577" s="337"/>
      <c r="W577" s="337"/>
      <c r="X577" s="337"/>
    </row>
    <row r="578" spans="1:24" ht="12.75">
      <c r="A578" s="337"/>
      <c r="B578" s="337"/>
      <c r="C578" s="337"/>
      <c r="D578" s="337"/>
      <c r="E578" s="337"/>
      <c r="F578" s="337"/>
      <c r="G578" s="337"/>
      <c r="H578" s="337"/>
      <c r="I578" s="337"/>
      <c r="J578" s="337"/>
      <c r="K578" s="337"/>
      <c r="L578" s="337"/>
      <c r="M578" s="337"/>
      <c r="N578" s="337"/>
      <c r="O578" s="337"/>
      <c r="P578" s="337"/>
      <c r="Q578" s="337"/>
      <c r="R578" s="337"/>
      <c r="S578" s="337"/>
      <c r="T578" s="337"/>
      <c r="U578" s="337"/>
      <c r="V578" s="337"/>
      <c r="W578" s="337"/>
      <c r="X578" s="337"/>
    </row>
    <row r="579" spans="1:24" ht="12.75">
      <c r="A579" s="337"/>
      <c r="B579" s="337"/>
      <c r="C579" s="337"/>
      <c r="D579" s="337"/>
      <c r="E579" s="337"/>
      <c r="F579" s="337"/>
      <c r="G579" s="337"/>
      <c r="H579" s="337"/>
      <c r="I579" s="337"/>
      <c r="J579" s="337"/>
      <c r="K579" s="337"/>
      <c r="L579" s="337"/>
      <c r="M579" s="337"/>
      <c r="N579" s="337"/>
      <c r="O579" s="337"/>
      <c r="P579" s="337"/>
      <c r="Q579" s="337"/>
      <c r="R579" s="337"/>
      <c r="S579" s="337"/>
      <c r="T579" s="337"/>
      <c r="U579" s="337"/>
      <c r="V579" s="337"/>
      <c r="W579" s="337"/>
      <c r="X579" s="337"/>
    </row>
    <row r="580" spans="1:24" ht="12.75">
      <c r="A580" s="337"/>
      <c r="B580" s="337"/>
      <c r="C580" s="337"/>
      <c r="D580" s="337"/>
      <c r="E580" s="337"/>
      <c r="F580" s="337"/>
      <c r="G580" s="337"/>
      <c r="H580" s="337"/>
      <c r="I580" s="337"/>
      <c r="J580" s="337"/>
      <c r="K580" s="337"/>
      <c r="L580" s="337"/>
      <c r="M580" s="337"/>
      <c r="N580" s="337"/>
      <c r="O580" s="337"/>
      <c r="P580" s="337"/>
      <c r="Q580" s="337"/>
      <c r="R580" s="337"/>
      <c r="S580" s="337"/>
      <c r="T580" s="337"/>
      <c r="U580" s="337"/>
      <c r="V580" s="337"/>
      <c r="W580" s="337"/>
      <c r="X580" s="337"/>
    </row>
    <row r="581" spans="1:24" ht="12.75">
      <c r="A581" s="337"/>
      <c r="B581" s="337"/>
      <c r="C581" s="337"/>
      <c r="D581" s="337"/>
      <c r="E581" s="337"/>
      <c r="F581" s="337"/>
      <c r="G581" s="337"/>
      <c r="H581" s="337"/>
      <c r="I581" s="337"/>
      <c r="J581" s="337"/>
      <c r="K581" s="337"/>
      <c r="L581" s="337"/>
      <c r="M581" s="337"/>
      <c r="N581" s="337"/>
      <c r="O581" s="337"/>
      <c r="P581" s="337"/>
      <c r="Q581" s="337"/>
      <c r="R581" s="337"/>
      <c r="S581" s="337"/>
      <c r="T581" s="337"/>
      <c r="U581" s="337"/>
      <c r="V581" s="337"/>
      <c r="W581" s="337"/>
      <c r="X581" s="337"/>
    </row>
    <row r="582" spans="1:24" ht="12.75">
      <c r="A582" s="337"/>
      <c r="B582" s="337"/>
      <c r="C582" s="337"/>
      <c r="D582" s="337"/>
      <c r="E582" s="337"/>
      <c r="F582" s="337"/>
      <c r="G582" s="337"/>
      <c r="H582" s="337"/>
      <c r="I582" s="337"/>
      <c r="J582" s="337"/>
      <c r="K582" s="337"/>
      <c r="L582" s="337"/>
      <c r="M582" s="337"/>
      <c r="N582" s="337"/>
      <c r="O582" s="337"/>
      <c r="P582" s="337"/>
      <c r="Q582" s="337"/>
      <c r="R582" s="337"/>
      <c r="S582" s="337"/>
      <c r="T582" s="337"/>
      <c r="U582" s="337"/>
      <c r="V582" s="337"/>
      <c r="W582" s="337"/>
      <c r="X582" s="337"/>
    </row>
    <row r="583" spans="1:24" ht="12.75">
      <c r="A583" s="337"/>
      <c r="B583" s="337"/>
      <c r="C583" s="337"/>
      <c r="D583" s="337"/>
      <c r="E583" s="337"/>
      <c r="F583" s="337"/>
      <c r="G583" s="337"/>
      <c r="H583" s="337"/>
      <c r="I583" s="337"/>
      <c r="J583" s="337"/>
      <c r="K583" s="337"/>
      <c r="L583" s="337"/>
      <c r="M583" s="337"/>
      <c r="N583" s="337"/>
      <c r="O583" s="337"/>
      <c r="P583" s="337"/>
      <c r="Q583" s="337"/>
      <c r="R583" s="337"/>
      <c r="S583" s="337"/>
      <c r="T583" s="337"/>
      <c r="U583" s="337"/>
      <c r="V583" s="337"/>
      <c r="W583" s="337"/>
      <c r="X583" s="337"/>
    </row>
    <row r="584" spans="1:24" ht="12.75">
      <c r="A584" s="337"/>
      <c r="B584" s="337"/>
      <c r="C584" s="337"/>
      <c r="D584" s="337"/>
      <c r="E584" s="337"/>
      <c r="F584" s="337"/>
      <c r="G584" s="337"/>
      <c r="H584" s="337"/>
      <c r="I584" s="337"/>
      <c r="J584" s="337"/>
      <c r="K584" s="337"/>
      <c r="L584" s="337"/>
      <c r="M584" s="337"/>
      <c r="N584" s="337"/>
      <c r="O584" s="337"/>
      <c r="P584" s="337"/>
      <c r="Q584" s="337"/>
      <c r="R584" s="337"/>
      <c r="S584" s="337"/>
      <c r="T584" s="337"/>
      <c r="U584" s="337"/>
      <c r="V584" s="337"/>
      <c r="W584" s="337"/>
      <c r="X584" s="337"/>
    </row>
    <row r="585" spans="1:24" ht="12.75">
      <c r="A585" s="337"/>
      <c r="B585" s="337"/>
      <c r="C585" s="337"/>
      <c r="D585" s="337"/>
      <c r="E585" s="337"/>
      <c r="F585" s="337"/>
      <c r="G585" s="337"/>
      <c r="H585" s="337"/>
      <c r="I585" s="337"/>
      <c r="J585" s="337"/>
      <c r="K585" s="337"/>
      <c r="L585" s="337"/>
      <c r="M585" s="337"/>
      <c r="N585" s="337"/>
      <c r="O585" s="337"/>
      <c r="P585" s="337"/>
      <c r="Q585" s="337"/>
      <c r="R585" s="337"/>
      <c r="S585" s="337"/>
      <c r="T585" s="337"/>
      <c r="U585" s="337"/>
      <c r="V585" s="337"/>
      <c r="W585" s="337"/>
      <c r="X585" s="337"/>
    </row>
    <row r="586" spans="1:24" ht="12.75">
      <c r="A586" s="337"/>
      <c r="B586" s="337"/>
      <c r="C586" s="337"/>
      <c r="D586" s="337"/>
      <c r="E586" s="337"/>
      <c r="F586" s="337"/>
      <c r="G586" s="337"/>
      <c r="H586" s="337"/>
      <c r="I586" s="337"/>
      <c r="J586" s="337"/>
      <c r="K586" s="337"/>
      <c r="L586" s="337"/>
      <c r="M586" s="337"/>
      <c r="N586" s="337"/>
      <c r="O586" s="337"/>
      <c r="P586" s="337"/>
      <c r="Q586" s="337"/>
      <c r="R586" s="337"/>
      <c r="S586" s="337"/>
      <c r="T586" s="337"/>
      <c r="U586" s="337"/>
      <c r="V586" s="337"/>
      <c r="W586" s="337"/>
      <c r="X586" s="337"/>
    </row>
    <row r="587" spans="1:24" ht="12.75">
      <c r="A587" s="337"/>
      <c r="B587" s="337"/>
      <c r="C587" s="337"/>
      <c r="D587" s="337"/>
      <c r="E587" s="337"/>
      <c r="F587" s="337"/>
      <c r="G587" s="337"/>
      <c r="H587" s="337"/>
      <c r="I587" s="337"/>
      <c r="J587" s="337"/>
      <c r="K587" s="337"/>
      <c r="L587" s="337"/>
      <c r="M587" s="337"/>
      <c r="N587" s="337"/>
      <c r="O587" s="337"/>
      <c r="P587" s="337"/>
      <c r="Q587" s="337"/>
      <c r="R587" s="337"/>
      <c r="S587" s="337"/>
      <c r="T587" s="337"/>
      <c r="U587" s="337"/>
      <c r="V587" s="337"/>
      <c r="W587" s="337"/>
      <c r="X587" s="337"/>
    </row>
    <row r="588" spans="1:24" ht="12.75">
      <c r="A588" s="337"/>
      <c r="B588" s="337"/>
      <c r="C588" s="337"/>
      <c r="D588" s="337"/>
      <c r="E588" s="337"/>
      <c r="F588" s="337"/>
      <c r="G588" s="337"/>
      <c r="H588" s="337"/>
      <c r="I588" s="337"/>
      <c r="J588" s="337"/>
      <c r="K588" s="337"/>
      <c r="L588" s="337"/>
      <c r="M588" s="337"/>
      <c r="N588" s="337"/>
      <c r="O588" s="337"/>
      <c r="P588" s="337"/>
      <c r="Q588" s="337"/>
      <c r="R588" s="337"/>
      <c r="S588" s="337"/>
      <c r="T588" s="337"/>
      <c r="U588" s="337"/>
      <c r="V588" s="337"/>
      <c r="W588" s="337"/>
      <c r="X588" s="337"/>
    </row>
    <row r="589" spans="1:24" ht="12.75">
      <c r="A589" s="337"/>
      <c r="B589" s="337"/>
      <c r="C589" s="337"/>
      <c r="D589" s="337"/>
      <c r="E589" s="337"/>
      <c r="F589" s="337"/>
      <c r="G589" s="337"/>
      <c r="H589" s="337"/>
      <c r="I589" s="337"/>
      <c r="J589" s="337"/>
      <c r="K589" s="337"/>
      <c r="L589" s="337"/>
      <c r="M589" s="337"/>
      <c r="N589" s="337"/>
      <c r="O589" s="337"/>
      <c r="P589" s="337"/>
      <c r="Q589" s="337"/>
      <c r="R589" s="337"/>
      <c r="S589" s="337"/>
      <c r="T589" s="337"/>
      <c r="U589" s="337"/>
      <c r="V589" s="337"/>
      <c r="W589" s="337"/>
      <c r="X589" s="337"/>
    </row>
    <row r="590" spans="1:24" ht="12.75">
      <c r="A590" s="337"/>
      <c r="B590" s="337"/>
      <c r="C590" s="337"/>
      <c r="D590" s="337"/>
      <c r="E590" s="337"/>
      <c r="F590" s="337"/>
      <c r="G590" s="337"/>
      <c r="H590" s="337"/>
      <c r="I590" s="337"/>
      <c r="J590" s="337"/>
      <c r="K590" s="337"/>
      <c r="L590" s="337"/>
      <c r="M590" s="337"/>
      <c r="N590" s="337"/>
      <c r="O590" s="337"/>
      <c r="P590" s="337"/>
      <c r="Q590" s="337"/>
      <c r="R590" s="337"/>
      <c r="S590" s="337"/>
      <c r="T590" s="337"/>
      <c r="U590" s="337"/>
      <c r="V590" s="337"/>
      <c r="W590" s="337"/>
      <c r="X590" s="337"/>
    </row>
    <row r="591" spans="1:24" ht="12.75">
      <c r="A591" s="337"/>
      <c r="B591" s="337"/>
      <c r="C591" s="337"/>
      <c r="D591" s="337"/>
      <c r="E591" s="337"/>
      <c r="F591" s="337"/>
      <c r="G591" s="337"/>
      <c r="H591" s="337"/>
      <c r="I591" s="337"/>
      <c r="J591" s="337"/>
      <c r="K591" s="337"/>
      <c r="L591" s="337"/>
      <c r="M591" s="337"/>
      <c r="N591" s="337"/>
      <c r="O591" s="337"/>
      <c r="P591" s="337"/>
      <c r="Q591" s="337"/>
      <c r="R591" s="337"/>
      <c r="S591" s="337"/>
      <c r="T591" s="337"/>
      <c r="U591" s="337"/>
      <c r="V591" s="337"/>
      <c r="W591" s="337"/>
      <c r="X591" s="337"/>
    </row>
    <row r="592" spans="1:24" ht="12.75">
      <c r="A592" s="337"/>
      <c r="B592" s="337"/>
      <c r="C592" s="337"/>
      <c r="D592" s="337"/>
      <c r="E592" s="337"/>
      <c r="F592" s="337"/>
      <c r="G592" s="337"/>
      <c r="H592" s="337"/>
      <c r="I592" s="337"/>
      <c r="J592" s="337"/>
      <c r="K592" s="337"/>
      <c r="L592" s="337"/>
      <c r="M592" s="337"/>
      <c r="N592" s="337"/>
      <c r="O592" s="337"/>
      <c r="P592" s="337"/>
      <c r="Q592" s="337"/>
      <c r="R592" s="337"/>
      <c r="S592" s="337"/>
      <c r="T592" s="337"/>
      <c r="U592" s="337"/>
      <c r="V592" s="337"/>
      <c r="W592" s="337"/>
      <c r="X592" s="337"/>
    </row>
    <row r="593" spans="1:24" ht="12.75">
      <c r="A593" s="337"/>
      <c r="B593" s="337"/>
      <c r="C593" s="337"/>
      <c r="D593" s="337"/>
      <c r="E593" s="337"/>
      <c r="F593" s="337"/>
      <c r="G593" s="337"/>
      <c r="H593" s="337"/>
      <c r="I593" s="337"/>
      <c r="J593" s="337"/>
      <c r="K593" s="337"/>
      <c r="L593" s="337"/>
      <c r="M593" s="337"/>
      <c r="N593" s="337"/>
      <c r="O593" s="337"/>
      <c r="P593" s="337"/>
      <c r="Q593" s="337"/>
      <c r="R593" s="337"/>
      <c r="S593" s="337"/>
      <c r="T593" s="337"/>
      <c r="U593" s="337"/>
      <c r="V593" s="337"/>
      <c r="W593" s="337"/>
      <c r="X593" s="337"/>
    </row>
    <row r="594" spans="1:24" ht="12.75">
      <c r="A594" s="337"/>
      <c r="B594" s="337"/>
      <c r="C594" s="337"/>
      <c r="D594" s="337"/>
      <c r="E594" s="337"/>
      <c r="F594" s="337"/>
      <c r="G594" s="337"/>
      <c r="H594" s="337"/>
      <c r="I594" s="337"/>
      <c r="J594" s="337"/>
      <c r="K594" s="337"/>
      <c r="L594" s="337"/>
      <c r="M594" s="337"/>
      <c r="N594" s="337"/>
      <c r="O594" s="337"/>
      <c r="P594" s="337"/>
      <c r="Q594" s="337"/>
      <c r="R594" s="337"/>
      <c r="S594" s="337"/>
      <c r="T594" s="337"/>
      <c r="U594" s="337"/>
      <c r="V594" s="337"/>
      <c r="W594" s="337"/>
      <c r="X594" s="337"/>
    </row>
    <row r="595" spans="1:24" ht="12.75">
      <c r="A595" s="337"/>
      <c r="B595" s="337"/>
      <c r="C595" s="337"/>
      <c r="D595" s="337"/>
      <c r="E595" s="337"/>
      <c r="F595" s="337"/>
      <c r="G595" s="337"/>
      <c r="H595" s="337"/>
      <c r="I595" s="337"/>
      <c r="J595" s="337"/>
      <c r="K595" s="337"/>
      <c r="L595" s="337"/>
      <c r="M595" s="337"/>
      <c r="N595" s="337"/>
      <c r="O595" s="337"/>
      <c r="P595" s="337"/>
      <c r="Q595" s="337"/>
      <c r="R595" s="337"/>
      <c r="S595" s="337"/>
      <c r="T595" s="337"/>
      <c r="U595" s="337"/>
      <c r="V595" s="337"/>
      <c r="W595" s="337"/>
      <c r="X595" s="337"/>
    </row>
    <row r="596" spans="1:24" ht="12.75">
      <c r="A596" s="337"/>
      <c r="B596" s="337"/>
      <c r="C596" s="337"/>
      <c r="D596" s="337"/>
      <c r="E596" s="337"/>
      <c r="F596" s="337"/>
      <c r="G596" s="337"/>
      <c r="H596" s="337"/>
      <c r="I596" s="337"/>
      <c r="J596" s="337"/>
      <c r="K596" s="337"/>
      <c r="L596" s="337"/>
      <c r="M596" s="337"/>
      <c r="N596" s="337"/>
      <c r="O596" s="337"/>
      <c r="P596" s="337"/>
      <c r="Q596" s="337"/>
      <c r="R596" s="337"/>
      <c r="S596" s="337"/>
      <c r="T596" s="337"/>
      <c r="U596" s="337"/>
      <c r="V596" s="337"/>
      <c r="W596" s="337"/>
      <c r="X596" s="337"/>
    </row>
    <row r="597" spans="1:24" ht="12.75">
      <c r="A597" s="337"/>
      <c r="B597" s="337"/>
      <c r="C597" s="337"/>
      <c r="D597" s="337"/>
      <c r="E597" s="337"/>
      <c r="F597" s="337"/>
      <c r="G597" s="337"/>
      <c r="H597" s="337"/>
      <c r="I597" s="337"/>
      <c r="J597" s="337"/>
      <c r="K597" s="337"/>
      <c r="L597" s="337"/>
      <c r="M597" s="337"/>
      <c r="N597" s="337"/>
      <c r="O597" s="337"/>
      <c r="P597" s="337"/>
      <c r="Q597" s="337"/>
      <c r="R597" s="337"/>
      <c r="S597" s="337"/>
      <c r="T597" s="337"/>
      <c r="U597" s="337"/>
      <c r="V597" s="337"/>
      <c r="W597" s="337"/>
      <c r="X597" s="337"/>
    </row>
    <row r="598" spans="1:24" ht="12.75">
      <c r="A598" s="337"/>
      <c r="B598" s="337"/>
      <c r="C598" s="337"/>
      <c r="D598" s="337"/>
      <c r="E598" s="337"/>
      <c r="F598" s="337"/>
      <c r="G598" s="337"/>
      <c r="H598" s="337"/>
      <c r="I598" s="337"/>
      <c r="J598" s="337"/>
      <c r="K598" s="337"/>
      <c r="L598" s="337"/>
      <c r="M598" s="337"/>
      <c r="N598" s="337"/>
      <c r="O598" s="337"/>
      <c r="P598" s="337"/>
      <c r="Q598" s="337"/>
      <c r="R598" s="337"/>
      <c r="S598" s="337"/>
      <c r="T598" s="337"/>
      <c r="U598" s="337"/>
      <c r="V598" s="337"/>
      <c r="W598" s="337"/>
      <c r="X598" s="337"/>
    </row>
    <row r="599" spans="1:24" ht="12.75">
      <c r="A599" s="337"/>
      <c r="B599" s="337"/>
      <c r="C599" s="337"/>
      <c r="D599" s="337"/>
      <c r="E599" s="337"/>
      <c r="F599" s="337"/>
      <c r="G599" s="337"/>
      <c r="H599" s="337"/>
      <c r="I599" s="337"/>
      <c r="J599" s="337"/>
      <c r="K599" s="337"/>
      <c r="L599" s="337"/>
      <c r="M599" s="337"/>
      <c r="N599" s="337"/>
      <c r="O599" s="337"/>
      <c r="P599" s="337"/>
      <c r="Q599" s="337"/>
      <c r="R599" s="337"/>
      <c r="S599" s="337"/>
      <c r="T599" s="337"/>
      <c r="U599" s="337"/>
      <c r="V599" s="337"/>
      <c r="W599" s="337"/>
      <c r="X599" s="337"/>
    </row>
    <row r="600" spans="1:24" ht="12.75">
      <c r="A600" s="337"/>
      <c r="B600" s="337"/>
      <c r="C600" s="337"/>
      <c r="D600" s="337"/>
      <c r="E600" s="337"/>
      <c r="F600" s="337"/>
      <c r="G600" s="337"/>
      <c r="H600" s="337"/>
      <c r="I600" s="337"/>
      <c r="J600" s="337"/>
      <c r="K600" s="337"/>
      <c r="L600" s="337"/>
      <c r="M600" s="337"/>
      <c r="N600" s="337"/>
      <c r="O600" s="337"/>
      <c r="P600" s="337"/>
      <c r="Q600" s="337"/>
      <c r="R600" s="337"/>
      <c r="S600" s="337"/>
      <c r="T600" s="337"/>
      <c r="U600" s="337"/>
      <c r="V600" s="337"/>
      <c r="W600" s="337"/>
      <c r="X600" s="337"/>
    </row>
    <row r="601" spans="1:24" ht="12.75">
      <c r="A601" s="337"/>
      <c r="B601" s="337"/>
      <c r="C601" s="337"/>
      <c r="D601" s="337"/>
      <c r="E601" s="337"/>
      <c r="F601" s="337"/>
      <c r="G601" s="337"/>
      <c r="H601" s="337"/>
      <c r="I601" s="337"/>
      <c r="J601" s="337"/>
      <c r="K601" s="337"/>
      <c r="L601" s="337"/>
      <c r="M601" s="337"/>
      <c r="N601" s="337"/>
      <c r="O601" s="337"/>
      <c r="P601" s="337"/>
      <c r="Q601" s="337"/>
      <c r="R601" s="337"/>
      <c r="S601" s="337"/>
      <c r="T601" s="337"/>
      <c r="U601" s="337"/>
      <c r="V601" s="337"/>
      <c r="W601" s="337"/>
      <c r="X601" s="337"/>
    </row>
    <row r="602" spans="1:24" ht="12.75">
      <c r="A602" s="337"/>
      <c r="B602" s="337"/>
      <c r="C602" s="337"/>
      <c r="D602" s="337"/>
      <c r="E602" s="337"/>
      <c r="F602" s="337"/>
      <c r="G602" s="337"/>
      <c r="H602" s="337"/>
      <c r="I602" s="337"/>
      <c r="J602" s="337"/>
      <c r="K602" s="337"/>
      <c r="L602" s="337"/>
      <c r="M602" s="337"/>
      <c r="N602" s="337"/>
      <c r="O602" s="337"/>
      <c r="P602" s="337"/>
      <c r="Q602" s="337"/>
      <c r="R602" s="337"/>
      <c r="S602" s="337"/>
      <c r="T602" s="337"/>
      <c r="U602" s="337"/>
      <c r="V602" s="337"/>
      <c r="W602" s="337"/>
      <c r="X602" s="337"/>
    </row>
    <row r="603" spans="1:24" ht="12.75">
      <c r="A603" s="337"/>
      <c r="B603" s="337"/>
      <c r="C603" s="337"/>
      <c r="D603" s="337"/>
      <c r="E603" s="337"/>
      <c r="F603" s="337"/>
      <c r="G603" s="337"/>
      <c r="H603" s="337"/>
      <c r="I603" s="337"/>
      <c r="J603" s="337"/>
      <c r="K603" s="337"/>
      <c r="L603" s="337"/>
      <c r="M603" s="337"/>
      <c r="N603" s="337"/>
      <c r="O603" s="337"/>
      <c r="P603" s="337"/>
      <c r="Q603" s="337"/>
      <c r="R603" s="337"/>
      <c r="S603" s="337"/>
      <c r="T603" s="337"/>
      <c r="U603" s="337"/>
      <c r="V603" s="337"/>
      <c r="W603" s="337"/>
      <c r="X603" s="337"/>
    </row>
    <row r="604" spans="1:24" ht="12.75">
      <c r="A604" s="337"/>
      <c r="B604" s="337"/>
      <c r="C604" s="337"/>
      <c r="D604" s="337"/>
      <c r="E604" s="337"/>
      <c r="F604" s="337"/>
      <c r="G604" s="337"/>
      <c r="H604" s="337"/>
      <c r="I604" s="337"/>
      <c r="J604" s="337"/>
      <c r="K604" s="337"/>
      <c r="L604" s="337"/>
      <c r="M604" s="337"/>
      <c r="N604" s="337"/>
      <c r="O604" s="337"/>
      <c r="P604" s="337"/>
      <c r="Q604" s="337"/>
      <c r="R604" s="337"/>
      <c r="S604" s="337"/>
      <c r="T604" s="337"/>
      <c r="U604" s="337"/>
      <c r="V604" s="337"/>
      <c r="W604" s="337"/>
      <c r="X604" s="337"/>
    </row>
    <row r="605" spans="1:24" ht="12.75">
      <c r="A605" s="337"/>
      <c r="B605" s="337"/>
      <c r="C605" s="337"/>
      <c r="D605" s="337"/>
      <c r="E605" s="337"/>
      <c r="F605" s="337"/>
      <c r="G605" s="337"/>
      <c r="H605" s="337"/>
      <c r="I605" s="337"/>
      <c r="J605" s="337"/>
      <c r="K605" s="337"/>
      <c r="L605" s="337"/>
      <c r="M605" s="337"/>
      <c r="N605" s="337"/>
      <c r="O605" s="337"/>
      <c r="P605" s="337"/>
      <c r="Q605" s="337"/>
      <c r="R605" s="337"/>
      <c r="S605" s="337"/>
      <c r="T605" s="337"/>
      <c r="U605" s="337"/>
      <c r="V605" s="337"/>
      <c r="W605" s="337"/>
      <c r="X605" s="337"/>
    </row>
    <row r="606" spans="1:24" ht="12.75">
      <c r="A606" s="337"/>
      <c r="B606" s="337"/>
      <c r="C606" s="337"/>
      <c r="D606" s="337"/>
      <c r="E606" s="337"/>
      <c r="F606" s="337"/>
      <c r="G606" s="337"/>
      <c r="H606" s="337"/>
      <c r="I606" s="337"/>
      <c r="J606" s="337"/>
      <c r="K606" s="337"/>
      <c r="L606" s="337"/>
      <c r="M606" s="337"/>
      <c r="N606" s="337"/>
      <c r="O606" s="337"/>
      <c r="P606" s="337"/>
      <c r="Q606" s="337"/>
      <c r="R606" s="337"/>
      <c r="S606" s="337"/>
      <c r="T606" s="337"/>
      <c r="U606" s="337"/>
      <c r="V606" s="337"/>
      <c r="W606" s="337"/>
      <c r="X606" s="337"/>
    </row>
    <row r="607" spans="1:24" ht="12.75">
      <c r="A607" s="337"/>
      <c r="B607" s="337"/>
      <c r="C607" s="337"/>
      <c r="D607" s="337"/>
      <c r="E607" s="337"/>
      <c r="F607" s="337"/>
      <c r="G607" s="337"/>
      <c r="H607" s="337"/>
      <c r="I607" s="337"/>
      <c r="J607" s="337"/>
      <c r="K607" s="337"/>
      <c r="L607" s="337"/>
      <c r="M607" s="337"/>
      <c r="N607" s="337"/>
      <c r="O607" s="337"/>
      <c r="P607" s="337"/>
      <c r="Q607" s="337"/>
      <c r="R607" s="337"/>
      <c r="S607" s="337"/>
      <c r="T607" s="337"/>
      <c r="U607" s="337"/>
      <c r="V607" s="337"/>
      <c r="W607" s="337"/>
      <c r="X607" s="337"/>
    </row>
    <row r="608" spans="1:24" ht="12.75">
      <c r="A608" s="337"/>
      <c r="B608" s="337"/>
      <c r="C608" s="337"/>
      <c r="D608" s="337"/>
      <c r="E608" s="337"/>
      <c r="F608" s="337"/>
      <c r="G608" s="337"/>
      <c r="H608" s="337"/>
      <c r="I608" s="337"/>
      <c r="J608" s="337"/>
      <c r="K608" s="337"/>
      <c r="L608" s="337"/>
      <c r="M608" s="337"/>
      <c r="N608" s="337"/>
      <c r="O608" s="337"/>
      <c r="P608" s="337"/>
      <c r="Q608" s="337"/>
      <c r="R608" s="337"/>
      <c r="S608" s="337"/>
      <c r="T608" s="337"/>
      <c r="U608" s="337"/>
      <c r="V608" s="337"/>
      <c r="W608" s="337"/>
      <c r="X608" s="337"/>
    </row>
    <row r="609" spans="1:24" ht="12.75">
      <c r="A609" s="337"/>
      <c r="B609" s="337"/>
      <c r="C609" s="337"/>
      <c r="D609" s="337"/>
      <c r="E609" s="337"/>
      <c r="F609" s="337"/>
      <c r="G609" s="337"/>
      <c r="H609" s="337"/>
      <c r="I609" s="337"/>
      <c r="J609" s="337"/>
      <c r="K609" s="337"/>
      <c r="L609" s="337"/>
      <c r="M609" s="337"/>
      <c r="N609" s="337"/>
      <c r="O609" s="337"/>
      <c r="P609" s="337"/>
      <c r="Q609" s="337"/>
      <c r="R609" s="337"/>
      <c r="S609" s="337"/>
      <c r="T609" s="337"/>
      <c r="U609" s="337"/>
      <c r="V609" s="337"/>
      <c r="W609" s="337"/>
      <c r="X609" s="337"/>
    </row>
    <row r="610" spans="1:24" ht="12.75">
      <c r="A610" s="337"/>
      <c r="B610" s="337"/>
      <c r="C610" s="337"/>
      <c r="D610" s="337"/>
      <c r="E610" s="337"/>
      <c r="F610" s="337"/>
      <c r="G610" s="337"/>
      <c r="H610" s="337"/>
      <c r="I610" s="337"/>
      <c r="J610" s="337"/>
      <c r="K610" s="337"/>
      <c r="L610" s="337"/>
      <c r="M610" s="337"/>
      <c r="N610" s="337"/>
      <c r="O610" s="337"/>
      <c r="P610" s="337"/>
      <c r="Q610" s="337"/>
      <c r="R610" s="337"/>
      <c r="S610" s="337"/>
      <c r="T610" s="337"/>
      <c r="U610" s="337"/>
      <c r="V610" s="337"/>
      <c r="W610" s="337"/>
      <c r="X610" s="337"/>
    </row>
    <row r="611" spans="1:24" ht="12.75">
      <c r="A611" s="337"/>
      <c r="B611" s="337"/>
      <c r="C611" s="337"/>
      <c r="D611" s="337"/>
      <c r="E611" s="337"/>
      <c r="F611" s="337"/>
      <c r="G611" s="337"/>
      <c r="H611" s="337"/>
      <c r="I611" s="337"/>
      <c r="J611" s="337"/>
      <c r="K611" s="337"/>
      <c r="L611" s="337"/>
      <c r="M611" s="337"/>
      <c r="N611" s="337"/>
      <c r="O611" s="337"/>
      <c r="P611" s="337"/>
      <c r="Q611" s="337"/>
      <c r="R611" s="337"/>
      <c r="S611" s="337"/>
      <c r="T611" s="337"/>
      <c r="U611" s="337"/>
      <c r="V611" s="337"/>
      <c r="W611" s="337"/>
      <c r="X611" s="337"/>
    </row>
    <row r="612" spans="1:24" ht="12.75">
      <c r="A612" s="337"/>
      <c r="B612" s="337"/>
      <c r="C612" s="337"/>
      <c r="D612" s="337"/>
      <c r="E612" s="337"/>
      <c r="F612" s="337"/>
      <c r="G612" s="337"/>
      <c r="H612" s="337"/>
      <c r="I612" s="337"/>
      <c r="J612" s="337"/>
      <c r="K612" s="337"/>
      <c r="L612" s="337"/>
      <c r="M612" s="337"/>
      <c r="N612" s="337"/>
      <c r="O612" s="337"/>
      <c r="P612" s="337"/>
      <c r="Q612" s="337"/>
      <c r="R612" s="337"/>
      <c r="S612" s="337"/>
      <c r="T612" s="337"/>
      <c r="U612" s="337"/>
      <c r="V612" s="337"/>
      <c r="W612" s="337"/>
      <c r="X612" s="337"/>
    </row>
    <row r="613" spans="1:24" ht="12.75">
      <c r="A613" s="337"/>
      <c r="B613" s="337"/>
      <c r="C613" s="337"/>
      <c r="D613" s="337"/>
      <c r="E613" s="337"/>
      <c r="F613" s="337"/>
      <c r="G613" s="337"/>
      <c r="H613" s="337"/>
      <c r="I613" s="337"/>
      <c r="J613" s="337"/>
      <c r="K613" s="337"/>
      <c r="L613" s="337"/>
      <c r="M613" s="337"/>
      <c r="N613" s="337"/>
      <c r="O613" s="337"/>
      <c r="P613" s="337"/>
      <c r="Q613" s="337"/>
      <c r="R613" s="337"/>
      <c r="S613" s="337"/>
      <c r="T613" s="337"/>
      <c r="U613" s="337"/>
      <c r="V613" s="337"/>
      <c r="W613" s="337"/>
      <c r="X613" s="337"/>
    </row>
    <row r="614" spans="1:24" ht="12.75">
      <c r="A614" s="337"/>
      <c r="B614" s="337"/>
      <c r="C614" s="337"/>
      <c r="D614" s="337"/>
      <c r="E614" s="337"/>
      <c r="F614" s="337"/>
      <c r="G614" s="337"/>
      <c r="H614" s="337"/>
      <c r="I614" s="337"/>
      <c r="J614" s="337"/>
      <c r="K614" s="337"/>
      <c r="L614" s="337"/>
      <c r="M614" s="337"/>
      <c r="N614" s="337"/>
      <c r="O614" s="337"/>
      <c r="P614" s="337"/>
      <c r="Q614" s="337"/>
      <c r="R614" s="337"/>
      <c r="S614" s="337"/>
      <c r="T614" s="337"/>
      <c r="U614" s="337"/>
      <c r="V614" s="337"/>
      <c r="W614" s="337"/>
      <c r="X614" s="337"/>
    </row>
    <row r="615" spans="1:24" ht="12.75">
      <c r="A615" s="337"/>
      <c r="B615" s="337"/>
      <c r="C615" s="337"/>
      <c r="D615" s="337"/>
      <c r="E615" s="337"/>
      <c r="F615" s="337"/>
      <c r="G615" s="337"/>
      <c r="H615" s="337"/>
      <c r="I615" s="337"/>
      <c r="J615" s="337"/>
      <c r="K615" s="337"/>
      <c r="L615" s="337"/>
      <c r="M615" s="337"/>
      <c r="N615" s="337"/>
      <c r="O615" s="337"/>
      <c r="P615" s="337"/>
      <c r="Q615" s="337"/>
      <c r="R615" s="337"/>
      <c r="S615" s="337"/>
      <c r="T615" s="337"/>
      <c r="U615" s="337"/>
      <c r="V615" s="337"/>
      <c r="W615" s="337"/>
      <c r="X615" s="337"/>
    </row>
    <row r="616" spans="1:24" ht="12.75">
      <c r="A616" s="337"/>
      <c r="B616" s="337"/>
      <c r="C616" s="337"/>
      <c r="D616" s="337"/>
      <c r="E616" s="337"/>
      <c r="F616" s="337"/>
      <c r="G616" s="337"/>
      <c r="H616" s="337"/>
      <c r="I616" s="337"/>
      <c r="J616" s="337"/>
      <c r="K616" s="337"/>
      <c r="L616" s="337"/>
      <c r="M616" s="337"/>
      <c r="N616" s="337"/>
      <c r="O616" s="337"/>
      <c r="P616" s="337"/>
      <c r="Q616" s="337"/>
      <c r="R616" s="337"/>
      <c r="S616" s="337"/>
      <c r="T616" s="337"/>
      <c r="U616" s="337"/>
      <c r="V616" s="337"/>
      <c r="W616" s="337"/>
      <c r="X616" s="337"/>
    </row>
    <row r="617" spans="1:24" ht="12.75">
      <c r="A617" s="337"/>
      <c r="B617" s="337"/>
      <c r="C617" s="337"/>
      <c r="D617" s="337"/>
      <c r="E617" s="337"/>
      <c r="F617" s="337"/>
      <c r="G617" s="337"/>
      <c r="H617" s="337"/>
      <c r="I617" s="337"/>
      <c r="J617" s="337"/>
      <c r="K617" s="337"/>
      <c r="L617" s="337"/>
      <c r="M617" s="337"/>
      <c r="N617" s="337"/>
      <c r="O617" s="337"/>
      <c r="P617" s="337"/>
      <c r="Q617" s="337"/>
      <c r="R617" s="337"/>
      <c r="S617" s="337"/>
      <c r="T617" s="337"/>
      <c r="U617" s="337"/>
      <c r="V617" s="337"/>
      <c r="W617" s="337"/>
      <c r="X617" s="337"/>
    </row>
    <row r="618" spans="1:24" ht="12.75">
      <c r="A618" s="337"/>
      <c r="B618" s="337"/>
      <c r="C618" s="337"/>
      <c r="D618" s="337"/>
      <c r="E618" s="337"/>
      <c r="F618" s="337"/>
      <c r="G618" s="337"/>
      <c r="H618" s="337"/>
      <c r="I618" s="337"/>
      <c r="J618" s="337"/>
      <c r="K618" s="337"/>
      <c r="L618" s="337"/>
      <c r="M618" s="337"/>
      <c r="N618" s="337"/>
      <c r="O618" s="337"/>
      <c r="P618" s="337"/>
      <c r="Q618" s="337"/>
      <c r="R618" s="337"/>
      <c r="S618" s="337"/>
      <c r="T618" s="337"/>
      <c r="U618" s="337"/>
      <c r="V618" s="337"/>
      <c r="W618" s="337"/>
      <c r="X618" s="337"/>
    </row>
    <row r="619" spans="1:24" ht="12.75">
      <c r="A619" s="337"/>
      <c r="B619" s="337"/>
      <c r="C619" s="337"/>
      <c r="D619" s="337"/>
      <c r="E619" s="337"/>
      <c r="F619" s="337"/>
      <c r="G619" s="337"/>
      <c r="H619" s="337"/>
      <c r="I619" s="337"/>
      <c r="J619" s="337"/>
      <c r="K619" s="337"/>
      <c r="L619" s="337"/>
      <c r="M619" s="337"/>
      <c r="N619" s="337"/>
      <c r="O619" s="337"/>
      <c r="P619" s="337"/>
      <c r="Q619" s="337"/>
      <c r="R619" s="337"/>
      <c r="S619" s="337"/>
      <c r="T619" s="337"/>
      <c r="U619" s="337"/>
      <c r="V619" s="337"/>
      <c r="W619" s="337"/>
      <c r="X619" s="337"/>
    </row>
    <row r="620" spans="1:24" ht="12.75">
      <c r="A620" s="337"/>
      <c r="B620" s="337"/>
      <c r="C620" s="337"/>
      <c r="D620" s="337"/>
      <c r="E620" s="337"/>
      <c r="F620" s="337"/>
      <c r="G620" s="337"/>
      <c r="H620" s="337"/>
      <c r="I620" s="337"/>
      <c r="J620" s="337"/>
      <c r="K620" s="337"/>
      <c r="L620" s="337"/>
      <c r="M620" s="337"/>
      <c r="N620" s="337"/>
      <c r="O620" s="337"/>
      <c r="P620" s="337"/>
      <c r="Q620" s="337"/>
      <c r="R620" s="337"/>
      <c r="S620" s="337"/>
      <c r="T620" s="337"/>
      <c r="U620" s="337"/>
      <c r="V620" s="337"/>
      <c r="W620" s="337"/>
      <c r="X620" s="337"/>
    </row>
    <row r="621" spans="1:24" ht="12.75">
      <c r="A621" s="337"/>
      <c r="B621" s="337"/>
      <c r="C621" s="337"/>
      <c r="D621" s="337"/>
      <c r="E621" s="337"/>
      <c r="F621" s="337"/>
      <c r="G621" s="337"/>
      <c r="H621" s="337"/>
      <c r="I621" s="337"/>
      <c r="J621" s="337"/>
      <c r="K621" s="337"/>
      <c r="L621" s="337"/>
      <c r="M621" s="337"/>
      <c r="N621" s="337"/>
      <c r="O621" s="337"/>
      <c r="P621" s="337"/>
      <c r="Q621" s="337"/>
      <c r="R621" s="337"/>
      <c r="S621" s="337"/>
      <c r="T621" s="337"/>
      <c r="U621" s="337"/>
      <c r="V621" s="337"/>
      <c r="W621" s="337"/>
      <c r="X621" s="337"/>
    </row>
    <row r="622" spans="1:24" ht="12.75">
      <c r="A622" s="337"/>
      <c r="B622" s="337"/>
      <c r="C622" s="337"/>
      <c r="D622" s="337"/>
      <c r="E622" s="337"/>
      <c r="F622" s="337"/>
      <c r="G622" s="337"/>
      <c r="H622" s="337"/>
      <c r="I622" s="337"/>
      <c r="J622" s="337"/>
      <c r="K622" s="337"/>
      <c r="L622" s="337"/>
      <c r="M622" s="337"/>
      <c r="N622" s="337"/>
      <c r="O622" s="337"/>
      <c r="P622" s="337"/>
      <c r="Q622" s="337"/>
      <c r="R622" s="337"/>
      <c r="S622" s="337"/>
      <c r="T622" s="337"/>
      <c r="U622" s="337"/>
      <c r="V622" s="337"/>
      <c r="W622" s="337"/>
      <c r="X622" s="337"/>
    </row>
    <row r="623" spans="1:24" ht="12.75">
      <c r="A623" s="337"/>
      <c r="B623" s="337"/>
      <c r="C623" s="337"/>
      <c r="D623" s="337"/>
      <c r="E623" s="337"/>
      <c r="F623" s="337"/>
      <c r="G623" s="337"/>
      <c r="H623" s="337"/>
      <c r="I623" s="337"/>
      <c r="J623" s="337"/>
      <c r="K623" s="337"/>
      <c r="L623" s="337"/>
      <c r="M623" s="337"/>
      <c r="N623" s="337"/>
      <c r="O623" s="337"/>
      <c r="P623" s="337"/>
      <c r="Q623" s="337"/>
      <c r="R623" s="337"/>
      <c r="S623" s="337"/>
      <c r="T623" s="337"/>
      <c r="U623" s="337"/>
      <c r="V623" s="337"/>
      <c r="W623" s="337"/>
      <c r="X623" s="337"/>
    </row>
    <row r="624" spans="1:24" ht="12.75">
      <c r="A624" s="337"/>
      <c r="B624" s="337"/>
      <c r="C624" s="337"/>
      <c r="D624" s="337"/>
      <c r="E624" s="337"/>
      <c r="F624" s="337"/>
      <c r="G624" s="337"/>
      <c r="H624" s="337"/>
      <c r="I624" s="337"/>
      <c r="J624" s="337"/>
      <c r="K624" s="337"/>
      <c r="L624" s="337"/>
      <c r="M624" s="337"/>
      <c r="N624" s="337"/>
      <c r="O624" s="337"/>
      <c r="P624" s="337"/>
      <c r="Q624" s="337"/>
      <c r="R624" s="337"/>
      <c r="S624" s="337"/>
      <c r="T624" s="337"/>
      <c r="U624" s="337"/>
      <c r="V624" s="337"/>
      <c r="W624" s="337"/>
      <c r="X624" s="337"/>
    </row>
    <row r="625" spans="1:24" ht="12.75">
      <c r="A625" s="337"/>
      <c r="B625" s="337"/>
      <c r="C625" s="337"/>
      <c r="D625" s="337"/>
      <c r="E625" s="337"/>
      <c r="F625" s="337"/>
      <c r="G625" s="337"/>
      <c r="H625" s="337"/>
      <c r="I625" s="337"/>
      <c r="J625" s="337"/>
      <c r="K625" s="337"/>
      <c r="L625" s="337"/>
      <c r="M625" s="337"/>
      <c r="N625" s="337"/>
      <c r="O625" s="337"/>
      <c r="P625" s="337"/>
      <c r="Q625" s="337"/>
      <c r="R625" s="337"/>
      <c r="S625" s="337"/>
      <c r="T625" s="337"/>
      <c r="U625" s="337"/>
      <c r="V625" s="337"/>
      <c r="W625" s="337"/>
      <c r="X625" s="337"/>
    </row>
    <row r="626" spans="1:24" ht="12.75">
      <c r="A626" s="337"/>
      <c r="B626" s="337"/>
      <c r="C626" s="337"/>
      <c r="D626" s="337"/>
      <c r="E626" s="337"/>
      <c r="F626" s="337"/>
      <c r="G626" s="337"/>
      <c r="H626" s="337"/>
      <c r="I626" s="337"/>
      <c r="J626" s="337"/>
      <c r="K626" s="337"/>
      <c r="L626" s="337"/>
      <c r="M626" s="337"/>
      <c r="N626" s="337"/>
      <c r="O626" s="337"/>
      <c r="P626" s="337"/>
      <c r="Q626" s="337"/>
      <c r="R626" s="337"/>
      <c r="S626" s="337"/>
      <c r="T626" s="337"/>
      <c r="U626" s="337"/>
      <c r="V626" s="337"/>
      <c r="W626" s="337"/>
      <c r="X626" s="337"/>
    </row>
    <row r="627" spans="1:24" ht="12.75">
      <c r="A627" s="337"/>
      <c r="B627" s="337"/>
      <c r="C627" s="337"/>
      <c r="D627" s="337"/>
      <c r="E627" s="337"/>
      <c r="F627" s="337"/>
      <c r="G627" s="337"/>
      <c r="H627" s="337"/>
      <c r="I627" s="337"/>
      <c r="J627" s="337"/>
      <c r="K627" s="337"/>
      <c r="L627" s="337"/>
      <c r="M627" s="337"/>
      <c r="N627" s="337"/>
      <c r="O627" s="337"/>
      <c r="P627" s="337"/>
      <c r="Q627" s="337"/>
      <c r="R627" s="337"/>
      <c r="S627" s="337"/>
      <c r="T627" s="337"/>
      <c r="U627" s="337"/>
      <c r="V627" s="337"/>
      <c r="W627" s="337"/>
      <c r="X627" s="337"/>
    </row>
    <row r="628" spans="1:24" ht="12.75">
      <c r="A628" s="337"/>
      <c r="B628" s="337"/>
      <c r="C628" s="337"/>
      <c r="D628" s="337"/>
      <c r="E628" s="337"/>
      <c r="F628" s="337"/>
      <c r="G628" s="337"/>
      <c r="H628" s="337"/>
      <c r="I628" s="337"/>
      <c r="J628" s="337"/>
      <c r="K628" s="337"/>
      <c r="L628" s="337"/>
      <c r="M628" s="337"/>
      <c r="N628" s="337"/>
      <c r="O628" s="337"/>
      <c r="P628" s="337"/>
      <c r="Q628" s="337"/>
      <c r="R628" s="337"/>
      <c r="S628" s="337"/>
      <c r="T628" s="337"/>
      <c r="U628" s="337"/>
      <c r="V628" s="337"/>
      <c r="W628" s="337"/>
      <c r="X628" s="337"/>
    </row>
    <row r="629" spans="1:24" ht="12.75">
      <c r="A629" s="337"/>
      <c r="B629" s="337"/>
      <c r="C629" s="337"/>
      <c r="D629" s="337"/>
      <c r="E629" s="337"/>
      <c r="F629" s="337"/>
      <c r="G629" s="337"/>
      <c r="H629" s="337"/>
      <c r="I629" s="337"/>
      <c r="J629" s="337"/>
      <c r="K629" s="337"/>
      <c r="L629" s="337"/>
      <c r="M629" s="337"/>
      <c r="N629" s="337"/>
      <c r="O629" s="337"/>
      <c r="P629" s="337"/>
      <c r="Q629" s="337"/>
      <c r="R629" s="337"/>
      <c r="S629" s="337"/>
      <c r="T629" s="337"/>
      <c r="U629" s="337"/>
      <c r="V629" s="337"/>
      <c r="W629" s="337"/>
      <c r="X629" s="337"/>
    </row>
    <row r="630" spans="1:24" ht="12.75">
      <c r="A630" s="337"/>
      <c r="B630" s="337"/>
      <c r="C630" s="337"/>
      <c r="D630" s="337"/>
      <c r="E630" s="337"/>
      <c r="F630" s="337"/>
      <c r="G630" s="337"/>
      <c r="H630" s="337"/>
      <c r="I630" s="337"/>
      <c r="J630" s="337"/>
      <c r="K630" s="337"/>
      <c r="L630" s="337"/>
      <c r="M630" s="337"/>
      <c r="N630" s="337"/>
      <c r="O630" s="337"/>
      <c r="P630" s="337"/>
      <c r="Q630" s="337"/>
      <c r="R630" s="337"/>
      <c r="S630" s="337"/>
      <c r="T630" s="337"/>
      <c r="U630" s="337"/>
      <c r="V630" s="337"/>
      <c r="W630" s="337"/>
      <c r="X630" s="337"/>
    </row>
    <row r="631" spans="1:24" ht="12.75">
      <c r="A631" s="337"/>
      <c r="B631" s="337"/>
      <c r="C631" s="337"/>
      <c r="D631" s="337"/>
      <c r="E631" s="337"/>
      <c r="F631" s="337"/>
      <c r="G631" s="337"/>
      <c r="H631" s="337"/>
      <c r="I631" s="337"/>
      <c r="J631" s="337"/>
      <c r="K631" s="337"/>
      <c r="L631" s="337"/>
      <c r="M631" s="337"/>
      <c r="N631" s="337"/>
      <c r="O631" s="337"/>
      <c r="P631" s="337"/>
      <c r="Q631" s="337"/>
      <c r="R631" s="337"/>
      <c r="S631" s="337"/>
      <c r="T631" s="337"/>
      <c r="U631" s="337"/>
      <c r="V631" s="337"/>
      <c r="W631" s="337"/>
      <c r="X631" s="337"/>
    </row>
    <row r="632" spans="1:24" ht="12.75">
      <c r="A632" s="337"/>
      <c r="B632" s="337"/>
      <c r="C632" s="337"/>
      <c r="D632" s="337"/>
      <c r="E632" s="337"/>
      <c r="F632" s="337"/>
      <c r="G632" s="337"/>
      <c r="H632" s="337"/>
      <c r="I632" s="337"/>
      <c r="J632" s="337"/>
      <c r="K632" s="337"/>
      <c r="L632" s="337"/>
      <c r="M632" s="337"/>
      <c r="N632" s="337"/>
      <c r="O632" s="337"/>
      <c r="P632" s="337"/>
      <c r="Q632" s="337"/>
      <c r="R632" s="337"/>
      <c r="S632" s="337"/>
      <c r="T632" s="337"/>
      <c r="U632" s="337"/>
      <c r="V632" s="337"/>
      <c r="W632" s="337"/>
      <c r="X632" s="337"/>
    </row>
    <row r="633" spans="1:24" ht="12.75">
      <c r="A633" s="337"/>
      <c r="B633" s="337"/>
      <c r="C633" s="337"/>
      <c r="D633" s="337"/>
      <c r="E633" s="337"/>
      <c r="F633" s="337"/>
      <c r="G633" s="337"/>
      <c r="H633" s="337"/>
      <c r="I633" s="337"/>
      <c r="J633" s="337"/>
      <c r="K633" s="337"/>
      <c r="L633" s="337"/>
      <c r="M633" s="337"/>
      <c r="N633" s="337"/>
      <c r="O633" s="337"/>
      <c r="P633" s="337"/>
      <c r="Q633" s="337"/>
      <c r="R633" s="337"/>
      <c r="S633" s="337"/>
      <c r="T633" s="337"/>
      <c r="U633" s="337"/>
      <c r="V633" s="337"/>
      <c r="W633" s="337"/>
      <c r="X633" s="337"/>
    </row>
    <row r="634" spans="1:24" ht="12.75">
      <c r="A634" s="337"/>
      <c r="B634" s="337"/>
      <c r="C634" s="337"/>
      <c r="D634" s="337"/>
      <c r="E634" s="337"/>
      <c r="F634" s="337"/>
      <c r="G634" s="337"/>
      <c r="H634" s="337"/>
      <c r="I634" s="337"/>
      <c r="J634" s="337"/>
      <c r="K634" s="337"/>
      <c r="L634" s="337"/>
      <c r="M634" s="337"/>
      <c r="N634" s="337"/>
      <c r="O634" s="337"/>
      <c r="P634" s="337"/>
      <c r="Q634" s="337"/>
      <c r="R634" s="337"/>
      <c r="S634" s="337"/>
      <c r="T634" s="337"/>
      <c r="U634" s="337"/>
      <c r="V634" s="337"/>
      <c r="W634" s="337"/>
      <c r="X634" s="337"/>
    </row>
    <row r="635" spans="1:24" ht="12.75">
      <c r="A635" s="337"/>
      <c r="B635" s="337"/>
      <c r="C635" s="337"/>
      <c r="D635" s="337"/>
      <c r="E635" s="337"/>
      <c r="F635" s="337"/>
      <c r="G635" s="337"/>
      <c r="H635" s="337"/>
      <c r="I635" s="337"/>
      <c r="J635" s="337"/>
      <c r="K635" s="337"/>
      <c r="L635" s="337"/>
      <c r="M635" s="337"/>
      <c r="N635" s="337"/>
      <c r="O635" s="337"/>
      <c r="P635" s="337"/>
      <c r="Q635" s="337"/>
      <c r="R635" s="337"/>
      <c r="S635" s="337"/>
      <c r="T635" s="337"/>
      <c r="U635" s="337"/>
      <c r="V635" s="337"/>
      <c r="W635" s="337"/>
      <c r="X635" s="337"/>
    </row>
    <row r="636" spans="1:24" ht="12.75">
      <c r="A636" s="337"/>
      <c r="B636" s="337"/>
      <c r="C636" s="337"/>
      <c r="D636" s="337"/>
      <c r="E636" s="337"/>
      <c r="F636" s="337"/>
      <c r="G636" s="337"/>
      <c r="H636" s="337"/>
      <c r="I636" s="337"/>
      <c r="J636" s="337"/>
      <c r="K636" s="337"/>
      <c r="L636" s="337"/>
      <c r="M636" s="337"/>
      <c r="N636" s="337"/>
      <c r="O636" s="337"/>
      <c r="P636" s="337"/>
      <c r="Q636" s="337"/>
      <c r="R636" s="337"/>
      <c r="S636" s="337"/>
      <c r="T636" s="337"/>
      <c r="U636" s="337"/>
      <c r="V636" s="337"/>
      <c r="W636" s="337"/>
      <c r="X636" s="337"/>
    </row>
    <row r="637" spans="1:24" ht="12.75">
      <c r="A637" s="337"/>
      <c r="B637" s="337"/>
      <c r="C637" s="337"/>
      <c r="D637" s="337"/>
      <c r="E637" s="337"/>
      <c r="F637" s="337"/>
      <c r="G637" s="337"/>
      <c r="H637" s="337"/>
      <c r="I637" s="337"/>
      <c r="J637" s="337"/>
      <c r="K637" s="337"/>
      <c r="L637" s="337"/>
      <c r="M637" s="337"/>
      <c r="N637" s="337"/>
      <c r="O637" s="337"/>
      <c r="P637" s="337"/>
      <c r="Q637" s="337"/>
      <c r="R637" s="337"/>
      <c r="S637" s="337"/>
      <c r="T637" s="337"/>
      <c r="U637" s="337"/>
      <c r="V637" s="337"/>
      <c r="W637" s="337"/>
      <c r="X637" s="337"/>
    </row>
    <row r="638" spans="1:24" ht="12.75">
      <c r="A638" s="337"/>
      <c r="B638" s="337"/>
      <c r="C638" s="337"/>
      <c r="D638" s="337"/>
      <c r="E638" s="337"/>
      <c r="F638" s="337"/>
      <c r="G638" s="337"/>
      <c r="H638" s="337"/>
      <c r="I638" s="337"/>
      <c r="J638" s="337"/>
      <c r="K638" s="337"/>
      <c r="L638" s="337"/>
      <c r="M638" s="337"/>
      <c r="N638" s="337"/>
      <c r="O638" s="337"/>
      <c r="P638" s="337"/>
      <c r="Q638" s="337"/>
      <c r="R638" s="337"/>
      <c r="S638" s="337"/>
      <c r="T638" s="337"/>
      <c r="U638" s="337"/>
      <c r="V638" s="337"/>
      <c r="W638" s="337"/>
      <c r="X638" s="337"/>
    </row>
    <row r="639" spans="1:24" ht="12.75">
      <c r="A639" s="337"/>
      <c r="B639" s="337"/>
      <c r="C639" s="337"/>
      <c r="D639" s="337"/>
      <c r="E639" s="337"/>
      <c r="F639" s="337"/>
      <c r="G639" s="337"/>
      <c r="H639" s="337"/>
      <c r="I639" s="337"/>
      <c r="J639" s="337"/>
      <c r="K639" s="337"/>
      <c r="L639" s="337"/>
      <c r="M639" s="337"/>
      <c r="N639" s="337"/>
      <c r="O639" s="337"/>
      <c r="P639" s="337"/>
      <c r="Q639" s="337"/>
      <c r="R639" s="337"/>
      <c r="S639" s="337"/>
      <c r="T639" s="337"/>
      <c r="U639" s="337"/>
      <c r="V639" s="337"/>
      <c r="W639" s="337"/>
      <c r="X639" s="337"/>
    </row>
    <row r="640" spans="1:24" ht="12.75">
      <c r="A640" s="337"/>
      <c r="B640" s="337"/>
      <c r="C640" s="337"/>
      <c r="D640" s="337"/>
      <c r="E640" s="337"/>
      <c r="F640" s="337"/>
      <c r="G640" s="337"/>
      <c r="H640" s="337"/>
      <c r="I640" s="337"/>
      <c r="J640" s="337"/>
      <c r="K640" s="337"/>
      <c r="L640" s="337"/>
      <c r="M640" s="337"/>
      <c r="N640" s="337"/>
      <c r="O640" s="337"/>
      <c r="P640" s="337"/>
      <c r="Q640" s="337"/>
      <c r="R640" s="337"/>
      <c r="S640" s="337"/>
      <c r="T640" s="337"/>
      <c r="U640" s="337"/>
      <c r="V640" s="337"/>
      <c r="W640" s="337"/>
      <c r="X640" s="337"/>
    </row>
    <row r="641" spans="1:24" ht="12.75">
      <c r="A641" s="337"/>
      <c r="B641" s="337"/>
      <c r="C641" s="337"/>
      <c r="D641" s="337"/>
      <c r="E641" s="337"/>
      <c r="F641" s="337"/>
      <c r="G641" s="337"/>
      <c r="H641" s="337"/>
      <c r="I641" s="337"/>
      <c r="J641" s="337"/>
      <c r="K641" s="337"/>
      <c r="L641" s="337"/>
      <c r="M641" s="337"/>
      <c r="N641" s="337"/>
      <c r="O641" s="337"/>
      <c r="P641" s="337"/>
      <c r="Q641" s="337"/>
      <c r="R641" s="337"/>
      <c r="S641" s="337"/>
      <c r="T641" s="337"/>
      <c r="U641" s="337"/>
      <c r="V641" s="337"/>
      <c r="W641" s="337"/>
      <c r="X641" s="337"/>
    </row>
    <row r="642" spans="1:24" ht="12.75">
      <c r="A642" s="337"/>
      <c r="B642" s="337"/>
      <c r="C642" s="337"/>
      <c r="D642" s="337"/>
      <c r="E642" s="337"/>
      <c r="F642" s="337"/>
      <c r="G642" s="337"/>
      <c r="H642" s="337"/>
      <c r="I642" s="337"/>
      <c r="J642" s="337"/>
      <c r="K642" s="337"/>
      <c r="L642" s="337"/>
      <c r="M642" s="337"/>
      <c r="N642" s="337"/>
      <c r="O642" s="337"/>
      <c r="P642" s="337"/>
      <c r="Q642" s="337"/>
      <c r="R642" s="337"/>
      <c r="S642" s="337"/>
      <c r="T642" s="337"/>
      <c r="U642" s="337"/>
      <c r="V642" s="337"/>
      <c r="W642" s="337"/>
      <c r="X642" s="337"/>
    </row>
    <row r="643" spans="1:24" ht="12.75">
      <c r="A643" s="337"/>
      <c r="B643" s="337"/>
      <c r="C643" s="337"/>
      <c r="D643" s="337"/>
      <c r="E643" s="337"/>
      <c r="F643" s="337"/>
      <c r="G643" s="337"/>
      <c r="H643" s="337"/>
      <c r="I643" s="337"/>
      <c r="J643" s="337"/>
      <c r="K643" s="337"/>
      <c r="L643" s="337"/>
      <c r="M643" s="337"/>
      <c r="N643" s="337"/>
      <c r="O643" s="337"/>
      <c r="P643" s="337"/>
      <c r="Q643" s="337"/>
      <c r="R643" s="337"/>
      <c r="S643" s="337"/>
      <c r="T643" s="337"/>
      <c r="U643" s="337"/>
      <c r="V643" s="337"/>
      <c r="W643" s="337"/>
      <c r="X643" s="337"/>
    </row>
    <row r="644" spans="1:24" ht="12.75">
      <c r="A644" s="337"/>
      <c r="B644" s="337"/>
      <c r="C644" s="337"/>
      <c r="D644" s="337"/>
      <c r="E644" s="337"/>
      <c r="F644" s="337"/>
      <c r="G644" s="337"/>
      <c r="H644" s="337"/>
      <c r="I644" s="337"/>
      <c r="J644" s="337"/>
      <c r="K644" s="337"/>
      <c r="L644" s="337"/>
      <c r="M644" s="337"/>
      <c r="N644" s="337"/>
      <c r="O644" s="337"/>
      <c r="P644" s="337"/>
      <c r="Q644" s="337"/>
      <c r="R644" s="337"/>
      <c r="S644" s="337"/>
      <c r="T644" s="337"/>
      <c r="U644" s="337"/>
      <c r="V644" s="337"/>
      <c r="W644" s="337"/>
      <c r="X644" s="337"/>
    </row>
    <row r="645" spans="1:24" ht="12.75">
      <c r="A645" s="337"/>
      <c r="B645" s="337"/>
      <c r="C645" s="337"/>
      <c r="D645" s="337"/>
      <c r="E645" s="337"/>
      <c r="F645" s="337"/>
      <c r="G645" s="337"/>
      <c r="H645" s="337"/>
      <c r="I645" s="337"/>
      <c r="J645" s="337"/>
      <c r="K645" s="337"/>
      <c r="L645" s="337"/>
      <c r="M645" s="337"/>
      <c r="N645" s="337"/>
      <c r="O645" s="337"/>
      <c r="P645" s="337"/>
      <c r="Q645" s="337"/>
      <c r="R645" s="337"/>
      <c r="S645" s="337"/>
      <c r="T645" s="337"/>
      <c r="U645" s="337"/>
      <c r="V645" s="337"/>
      <c r="W645" s="337"/>
      <c r="X645" s="337"/>
    </row>
    <row r="646" spans="1:24" ht="12.75">
      <c r="A646" s="337"/>
      <c r="B646" s="337"/>
      <c r="C646" s="337"/>
      <c r="D646" s="337"/>
      <c r="E646" s="337"/>
      <c r="F646" s="337"/>
      <c r="G646" s="337"/>
      <c r="H646" s="337"/>
      <c r="I646" s="337"/>
      <c r="J646" s="337"/>
      <c r="K646" s="337"/>
      <c r="L646" s="337"/>
      <c r="M646" s="337"/>
      <c r="N646" s="337"/>
      <c r="O646" s="337"/>
      <c r="P646" s="337"/>
      <c r="Q646" s="337"/>
      <c r="R646" s="337"/>
      <c r="S646" s="337"/>
      <c r="T646" s="337"/>
      <c r="U646" s="337"/>
      <c r="V646" s="337"/>
      <c r="W646" s="337"/>
      <c r="X646" s="337"/>
    </row>
    <row r="647" spans="1:24" ht="12.75">
      <c r="A647" s="337"/>
      <c r="B647" s="337"/>
      <c r="C647" s="337"/>
      <c r="D647" s="337"/>
      <c r="E647" s="337"/>
      <c r="F647" s="337"/>
      <c r="G647" s="337"/>
      <c r="H647" s="337"/>
      <c r="I647" s="337"/>
      <c r="J647" s="337"/>
      <c r="K647" s="337"/>
      <c r="L647" s="337"/>
      <c r="M647" s="337"/>
      <c r="N647" s="337"/>
      <c r="O647" s="337"/>
      <c r="P647" s="337"/>
      <c r="Q647" s="337"/>
      <c r="R647" s="337"/>
      <c r="S647" s="337"/>
      <c r="T647" s="337"/>
      <c r="U647" s="337"/>
      <c r="V647" s="337"/>
      <c r="W647" s="337"/>
      <c r="X647" s="337"/>
    </row>
    <row r="648" spans="1:24" ht="12.75">
      <c r="A648" s="337"/>
      <c r="B648" s="337"/>
      <c r="C648" s="337"/>
      <c r="D648" s="337"/>
      <c r="E648" s="337"/>
      <c r="F648" s="337"/>
      <c r="G648" s="337"/>
      <c r="H648" s="337"/>
      <c r="I648" s="337"/>
      <c r="J648" s="337"/>
      <c r="K648" s="337"/>
      <c r="L648" s="337"/>
      <c r="M648" s="337"/>
      <c r="N648" s="337"/>
      <c r="O648" s="337"/>
      <c r="P648" s="337"/>
      <c r="Q648" s="337"/>
      <c r="R648" s="337"/>
      <c r="S648" s="337"/>
      <c r="T648" s="337"/>
      <c r="U648" s="337"/>
      <c r="V648" s="337"/>
      <c r="W648" s="337"/>
      <c r="X648" s="337"/>
    </row>
    <row r="649" spans="1:24" ht="12.75">
      <c r="A649" s="337"/>
      <c r="B649" s="337"/>
      <c r="C649" s="337"/>
      <c r="D649" s="337"/>
      <c r="E649" s="337"/>
      <c r="F649" s="337"/>
      <c r="G649" s="337"/>
      <c r="H649" s="337"/>
      <c r="I649" s="337"/>
      <c r="J649" s="337"/>
      <c r="K649" s="337"/>
      <c r="L649" s="337"/>
      <c r="M649" s="337"/>
      <c r="N649" s="337"/>
      <c r="O649" s="337"/>
      <c r="P649" s="337"/>
      <c r="Q649" s="337"/>
      <c r="R649" s="337"/>
      <c r="S649" s="337"/>
      <c r="T649" s="337"/>
      <c r="U649" s="337"/>
      <c r="V649" s="337"/>
      <c r="W649" s="337"/>
      <c r="X649" s="337"/>
    </row>
    <row r="650" spans="1:24" ht="12.75">
      <c r="A650" s="337"/>
      <c r="B650" s="337"/>
      <c r="C650" s="337"/>
      <c r="D650" s="337"/>
      <c r="E650" s="337"/>
      <c r="F650" s="337"/>
      <c r="G650" s="337"/>
      <c r="H650" s="337"/>
      <c r="I650" s="337"/>
      <c r="J650" s="337"/>
      <c r="K650" s="337"/>
      <c r="L650" s="337"/>
      <c r="M650" s="337"/>
      <c r="N650" s="337"/>
      <c r="O650" s="337"/>
      <c r="P650" s="337"/>
      <c r="Q650" s="337"/>
      <c r="R650" s="337"/>
      <c r="S650" s="337"/>
      <c r="T650" s="337"/>
      <c r="U650" s="337"/>
      <c r="V650" s="337"/>
      <c r="W650" s="337"/>
      <c r="X650" s="337"/>
    </row>
    <row r="651" spans="1:24" ht="12.75">
      <c r="A651" s="337"/>
      <c r="B651" s="337"/>
      <c r="C651" s="337"/>
      <c r="D651" s="337"/>
      <c r="E651" s="337"/>
      <c r="F651" s="337"/>
      <c r="G651" s="337"/>
      <c r="H651" s="337"/>
      <c r="I651" s="337"/>
      <c r="J651" s="337"/>
      <c r="K651" s="337"/>
      <c r="L651" s="337"/>
      <c r="M651" s="337"/>
      <c r="N651" s="337"/>
      <c r="O651" s="337"/>
      <c r="P651" s="337"/>
      <c r="Q651" s="337"/>
      <c r="R651" s="337"/>
      <c r="S651" s="337"/>
      <c r="T651" s="337"/>
      <c r="U651" s="337"/>
      <c r="V651" s="337"/>
      <c r="W651" s="337"/>
      <c r="X651" s="337"/>
    </row>
    <row r="652" spans="1:24" ht="12.75">
      <c r="A652" s="337"/>
      <c r="B652" s="337"/>
      <c r="C652" s="337"/>
      <c r="D652" s="337"/>
      <c r="E652" s="337"/>
      <c r="F652" s="337"/>
      <c r="G652" s="337"/>
      <c r="H652" s="337"/>
      <c r="I652" s="337"/>
      <c r="J652" s="337"/>
      <c r="K652" s="337"/>
      <c r="L652" s="337"/>
      <c r="M652" s="337"/>
      <c r="N652" s="337"/>
      <c r="O652" s="337"/>
      <c r="P652" s="337"/>
      <c r="Q652" s="337"/>
      <c r="R652" s="337"/>
      <c r="S652" s="337"/>
      <c r="T652" s="337"/>
      <c r="U652" s="337"/>
      <c r="V652" s="337"/>
      <c r="W652" s="337"/>
      <c r="X652" s="337"/>
    </row>
    <row r="653" spans="1:24" ht="12.75">
      <c r="A653" s="337"/>
      <c r="B653" s="337"/>
      <c r="C653" s="337"/>
      <c r="D653" s="337"/>
      <c r="E653" s="337"/>
      <c r="F653" s="337"/>
      <c r="G653" s="337"/>
      <c r="H653" s="337"/>
      <c r="I653" s="337"/>
      <c r="J653" s="337"/>
      <c r="K653" s="337"/>
      <c r="L653" s="337"/>
      <c r="M653" s="337"/>
      <c r="N653" s="337"/>
      <c r="O653" s="337"/>
      <c r="P653" s="337"/>
      <c r="Q653" s="337"/>
      <c r="R653" s="337"/>
      <c r="S653" s="337"/>
      <c r="T653" s="337"/>
      <c r="U653" s="337"/>
      <c r="V653" s="337"/>
      <c r="W653" s="337"/>
      <c r="X653" s="337"/>
    </row>
    <row r="654" spans="1:24" ht="12.75">
      <c r="A654" s="337"/>
      <c r="B654" s="337"/>
      <c r="C654" s="337"/>
      <c r="D654" s="337"/>
      <c r="E654" s="337"/>
      <c r="F654" s="337"/>
      <c r="G654" s="337"/>
      <c r="H654" s="337"/>
      <c r="I654" s="337"/>
      <c r="J654" s="337"/>
      <c r="K654" s="337"/>
      <c r="L654" s="337"/>
      <c r="M654" s="337"/>
      <c r="N654" s="337"/>
      <c r="O654" s="337"/>
      <c r="P654" s="337"/>
      <c r="Q654" s="337"/>
      <c r="R654" s="337"/>
      <c r="S654" s="337"/>
      <c r="T654" s="337"/>
      <c r="U654" s="337"/>
      <c r="V654" s="337"/>
      <c r="W654" s="337"/>
      <c r="X654" s="337"/>
    </row>
    <row r="655" spans="1:24" ht="12.75">
      <c r="A655" s="337"/>
      <c r="B655" s="337"/>
      <c r="C655" s="337"/>
      <c r="D655" s="337"/>
      <c r="E655" s="337"/>
      <c r="F655" s="337"/>
      <c r="G655" s="337"/>
      <c r="H655" s="337"/>
      <c r="I655" s="337"/>
      <c r="J655" s="337"/>
      <c r="K655" s="337"/>
      <c r="L655" s="337"/>
      <c r="M655" s="337"/>
      <c r="N655" s="337"/>
      <c r="O655" s="337"/>
      <c r="P655" s="337"/>
      <c r="Q655" s="337"/>
      <c r="R655" s="337"/>
      <c r="S655" s="337"/>
      <c r="T655" s="337"/>
      <c r="U655" s="337"/>
      <c r="V655" s="337"/>
      <c r="W655" s="337"/>
      <c r="X655" s="337"/>
    </row>
    <row r="656" spans="1:24" ht="12.75">
      <c r="A656" s="337"/>
      <c r="B656" s="337"/>
      <c r="C656" s="337"/>
      <c r="D656" s="337"/>
      <c r="E656" s="337"/>
      <c r="F656" s="337"/>
      <c r="G656" s="337"/>
      <c r="H656" s="337"/>
      <c r="I656" s="337"/>
      <c r="J656" s="337"/>
      <c r="K656" s="337"/>
      <c r="L656" s="337"/>
      <c r="M656" s="337"/>
      <c r="N656" s="337"/>
      <c r="O656" s="337"/>
      <c r="P656" s="337"/>
      <c r="Q656" s="337"/>
      <c r="R656" s="337"/>
      <c r="S656" s="337"/>
      <c r="T656" s="337"/>
      <c r="U656" s="337"/>
      <c r="V656" s="337"/>
      <c r="W656" s="337"/>
      <c r="X656" s="337"/>
    </row>
    <row r="657" spans="1:24" ht="12.75">
      <c r="A657" s="337"/>
      <c r="B657" s="337"/>
      <c r="C657" s="337"/>
      <c r="D657" s="337"/>
      <c r="E657" s="337"/>
      <c r="F657" s="337"/>
      <c r="G657" s="337"/>
      <c r="H657" s="337"/>
      <c r="I657" s="337"/>
      <c r="J657" s="337"/>
      <c r="K657" s="337"/>
      <c r="L657" s="337"/>
      <c r="M657" s="337"/>
      <c r="N657" s="337"/>
      <c r="O657" s="337"/>
      <c r="P657" s="337"/>
      <c r="Q657" s="337"/>
      <c r="R657" s="337"/>
      <c r="S657" s="337"/>
      <c r="T657" s="337"/>
      <c r="U657" s="337"/>
      <c r="V657" s="337"/>
      <c r="W657" s="337"/>
      <c r="X657" s="337"/>
    </row>
    <row r="658" spans="1:24" ht="12.75">
      <c r="A658" s="337"/>
      <c r="B658" s="337"/>
      <c r="C658" s="337"/>
      <c r="D658" s="337"/>
      <c r="E658" s="337"/>
      <c r="F658" s="337"/>
      <c r="G658" s="337"/>
      <c r="H658" s="337"/>
      <c r="I658" s="337"/>
      <c r="J658" s="337"/>
      <c r="K658" s="337"/>
      <c r="L658" s="337"/>
      <c r="M658" s="337"/>
      <c r="N658" s="337"/>
      <c r="O658" s="337"/>
      <c r="P658" s="337"/>
      <c r="Q658" s="337"/>
      <c r="R658" s="337"/>
      <c r="S658" s="337"/>
      <c r="T658" s="337"/>
      <c r="U658" s="337"/>
      <c r="V658" s="337"/>
      <c r="W658" s="337"/>
      <c r="X658" s="337"/>
    </row>
    <row r="659" spans="1:24" ht="12.75">
      <c r="A659" s="337"/>
      <c r="B659" s="337"/>
      <c r="C659" s="337"/>
      <c r="D659" s="337"/>
      <c r="E659" s="337"/>
      <c r="F659" s="337"/>
      <c r="G659" s="337"/>
      <c r="H659" s="337"/>
      <c r="I659" s="337"/>
      <c r="J659" s="337"/>
      <c r="K659" s="337"/>
      <c r="L659" s="337"/>
      <c r="M659" s="337"/>
      <c r="N659" s="337"/>
      <c r="O659" s="337"/>
      <c r="P659" s="337"/>
      <c r="Q659" s="337"/>
      <c r="R659" s="337"/>
      <c r="S659" s="337"/>
      <c r="T659" s="337"/>
      <c r="U659" s="337"/>
      <c r="V659" s="337"/>
      <c r="W659" s="337"/>
      <c r="X659" s="337"/>
    </row>
    <row r="660" spans="1:24" ht="12.75">
      <c r="A660" s="337"/>
      <c r="B660" s="337"/>
      <c r="C660" s="337"/>
      <c r="D660" s="337"/>
      <c r="E660" s="337"/>
      <c r="F660" s="337"/>
      <c r="G660" s="337"/>
      <c r="H660" s="337"/>
      <c r="I660" s="337"/>
      <c r="J660" s="337"/>
      <c r="K660" s="337"/>
      <c r="L660" s="337"/>
      <c r="M660" s="337"/>
      <c r="N660" s="337"/>
      <c r="O660" s="337"/>
      <c r="P660" s="337"/>
      <c r="Q660" s="337"/>
      <c r="R660" s="337"/>
      <c r="S660" s="337"/>
      <c r="T660" s="337"/>
      <c r="U660" s="337"/>
      <c r="V660" s="337"/>
      <c r="W660" s="337"/>
      <c r="X660" s="337"/>
    </row>
    <row r="661" spans="1:24" ht="12.75">
      <c r="A661" s="337"/>
      <c r="B661" s="337"/>
      <c r="C661" s="337"/>
      <c r="D661" s="337"/>
      <c r="E661" s="337"/>
      <c r="F661" s="337"/>
      <c r="G661" s="337"/>
      <c r="H661" s="337"/>
      <c r="I661" s="337"/>
      <c r="J661" s="337"/>
      <c r="K661" s="337"/>
      <c r="L661" s="337"/>
      <c r="M661" s="337"/>
      <c r="N661" s="337"/>
      <c r="O661" s="337"/>
      <c r="P661" s="337"/>
      <c r="Q661" s="337"/>
      <c r="R661" s="337"/>
      <c r="S661" s="337"/>
      <c r="T661" s="337"/>
      <c r="U661" s="337"/>
      <c r="V661" s="337"/>
      <c r="W661" s="337"/>
      <c r="X661" s="337"/>
    </row>
    <row r="662" spans="1:24" ht="12.75">
      <c r="A662" s="337"/>
      <c r="B662" s="337"/>
      <c r="C662" s="337"/>
      <c r="D662" s="337"/>
      <c r="E662" s="337"/>
      <c r="F662" s="337"/>
      <c r="G662" s="337"/>
      <c r="H662" s="337"/>
      <c r="I662" s="337"/>
      <c r="J662" s="337"/>
      <c r="K662" s="337"/>
      <c r="L662" s="337"/>
      <c r="M662" s="337"/>
      <c r="N662" s="337"/>
      <c r="O662" s="337"/>
      <c r="P662" s="337"/>
      <c r="Q662" s="337"/>
      <c r="R662" s="337"/>
      <c r="S662" s="337"/>
      <c r="T662" s="337"/>
      <c r="U662" s="337"/>
      <c r="V662" s="337"/>
      <c r="W662" s="337"/>
      <c r="X662" s="337"/>
    </row>
    <row r="663" spans="1:24" ht="12.75">
      <c r="A663" s="337"/>
      <c r="B663" s="337"/>
      <c r="C663" s="337"/>
      <c r="D663" s="337"/>
      <c r="E663" s="337"/>
      <c r="F663" s="337"/>
      <c r="G663" s="337"/>
      <c r="H663" s="337"/>
      <c r="I663" s="337"/>
      <c r="J663" s="337"/>
      <c r="K663" s="337"/>
      <c r="L663" s="337"/>
      <c r="M663" s="337"/>
      <c r="N663" s="337"/>
      <c r="O663" s="337"/>
      <c r="P663" s="337"/>
      <c r="Q663" s="337"/>
      <c r="R663" s="337"/>
      <c r="S663" s="337"/>
      <c r="T663" s="337"/>
      <c r="U663" s="337"/>
      <c r="V663" s="337"/>
      <c r="W663" s="337"/>
      <c r="X663" s="337"/>
    </row>
    <row r="664" spans="1:24" ht="12.75">
      <c r="A664" s="337"/>
      <c r="B664" s="337"/>
      <c r="C664" s="337"/>
      <c r="D664" s="337"/>
      <c r="E664" s="337"/>
      <c r="F664" s="337"/>
      <c r="G664" s="337"/>
      <c r="H664" s="337"/>
      <c r="I664" s="337"/>
      <c r="J664" s="337"/>
      <c r="K664" s="337"/>
      <c r="L664" s="337"/>
      <c r="M664" s="337"/>
      <c r="N664" s="337"/>
      <c r="O664" s="337"/>
      <c r="P664" s="337"/>
      <c r="Q664" s="337"/>
      <c r="R664" s="337"/>
      <c r="S664" s="337"/>
      <c r="T664" s="337"/>
      <c r="U664" s="337"/>
      <c r="V664" s="337"/>
      <c r="W664" s="337"/>
      <c r="X664" s="337"/>
    </row>
    <row r="665" spans="1:24" ht="12.75">
      <c r="A665" s="337"/>
      <c r="B665" s="337"/>
      <c r="C665" s="337"/>
      <c r="D665" s="337"/>
      <c r="E665" s="337"/>
      <c r="F665" s="337"/>
      <c r="G665" s="337"/>
      <c r="H665" s="337"/>
      <c r="I665" s="337"/>
      <c r="J665" s="337"/>
      <c r="K665" s="337"/>
      <c r="L665" s="337"/>
      <c r="M665" s="337"/>
      <c r="N665" s="337"/>
      <c r="O665" s="337"/>
      <c r="P665" s="337"/>
      <c r="Q665" s="337"/>
      <c r="R665" s="337"/>
      <c r="S665" s="337"/>
      <c r="T665" s="337"/>
      <c r="U665" s="337"/>
      <c r="V665" s="337"/>
      <c r="W665" s="337"/>
      <c r="X665" s="337"/>
    </row>
    <row r="666" spans="1:24" ht="12.75">
      <c r="A666" s="337"/>
      <c r="B666" s="337"/>
      <c r="C666" s="337"/>
      <c r="D666" s="337"/>
      <c r="E666" s="337"/>
      <c r="F666" s="337"/>
      <c r="G666" s="337"/>
      <c r="H666" s="337"/>
      <c r="I666" s="337"/>
      <c r="J666" s="337"/>
      <c r="K666" s="337"/>
      <c r="L666" s="337"/>
      <c r="M666" s="337"/>
      <c r="N666" s="337"/>
      <c r="O666" s="337"/>
      <c r="P666" s="337"/>
      <c r="Q666" s="337"/>
      <c r="R666" s="337"/>
      <c r="S666" s="337"/>
      <c r="T666" s="337"/>
      <c r="U666" s="337"/>
      <c r="V666" s="337"/>
      <c r="W666" s="337"/>
      <c r="X666" s="337"/>
    </row>
    <row r="667" spans="1:24" ht="12.75">
      <c r="A667" s="337"/>
      <c r="B667" s="337"/>
      <c r="C667" s="337"/>
      <c r="D667" s="337"/>
      <c r="E667" s="337"/>
      <c r="F667" s="337"/>
      <c r="G667" s="337"/>
      <c r="H667" s="337"/>
      <c r="I667" s="337"/>
      <c r="J667" s="337"/>
      <c r="K667" s="337"/>
      <c r="L667" s="337"/>
      <c r="M667" s="337"/>
      <c r="N667" s="337"/>
      <c r="O667" s="337"/>
      <c r="P667" s="337"/>
      <c r="Q667" s="337"/>
      <c r="R667" s="337"/>
      <c r="S667" s="337"/>
      <c r="T667" s="337"/>
      <c r="U667" s="337"/>
      <c r="V667" s="337"/>
      <c r="W667" s="337"/>
      <c r="X667" s="337"/>
    </row>
    <row r="668" spans="1:24" ht="12.75">
      <c r="A668" s="337"/>
      <c r="B668" s="337"/>
      <c r="C668" s="337"/>
      <c r="D668" s="337"/>
      <c r="E668" s="337"/>
      <c r="F668" s="337"/>
      <c r="G668" s="337"/>
      <c r="H668" s="337"/>
      <c r="I668" s="337"/>
      <c r="J668" s="337"/>
      <c r="K668" s="337"/>
      <c r="L668" s="337"/>
      <c r="M668" s="337"/>
      <c r="N668" s="337"/>
      <c r="O668" s="337"/>
      <c r="P668" s="337"/>
      <c r="Q668" s="337"/>
      <c r="R668" s="337"/>
      <c r="S668" s="337"/>
      <c r="T668" s="337"/>
      <c r="U668" s="337"/>
      <c r="V668" s="337"/>
      <c r="W668" s="337"/>
      <c r="X668" s="337"/>
    </row>
    <row r="669" spans="1:24" ht="12.75">
      <c r="A669" s="337"/>
      <c r="B669" s="337"/>
      <c r="C669" s="337"/>
      <c r="D669" s="337"/>
      <c r="E669" s="337"/>
      <c r="F669" s="337"/>
      <c r="G669" s="337"/>
      <c r="H669" s="337"/>
      <c r="I669" s="337"/>
      <c r="J669" s="337"/>
      <c r="K669" s="337"/>
      <c r="L669" s="337"/>
      <c r="M669" s="337"/>
      <c r="N669" s="337"/>
      <c r="O669" s="337"/>
      <c r="P669" s="337"/>
      <c r="Q669" s="337"/>
      <c r="R669" s="337"/>
      <c r="S669" s="337"/>
      <c r="T669" s="337"/>
      <c r="U669" s="337"/>
      <c r="V669" s="337"/>
      <c r="W669" s="337"/>
      <c r="X669" s="337"/>
    </row>
    <row r="670" spans="1:24" ht="12.75">
      <c r="A670" s="337"/>
      <c r="B670" s="337"/>
      <c r="C670" s="337"/>
      <c r="D670" s="337"/>
      <c r="E670" s="337"/>
      <c r="F670" s="337"/>
      <c r="G670" s="337"/>
      <c r="H670" s="337"/>
      <c r="I670" s="337"/>
      <c r="J670" s="337"/>
      <c r="K670" s="337"/>
      <c r="L670" s="337"/>
      <c r="M670" s="337"/>
      <c r="N670" s="337"/>
      <c r="O670" s="337"/>
      <c r="P670" s="337"/>
      <c r="Q670" s="337"/>
      <c r="R670" s="337"/>
      <c r="S670" s="337"/>
      <c r="T670" s="337"/>
      <c r="U670" s="337"/>
      <c r="V670" s="337"/>
      <c r="W670" s="337"/>
      <c r="X670" s="337"/>
    </row>
    <row r="671" spans="1:24" ht="12.75">
      <c r="A671" s="337"/>
      <c r="B671" s="337"/>
      <c r="C671" s="337"/>
      <c r="D671" s="337"/>
      <c r="E671" s="337"/>
      <c r="F671" s="337"/>
      <c r="G671" s="337"/>
      <c r="H671" s="337"/>
      <c r="I671" s="337"/>
      <c r="J671" s="337"/>
      <c r="K671" s="337"/>
      <c r="L671" s="337"/>
      <c r="M671" s="337"/>
      <c r="N671" s="337"/>
      <c r="O671" s="337"/>
      <c r="P671" s="337"/>
      <c r="Q671" s="337"/>
      <c r="R671" s="337"/>
      <c r="S671" s="337"/>
      <c r="T671" s="337"/>
      <c r="U671" s="337"/>
      <c r="V671" s="337"/>
      <c r="W671" s="337"/>
      <c r="X671" s="337"/>
    </row>
    <row r="672" spans="1:24" ht="12.75">
      <c r="A672" s="337"/>
      <c r="B672" s="337"/>
      <c r="C672" s="337"/>
      <c r="D672" s="337"/>
      <c r="E672" s="337"/>
      <c r="F672" s="337"/>
      <c r="G672" s="337"/>
      <c r="H672" s="337"/>
      <c r="I672" s="337"/>
      <c r="J672" s="337"/>
      <c r="K672" s="337"/>
      <c r="L672" s="337"/>
      <c r="M672" s="337"/>
      <c r="N672" s="337"/>
      <c r="O672" s="337"/>
      <c r="P672" s="337"/>
      <c r="Q672" s="337"/>
      <c r="R672" s="337"/>
      <c r="S672" s="337"/>
      <c r="T672" s="337"/>
      <c r="U672" s="337"/>
      <c r="V672" s="337"/>
      <c r="W672" s="337"/>
      <c r="X672" s="337"/>
    </row>
    <row r="673" spans="1:24" ht="12.75">
      <c r="A673" s="337"/>
      <c r="B673" s="337"/>
      <c r="C673" s="337"/>
      <c r="D673" s="337"/>
      <c r="E673" s="337"/>
      <c r="F673" s="337"/>
      <c r="G673" s="337"/>
      <c r="H673" s="337"/>
      <c r="I673" s="337"/>
      <c r="J673" s="337"/>
      <c r="K673" s="337"/>
      <c r="L673" s="337"/>
      <c r="M673" s="337"/>
      <c r="N673" s="337"/>
      <c r="O673" s="337"/>
      <c r="P673" s="337"/>
      <c r="Q673" s="337"/>
      <c r="R673" s="337"/>
      <c r="S673" s="337"/>
      <c r="T673" s="337"/>
      <c r="U673" s="337"/>
      <c r="V673" s="337"/>
      <c r="W673" s="337"/>
      <c r="X673" s="337"/>
    </row>
    <row r="674" spans="1:24" ht="12.75">
      <c r="A674" s="337"/>
      <c r="B674" s="337"/>
      <c r="C674" s="337"/>
      <c r="D674" s="337"/>
      <c r="E674" s="337"/>
      <c r="F674" s="337"/>
      <c r="G674" s="337"/>
      <c r="H674" s="337"/>
      <c r="I674" s="337"/>
      <c r="J674" s="337"/>
      <c r="K674" s="337"/>
      <c r="L674" s="337"/>
      <c r="M674" s="337"/>
      <c r="N674" s="337"/>
      <c r="O674" s="337"/>
      <c r="P674" s="337"/>
      <c r="Q674" s="337"/>
      <c r="R674" s="337"/>
      <c r="S674" s="337"/>
      <c r="T674" s="337"/>
      <c r="U674" s="337"/>
      <c r="V674" s="337"/>
      <c r="W674" s="337"/>
      <c r="X674" s="337"/>
    </row>
    <row r="675" spans="1:24" ht="12.75">
      <c r="A675" s="337"/>
      <c r="B675" s="337"/>
      <c r="C675" s="337"/>
      <c r="D675" s="337"/>
      <c r="E675" s="337"/>
      <c r="F675" s="337"/>
      <c r="G675" s="337"/>
      <c r="H675" s="337"/>
      <c r="I675" s="337"/>
      <c r="J675" s="337"/>
      <c r="K675" s="337"/>
      <c r="L675" s="337"/>
      <c r="M675" s="337"/>
      <c r="N675" s="337"/>
      <c r="O675" s="337"/>
      <c r="P675" s="337"/>
      <c r="Q675" s="337"/>
      <c r="R675" s="337"/>
      <c r="S675" s="337"/>
      <c r="T675" s="337"/>
      <c r="U675" s="337"/>
      <c r="V675" s="337"/>
      <c r="W675" s="337"/>
      <c r="X675" s="337"/>
    </row>
    <row r="676" spans="1:24" ht="12.75">
      <c r="A676" s="337"/>
      <c r="B676" s="337"/>
      <c r="C676" s="337"/>
      <c r="D676" s="337"/>
      <c r="E676" s="337"/>
      <c r="F676" s="337"/>
      <c r="G676" s="337"/>
      <c r="H676" s="337"/>
      <c r="I676" s="337"/>
      <c r="J676" s="337"/>
      <c r="K676" s="337"/>
      <c r="L676" s="337"/>
      <c r="M676" s="337"/>
      <c r="N676" s="337"/>
      <c r="O676" s="337"/>
      <c r="P676" s="337"/>
      <c r="Q676" s="337"/>
      <c r="R676" s="337"/>
      <c r="S676" s="337"/>
      <c r="T676" s="337"/>
      <c r="U676" s="337"/>
      <c r="V676" s="337"/>
      <c r="W676" s="337"/>
      <c r="X676" s="337"/>
    </row>
    <row r="677" spans="1:24" ht="12.75">
      <c r="A677" s="337"/>
      <c r="B677" s="337"/>
      <c r="C677" s="337"/>
      <c r="D677" s="337"/>
      <c r="E677" s="337"/>
      <c r="F677" s="337"/>
      <c r="G677" s="337"/>
      <c r="H677" s="337"/>
      <c r="I677" s="337"/>
      <c r="J677" s="337"/>
      <c r="K677" s="337"/>
      <c r="L677" s="337"/>
      <c r="M677" s="337"/>
      <c r="N677" s="337"/>
      <c r="O677" s="337"/>
      <c r="P677" s="337"/>
      <c r="Q677" s="337"/>
      <c r="R677" s="337"/>
      <c r="S677" s="337"/>
      <c r="T677" s="337"/>
      <c r="U677" s="337"/>
      <c r="V677" s="337"/>
      <c r="W677" s="337"/>
      <c r="X677" s="337"/>
    </row>
    <row r="678" spans="1:24" ht="12.75">
      <c r="A678" s="337"/>
      <c r="B678" s="337"/>
      <c r="C678" s="337"/>
      <c r="D678" s="337"/>
      <c r="E678" s="337"/>
      <c r="F678" s="337"/>
      <c r="G678" s="337"/>
      <c r="H678" s="337"/>
      <c r="I678" s="337"/>
      <c r="J678" s="337"/>
      <c r="K678" s="337"/>
      <c r="L678" s="337"/>
      <c r="M678" s="337"/>
      <c r="N678" s="337"/>
      <c r="O678" s="337"/>
      <c r="P678" s="337"/>
      <c r="Q678" s="337"/>
      <c r="R678" s="337"/>
      <c r="S678" s="337"/>
      <c r="T678" s="337"/>
      <c r="U678" s="337"/>
      <c r="V678" s="337"/>
      <c r="W678" s="337"/>
      <c r="X678" s="337"/>
    </row>
    <row r="679" spans="1:24" ht="12.75">
      <c r="A679" s="337"/>
      <c r="B679" s="337"/>
      <c r="C679" s="337"/>
      <c r="D679" s="337"/>
      <c r="E679" s="337"/>
      <c r="F679" s="337"/>
      <c r="G679" s="337"/>
      <c r="H679" s="337"/>
      <c r="I679" s="337"/>
      <c r="J679" s="337"/>
      <c r="K679" s="337"/>
      <c r="L679" s="337"/>
      <c r="M679" s="337"/>
      <c r="N679" s="337"/>
      <c r="O679" s="337"/>
      <c r="P679" s="337"/>
      <c r="Q679" s="337"/>
      <c r="R679" s="337"/>
      <c r="S679" s="337"/>
      <c r="T679" s="337"/>
      <c r="U679" s="337"/>
      <c r="V679" s="337"/>
      <c r="W679" s="337"/>
      <c r="X679" s="337"/>
    </row>
    <row r="680" spans="1:24" ht="12.75">
      <c r="A680" s="337"/>
      <c r="B680" s="337"/>
      <c r="C680" s="337"/>
      <c r="D680" s="337"/>
      <c r="E680" s="337"/>
      <c r="F680" s="337"/>
      <c r="G680" s="337"/>
      <c r="H680" s="337"/>
      <c r="I680" s="337"/>
      <c r="J680" s="337"/>
      <c r="K680" s="337"/>
      <c r="L680" s="337"/>
      <c r="M680" s="337"/>
      <c r="N680" s="337"/>
      <c r="O680" s="337"/>
      <c r="P680" s="337"/>
      <c r="Q680" s="337"/>
      <c r="R680" s="337"/>
      <c r="S680" s="337"/>
      <c r="T680" s="337"/>
      <c r="U680" s="337"/>
      <c r="V680" s="337"/>
      <c r="W680" s="337"/>
      <c r="X680" s="337"/>
    </row>
    <row r="681" spans="1:24" ht="12.75">
      <c r="A681" s="337"/>
      <c r="B681" s="337"/>
      <c r="C681" s="337"/>
      <c r="D681" s="337"/>
      <c r="E681" s="337"/>
      <c r="F681" s="337"/>
      <c r="G681" s="337"/>
      <c r="H681" s="337"/>
      <c r="I681" s="337"/>
      <c r="J681" s="337"/>
      <c r="K681" s="337"/>
      <c r="L681" s="337"/>
      <c r="M681" s="337"/>
      <c r="N681" s="337"/>
      <c r="O681" s="337"/>
      <c r="P681" s="337"/>
      <c r="Q681" s="337"/>
      <c r="R681" s="337"/>
      <c r="S681" s="337"/>
      <c r="T681" s="337"/>
      <c r="U681" s="337"/>
      <c r="V681" s="337"/>
      <c r="W681" s="337"/>
      <c r="X681" s="337"/>
    </row>
    <row r="682" spans="1:24" ht="12.75">
      <c r="A682" s="337"/>
      <c r="B682" s="337"/>
      <c r="C682" s="337"/>
      <c r="D682" s="337"/>
      <c r="E682" s="337"/>
      <c r="F682" s="337"/>
      <c r="G682" s="337"/>
      <c r="H682" s="337"/>
      <c r="I682" s="337"/>
      <c r="J682" s="337"/>
      <c r="K682" s="337"/>
      <c r="L682" s="337"/>
      <c r="M682" s="337"/>
      <c r="N682" s="337"/>
      <c r="O682" s="337"/>
      <c r="P682" s="337"/>
      <c r="Q682" s="337"/>
      <c r="R682" s="337"/>
      <c r="S682" s="337"/>
      <c r="T682" s="337"/>
      <c r="U682" s="337"/>
      <c r="V682" s="337"/>
      <c r="W682" s="337"/>
      <c r="X682" s="337"/>
    </row>
    <row r="683" spans="1:24" ht="12.75">
      <c r="A683" s="337"/>
      <c r="B683" s="337"/>
      <c r="C683" s="337"/>
      <c r="D683" s="337"/>
      <c r="E683" s="337"/>
      <c r="F683" s="337"/>
      <c r="G683" s="337"/>
      <c r="H683" s="337"/>
      <c r="I683" s="337"/>
      <c r="J683" s="337"/>
      <c r="K683" s="337"/>
      <c r="L683" s="337"/>
      <c r="M683" s="337"/>
      <c r="N683" s="337"/>
      <c r="O683" s="337"/>
      <c r="P683" s="337"/>
      <c r="Q683" s="337"/>
      <c r="R683" s="337"/>
      <c r="S683" s="337"/>
      <c r="T683" s="337"/>
      <c r="U683" s="337"/>
      <c r="V683" s="337"/>
      <c r="W683" s="337"/>
      <c r="X683" s="337"/>
    </row>
    <row r="684" spans="1:24" ht="12.75">
      <c r="A684" s="337"/>
      <c r="B684" s="337"/>
      <c r="C684" s="337"/>
      <c r="D684" s="337"/>
      <c r="E684" s="337"/>
      <c r="F684" s="337"/>
      <c r="G684" s="337"/>
      <c r="H684" s="337"/>
      <c r="I684" s="337"/>
      <c r="J684" s="337"/>
      <c r="K684" s="337"/>
      <c r="L684" s="337"/>
      <c r="M684" s="337"/>
      <c r="N684" s="337"/>
      <c r="O684" s="337"/>
      <c r="P684" s="337"/>
      <c r="Q684" s="337"/>
      <c r="R684" s="337"/>
      <c r="S684" s="337"/>
      <c r="T684" s="337"/>
      <c r="U684" s="337"/>
      <c r="V684" s="337"/>
      <c r="W684" s="337"/>
      <c r="X684" s="337"/>
    </row>
    <row r="685" spans="1:24" ht="12.75">
      <c r="A685" s="337"/>
      <c r="B685" s="337"/>
      <c r="C685" s="337"/>
      <c r="D685" s="337"/>
      <c r="E685" s="337"/>
      <c r="F685" s="337"/>
      <c r="G685" s="337"/>
      <c r="H685" s="337"/>
      <c r="I685" s="337"/>
      <c r="J685" s="337"/>
      <c r="K685" s="337"/>
      <c r="L685" s="337"/>
      <c r="M685" s="337"/>
      <c r="N685" s="337"/>
      <c r="O685" s="337"/>
      <c r="P685" s="337"/>
      <c r="Q685" s="337"/>
      <c r="R685" s="337"/>
      <c r="S685" s="337"/>
      <c r="T685" s="337"/>
      <c r="U685" s="337"/>
      <c r="V685" s="337"/>
      <c r="W685" s="337"/>
      <c r="X685" s="337"/>
    </row>
    <row r="686" spans="1:24" ht="12.75">
      <c r="A686" s="337"/>
      <c r="B686" s="337"/>
      <c r="C686" s="337"/>
      <c r="D686" s="337"/>
      <c r="E686" s="337"/>
      <c r="F686" s="337"/>
      <c r="G686" s="337"/>
      <c r="H686" s="337"/>
      <c r="I686" s="337"/>
      <c r="J686" s="337"/>
      <c r="K686" s="337"/>
      <c r="L686" s="337"/>
      <c r="M686" s="337"/>
      <c r="N686" s="337"/>
      <c r="O686" s="337"/>
      <c r="P686" s="337"/>
      <c r="Q686" s="337"/>
      <c r="R686" s="337"/>
      <c r="S686" s="337"/>
      <c r="T686" s="337"/>
      <c r="U686" s="337"/>
      <c r="V686" s="337"/>
      <c r="W686" s="337"/>
      <c r="X686" s="337"/>
    </row>
    <row r="687" spans="1:24" ht="12.75">
      <c r="A687" s="337"/>
      <c r="B687" s="337"/>
      <c r="C687" s="337"/>
      <c r="D687" s="337"/>
      <c r="E687" s="337"/>
      <c r="F687" s="337"/>
      <c r="G687" s="337"/>
      <c r="H687" s="337"/>
      <c r="I687" s="337"/>
      <c r="J687" s="337"/>
      <c r="K687" s="337"/>
      <c r="L687" s="337"/>
      <c r="M687" s="337"/>
      <c r="N687" s="337"/>
      <c r="O687" s="337"/>
      <c r="P687" s="337"/>
      <c r="Q687" s="337"/>
      <c r="R687" s="337"/>
      <c r="S687" s="337"/>
      <c r="T687" s="337"/>
      <c r="U687" s="337"/>
      <c r="V687" s="337"/>
      <c r="W687" s="337"/>
      <c r="X687" s="337"/>
    </row>
    <row r="688" spans="1:24" ht="12.75">
      <c r="A688" s="337"/>
      <c r="B688" s="337"/>
      <c r="C688" s="337"/>
      <c r="D688" s="337"/>
      <c r="E688" s="337"/>
      <c r="F688" s="337"/>
      <c r="G688" s="337"/>
      <c r="H688" s="337"/>
      <c r="I688" s="337"/>
      <c r="J688" s="337"/>
      <c r="K688" s="337"/>
      <c r="L688" s="337"/>
      <c r="M688" s="337"/>
      <c r="N688" s="337"/>
      <c r="O688" s="337"/>
      <c r="P688" s="337"/>
      <c r="Q688" s="337"/>
      <c r="R688" s="337"/>
      <c r="S688" s="337"/>
      <c r="T688" s="337"/>
      <c r="U688" s="337"/>
      <c r="V688" s="337"/>
      <c r="W688" s="337"/>
      <c r="X688" s="337"/>
    </row>
    <row r="689" spans="1:24" ht="12.75">
      <c r="A689" s="337"/>
      <c r="B689" s="337"/>
      <c r="C689" s="337"/>
      <c r="D689" s="337"/>
      <c r="E689" s="337"/>
      <c r="F689" s="337"/>
      <c r="G689" s="337"/>
      <c r="H689" s="337"/>
      <c r="I689" s="337"/>
      <c r="J689" s="337"/>
      <c r="K689" s="337"/>
      <c r="L689" s="337"/>
      <c r="M689" s="337"/>
      <c r="N689" s="337"/>
      <c r="O689" s="337"/>
      <c r="P689" s="337"/>
      <c r="Q689" s="337"/>
      <c r="R689" s="337"/>
      <c r="S689" s="337"/>
      <c r="T689" s="337"/>
      <c r="U689" s="337"/>
      <c r="V689" s="337"/>
      <c r="W689" s="337"/>
      <c r="X689" s="337"/>
    </row>
    <row r="690" spans="1:24" ht="12.75">
      <c r="A690" s="337"/>
      <c r="B690" s="337"/>
      <c r="C690" s="337"/>
      <c r="D690" s="337"/>
      <c r="E690" s="337"/>
      <c r="F690" s="337"/>
      <c r="G690" s="337"/>
      <c r="H690" s="337"/>
      <c r="I690" s="337"/>
      <c r="J690" s="337"/>
      <c r="K690" s="337"/>
      <c r="L690" s="337"/>
      <c r="M690" s="337"/>
      <c r="N690" s="337"/>
      <c r="O690" s="337"/>
      <c r="P690" s="337"/>
      <c r="Q690" s="337"/>
      <c r="R690" s="337"/>
      <c r="S690" s="337"/>
      <c r="T690" s="337"/>
      <c r="U690" s="337"/>
      <c r="V690" s="337"/>
      <c r="W690" s="337"/>
      <c r="X690" s="337"/>
    </row>
    <row r="691" spans="1:24" ht="12.75">
      <c r="A691" s="337"/>
      <c r="B691" s="337"/>
      <c r="C691" s="337"/>
      <c r="D691" s="337"/>
      <c r="E691" s="337"/>
      <c r="F691" s="337"/>
      <c r="G691" s="337"/>
      <c r="H691" s="337"/>
      <c r="I691" s="337"/>
      <c r="J691" s="337"/>
      <c r="K691" s="337"/>
      <c r="L691" s="337"/>
      <c r="M691" s="337"/>
      <c r="N691" s="337"/>
      <c r="O691" s="337"/>
      <c r="P691" s="337"/>
      <c r="Q691" s="337"/>
      <c r="R691" s="337"/>
      <c r="S691" s="337"/>
      <c r="T691" s="337"/>
      <c r="U691" s="337"/>
      <c r="V691" s="337"/>
      <c r="W691" s="337"/>
      <c r="X691" s="337"/>
    </row>
    <row r="692" spans="1:24" ht="12.75">
      <c r="A692" s="337"/>
      <c r="B692" s="337"/>
      <c r="C692" s="337"/>
      <c r="D692" s="337"/>
      <c r="E692" s="337"/>
      <c r="F692" s="337"/>
      <c r="G692" s="337"/>
      <c r="H692" s="337"/>
      <c r="I692" s="337"/>
      <c r="J692" s="337"/>
      <c r="K692" s="337"/>
      <c r="L692" s="337"/>
      <c r="M692" s="337"/>
      <c r="N692" s="337"/>
      <c r="O692" s="337"/>
      <c r="P692" s="337"/>
      <c r="Q692" s="337"/>
      <c r="R692" s="337"/>
      <c r="S692" s="337"/>
      <c r="T692" s="337"/>
      <c r="U692" s="337"/>
      <c r="V692" s="337"/>
      <c r="W692" s="337"/>
      <c r="X692" s="337"/>
    </row>
    <row r="693" spans="1:24" ht="12.75">
      <c r="A693" s="337"/>
      <c r="B693" s="337"/>
      <c r="C693" s="337"/>
      <c r="D693" s="337"/>
      <c r="E693" s="337"/>
      <c r="F693" s="337"/>
      <c r="G693" s="337"/>
      <c r="H693" s="337"/>
      <c r="I693" s="337"/>
      <c r="J693" s="337"/>
      <c r="K693" s="337"/>
      <c r="L693" s="337"/>
      <c r="M693" s="337"/>
      <c r="N693" s="337"/>
      <c r="O693" s="337"/>
      <c r="P693" s="337"/>
      <c r="Q693" s="337"/>
      <c r="R693" s="337"/>
      <c r="S693" s="337"/>
      <c r="T693" s="337"/>
      <c r="U693" s="337"/>
      <c r="V693" s="337"/>
      <c r="W693" s="337"/>
      <c r="X693" s="337"/>
    </row>
    <row r="694" spans="1:24" ht="12.75">
      <c r="A694" s="337"/>
      <c r="B694" s="337"/>
      <c r="C694" s="337"/>
      <c r="D694" s="337"/>
      <c r="E694" s="337"/>
      <c r="F694" s="337"/>
      <c r="G694" s="337"/>
      <c r="H694" s="337"/>
      <c r="I694" s="337"/>
      <c r="J694" s="337"/>
      <c r="K694" s="337"/>
      <c r="L694" s="337"/>
      <c r="M694" s="337"/>
      <c r="N694" s="337"/>
      <c r="O694" s="337"/>
      <c r="P694" s="337"/>
      <c r="Q694" s="337"/>
      <c r="R694" s="337"/>
      <c r="S694" s="337"/>
      <c r="T694" s="337"/>
      <c r="U694" s="337"/>
      <c r="V694" s="337"/>
      <c r="W694" s="337"/>
      <c r="X694" s="337"/>
    </row>
    <row r="695" spans="1:24" ht="12.75">
      <c r="A695" s="337"/>
      <c r="B695" s="337"/>
      <c r="C695" s="337"/>
      <c r="D695" s="337"/>
      <c r="E695" s="337"/>
      <c r="F695" s="337"/>
      <c r="G695" s="337"/>
      <c r="H695" s="337"/>
      <c r="I695" s="337"/>
      <c r="J695" s="337"/>
      <c r="K695" s="337"/>
      <c r="L695" s="337"/>
      <c r="M695" s="337"/>
      <c r="N695" s="337"/>
      <c r="O695" s="337"/>
      <c r="P695" s="337"/>
      <c r="Q695" s="337"/>
      <c r="R695" s="337"/>
      <c r="S695" s="337"/>
      <c r="T695" s="337"/>
      <c r="U695" s="337"/>
      <c r="V695" s="337"/>
      <c r="W695" s="337"/>
      <c r="X695" s="337"/>
    </row>
    <row r="696" spans="1:24" ht="12.75">
      <c r="A696" s="337"/>
      <c r="B696" s="337"/>
      <c r="C696" s="337"/>
      <c r="D696" s="337"/>
      <c r="E696" s="337"/>
      <c r="F696" s="337"/>
      <c r="G696" s="337"/>
      <c r="H696" s="337"/>
      <c r="I696" s="337"/>
      <c r="J696" s="337"/>
      <c r="K696" s="337"/>
      <c r="L696" s="337"/>
      <c r="M696" s="337"/>
      <c r="N696" s="337"/>
      <c r="O696" s="337"/>
      <c r="P696" s="337"/>
      <c r="Q696" s="337"/>
      <c r="R696" s="337"/>
      <c r="S696" s="337"/>
      <c r="T696" s="337"/>
      <c r="U696" s="337"/>
      <c r="V696" s="337"/>
      <c r="W696" s="337"/>
      <c r="X696" s="337"/>
    </row>
    <row r="697" spans="1:24" ht="12.75">
      <c r="A697" s="337"/>
      <c r="B697" s="337"/>
      <c r="C697" s="337"/>
      <c r="D697" s="337"/>
      <c r="E697" s="337"/>
      <c r="F697" s="337"/>
      <c r="G697" s="337"/>
      <c r="H697" s="337"/>
      <c r="I697" s="337"/>
      <c r="J697" s="337"/>
      <c r="K697" s="337"/>
      <c r="L697" s="337"/>
      <c r="M697" s="337"/>
      <c r="N697" s="337"/>
      <c r="O697" s="337"/>
      <c r="P697" s="337"/>
      <c r="Q697" s="337"/>
      <c r="R697" s="337"/>
      <c r="S697" s="337"/>
      <c r="T697" s="337"/>
      <c r="U697" s="337"/>
      <c r="V697" s="337"/>
      <c r="W697" s="337"/>
      <c r="X697" s="337"/>
    </row>
    <row r="698" spans="1:24" ht="12.75">
      <c r="A698" s="337"/>
      <c r="B698" s="337"/>
      <c r="C698" s="337"/>
      <c r="D698" s="337"/>
      <c r="E698" s="337"/>
      <c r="F698" s="337"/>
      <c r="G698" s="337"/>
      <c r="H698" s="337"/>
      <c r="I698" s="337"/>
      <c r="J698" s="337"/>
      <c r="K698" s="337"/>
      <c r="L698" s="337"/>
      <c r="M698" s="337"/>
      <c r="N698" s="337"/>
      <c r="O698" s="337"/>
      <c r="P698" s="337"/>
      <c r="Q698" s="337"/>
      <c r="R698" s="337"/>
      <c r="S698" s="337"/>
      <c r="T698" s="337"/>
      <c r="U698" s="337"/>
      <c r="V698" s="337"/>
      <c r="W698" s="337"/>
      <c r="X698" s="337"/>
    </row>
    <row r="699" spans="1:24" ht="12.75">
      <c r="A699" s="337"/>
      <c r="B699" s="337"/>
      <c r="C699" s="337"/>
      <c r="D699" s="337"/>
      <c r="E699" s="337"/>
      <c r="F699" s="337"/>
      <c r="G699" s="337"/>
      <c r="H699" s="337"/>
      <c r="I699" s="337"/>
      <c r="J699" s="337"/>
      <c r="K699" s="337"/>
      <c r="L699" s="337"/>
      <c r="M699" s="337"/>
      <c r="N699" s="337"/>
      <c r="O699" s="337"/>
      <c r="P699" s="337"/>
      <c r="Q699" s="337"/>
      <c r="R699" s="337"/>
      <c r="S699" s="337"/>
      <c r="T699" s="337"/>
      <c r="U699" s="337"/>
      <c r="V699" s="337"/>
      <c r="W699" s="337"/>
      <c r="X699" s="337"/>
    </row>
    <row r="700" spans="1:24" ht="12.75">
      <c r="A700" s="337"/>
      <c r="B700" s="337"/>
      <c r="C700" s="337"/>
      <c r="D700" s="337"/>
      <c r="E700" s="337"/>
      <c r="F700" s="337"/>
      <c r="G700" s="337"/>
      <c r="H700" s="337"/>
      <c r="I700" s="337"/>
      <c r="J700" s="337"/>
      <c r="K700" s="337"/>
      <c r="L700" s="337"/>
      <c r="M700" s="337"/>
      <c r="N700" s="337"/>
      <c r="O700" s="337"/>
      <c r="P700" s="337"/>
      <c r="Q700" s="337"/>
      <c r="R700" s="337"/>
      <c r="S700" s="337"/>
      <c r="T700" s="337"/>
      <c r="U700" s="337"/>
      <c r="V700" s="337"/>
      <c r="W700" s="337"/>
      <c r="X700" s="337"/>
    </row>
    <row r="701" spans="1:24" ht="12.75">
      <c r="A701" s="337"/>
      <c r="B701" s="337"/>
      <c r="C701" s="337"/>
      <c r="D701" s="337"/>
      <c r="E701" s="337"/>
      <c r="F701" s="337"/>
      <c r="G701" s="337"/>
      <c r="H701" s="337"/>
      <c r="I701" s="337"/>
      <c r="J701" s="337"/>
      <c r="K701" s="337"/>
      <c r="L701" s="337"/>
      <c r="M701" s="337"/>
      <c r="N701" s="337"/>
      <c r="O701" s="337"/>
      <c r="P701" s="337"/>
      <c r="Q701" s="337"/>
      <c r="R701" s="337"/>
      <c r="S701" s="337"/>
      <c r="T701" s="337"/>
      <c r="U701" s="337"/>
      <c r="V701" s="337"/>
      <c r="W701" s="337"/>
      <c r="X701" s="337"/>
    </row>
    <row r="702" spans="1:24" ht="12.75">
      <c r="A702" s="337"/>
      <c r="B702" s="337"/>
      <c r="C702" s="337"/>
      <c r="D702" s="337"/>
      <c r="E702" s="337"/>
      <c r="F702" s="337"/>
      <c r="G702" s="337"/>
      <c r="H702" s="337"/>
      <c r="I702" s="337"/>
      <c r="J702" s="337"/>
      <c r="K702" s="337"/>
      <c r="L702" s="337"/>
      <c r="M702" s="337"/>
      <c r="N702" s="337"/>
      <c r="O702" s="337"/>
      <c r="P702" s="337"/>
      <c r="Q702" s="337"/>
      <c r="R702" s="337"/>
      <c r="S702" s="337"/>
      <c r="T702" s="337"/>
      <c r="U702" s="337"/>
      <c r="V702" s="337"/>
      <c r="W702" s="337"/>
      <c r="X702" s="337"/>
    </row>
    <row r="703" spans="1:24" ht="12.75">
      <c r="A703" s="337"/>
      <c r="B703" s="337"/>
      <c r="C703" s="337"/>
      <c r="D703" s="337"/>
      <c r="E703" s="337"/>
      <c r="F703" s="337"/>
      <c r="G703" s="337"/>
      <c r="H703" s="337"/>
      <c r="I703" s="337"/>
      <c r="J703" s="337"/>
      <c r="K703" s="337"/>
      <c r="L703" s="337"/>
      <c r="M703" s="337"/>
      <c r="N703" s="337"/>
      <c r="O703" s="337"/>
      <c r="P703" s="337"/>
      <c r="Q703" s="337"/>
      <c r="R703" s="337"/>
      <c r="S703" s="337"/>
      <c r="T703" s="337"/>
      <c r="U703" s="337"/>
      <c r="V703" s="337"/>
      <c r="W703" s="337"/>
      <c r="X703" s="337"/>
    </row>
    <row r="704" spans="1:24" ht="12.75">
      <c r="A704" s="337"/>
      <c r="B704" s="337"/>
      <c r="C704" s="337"/>
      <c r="D704" s="337"/>
      <c r="E704" s="337"/>
      <c r="F704" s="337"/>
      <c r="G704" s="337"/>
      <c r="H704" s="337"/>
      <c r="I704" s="337"/>
      <c r="J704" s="337"/>
      <c r="K704" s="337"/>
      <c r="L704" s="337"/>
      <c r="M704" s="337"/>
      <c r="N704" s="337"/>
      <c r="O704" s="337"/>
      <c r="P704" s="337"/>
      <c r="Q704" s="337"/>
      <c r="R704" s="337"/>
      <c r="S704" s="337"/>
      <c r="T704" s="337"/>
      <c r="U704" s="337"/>
      <c r="V704" s="337"/>
      <c r="W704" s="337"/>
      <c r="X704" s="337"/>
    </row>
    <row r="705" spans="1:24" ht="12.75">
      <c r="A705" s="337"/>
      <c r="B705" s="337"/>
      <c r="C705" s="337"/>
      <c r="D705" s="337"/>
      <c r="E705" s="337"/>
      <c r="F705" s="337"/>
      <c r="G705" s="337"/>
      <c r="H705" s="337"/>
      <c r="I705" s="337"/>
      <c r="J705" s="337"/>
      <c r="K705" s="337"/>
      <c r="L705" s="337"/>
      <c r="M705" s="337"/>
      <c r="N705" s="337"/>
      <c r="O705" s="337"/>
      <c r="P705" s="337"/>
      <c r="Q705" s="337"/>
      <c r="R705" s="337"/>
      <c r="S705" s="337"/>
      <c r="T705" s="337"/>
      <c r="U705" s="337"/>
      <c r="V705" s="337"/>
      <c r="W705" s="337"/>
      <c r="X705" s="337"/>
    </row>
    <row r="706" spans="1:24" ht="12.75">
      <c r="A706" s="337"/>
      <c r="B706" s="337"/>
      <c r="C706" s="337"/>
      <c r="D706" s="337"/>
      <c r="E706" s="337"/>
      <c r="F706" s="337"/>
      <c r="G706" s="337"/>
      <c r="H706" s="337"/>
      <c r="I706" s="337"/>
      <c r="J706" s="337"/>
      <c r="K706" s="337"/>
      <c r="L706" s="337"/>
      <c r="M706" s="337"/>
      <c r="N706" s="337"/>
      <c r="O706" s="337"/>
      <c r="P706" s="337"/>
      <c r="Q706" s="337"/>
      <c r="R706" s="337"/>
      <c r="S706" s="337"/>
      <c r="T706" s="337"/>
      <c r="U706" s="337"/>
      <c r="V706" s="337"/>
      <c r="W706" s="337"/>
      <c r="X706" s="337"/>
    </row>
    <row r="707" spans="1:24" ht="12.75">
      <c r="A707" s="337"/>
      <c r="B707" s="337"/>
      <c r="C707" s="337"/>
      <c r="D707" s="337"/>
      <c r="E707" s="337"/>
      <c r="F707" s="337"/>
      <c r="G707" s="337"/>
      <c r="H707" s="337"/>
      <c r="I707" s="337"/>
      <c r="J707" s="337"/>
      <c r="K707" s="337"/>
      <c r="L707" s="337"/>
      <c r="M707" s="337"/>
      <c r="N707" s="337"/>
      <c r="O707" s="337"/>
      <c r="P707" s="337"/>
      <c r="Q707" s="337"/>
      <c r="R707" s="337"/>
      <c r="S707" s="337"/>
      <c r="T707" s="337"/>
      <c r="U707" s="337"/>
      <c r="V707" s="337"/>
      <c r="W707" s="337"/>
      <c r="X707" s="337"/>
    </row>
    <row r="708" spans="1:24" ht="12.75">
      <c r="A708" s="337"/>
      <c r="B708" s="337"/>
      <c r="C708" s="337"/>
      <c r="D708" s="337"/>
      <c r="E708" s="337"/>
      <c r="F708" s="337"/>
      <c r="G708" s="337"/>
      <c r="H708" s="337"/>
      <c r="I708" s="337"/>
      <c r="J708" s="337"/>
      <c r="K708" s="337"/>
      <c r="L708" s="337"/>
      <c r="M708" s="337"/>
      <c r="N708" s="337"/>
      <c r="O708" s="337"/>
      <c r="P708" s="337"/>
      <c r="Q708" s="337"/>
      <c r="R708" s="337"/>
      <c r="S708" s="337"/>
      <c r="T708" s="337"/>
      <c r="U708" s="337"/>
      <c r="V708" s="337"/>
      <c r="W708" s="337"/>
      <c r="X708" s="337"/>
    </row>
    <row r="709" spans="1:24" ht="12.75">
      <c r="A709" s="337"/>
      <c r="B709" s="337"/>
      <c r="C709" s="337"/>
      <c r="D709" s="337"/>
      <c r="E709" s="337"/>
      <c r="F709" s="337"/>
      <c r="G709" s="337"/>
      <c r="H709" s="337"/>
      <c r="I709" s="337"/>
      <c r="J709" s="337"/>
      <c r="K709" s="337"/>
      <c r="L709" s="337"/>
      <c r="M709" s="337"/>
      <c r="N709" s="337"/>
      <c r="O709" s="337"/>
      <c r="P709" s="337"/>
      <c r="Q709" s="337"/>
      <c r="R709" s="337"/>
      <c r="S709" s="337"/>
      <c r="T709" s="337"/>
      <c r="U709" s="337"/>
      <c r="V709" s="337"/>
      <c r="W709" s="337"/>
      <c r="X709" s="337"/>
    </row>
    <row r="710" spans="1:24" ht="12.75">
      <c r="A710" s="337"/>
      <c r="B710" s="337"/>
      <c r="C710" s="337"/>
      <c r="D710" s="337"/>
      <c r="E710" s="337"/>
      <c r="F710" s="337"/>
      <c r="G710" s="337"/>
      <c r="H710" s="337"/>
      <c r="I710" s="337"/>
      <c r="J710" s="337"/>
      <c r="K710" s="337"/>
      <c r="L710" s="337"/>
      <c r="M710" s="337"/>
      <c r="N710" s="337"/>
      <c r="O710" s="337"/>
      <c r="P710" s="337"/>
      <c r="Q710" s="337"/>
      <c r="R710" s="337"/>
      <c r="S710" s="337"/>
      <c r="T710" s="337"/>
      <c r="U710" s="337"/>
      <c r="V710" s="337"/>
      <c r="W710" s="337"/>
      <c r="X710" s="337"/>
    </row>
    <row r="711" spans="1:24" ht="12.75">
      <c r="A711" s="337"/>
      <c r="B711" s="337"/>
      <c r="C711" s="337"/>
      <c r="D711" s="337"/>
      <c r="E711" s="337"/>
      <c r="F711" s="337"/>
      <c r="G711" s="337"/>
      <c r="H711" s="337"/>
      <c r="I711" s="337"/>
      <c r="J711" s="337"/>
      <c r="K711" s="337"/>
      <c r="L711" s="337"/>
      <c r="M711" s="337"/>
      <c r="N711" s="337"/>
      <c r="O711" s="337"/>
      <c r="P711" s="337"/>
      <c r="Q711" s="337"/>
      <c r="R711" s="337"/>
      <c r="S711" s="337"/>
      <c r="T711" s="337"/>
      <c r="U711" s="337"/>
      <c r="V711" s="337"/>
      <c r="W711" s="337"/>
      <c r="X711" s="337"/>
    </row>
    <row r="712" spans="1:24" ht="12.75">
      <c r="A712" s="337"/>
      <c r="B712" s="337"/>
      <c r="C712" s="337"/>
      <c r="D712" s="337"/>
      <c r="E712" s="337"/>
      <c r="F712" s="337"/>
      <c r="G712" s="337"/>
      <c r="H712" s="337"/>
      <c r="I712" s="337"/>
      <c r="J712" s="337"/>
      <c r="K712" s="337"/>
      <c r="L712" s="337"/>
      <c r="M712" s="337"/>
      <c r="N712" s="337"/>
      <c r="O712" s="337"/>
      <c r="P712" s="337"/>
      <c r="Q712" s="337"/>
      <c r="R712" s="337"/>
      <c r="S712" s="337"/>
      <c r="T712" s="337"/>
      <c r="U712" s="337"/>
      <c r="V712" s="337"/>
      <c r="W712" s="337"/>
      <c r="X712" s="337"/>
    </row>
    <row r="713" spans="1:24" ht="12.75">
      <c r="A713" s="337"/>
      <c r="B713" s="337"/>
      <c r="C713" s="337"/>
      <c r="D713" s="337"/>
      <c r="E713" s="337"/>
      <c r="F713" s="337"/>
      <c r="G713" s="337"/>
      <c r="H713" s="337"/>
      <c r="I713" s="337"/>
      <c r="J713" s="337"/>
      <c r="K713" s="337"/>
      <c r="L713" s="337"/>
      <c r="M713" s="337"/>
      <c r="N713" s="337"/>
      <c r="O713" s="337"/>
      <c r="P713" s="337"/>
      <c r="Q713" s="337"/>
      <c r="R713" s="337"/>
      <c r="S713" s="337"/>
      <c r="T713" s="337"/>
      <c r="U713" s="337"/>
      <c r="V713" s="337"/>
      <c r="W713" s="337"/>
      <c r="X713" s="337"/>
    </row>
    <row r="714" spans="1:24" ht="12.75">
      <c r="A714" s="337"/>
      <c r="B714" s="337"/>
      <c r="C714" s="337"/>
      <c r="D714" s="337"/>
      <c r="E714" s="337"/>
      <c r="F714" s="337"/>
      <c r="G714" s="337"/>
      <c r="H714" s="337"/>
      <c r="I714" s="337"/>
      <c r="J714" s="337"/>
      <c r="K714" s="337"/>
      <c r="L714" s="337"/>
      <c r="M714" s="337"/>
      <c r="N714" s="337"/>
      <c r="O714" s="337"/>
      <c r="P714" s="337"/>
      <c r="Q714" s="337"/>
      <c r="R714" s="337"/>
      <c r="S714" s="337"/>
      <c r="T714" s="337"/>
      <c r="U714" s="337"/>
      <c r="V714" s="337"/>
      <c r="W714" s="337"/>
      <c r="X714" s="337"/>
    </row>
    <row r="715" spans="1:24" ht="12.75">
      <c r="A715" s="337"/>
      <c r="B715" s="337"/>
      <c r="C715" s="337"/>
      <c r="D715" s="337"/>
      <c r="E715" s="337"/>
      <c r="F715" s="337"/>
      <c r="G715" s="337"/>
      <c r="H715" s="337"/>
      <c r="I715" s="337"/>
      <c r="J715" s="337"/>
      <c r="K715" s="337"/>
      <c r="L715" s="337"/>
      <c r="M715" s="337"/>
      <c r="N715" s="337"/>
      <c r="O715" s="337"/>
      <c r="P715" s="337"/>
      <c r="Q715" s="337"/>
      <c r="R715" s="337"/>
      <c r="S715" s="337"/>
      <c r="T715" s="337"/>
      <c r="U715" s="337"/>
      <c r="V715" s="337"/>
      <c r="W715" s="337"/>
      <c r="X715" s="337"/>
    </row>
    <row r="716" spans="1:24" ht="12.75">
      <c r="A716" s="337"/>
      <c r="B716" s="337"/>
      <c r="C716" s="337"/>
      <c r="D716" s="337"/>
      <c r="E716" s="337"/>
      <c r="F716" s="337"/>
      <c r="G716" s="337"/>
      <c r="H716" s="337"/>
      <c r="I716" s="337"/>
      <c r="J716" s="337"/>
      <c r="K716" s="337"/>
      <c r="L716" s="337"/>
      <c r="M716" s="337"/>
      <c r="N716" s="337"/>
      <c r="O716" s="337"/>
      <c r="P716" s="337"/>
      <c r="Q716" s="337"/>
      <c r="R716" s="337"/>
      <c r="S716" s="337"/>
      <c r="T716" s="337"/>
      <c r="U716" s="337"/>
      <c r="V716" s="337"/>
      <c r="W716" s="337"/>
      <c r="X716" s="337"/>
    </row>
    <row r="717" spans="1:24" ht="12.75">
      <c r="A717" s="337"/>
      <c r="B717" s="337"/>
      <c r="C717" s="337"/>
      <c r="D717" s="337"/>
      <c r="E717" s="337"/>
      <c r="F717" s="337"/>
      <c r="G717" s="337"/>
      <c r="H717" s="337"/>
      <c r="I717" s="337"/>
      <c r="J717" s="337"/>
      <c r="K717" s="337"/>
      <c r="L717" s="337"/>
      <c r="M717" s="337"/>
      <c r="N717" s="337"/>
      <c r="O717" s="337"/>
      <c r="P717" s="337"/>
      <c r="Q717" s="337"/>
      <c r="R717" s="337"/>
      <c r="S717" s="337"/>
      <c r="T717" s="337"/>
      <c r="U717" s="337"/>
      <c r="V717" s="337"/>
      <c r="W717" s="337"/>
      <c r="X717" s="337"/>
    </row>
    <row r="718" spans="1:24" ht="12.75">
      <c r="A718" s="337"/>
      <c r="B718" s="337"/>
      <c r="C718" s="337"/>
      <c r="D718" s="337"/>
      <c r="E718" s="337"/>
      <c r="F718" s="337"/>
      <c r="G718" s="337"/>
      <c r="H718" s="337"/>
      <c r="I718" s="337"/>
      <c r="J718" s="337"/>
      <c r="K718" s="337"/>
      <c r="L718" s="337"/>
      <c r="M718" s="337"/>
      <c r="N718" s="337"/>
      <c r="O718" s="337"/>
      <c r="P718" s="337"/>
      <c r="Q718" s="337"/>
      <c r="R718" s="337"/>
      <c r="S718" s="337"/>
      <c r="T718" s="337"/>
      <c r="U718" s="337"/>
      <c r="V718" s="337"/>
      <c r="W718" s="337"/>
      <c r="X718" s="337"/>
    </row>
    <row r="719" spans="1:24" ht="12.75">
      <c r="A719" s="337"/>
      <c r="B719" s="337"/>
      <c r="C719" s="337"/>
      <c r="D719" s="337"/>
      <c r="E719" s="337"/>
      <c r="F719" s="337"/>
      <c r="G719" s="337"/>
      <c r="H719" s="337"/>
      <c r="I719" s="337"/>
      <c r="J719" s="337"/>
      <c r="K719" s="337"/>
      <c r="L719" s="337"/>
      <c r="M719" s="337"/>
      <c r="N719" s="337"/>
      <c r="O719" s="337"/>
      <c r="P719" s="337"/>
      <c r="Q719" s="337"/>
      <c r="R719" s="337"/>
      <c r="S719" s="337"/>
      <c r="T719" s="337"/>
      <c r="U719" s="337"/>
      <c r="V719" s="337"/>
      <c r="W719" s="337"/>
      <c r="X719" s="337"/>
    </row>
    <row r="720" spans="1:24" ht="12.75">
      <c r="A720" s="337"/>
      <c r="B720" s="337"/>
      <c r="C720" s="337"/>
      <c r="D720" s="337"/>
      <c r="E720" s="337"/>
      <c r="F720" s="337"/>
      <c r="G720" s="337"/>
      <c r="H720" s="337"/>
      <c r="I720" s="337"/>
      <c r="J720" s="337"/>
      <c r="K720" s="337"/>
      <c r="L720" s="337"/>
      <c r="M720" s="337"/>
      <c r="N720" s="337"/>
      <c r="O720" s="337"/>
      <c r="P720" s="337"/>
      <c r="Q720" s="337"/>
      <c r="R720" s="337"/>
      <c r="S720" s="337"/>
      <c r="T720" s="337"/>
      <c r="U720" s="337"/>
      <c r="V720" s="337"/>
      <c r="W720" s="337"/>
      <c r="X720" s="337"/>
    </row>
    <row r="721" spans="1:24" ht="12.75">
      <c r="A721" s="337"/>
      <c r="B721" s="337"/>
      <c r="C721" s="337"/>
      <c r="D721" s="337"/>
      <c r="E721" s="337"/>
      <c r="F721" s="337"/>
      <c r="G721" s="337"/>
      <c r="H721" s="337"/>
      <c r="I721" s="337"/>
      <c r="J721" s="337"/>
      <c r="K721" s="337"/>
      <c r="L721" s="337"/>
      <c r="M721" s="337"/>
      <c r="N721" s="337"/>
      <c r="O721" s="337"/>
      <c r="P721" s="337"/>
      <c r="Q721" s="337"/>
      <c r="R721" s="337"/>
      <c r="S721" s="337"/>
      <c r="T721" s="337"/>
      <c r="U721" s="337"/>
      <c r="V721" s="337"/>
      <c r="W721" s="337"/>
      <c r="X721" s="337"/>
    </row>
    <row r="722" spans="1:24" ht="12.75">
      <c r="A722" s="337"/>
      <c r="B722" s="337"/>
      <c r="C722" s="337"/>
      <c r="D722" s="337"/>
      <c r="E722" s="337"/>
      <c r="F722" s="337"/>
      <c r="G722" s="337"/>
      <c r="H722" s="337"/>
      <c r="I722" s="337"/>
      <c r="J722" s="337"/>
      <c r="K722" s="337"/>
      <c r="L722" s="337"/>
      <c r="M722" s="337"/>
      <c r="N722" s="337"/>
      <c r="O722" s="337"/>
      <c r="P722" s="337"/>
      <c r="Q722" s="337"/>
      <c r="R722" s="337"/>
      <c r="S722" s="337"/>
      <c r="T722" s="337"/>
      <c r="U722" s="337"/>
      <c r="V722" s="337"/>
      <c r="W722" s="337"/>
      <c r="X722" s="337"/>
    </row>
    <row r="723" spans="1:24" ht="12.75">
      <c r="A723" s="337"/>
      <c r="B723" s="337"/>
      <c r="C723" s="337"/>
      <c r="D723" s="337"/>
      <c r="E723" s="337"/>
      <c r="F723" s="337"/>
      <c r="G723" s="337"/>
      <c r="H723" s="337"/>
      <c r="I723" s="337"/>
      <c r="J723" s="337"/>
      <c r="K723" s="337"/>
      <c r="L723" s="337"/>
      <c r="M723" s="337"/>
      <c r="N723" s="337"/>
      <c r="O723" s="337"/>
      <c r="P723" s="337"/>
      <c r="Q723" s="337"/>
      <c r="R723" s="337"/>
      <c r="S723" s="337"/>
      <c r="T723" s="337"/>
      <c r="U723" s="337"/>
      <c r="V723" s="337"/>
      <c r="W723" s="337"/>
      <c r="X723" s="337"/>
    </row>
    <row r="724" spans="1:24" ht="12.75">
      <c r="A724" s="337"/>
      <c r="B724" s="337"/>
      <c r="C724" s="337"/>
      <c r="D724" s="337"/>
      <c r="E724" s="337"/>
      <c r="F724" s="337"/>
      <c r="G724" s="337"/>
      <c r="H724" s="337"/>
      <c r="I724" s="337"/>
      <c r="J724" s="337"/>
      <c r="K724" s="337"/>
      <c r="L724" s="337"/>
      <c r="M724" s="337"/>
      <c r="N724" s="337"/>
      <c r="O724" s="337"/>
      <c r="P724" s="337"/>
      <c r="Q724" s="337"/>
      <c r="R724" s="337"/>
      <c r="S724" s="337"/>
      <c r="T724" s="337"/>
      <c r="U724" s="337"/>
      <c r="V724" s="337"/>
      <c r="W724" s="337"/>
      <c r="X724" s="337"/>
    </row>
    <row r="725" spans="1:24" ht="12.75">
      <c r="A725" s="337"/>
      <c r="B725" s="337"/>
      <c r="C725" s="337"/>
      <c r="D725" s="337"/>
      <c r="E725" s="337"/>
      <c r="F725" s="337"/>
      <c r="G725" s="337"/>
      <c r="H725" s="337"/>
      <c r="I725" s="337"/>
      <c r="J725" s="337"/>
      <c r="K725" s="337"/>
      <c r="L725" s="337"/>
      <c r="M725" s="337"/>
      <c r="N725" s="337"/>
      <c r="O725" s="337"/>
      <c r="P725" s="337"/>
      <c r="Q725" s="337"/>
      <c r="R725" s="337"/>
      <c r="S725" s="337"/>
      <c r="T725" s="337"/>
      <c r="U725" s="337"/>
      <c r="V725" s="337"/>
      <c r="W725" s="337"/>
      <c r="X725" s="337"/>
    </row>
    <row r="726" spans="1:24" ht="12.75">
      <c r="A726" s="337"/>
      <c r="B726" s="337"/>
      <c r="C726" s="337"/>
      <c r="D726" s="337"/>
      <c r="E726" s="337"/>
      <c r="F726" s="337"/>
      <c r="G726" s="337"/>
      <c r="H726" s="337"/>
      <c r="I726" s="337"/>
      <c r="J726" s="337"/>
      <c r="K726" s="337"/>
      <c r="L726" s="337"/>
      <c r="M726" s="337"/>
      <c r="N726" s="337"/>
      <c r="O726" s="337"/>
      <c r="P726" s="337"/>
      <c r="Q726" s="337"/>
      <c r="R726" s="337"/>
      <c r="S726" s="337"/>
      <c r="T726" s="337"/>
      <c r="U726" s="337"/>
      <c r="V726" s="337"/>
      <c r="W726" s="337"/>
      <c r="X726" s="337"/>
    </row>
    <row r="727" spans="1:24" ht="12.75">
      <c r="A727" s="337"/>
      <c r="B727" s="337"/>
      <c r="C727" s="337"/>
      <c r="D727" s="337"/>
      <c r="E727" s="337"/>
      <c r="F727" s="337"/>
      <c r="G727" s="337"/>
      <c r="H727" s="337"/>
      <c r="I727" s="337"/>
      <c r="J727" s="337"/>
      <c r="K727" s="337"/>
      <c r="L727" s="337"/>
      <c r="M727" s="337"/>
      <c r="N727" s="337"/>
      <c r="O727" s="337"/>
      <c r="P727" s="337"/>
      <c r="Q727" s="337"/>
      <c r="R727" s="337"/>
      <c r="S727" s="337"/>
      <c r="T727" s="337"/>
      <c r="U727" s="337"/>
      <c r="V727" s="337"/>
      <c r="W727" s="337"/>
      <c r="X727" s="337"/>
    </row>
    <row r="728" spans="1:24" ht="12.75">
      <c r="A728" s="337"/>
      <c r="B728" s="337"/>
      <c r="C728" s="337"/>
      <c r="D728" s="337"/>
      <c r="E728" s="337"/>
      <c r="F728" s="337"/>
      <c r="G728" s="337"/>
      <c r="H728" s="337"/>
      <c r="I728" s="337"/>
      <c r="J728" s="337"/>
      <c r="K728" s="337"/>
      <c r="L728" s="337"/>
      <c r="M728" s="337"/>
      <c r="N728" s="337"/>
      <c r="O728" s="337"/>
      <c r="P728" s="337"/>
      <c r="Q728" s="337"/>
      <c r="R728" s="337"/>
      <c r="S728" s="337"/>
      <c r="T728" s="337"/>
      <c r="U728" s="337"/>
      <c r="V728" s="337"/>
      <c r="W728" s="337"/>
      <c r="X728" s="337"/>
    </row>
    <row r="729" spans="1:24" ht="12.75">
      <c r="A729" s="337"/>
      <c r="B729" s="337"/>
      <c r="C729" s="337"/>
      <c r="D729" s="337"/>
      <c r="E729" s="337"/>
      <c r="F729" s="337"/>
      <c r="G729" s="337"/>
      <c r="H729" s="337"/>
      <c r="I729" s="337"/>
      <c r="J729" s="337"/>
      <c r="K729" s="337"/>
      <c r="L729" s="337"/>
      <c r="M729" s="337"/>
      <c r="N729" s="337"/>
      <c r="O729" s="337"/>
      <c r="P729" s="337"/>
      <c r="Q729" s="337"/>
      <c r="R729" s="337"/>
      <c r="S729" s="337"/>
      <c r="T729" s="337"/>
      <c r="U729" s="337"/>
      <c r="V729" s="337"/>
      <c r="W729" s="337"/>
      <c r="X729" s="337"/>
    </row>
    <row r="730" spans="1:24" ht="12.75">
      <c r="A730" s="337"/>
      <c r="B730" s="337"/>
      <c r="C730" s="337"/>
      <c r="D730" s="337"/>
      <c r="E730" s="337"/>
      <c r="F730" s="337"/>
      <c r="G730" s="337"/>
      <c r="H730" s="337"/>
      <c r="I730" s="337"/>
      <c r="J730" s="337"/>
      <c r="K730" s="337"/>
      <c r="L730" s="337"/>
      <c r="M730" s="337"/>
      <c r="N730" s="337"/>
      <c r="O730" s="337"/>
      <c r="P730" s="337"/>
      <c r="Q730" s="337"/>
      <c r="R730" s="337"/>
      <c r="S730" s="337"/>
      <c r="T730" s="337"/>
      <c r="U730" s="337"/>
      <c r="V730" s="337"/>
      <c r="W730" s="337"/>
      <c r="X730" s="337"/>
    </row>
    <row r="731" spans="1:24" ht="12.75">
      <c r="A731" s="337"/>
      <c r="B731" s="337"/>
      <c r="C731" s="337"/>
      <c r="D731" s="337"/>
      <c r="E731" s="337"/>
      <c r="F731" s="337"/>
      <c r="G731" s="337"/>
      <c r="H731" s="337"/>
      <c r="I731" s="337"/>
      <c r="J731" s="337"/>
      <c r="K731" s="337"/>
      <c r="L731" s="337"/>
      <c r="M731" s="337"/>
      <c r="N731" s="337"/>
      <c r="O731" s="337"/>
      <c r="P731" s="337"/>
      <c r="Q731" s="337"/>
      <c r="R731" s="337"/>
      <c r="S731" s="337"/>
      <c r="T731" s="337"/>
      <c r="U731" s="337"/>
      <c r="V731" s="337"/>
      <c r="W731" s="337"/>
      <c r="X731" s="337"/>
    </row>
    <row r="732" spans="1:24" ht="12.75">
      <c r="A732" s="337"/>
      <c r="B732" s="337"/>
      <c r="C732" s="337"/>
      <c r="D732" s="337"/>
      <c r="E732" s="337"/>
      <c r="F732" s="337"/>
      <c r="G732" s="337"/>
      <c r="H732" s="337"/>
      <c r="I732" s="337"/>
      <c r="J732" s="337"/>
      <c r="K732" s="337"/>
      <c r="L732" s="337"/>
      <c r="M732" s="337"/>
      <c r="N732" s="337"/>
      <c r="O732" s="337"/>
      <c r="P732" s="337"/>
      <c r="Q732" s="337"/>
      <c r="R732" s="337"/>
      <c r="S732" s="337"/>
      <c r="T732" s="337"/>
      <c r="U732" s="337"/>
      <c r="V732" s="337"/>
      <c r="W732" s="337"/>
      <c r="X732" s="337"/>
    </row>
    <row r="733" spans="1:24" ht="12.75">
      <c r="A733" s="337"/>
      <c r="B733" s="337"/>
      <c r="C733" s="337"/>
      <c r="D733" s="337"/>
      <c r="E733" s="337"/>
      <c r="F733" s="337"/>
      <c r="G733" s="337"/>
      <c r="H733" s="337"/>
      <c r="I733" s="337"/>
      <c r="J733" s="337"/>
      <c r="K733" s="337"/>
      <c r="L733" s="337"/>
      <c r="M733" s="337"/>
      <c r="N733" s="337"/>
      <c r="O733" s="337"/>
      <c r="P733" s="337"/>
      <c r="Q733" s="337"/>
      <c r="R733" s="337"/>
      <c r="S733" s="337"/>
      <c r="T733" s="337"/>
      <c r="U733" s="337"/>
      <c r="V733" s="337"/>
      <c r="W733" s="337"/>
      <c r="X733" s="337"/>
    </row>
    <row r="734" spans="1:24" ht="12.75">
      <c r="A734" s="337"/>
      <c r="B734" s="337"/>
      <c r="C734" s="337"/>
      <c r="D734" s="337"/>
      <c r="E734" s="337"/>
      <c r="F734" s="337"/>
      <c r="G734" s="337"/>
      <c r="H734" s="337"/>
      <c r="I734" s="337"/>
      <c r="J734" s="337"/>
      <c r="K734" s="337"/>
      <c r="L734" s="337"/>
      <c r="M734" s="337"/>
      <c r="N734" s="337"/>
      <c r="O734" s="337"/>
      <c r="P734" s="337"/>
      <c r="Q734" s="337"/>
      <c r="R734" s="337"/>
      <c r="S734" s="337"/>
      <c r="T734" s="337"/>
      <c r="U734" s="337"/>
      <c r="V734" s="337"/>
      <c r="W734" s="337"/>
      <c r="X734" s="337"/>
    </row>
    <row r="735" spans="1:24" ht="12.75">
      <c r="A735" s="337"/>
      <c r="B735" s="337"/>
      <c r="C735" s="337"/>
      <c r="D735" s="337"/>
      <c r="E735" s="337"/>
      <c r="F735" s="337"/>
      <c r="G735" s="337"/>
      <c r="H735" s="337"/>
      <c r="I735" s="337"/>
      <c r="J735" s="337"/>
      <c r="K735" s="337"/>
      <c r="L735" s="337"/>
      <c r="M735" s="337"/>
      <c r="N735" s="337"/>
      <c r="O735" s="337"/>
      <c r="P735" s="337"/>
      <c r="Q735" s="337"/>
      <c r="R735" s="337"/>
      <c r="S735" s="337"/>
      <c r="T735" s="337"/>
      <c r="U735" s="337"/>
      <c r="V735" s="337"/>
      <c r="W735" s="337"/>
      <c r="X735" s="337"/>
    </row>
    <row r="736" spans="1:24" ht="12.75">
      <c r="A736" s="337"/>
      <c r="B736" s="337"/>
      <c r="C736" s="337"/>
      <c r="D736" s="337"/>
      <c r="E736" s="337"/>
      <c r="F736" s="337"/>
      <c r="G736" s="337"/>
      <c r="H736" s="337"/>
      <c r="I736" s="337"/>
      <c r="J736" s="337"/>
      <c r="K736" s="337"/>
      <c r="L736" s="337"/>
      <c r="M736" s="337"/>
      <c r="N736" s="337"/>
      <c r="O736" s="337"/>
      <c r="P736" s="337"/>
      <c r="Q736" s="337"/>
      <c r="R736" s="337"/>
      <c r="S736" s="337"/>
      <c r="T736" s="337"/>
      <c r="U736" s="337"/>
      <c r="V736" s="337"/>
      <c r="W736" s="337"/>
      <c r="X736" s="337"/>
    </row>
    <row r="737" spans="1:24" ht="12.75">
      <c r="A737" s="337"/>
      <c r="B737" s="337"/>
      <c r="C737" s="337"/>
      <c r="D737" s="337"/>
      <c r="E737" s="337"/>
      <c r="F737" s="337"/>
      <c r="G737" s="337"/>
      <c r="H737" s="337"/>
      <c r="I737" s="337"/>
      <c r="J737" s="337"/>
      <c r="K737" s="337"/>
      <c r="L737" s="337"/>
      <c r="M737" s="337"/>
      <c r="N737" s="337"/>
      <c r="O737" s="337"/>
      <c r="P737" s="337"/>
      <c r="Q737" s="337"/>
      <c r="R737" s="337"/>
      <c r="S737" s="337"/>
      <c r="T737" s="337"/>
      <c r="U737" s="337"/>
      <c r="V737" s="337"/>
      <c r="W737" s="337"/>
      <c r="X737" s="337"/>
    </row>
    <row r="738" spans="1:24" ht="12.75">
      <c r="A738" s="337"/>
      <c r="B738" s="337"/>
      <c r="C738" s="337"/>
      <c r="D738" s="337"/>
      <c r="E738" s="337"/>
      <c r="F738" s="337"/>
      <c r="G738" s="337"/>
      <c r="H738" s="337"/>
      <c r="I738" s="337"/>
      <c r="J738" s="337"/>
      <c r="K738" s="337"/>
      <c r="L738" s="337"/>
      <c r="M738" s="337"/>
      <c r="N738" s="337"/>
      <c r="O738" s="337"/>
      <c r="P738" s="337"/>
      <c r="Q738" s="337"/>
      <c r="R738" s="337"/>
      <c r="S738" s="337"/>
      <c r="T738" s="337"/>
      <c r="U738" s="337"/>
      <c r="V738" s="337"/>
      <c r="W738" s="337"/>
      <c r="X738" s="337"/>
    </row>
    <row r="739" spans="1:24" ht="12.75">
      <c r="A739" s="337"/>
      <c r="B739" s="337"/>
      <c r="C739" s="337"/>
      <c r="D739" s="337"/>
      <c r="E739" s="337"/>
      <c r="F739" s="337"/>
      <c r="G739" s="337"/>
      <c r="H739" s="337"/>
      <c r="I739" s="337"/>
      <c r="J739" s="337"/>
      <c r="K739" s="337"/>
      <c r="L739" s="337"/>
      <c r="M739" s="337"/>
      <c r="N739" s="337"/>
      <c r="O739" s="337"/>
      <c r="P739" s="337"/>
      <c r="Q739" s="337"/>
      <c r="R739" s="337"/>
      <c r="S739" s="337"/>
      <c r="T739" s="337"/>
      <c r="U739" s="337"/>
      <c r="V739" s="337"/>
      <c r="W739" s="337"/>
      <c r="X739" s="337"/>
    </row>
    <row r="740" spans="1:24" ht="12.75">
      <c r="A740" s="337"/>
      <c r="B740" s="337"/>
      <c r="C740" s="337"/>
      <c r="D740" s="337"/>
      <c r="E740" s="337"/>
      <c r="F740" s="337"/>
      <c r="G740" s="337"/>
      <c r="H740" s="337"/>
      <c r="I740" s="337"/>
      <c r="J740" s="337"/>
      <c r="K740" s="337"/>
      <c r="L740" s="337"/>
      <c r="M740" s="337"/>
      <c r="N740" s="337"/>
      <c r="O740" s="337"/>
      <c r="P740" s="337"/>
      <c r="Q740" s="337"/>
      <c r="R740" s="337"/>
      <c r="S740" s="337"/>
      <c r="T740" s="337"/>
      <c r="U740" s="337"/>
      <c r="V740" s="337"/>
      <c r="W740" s="337"/>
      <c r="X740" s="337"/>
    </row>
    <row r="741" spans="1:24" ht="12.75">
      <c r="A741" s="337"/>
      <c r="B741" s="337"/>
      <c r="C741" s="337"/>
      <c r="D741" s="337"/>
      <c r="E741" s="337"/>
      <c r="F741" s="337"/>
      <c r="G741" s="337"/>
      <c r="H741" s="337"/>
      <c r="I741" s="337"/>
      <c r="J741" s="337"/>
      <c r="K741" s="337"/>
      <c r="L741" s="337"/>
      <c r="M741" s="337"/>
      <c r="N741" s="337"/>
      <c r="O741" s="337"/>
      <c r="P741" s="337"/>
      <c r="Q741" s="337"/>
      <c r="R741" s="337"/>
      <c r="S741" s="337"/>
      <c r="T741" s="337"/>
      <c r="U741" s="337"/>
      <c r="V741" s="337"/>
      <c r="W741" s="337"/>
      <c r="X741" s="337"/>
    </row>
    <row r="742" spans="1:24" ht="12.75">
      <c r="A742" s="337"/>
      <c r="B742" s="337"/>
      <c r="C742" s="337"/>
      <c r="D742" s="337"/>
      <c r="E742" s="337"/>
      <c r="F742" s="337"/>
      <c r="G742" s="337"/>
      <c r="H742" s="337"/>
      <c r="I742" s="337"/>
      <c r="J742" s="337"/>
      <c r="K742" s="337"/>
      <c r="L742" s="337"/>
      <c r="M742" s="337"/>
      <c r="N742" s="337"/>
      <c r="O742" s="337"/>
      <c r="P742" s="337"/>
      <c r="Q742" s="337"/>
      <c r="R742" s="337"/>
      <c r="S742" s="337"/>
      <c r="T742" s="337"/>
      <c r="U742" s="337"/>
      <c r="V742" s="337"/>
      <c r="W742" s="337"/>
      <c r="X742" s="337"/>
    </row>
    <row r="743" spans="1:24" ht="12.75">
      <c r="A743" s="337"/>
      <c r="B743" s="337"/>
      <c r="C743" s="337"/>
      <c r="D743" s="337"/>
      <c r="E743" s="337"/>
      <c r="F743" s="337"/>
      <c r="G743" s="337"/>
      <c r="H743" s="337"/>
      <c r="I743" s="337"/>
      <c r="J743" s="337"/>
      <c r="K743" s="337"/>
      <c r="L743" s="337"/>
      <c r="M743" s="337"/>
      <c r="N743" s="337"/>
      <c r="O743" s="337"/>
      <c r="P743" s="337"/>
      <c r="Q743" s="337"/>
      <c r="R743" s="337"/>
      <c r="S743" s="337"/>
      <c r="T743" s="337"/>
      <c r="U743" s="337"/>
      <c r="V743" s="337"/>
      <c r="W743" s="337"/>
      <c r="X743" s="337"/>
    </row>
    <row r="744" spans="1:24" ht="12.75">
      <c r="A744" s="337"/>
      <c r="B744" s="337"/>
      <c r="C744" s="337"/>
      <c r="D744" s="337"/>
      <c r="E744" s="337"/>
      <c r="F744" s="337"/>
      <c r="G744" s="337"/>
      <c r="H744" s="337"/>
      <c r="I744" s="337"/>
      <c r="J744" s="337"/>
      <c r="K744" s="337"/>
      <c r="L744" s="337"/>
      <c r="M744" s="337"/>
      <c r="N744" s="337"/>
      <c r="O744" s="337"/>
      <c r="P744" s="337"/>
      <c r="Q744" s="337"/>
      <c r="R744" s="337"/>
      <c r="S744" s="337"/>
      <c r="T744" s="337"/>
      <c r="U744" s="337"/>
      <c r="V744" s="337"/>
      <c r="W744" s="337"/>
      <c r="X744" s="337"/>
    </row>
    <row r="745" spans="1:24" ht="12.75">
      <c r="A745" s="337"/>
      <c r="B745" s="337"/>
      <c r="C745" s="337"/>
      <c r="D745" s="337"/>
      <c r="E745" s="337"/>
      <c r="F745" s="337"/>
      <c r="G745" s="337"/>
      <c r="H745" s="337"/>
      <c r="I745" s="337"/>
      <c r="J745" s="337"/>
      <c r="K745" s="337"/>
      <c r="L745" s="337"/>
      <c r="M745" s="337"/>
      <c r="N745" s="337"/>
      <c r="O745" s="337"/>
      <c r="P745" s="337"/>
      <c r="Q745" s="337"/>
      <c r="R745" s="337"/>
      <c r="S745" s="337"/>
      <c r="T745" s="337"/>
      <c r="U745" s="337"/>
      <c r="V745" s="337"/>
      <c r="W745" s="337"/>
      <c r="X745" s="337"/>
    </row>
    <row r="746" spans="1:24" ht="12.75">
      <c r="A746" s="337"/>
      <c r="B746" s="337"/>
      <c r="C746" s="337"/>
      <c r="D746" s="337"/>
      <c r="E746" s="337"/>
      <c r="F746" s="337"/>
      <c r="G746" s="337"/>
      <c r="H746" s="337"/>
      <c r="I746" s="337"/>
      <c r="J746" s="337"/>
      <c r="K746" s="337"/>
      <c r="L746" s="337"/>
      <c r="M746" s="337"/>
      <c r="N746" s="337"/>
      <c r="O746" s="337"/>
      <c r="P746" s="337"/>
      <c r="Q746" s="337"/>
      <c r="R746" s="337"/>
      <c r="S746" s="337"/>
      <c r="T746" s="337"/>
      <c r="U746" s="337"/>
      <c r="V746" s="337"/>
      <c r="W746" s="337"/>
      <c r="X746" s="337"/>
    </row>
    <row r="747" spans="1:24" ht="12.75">
      <c r="A747" s="337"/>
      <c r="B747" s="337"/>
      <c r="C747" s="337"/>
      <c r="D747" s="337"/>
      <c r="E747" s="337"/>
      <c r="F747" s="337"/>
      <c r="G747" s="337"/>
      <c r="H747" s="337"/>
      <c r="I747" s="337"/>
      <c r="J747" s="337"/>
      <c r="K747" s="337"/>
      <c r="L747" s="337"/>
      <c r="M747" s="337"/>
      <c r="N747" s="337"/>
      <c r="O747" s="337"/>
      <c r="P747" s="337"/>
      <c r="Q747" s="337"/>
      <c r="R747" s="337"/>
      <c r="S747" s="337"/>
      <c r="T747" s="337"/>
      <c r="U747" s="337"/>
      <c r="V747" s="337"/>
      <c r="W747" s="337"/>
      <c r="X747" s="337"/>
    </row>
    <row r="748" spans="1:24" ht="12.75">
      <c r="A748" s="337"/>
      <c r="B748" s="337"/>
      <c r="C748" s="337"/>
      <c r="D748" s="337"/>
      <c r="E748" s="337"/>
      <c r="F748" s="337"/>
      <c r="G748" s="337"/>
      <c r="H748" s="337"/>
      <c r="I748" s="337"/>
      <c r="J748" s="337"/>
      <c r="K748" s="337"/>
      <c r="L748" s="337"/>
      <c r="M748" s="337"/>
      <c r="N748" s="337"/>
      <c r="O748" s="337"/>
      <c r="P748" s="337"/>
      <c r="Q748" s="337"/>
      <c r="R748" s="337"/>
      <c r="S748" s="337"/>
      <c r="T748" s="337"/>
      <c r="U748" s="337"/>
      <c r="V748" s="337"/>
      <c r="W748" s="337"/>
      <c r="X748" s="337"/>
    </row>
    <row r="749" spans="1:24" ht="12.75">
      <c r="A749" s="337"/>
      <c r="B749" s="337"/>
      <c r="C749" s="337"/>
      <c r="D749" s="337"/>
      <c r="E749" s="337"/>
      <c r="F749" s="337"/>
      <c r="G749" s="337"/>
      <c r="H749" s="337"/>
      <c r="I749" s="337"/>
      <c r="J749" s="337"/>
      <c r="K749" s="337"/>
      <c r="L749" s="337"/>
      <c r="M749" s="337"/>
      <c r="N749" s="337"/>
      <c r="O749" s="337"/>
      <c r="P749" s="337"/>
      <c r="Q749" s="337"/>
      <c r="R749" s="337"/>
      <c r="S749" s="337"/>
      <c r="T749" s="337"/>
      <c r="U749" s="337"/>
      <c r="V749" s="337"/>
      <c r="W749" s="337"/>
      <c r="X749" s="337"/>
    </row>
    <row r="750" spans="1:24" ht="12.75">
      <c r="A750" s="337"/>
      <c r="B750" s="337"/>
      <c r="C750" s="337"/>
      <c r="D750" s="337"/>
      <c r="E750" s="337"/>
      <c r="F750" s="337"/>
      <c r="G750" s="337"/>
      <c r="H750" s="337"/>
      <c r="I750" s="337"/>
      <c r="J750" s="337"/>
      <c r="K750" s="337"/>
      <c r="L750" s="337"/>
      <c r="M750" s="337"/>
      <c r="N750" s="337"/>
      <c r="O750" s="337"/>
      <c r="P750" s="337"/>
      <c r="Q750" s="337"/>
      <c r="R750" s="337"/>
      <c r="S750" s="337"/>
      <c r="T750" s="337"/>
      <c r="U750" s="337"/>
      <c r="V750" s="337"/>
      <c r="W750" s="337"/>
      <c r="X750" s="337"/>
    </row>
    <row r="751" spans="1:24" ht="12.75">
      <c r="A751" s="337"/>
      <c r="B751" s="337"/>
      <c r="C751" s="337"/>
      <c r="D751" s="337"/>
      <c r="E751" s="337"/>
      <c r="F751" s="337"/>
      <c r="G751" s="337"/>
      <c r="H751" s="337"/>
      <c r="I751" s="337"/>
      <c r="J751" s="337"/>
      <c r="K751" s="337"/>
      <c r="L751" s="337"/>
      <c r="M751" s="337"/>
      <c r="N751" s="337"/>
      <c r="O751" s="337"/>
      <c r="P751" s="337"/>
      <c r="Q751" s="337"/>
      <c r="R751" s="337"/>
      <c r="S751" s="337"/>
      <c r="T751" s="337"/>
      <c r="U751" s="337"/>
      <c r="V751" s="337"/>
      <c r="W751" s="337"/>
      <c r="X751" s="337"/>
    </row>
    <row r="752" spans="1:24" ht="12.75">
      <c r="A752" s="337"/>
      <c r="B752" s="337"/>
      <c r="C752" s="337"/>
      <c r="D752" s="337"/>
      <c r="E752" s="337"/>
      <c r="F752" s="337"/>
      <c r="G752" s="337"/>
      <c r="H752" s="337"/>
      <c r="I752" s="337"/>
      <c r="J752" s="337"/>
      <c r="K752" s="337"/>
      <c r="L752" s="337"/>
      <c r="M752" s="337"/>
      <c r="N752" s="337"/>
      <c r="O752" s="337"/>
      <c r="P752" s="337"/>
      <c r="Q752" s="337"/>
      <c r="R752" s="337"/>
      <c r="S752" s="337"/>
      <c r="T752" s="337"/>
      <c r="U752" s="337"/>
      <c r="V752" s="337"/>
      <c r="W752" s="337"/>
      <c r="X752" s="337"/>
    </row>
    <row r="753" spans="1:24" ht="12.75">
      <c r="A753" s="337"/>
      <c r="B753" s="337"/>
      <c r="C753" s="337"/>
      <c r="D753" s="337"/>
      <c r="E753" s="337"/>
      <c r="F753" s="337"/>
      <c r="G753" s="337"/>
      <c r="H753" s="337"/>
      <c r="I753" s="337"/>
      <c r="J753" s="337"/>
      <c r="K753" s="337"/>
      <c r="L753" s="337"/>
      <c r="M753" s="337"/>
      <c r="N753" s="337"/>
      <c r="O753" s="337"/>
      <c r="P753" s="337"/>
      <c r="Q753" s="337"/>
      <c r="R753" s="337"/>
      <c r="S753" s="337"/>
      <c r="T753" s="337"/>
      <c r="U753" s="337"/>
      <c r="V753" s="337"/>
      <c r="W753" s="337"/>
      <c r="X753" s="337"/>
    </row>
    <row r="754" spans="1:24" ht="12.75">
      <c r="A754" s="337"/>
      <c r="B754" s="337"/>
      <c r="C754" s="337"/>
      <c r="D754" s="337"/>
      <c r="E754" s="337"/>
      <c r="F754" s="337"/>
      <c r="G754" s="337"/>
      <c r="H754" s="337"/>
      <c r="I754" s="337"/>
      <c r="J754" s="337"/>
      <c r="K754" s="337"/>
      <c r="L754" s="337"/>
      <c r="M754" s="337"/>
      <c r="N754" s="337"/>
      <c r="O754" s="337"/>
      <c r="P754" s="337"/>
      <c r="Q754" s="337"/>
      <c r="R754" s="337"/>
      <c r="S754" s="337"/>
      <c r="T754" s="337"/>
      <c r="U754" s="337"/>
      <c r="V754" s="337"/>
      <c r="W754" s="337"/>
      <c r="X754" s="337"/>
    </row>
    <row r="755" spans="1:24" ht="12.75">
      <c r="A755" s="337"/>
      <c r="B755" s="337"/>
      <c r="C755" s="337"/>
      <c r="D755" s="337"/>
      <c r="E755" s="337"/>
      <c r="F755" s="337"/>
      <c r="G755" s="337"/>
      <c r="H755" s="337"/>
      <c r="I755" s="337"/>
      <c r="J755" s="337"/>
      <c r="K755" s="337"/>
      <c r="L755" s="337"/>
      <c r="M755" s="337"/>
      <c r="N755" s="337"/>
      <c r="O755" s="337"/>
      <c r="P755" s="337"/>
      <c r="Q755" s="337"/>
      <c r="R755" s="337"/>
      <c r="S755" s="337"/>
      <c r="T755" s="337"/>
      <c r="U755" s="337"/>
      <c r="V755" s="337"/>
      <c r="W755" s="337"/>
      <c r="X755" s="337"/>
    </row>
    <row r="756" spans="1:24" ht="12.75">
      <c r="A756" s="337"/>
      <c r="B756" s="337"/>
      <c r="C756" s="337"/>
      <c r="D756" s="337"/>
      <c r="E756" s="337"/>
      <c r="F756" s="337"/>
      <c r="G756" s="337"/>
      <c r="H756" s="337"/>
      <c r="I756" s="337"/>
      <c r="J756" s="337"/>
      <c r="K756" s="337"/>
      <c r="L756" s="337"/>
      <c r="M756" s="337"/>
      <c r="N756" s="337"/>
      <c r="O756" s="337"/>
      <c r="P756" s="337"/>
      <c r="Q756" s="337"/>
      <c r="R756" s="337"/>
      <c r="S756" s="337"/>
      <c r="T756" s="337"/>
      <c r="U756" s="337"/>
      <c r="V756" s="337"/>
      <c r="W756" s="337"/>
      <c r="X756" s="337"/>
    </row>
    <row r="757" spans="1:24" ht="12.75">
      <c r="A757" s="337"/>
      <c r="B757" s="337"/>
      <c r="C757" s="337"/>
      <c r="D757" s="337"/>
      <c r="E757" s="337"/>
      <c r="F757" s="337"/>
      <c r="G757" s="337"/>
      <c r="H757" s="337"/>
      <c r="I757" s="337"/>
      <c r="J757" s="337"/>
      <c r="K757" s="337"/>
      <c r="L757" s="337"/>
      <c r="M757" s="337"/>
      <c r="N757" s="337"/>
      <c r="O757" s="337"/>
      <c r="P757" s="337"/>
      <c r="Q757" s="337"/>
      <c r="R757" s="337"/>
      <c r="S757" s="337"/>
      <c r="T757" s="337"/>
      <c r="U757" s="337"/>
      <c r="V757" s="337"/>
      <c r="W757" s="337"/>
      <c r="X757" s="337"/>
    </row>
    <row r="758" spans="1:24" ht="12.75">
      <c r="A758" s="337"/>
      <c r="B758" s="337"/>
      <c r="C758" s="337"/>
      <c r="D758" s="337"/>
      <c r="E758" s="337"/>
      <c r="F758" s="337"/>
      <c r="G758" s="337"/>
      <c r="H758" s="337"/>
      <c r="I758" s="337"/>
      <c r="J758" s="337"/>
      <c r="K758" s="337"/>
      <c r="L758" s="337"/>
      <c r="M758" s="337"/>
      <c r="N758" s="337"/>
      <c r="O758" s="337"/>
      <c r="P758" s="337"/>
      <c r="Q758" s="337"/>
      <c r="R758" s="337"/>
      <c r="S758" s="337"/>
      <c r="T758" s="337"/>
      <c r="U758" s="337"/>
      <c r="V758" s="337"/>
      <c r="W758" s="337"/>
      <c r="X758" s="337"/>
    </row>
    <row r="759" spans="1:24" ht="12.75">
      <c r="A759" s="337"/>
      <c r="B759" s="337"/>
      <c r="C759" s="337"/>
      <c r="D759" s="337"/>
      <c r="E759" s="337"/>
      <c r="F759" s="337"/>
      <c r="G759" s="337"/>
      <c r="H759" s="337"/>
      <c r="I759" s="337"/>
      <c r="J759" s="337"/>
      <c r="K759" s="337"/>
      <c r="L759" s="337"/>
      <c r="M759" s="337"/>
      <c r="N759" s="337"/>
      <c r="O759" s="337"/>
      <c r="P759" s="337"/>
      <c r="Q759" s="337"/>
      <c r="R759" s="337"/>
      <c r="S759" s="337"/>
      <c r="T759" s="337"/>
      <c r="U759" s="337"/>
      <c r="V759" s="337"/>
      <c r="W759" s="337"/>
      <c r="X759" s="337"/>
    </row>
    <row r="760" spans="1:24" ht="12.75">
      <c r="A760" s="337"/>
      <c r="B760" s="337"/>
      <c r="C760" s="337"/>
      <c r="D760" s="337"/>
      <c r="E760" s="337"/>
      <c r="F760" s="337"/>
      <c r="G760" s="337"/>
      <c r="H760" s="337"/>
      <c r="I760" s="337"/>
      <c r="J760" s="337"/>
      <c r="K760" s="337"/>
      <c r="L760" s="337"/>
      <c r="M760" s="337"/>
      <c r="N760" s="337"/>
      <c r="O760" s="337"/>
      <c r="P760" s="337"/>
      <c r="Q760" s="337"/>
      <c r="R760" s="337"/>
      <c r="S760" s="337"/>
      <c r="T760" s="337"/>
      <c r="U760" s="337"/>
      <c r="V760" s="337"/>
      <c r="W760" s="337"/>
      <c r="X760" s="337"/>
    </row>
    <row r="761" spans="1:24" ht="12.75">
      <c r="A761" s="337"/>
      <c r="B761" s="337"/>
      <c r="C761" s="337"/>
      <c r="D761" s="337"/>
      <c r="E761" s="337"/>
      <c r="F761" s="337"/>
      <c r="G761" s="337"/>
      <c r="H761" s="337"/>
      <c r="I761" s="337"/>
      <c r="J761" s="337"/>
      <c r="K761" s="337"/>
      <c r="L761" s="337"/>
      <c r="M761" s="337"/>
      <c r="N761" s="337"/>
      <c r="O761" s="337"/>
      <c r="P761" s="337"/>
      <c r="Q761" s="337"/>
      <c r="R761" s="337"/>
      <c r="S761" s="337"/>
      <c r="T761" s="337"/>
      <c r="U761" s="337"/>
      <c r="V761" s="337"/>
      <c r="W761" s="337"/>
      <c r="X761" s="337"/>
    </row>
    <row r="762" spans="1:24" ht="12.75">
      <c r="A762" s="337"/>
      <c r="B762" s="337"/>
      <c r="C762" s="337"/>
      <c r="D762" s="337"/>
      <c r="E762" s="337"/>
      <c r="F762" s="337"/>
      <c r="G762" s="337"/>
      <c r="H762" s="337"/>
      <c r="I762" s="337"/>
      <c r="J762" s="337"/>
      <c r="K762" s="337"/>
      <c r="L762" s="337"/>
      <c r="M762" s="337"/>
      <c r="N762" s="337"/>
      <c r="O762" s="337"/>
      <c r="P762" s="337"/>
      <c r="Q762" s="337"/>
      <c r="R762" s="337"/>
      <c r="S762" s="337"/>
      <c r="T762" s="337"/>
      <c r="U762" s="337"/>
      <c r="V762" s="337"/>
      <c r="W762" s="337"/>
      <c r="X762" s="337"/>
    </row>
    <row r="763" spans="1:24" ht="12.75">
      <c r="A763" s="337"/>
      <c r="B763" s="337"/>
      <c r="C763" s="337"/>
      <c r="D763" s="337"/>
      <c r="E763" s="337"/>
      <c r="F763" s="337"/>
      <c r="G763" s="337"/>
      <c r="H763" s="337"/>
      <c r="I763" s="337"/>
      <c r="J763" s="337"/>
      <c r="K763" s="337"/>
      <c r="L763" s="337"/>
      <c r="M763" s="337"/>
      <c r="N763" s="337"/>
      <c r="O763" s="337"/>
      <c r="P763" s="337"/>
      <c r="Q763" s="337"/>
      <c r="R763" s="337"/>
      <c r="S763" s="337"/>
      <c r="T763" s="337"/>
      <c r="U763" s="337"/>
      <c r="V763" s="337"/>
      <c r="W763" s="337"/>
      <c r="X763" s="337"/>
    </row>
    <row r="764" spans="1:24" ht="12.75">
      <c r="A764" s="337"/>
      <c r="B764" s="337"/>
      <c r="C764" s="337"/>
      <c r="D764" s="337"/>
      <c r="E764" s="337"/>
      <c r="F764" s="337"/>
      <c r="G764" s="337"/>
      <c r="H764" s="337"/>
      <c r="I764" s="337"/>
      <c r="J764" s="337"/>
      <c r="K764" s="337"/>
      <c r="L764" s="337"/>
      <c r="M764" s="337"/>
      <c r="N764" s="337"/>
      <c r="O764" s="337"/>
      <c r="P764" s="337"/>
      <c r="Q764" s="337"/>
      <c r="R764" s="337"/>
      <c r="S764" s="337"/>
      <c r="T764" s="337"/>
      <c r="U764" s="337"/>
      <c r="V764" s="337"/>
      <c r="W764" s="337"/>
      <c r="X764" s="337"/>
    </row>
    <row r="765" spans="1:24" ht="12.75">
      <c r="A765" s="337"/>
      <c r="B765" s="337"/>
      <c r="C765" s="337"/>
      <c r="D765" s="337"/>
      <c r="E765" s="337"/>
      <c r="F765" s="337"/>
      <c r="G765" s="337"/>
      <c r="H765" s="337"/>
      <c r="I765" s="337"/>
      <c r="J765" s="337"/>
      <c r="K765" s="337"/>
      <c r="L765" s="337"/>
      <c r="M765" s="337"/>
      <c r="N765" s="337"/>
      <c r="O765" s="337"/>
      <c r="P765" s="337"/>
      <c r="Q765" s="337"/>
      <c r="R765" s="337"/>
      <c r="S765" s="337"/>
      <c r="T765" s="337"/>
      <c r="U765" s="337"/>
      <c r="V765" s="337"/>
      <c r="W765" s="337"/>
      <c r="X765" s="337"/>
    </row>
    <row r="766" spans="1:24" ht="12.75">
      <c r="A766" s="337"/>
      <c r="B766" s="337"/>
      <c r="C766" s="337"/>
      <c r="D766" s="337"/>
      <c r="E766" s="337"/>
      <c r="F766" s="337"/>
      <c r="G766" s="337"/>
      <c r="H766" s="337"/>
      <c r="I766" s="337"/>
      <c r="J766" s="337"/>
      <c r="K766" s="337"/>
      <c r="L766" s="337"/>
      <c r="M766" s="337"/>
      <c r="N766" s="337"/>
      <c r="O766" s="337"/>
      <c r="P766" s="337"/>
      <c r="Q766" s="337"/>
      <c r="R766" s="337"/>
      <c r="S766" s="337"/>
      <c r="T766" s="337"/>
      <c r="U766" s="337"/>
      <c r="V766" s="337"/>
      <c r="W766" s="337"/>
      <c r="X766" s="337"/>
    </row>
    <row r="767" spans="1:24" ht="12.75">
      <c r="A767" s="337"/>
      <c r="B767" s="337"/>
      <c r="C767" s="337"/>
      <c r="D767" s="337"/>
      <c r="E767" s="337"/>
      <c r="F767" s="337"/>
      <c r="G767" s="337"/>
      <c r="H767" s="337"/>
      <c r="I767" s="337"/>
      <c r="J767" s="337"/>
      <c r="K767" s="337"/>
      <c r="L767" s="337"/>
      <c r="M767" s="337"/>
      <c r="N767" s="337"/>
      <c r="O767" s="337"/>
      <c r="P767" s="337"/>
      <c r="Q767" s="337"/>
      <c r="R767" s="337"/>
      <c r="S767" s="337"/>
      <c r="T767" s="337"/>
      <c r="U767" s="337"/>
      <c r="V767" s="337"/>
      <c r="W767" s="337"/>
      <c r="X767" s="337"/>
    </row>
    <row r="768" spans="1:24" ht="12.75">
      <c r="A768" s="337"/>
      <c r="B768" s="337"/>
      <c r="C768" s="337"/>
      <c r="D768" s="337"/>
      <c r="E768" s="337"/>
      <c r="F768" s="337"/>
      <c r="G768" s="337"/>
      <c r="H768" s="337"/>
      <c r="I768" s="337"/>
      <c r="J768" s="337"/>
      <c r="K768" s="337"/>
      <c r="L768" s="337"/>
      <c r="M768" s="337"/>
      <c r="N768" s="337"/>
      <c r="O768" s="337"/>
      <c r="P768" s="337"/>
      <c r="Q768" s="337"/>
      <c r="R768" s="337"/>
      <c r="S768" s="337"/>
      <c r="T768" s="337"/>
      <c r="U768" s="337"/>
      <c r="V768" s="337"/>
      <c r="W768" s="337"/>
      <c r="X768" s="337"/>
    </row>
    <row r="769" spans="1:24" ht="12.75">
      <c r="A769" s="337"/>
      <c r="B769" s="337"/>
      <c r="C769" s="337"/>
      <c r="D769" s="337"/>
      <c r="E769" s="337"/>
      <c r="F769" s="337"/>
      <c r="G769" s="337"/>
      <c r="H769" s="337"/>
      <c r="I769" s="337"/>
      <c r="J769" s="337"/>
      <c r="K769" s="337"/>
      <c r="L769" s="337"/>
      <c r="M769" s="337"/>
      <c r="N769" s="337"/>
      <c r="O769" s="337"/>
      <c r="P769" s="337"/>
      <c r="Q769" s="337"/>
      <c r="R769" s="337"/>
      <c r="S769" s="337"/>
      <c r="T769" s="337"/>
      <c r="U769" s="337"/>
      <c r="V769" s="337"/>
      <c r="W769" s="337"/>
      <c r="X769" s="337"/>
    </row>
    <row r="770" spans="1:24" ht="12.75">
      <c r="A770" s="337"/>
      <c r="B770" s="337"/>
      <c r="C770" s="337"/>
      <c r="D770" s="337"/>
      <c r="E770" s="337"/>
      <c r="F770" s="337"/>
      <c r="G770" s="337"/>
      <c r="H770" s="337"/>
      <c r="I770" s="337"/>
      <c r="J770" s="337"/>
      <c r="K770" s="337"/>
      <c r="L770" s="337"/>
      <c r="M770" s="337"/>
      <c r="N770" s="337"/>
      <c r="O770" s="337"/>
      <c r="P770" s="337"/>
      <c r="Q770" s="337"/>
      <c r="R770" s="337"/>
      <c r="S770" s="337"/>
      <c r="T770" s="337"/>
      <c r="U770" s="337"/>
      <c r="V770" s="337"/>
      <c r="W770" s="337"/>
      <c r="X770" s="337"/>
    </row>
    <row r="771" spans="1:24" ht="12.75">
      <c r="A771" s="337"/>
      <c r="B771" s="337"/>
      <c r="C771" s="337"/>
      <c r="D771" s="337"/>
      <c r="E771" s="337"/>
      <c r="F771" s="337"/>
      <c r="G771" s="337"/>
      <c r="H771" s="337"/>
      <c r="I771" s="337"/>
      <c r="J771" s="337"/>
      <c r="K771" s="337"/>
      <c r="L771" s="337"/>
      <c r="M771" s="337"/>
      <c r="N771" s="337"/>
      <c r="O771" s="337"/>
      <c r="P771" s="337"/>
      <c r="Q771" s="337"/>
      <c r="R771" s="337"/>
      <c r="S771" s="337"/>
      <c r="T771" s="337"/>
      <c r="U771" s="337"/>
      <c r="V771" s="337"/>
      <c r="W771" s="337"/>
      <c r="X771" s="337"/>
    </row>
    <row r="772" spans="1:24" ht="12.75">
      <c r="A772" s="337"/>
      <c r="B772" s="337"/>
      <c r="C772" s="337"/>
      <c r="D772" s="337"/>
      <c r="E772" s="337"/>
      <c r="F772" s="337"/>
      <c r="G772" s="337"/>
      <c r="H772" s="337"/>
      <c r="I772" s="337"/>
      <c r="J772" s="337"/>
      <c r="K772" s="337"/>
      <c r="L772" s="337"/>
      <c r="M772" s="337"/>
      <c r="N772" s="337"/>
      <c r="O772" s="337"/>
      <c r="P772" s="337"/>
      <c r="Q772" s="337"/>
      <c r="R772" s="337"/>
      <c r="S772" s="337"/>
      <c r="T772" s="337"/>
      <c r="U772" s="337"/>
      <c r="V772" s="337"/>
      <c r="W772" s="337"/>
      <c r="X772" s="337"/>
    </row>
    <row r="773" spans="1:24" ht="12.75">
      <c r="A773" s="337"/>
      <c r="B773" s="337"/>
      <c r="C773" s="337"/>
      <c r="D773" s="337"/>
      <c r="E773" s="337"/>
      <c r="F773" s="337"/>
      <c r="G773" s="337"/>
      <c r="H773" s="337"/>
      <c r="I773" s="337"/>
      <c r="J773" s="337"/>
      <c r="K773" s="337"/>
      <c r="L773" s="337"/>
      <c r="M773" s="337"/>
      <c r="N773" s="337"/>
      <c r="O773" s="337"/>
      <c r="P773" s="337"/>
      <c r="Q773" s="337"/>
      <c r="R773" s="337"/>
      <c r="S773" s="337"/>
      <c r="T773" s="337"/>
      <c r="U773" s="337"/>
      <c r="V773" s="337"/>
      <c r="W773" s="337"/>
      <c r="X773" s="337"/>
    </row>
    <row r="774" spans="1:24" ht="12.75">
      <c r="A774" s="337"/>
      <c r="B774" s="337"/>
      <c r="C774" s="337"/>
      <c r="D774" s="337"/>
      <c r="E774" s="337"/>
      <c r="F774" s="337"/>
      <c r="G774" s="337"/>
      <c r="H774" s="337"/>
      <c r="I774" s="337"/>
      <c r="J774" s="337"/>
      <c r="K774" s="337"/>
      <c r="L774" s="337"/>
      <c r="M774" s="337"/>
      <c r="N774" s="337"/>
      <c r="O774" s="337"/>
      <c r="P774" s="337"/>
      <c r="Q774" s="337"/>
      <c r="R774" s="337"/>
      <c r="S774" s="337"/>
      <c r="T774" s="337"/>
      <c r="U774" s="337"/>
      <c r="V774" s="337"/>
      <c r="W774" s="337"/>
      <c r="X774" s="337"/>
    </row>
    <row r="775" spans="1:24" ht="12.75">
      <c r="A775" s="337"/>
      <c r="B775" s="337"/>
      <c r="C775" s="337"/>
      <c r="D775" s="337"/>
      <c r="E775" s="337"/>
      <c r="F775" s="337"/>
      <c r="G775" s="337"/>
      <c r="H775" s="337"/>
      <c r="I775" s="337"/>
      <c r="J775" s="337"/>
      <c r="K775" s="337"/>
      <c r="L775" s="337"/>
      <c r="M775" s="337"/>
      <c r="N775" s="337"/>
      <c r="O775" s="337"/>
      <c r="P775" s="337"/>
      <c r="Q775" s="337"/>
      <c r="R775" s="337"/>
      <c r="S775" s="337"/>
      <c r="T775" s="337"/>
      <c r="U775" s="337"/>
      <c r="V775" s="337"/>
      <c r="W775" s="337"/>
      <c r="X775" s="337"/>
    </row>
    <row r="776" spans="1:24" ht="12.75">
      <c r="A776" s="337"/>
      <c r="B776" s="337"/>
      <c r="C776" s="337"/>
      <c r="D776" s="337"/>
      <c r="E776" s="337"/>
      <c r="F776" s="337"/>
      <c r="G776" s="337"/>
      <c r="H776" s="337"/>
      <c r="I776" s="337"/>
      <c r="J776" s="337"/>
      <c r="K776" s="337"/>
      <c r="L776" s="337"/>
      <c r="M776" s="337"/>
      <c r="N776" s="337"/>
      <c r="O776" s="337"/>
      <c r="P776" s="337"/>
      <c r="Q776" s="337"/>
      <c r="R776" s="337"/>
      <c r="S776" s="337"/>
      <c r="T776" s="337"/>
      <c r="U776" s="337"/>
      <c r="V776" s="337"/>
      <c r="W776" s="337"/>
      <c r="X776" s="337"/>
    </row>
    <row r="777" spans="1:24" ht="12.75">
      <c r="A777" s="337"/>
      <c r="B777" s="337"/>
      <c r="C777" s="337"/>
      <c r="D777" s="337"/>
      <c r="E777" s="337"/>
      <c r="F777" s="337"/>
      <c r="G777" s="337"/>
      <c r="H777" s="337"/>
      <c r="I777" s="337"/>
      <c r="J777" s="337"/>
      <c r="K777" s="337"/>
      <c r="L777" s="337"/>
      <c r="M777" s="337"/>
      <c r="N777" s="337"/>
      <c r="O777" s="337"/>
      <c r="P777" s="337"/>
      <c r="Q777" s="337"/>
      <c r="R777" s="337"/>
      <c r="S777" s="337"/>
      <c r="T777" s="337"/>
      <c r="U777" s="337"/>
      <c r="V777" s="337"/>
      <c r="W777" s="337"/>
      <c r="X777" s="337"/>
    </row>
    <row r="778" spans="1:24" ht="12.75">
      <c r="A778" s="337"/>
      <c r="B778" s="337"/>
      <c r="C778" s="337"/>
      <c r="D778" s="337"/>
      <c r="E778" s="337"/>
      <c r="F778" s="337"/>
      <c r="G778" s="337"/>
      <c r="H778" s="337"/>
      <c r="I778" s="337"/>
      <c r="J778" s="337"/>
      <c r="K778" s="337"/>
      <c r="L778" s="337"/>
      <c r="M778" s="337"/>
      <c r="N778" s="337"/>
      <c r="O778" s="337"/>
      <c r="P778" s="337"/>
      <c r="Q778" s="337"/>
      <c r="R778" s="337"/>
      <c r="S778" s="337"/>
      <c r="T778" s="337"/>
      <c r="U778" s="337"/>
      <c r="V778" s="337"/>
      <c r="W778" s="337"/>
      <c r="X778" s="337"/>
    </row>
    <row r="779" spans="1:24" ht="12.75">
      <c r="A779" s="337"/>
      <c r="B779" s="337"/>
      <c r="C779" s="337"/>
      <c r="D779" s="337"/>
      <c r="E779" s="337"/>
      <c r="F779" s="337"/>
      <c r="G779" s="337"/>
      <c r="H779" s="337"/>
      <c r="I779" s="337"/>
      <c r="J779" s="337"/>
      <c r="K779" s="337"/>
      <c r="L779" s="337"/>
      <c r="M779" s="337"/>
      <c r="N779" s="337"/>
      <c r="O779" s="337"/>
      <c r="P779" s="337"/>
      <c r="Q779" s="337"/>
      <c r="R779" s="337"/>
      <c r="S779" s="337"/>
      <c r="T779" s="337"/>
      <c r="U779" s="337"/>
      <c r="V779" s="337"/>
      <c r="W779" s="337"/>
      <c r="X779" s="337"/>
    </row>
    <row r="780" spans="1:24" ht="12.75">
      <c r="A780" s="337"/>
      <c r="B780" s="337"/>
      <c r="C780" s="337"/>
      <c r="D780" s="337"/>
      <c r="E780" s="337"/>
      <c r="F780" s="337"/>
      <c r="G780" s="337"/>
      <c r="H780" s="337"/>
      <c r="I780" s="337"/>
      <c r="J780" s="337"/>
      <c r="K780" s="337"/>
      <c r="L780" s="337"/>
      <c r="M780" s="337"/>
      <c r="N780" s="337"/>
      <c r="O780" s="337"/>
      <c r="P780" s="337"/>
      <c r="Q780" s="337"/>
      <c r="R780" s="337"/>
      <c r="S780" s="337"/>
      <c r="T780" s="337"/>
      <c r="U780" s="337"/>
      <c r="V780" s="337"/>
      <c r="W780" s="337"/>
      <c r="X780" s="337"/>
    </row>
    <row r="781" spans="1:24" ht="12.75">
      <c r="A781" s="337"/>
      <c r="B781" s="337"/>
      <c r="C781" s="337"/>
      <c r="D781" s="337"/>
      <c r="E781" s="337"/>
      <c r="F781" s="337"/>
      <c r="G781" s="337"/>
      <c r="H781" s="337"/>
      <c r="I781" s="337"/>
      <c r="J781" s="337"/>
      <c r="K781" s="337"/>
      <c r="L781" s="337"/>
      <c r="M781" s="337"/>
      <c r="N781" s="337"/>
      <c r="O781" s="337"/>
      <c r="P781" s="337"/>
      <c r="Q781" s="337"/>
      <c r="R781" s="337"/>
      <c r="S781" s="337"/>
      <c r="T781" s="337"/>
      <c r="U781" s="337"/>
      <c r="V781" s="337"/>
      <c r="W781" s="337"/>
      <c r="X781" s="337"/>
    </row>
    <row r="782" spans="1:24" ht="12.75">
      <c r="A782" s="337"/>
      <c r="B782" s="337"/>
      <c r="C782" s="337"/>
      <c r="D782" s="337"/>
      <c r="E782" s="337"/>
      <c r="F782" s="337"/>
      <c r="G782" s="337"/>
      <c r="H782" s="337"/>
      <c r="I782" s="337"/>
      <c r="J782" s="337"/>
      <c r="K782" s="337"/>
      <c r="L782" s="337"/>
      <c r="M782" s="337"/>
      <c r="N782" s="337"/>
      <c r="O782" s="337"/>
      <c r="P782" s="337"/>
      <c r="Q782" s="337"/>
      <c r="R782" s="337"/>
      <c r="S782" s="337"/>
      <c r="T782" s="337"/>
      <c r="U782" s="337"/>
      <c r="V782" s="337"/>
      <c r="W782" s="337"/>
      <c r="X782" s="337"/>
    </row>
    <row r="783" spans="1:24" ht="12.75">
      <c r="A783" s="337"/>
      <c r="B783" s="337"/>
      <c r="C783" s="337"/>
      <c r="D783" s="337"/>
      <c r="E783" s="337"/>
      <c r="F783" s="337"/>
      <c r="G783" s="337"/>
      <c r="H783" s="337"/>
      <c r="I783" s="337"/>
      <c r="J783" s="337"/>
      <c r="K783" s="337"/>
      <c r="L783" s="337"/>
      <c r="M783" s="337"/>
      <c r="N783" s="337"/>
      <c r="O783" s="337"/>
      <c r="P783" s="337"/>
      <c r="Q783" s="337"/>
      <c r="R783" s="337"/>
      <c r="S783" s="337"/>
      <c r="T783" s="337"/>
      <c r="U783" s="337"/>
      <c r="V783" s="337"/>
      <c r="W783" s="337"/>
      <c r="X783" s="337"/>
    </row>
    <row r="784" spans="1:24" ht="12.75">
      <c r="A784" s="337"/>
      <c r="B784" s="337"/>
      <c r="C784" s="337"/>
      <c r="D784" s="337"/>
      <c r="E784" s="337"/>
      <c r="F784" s="337"/>
      <c r="G784" s="337"/>
      <c r="H784" s="337"/>
      <c r="I784" s="337"/>
      <c r="J784" s="337"/>
      <c r="K784" s="337"/>
      <c r="L784" s="337"/>
      <c r="M784" s="337"/>
      <c r="N784" s="337"/>
      <c r="O784" s="337"/>
      <c r="P784" s="337"/>
      <c r="Q784" s="337"/>
      <c r="R784" s="337"/>
      <c r="S784" s="337"/>
      <c r="T784" s="337"/>
      <c r="U784" s="337"/>
      <c r="V784" s="337"/>
      <c r="W784" s="337"/>
      <c r="X784" s="337"/>
    </row>
    <row r="785" spans="1:24" ht="12.75">
      <c r="A785" s="337"/>
      <c r="B785" s="337"/>
      <c r="C785" s="337"/>
      <c r="D785" s="337"/>
      <c r="E785" s="337"/>
      <c r="F785" s="337"/>
      <c r="G785" s="337"/>
      <c r="H785" s="337"/>
      <c r="I785" s="337"/>
      <c r="J785" s="337"/>
      <c r="K785" s="337"/>
      <c r="L785" s="337"/>
      <c r="M785" s="337"/>
      <c r="N785" s="337"/>
      <c r="O785" s="337"/>
      <c r="P785" s="337"/>
      <c r="Q785" s="337"/>
      <c r="R785" s="337"/>
      <c r="S785" s="337"/>
      <c r="T785" s="337"/>
      <c r="U785" s="337"/>
      <c r="V785" s="337"/>
      <c r="W785" s="337"/>
      <c r="X785" s="337"/>
    </row>
    <row r="786" spans="1:24" ht="12.75">
      <c r="A786" s="337"/>
      <c r="B786" s="337"/>
      <c r="C786" s="337"/>
      <c r="D786" s="337"/>
      <c r="E786" s="337"/>
      <c r="F786" s="337"/>
      <c r="G786" s="337"/>
      <c r="H786" s="337"/>
      <c r="I786" s="337"/>
      <c r="J786" s="337"/>
      <c r="K786" s="337"/>
      <c r="L786" s="337"/>
      <c r="M786" s="337"/>
      <c r="N786" s="337"/>
      <c r="O786" s="337"/>
      <c r="P786" s="337"/>
      <c r="Q786" s="337"/>
      <c r="R786" s="337"/>
      <c r="S786" s="337"/>
      <c r="T786" s="337"/>
      <c r="U786" s="337"/>
      <c r="V786" s="337"/>
      <c r="W786" s="337"/>
      <c r="X786" s="337"/>
    </row>
    <row r="787" spans="1:24" ht="12.75">
      <c r="A787" s="337"/>
      <c r="B787" s="337"/>
      <c r="C787" s="337"/>
      <c r="D787" s="337"/>
      <c r="E787" s="337"/>
      <c r="F787" s="337"/>
      <c r="G787" s="337"/>
      <c r="H787" s="337"/>
      <c r="I787" s="337"/>
      <c r="J787" s="337"/>
      <c r="K787" s="337"/>
      <c r="L787" s="337"/>
      <c r="M787" s="337"/>
      <c r="N787" s="337"/>
      <c r="O787" s="337"/>
      <c r="P787" s="337"/>
      <c r="Q787" s="337"/>
      <c r="R787" s="337"/>
      <c r="S787" s="337"/>
      <c r="T787" s="337"/>
      <c r="U787" s="337"/>
      <c r="V787" s="337"/>
      <c r="W787" s="337"/>
      <c r="X787" s="337"/>
    </row>
    <row r="788" spans="1:24" ht="12.75">
      <c r="A788" s="337"/>
      <c r="B788" s="337"/>
      <c r="C788" s="337"/>
      <c r="D788" s="337"/>
      <c r="E788" s="337"/>
      <c r="F788" s="337"/>
      <c r="G788" s="337"/>
      <c r="H788" s="337"/>
      <c r="I788" s="337"/>
      <c r="J788" s="337"/>
      <c r="K788" s="337"/>
      <c r="L788" s="337"/>
      <c r="M788" s="337"/>
      <c r="N788" s="337"/>
      <c r="O788" s="337"/>
      <c r="P788" s="337"/>
      <c r="Q788" s="337"/>
      <c r="R788" s="337"/>
      <c r="S788" s="337"/>
      <c r="T788" s="337"/>
      <c r="U788" s="337"/>
      <c r="V788" s="337"/>
      <c r="W788" s="337"/>
      <c r="X788" s="337"/>
    </row>
    <row r="789" spans="1:24" ht="12.75">
      <c r="A789" s="337"/>
      <c r="B789" s="337"/>
      <c r="C789" s="337"/>
      <c r="D789" s="337"/>
      <c r="E789" s="337"/>
      <c r="F789" s="337"/>
      <c r="G789" s="337"/>
      <c r="H789" s="337"/>
      <c r="I789" s="337"/>
      <c r="J789" s="337"/>
      <c r="K789" s="337"/>
      <c r="L789" s="337"/>
      <c r="M789" s="337"/>
      <c r="N789" s="337"/>
      <c r="O789" s="337"/>
      <c r="P789" s="337"/>
      <c r="Q789" s="337"/>
      <c r="R789" s="337"/>
      <c r="S789" s="337"/>
      <c r="T789" s="337"/>
      <c r="U789" s="337"/>
      <c r="V789" s="337"/>
      <c r="W789" s="337"/>
      <c r="X789" s="337"/>
    </row>
    <row r="790" spans="1:24" ht="12.75">
      <c r="A790" s="337"/>
      <c r="B790" s="337"/>
      <c r="C790" s="337"/>
      <c r="D790" s="337"/>
      <c r="E790" s="337"/>
      <c r="F790" s="337"/>
      <c r="G790" s="337"/>
      <c r="H790" s="337"/>
      <c r="I790" s="337"/>
      <c r="J790" s="337"/>
      <c r="K790" s="337"/>
      <c r="L790" s="337"/>
      <c r="M790" s="337"/>
      <c r="N790" s="337"/>
      <c r="O790" s="337"/>
      <c r="P790" s="337"/>
      <c r="Q790" s="337"/>
      <c r="R790" s="337"/>
      <c r="S790" s="337"/>
      <c r="T790" s="337"/>
      <c r="U790" s="337"/>
      <c r="V790" s="337"/>
      <c r="W790" s="337"/>
      <c r="X790" s="337"/>
    </row>
    <row r="791" spans="1:24" ht="12.75">
      <c r="A791" s="337"/>
      <c r="B791" s="337"/>
      <c r="C791" s="337"/>
      <c r="D791" s="337"/>
      <c r="E791" s="337"/>
      <c r="F791" s="337"/>
      <c r="G791" s="337"/>
      <c r="H791" s="337"/>
      <c r="I791" s="337"/>
      <c r="J791" s="337"/>
      <c r="K791" s="337"/>
      <c r="L791" s="337"/>
      <c r="M791" s="337"/>
      <c r="N791" s="337"/>
      <c r="O791" s="337"/>
      <c r="P791" s="337"/>
      <c r="Q791" s="337"/>
      <c r="R791" s="337"/>
      <c r="S791" s="337"/>
      <c r="T791" s="337"/>
      <c r="U791" s="337"/>
      <c r="V791" s="337"/>
      <c r="W791" s="337"/>
      <c r="X791" s="337"/>
    </row>
    <row r="792" spans="1:24" ht="12.75">
      <c r="A792" s="337"/>
      <c r="B792" s="337"/>
      <c r="C792" s="337"/>
      <c r="D792" s="337"/>
      <c r="E792" s="337"/>
      <c r="F792" s="337"/>
      <c r="G792" s="337"/>
      <c r="H792" s="337"/>
      <c r="I792" s="337"/>
      <c r="J792" s="337"/>
      <c r="K792" s="337"/>
      <c r="L792" s="337"/>
      <c r="M792" s="337"/>
      <c r="N792" s="337"/>
      <c r="O792" s="337"/>
      <c r="P792" s="337"/>
      <c r="Q792" s="337"/>
      <c r="R792" s="337"/>
      <c r="S792" s="337"/>
      <c r="T792" s="337"/>
      <c r="U792" s="337"/>
      <c r="V792" s="337"/>
      <c r="W792" s="337"/>
      <c r="X792" s="337"/>
    </row>
    <row r="793" spans="1:24" ht="12.75">
      <c r="A793" s="337"/>
      <c r="B793" s="337"/>
      <c r="C793" s="337"/>
      <c r="D793" s="337"/>
      <c r="E793" s="337"/>
      <c r="F793" s="337"/>
      <c r="G793" s="337"/>
      <c r="H793" s="337"/>
      <c r="I793" s="337"/>
      <c r="J793" s="337"/>
      <c r="K793" s="337"/>
      <c r="L793" s="337"/>
      <c r="M793" s="337"/>
      <c r="N793" s="337"/>
      <c r="O793" s="337"/>
      <c r="P793" s="337"/>
      <c r="Q793" s="337"/>
      <c r="R793" s="337"/>
      <c r="S793" s="337"/>
      <c r="T793" s="337"/>
      <c r="U793" s="337"/>
      <c r="V793" s="337"/>
      <c r="W793" s="337"/>
      <c r="X793" s="337"/>
    </row>
    <row r="794" spans="1:24" ht="12.75">
      <c r="A794" s="337"/>
      <c r="B794" s="337"/>
      <c r="C794" s="337"/>
      <c r="D794" s="337"/>
      <c r="E794" s="337"/>
      <c r="F794" s="337"/>
      <c r="G794" s="337"/>
      <c r="H794" s="337"/>
      <c r="I794" s="337"/>
      <c r="J794" s="337"/>
      <c r="K794" s="337"/>
      <c r="L794" s="337"/>
      <c r="M794" s="337"/>
      <c r="N794" s="337"/>
      <c r="O794" s="337"/>
      <c r="P794" s="337"/>
      <c r="Q794" s="337"/>
      <c r="R794" s="337"/>
      <c r="S794" s="337"/>
      <c r="T794" s="337"/>
      <c r="U794" s="337"/>
      <c r="V794" s="337"/>
      <c r="W794" s="337"/>
      <c r="X794" s="337"/>
    </row>
    <row r="795" spans="1:24" ht="12.75">
      <c r="A795" s="337"/>
      <c r="B795" s="337"/>
      <c r="C795" s="337"/>
      <c r="D795" s="337"/>
      <c r="E795" s="337"/>
      <c r="F795" s="337"/>
      <c r="G795" s="337"/>
      <c r="H795" s="337"/>
      <c r="I795" s="337"/>
      <c r="J795" s="337"/>
      <c r="K795" s="337"/>
      <c r="L795" s="337"/>
      <c r="M795" s="337"/>
      <c r="N795" s="337"/>
      <c r="O795" s="337"/>
      <c r="P795" s="337"/>
      <c r="Q795" s="337"/>
      <c r="R795" s="337"/>
      <c r="S795" s="337"/>
      <c r="T795" s="337"/>
      <c r="U795" s="337"/>
      <c r="V795" s="337"/>
      <c r="W795" s="337"/>
      <c r="X795" s="337"/>
    </row>
    <row r="796" spans="1:24" ht="12.75">
      <c r="A796" s="337"/>
      <c r="B796" s="337"/>
      <c r="C796" s="337"/>
      <c r="D796" s="337"/>
      <c r="E796" s="337"/>
      <c r="F796" s="337"/>
      <c r="G796" s="337"/>
      <c r="H796" s="337"/>
      <c r="I796" s="337"/>
      <c r="J796" s="337"/>
      <c r="K796" s="337"/>
      <c r="L796" s="337"/>
      <c r="M796" s="337"/>
      <c r="N796" s="337"/>
      <c r="O796" s="337"/>
      <c r="P796" s="337"/>
      <c r="Q796" s="337"/>
      <c r="R796" s="337"/>
      <c r="S796" s="337"/>
      <c r="T796" s="337"/>
      <c r="U796" s="337"/>
      <c r="V796" s="337"/>
      <c r="W796" s="337"/>
      <c r="X796" s="337"/>
    </row>
    <row r="797" spans="1:24" ht="12.75">
      <c r="A797" s="337"/>
      <c r="B797" s="337"/>
      <c r="C797" s="337"/>
      <c r="D797" s="337"/>
      <c r="E797" s="337"/>
      <c r="F797" s="337"/>
      <c r="G797" s="337"/>
      <c r="H797" s="337"/>
      <c r="I797" s="337"/>
      <c r="J797" s="337"/>
      <c r="K797" s="337"/>
      <c r="L797" s="337"/>
      <c r="M797" s="337"/>
      <c r="N797" s="337"/>
      <c r="O797" s="337"/>
      <c r="P797" s="337"/>
      <c r="Q797" s="337"/>
      <c r="R797" s="337"/>
      <c r="S797" s="337"/>
      <c r="T797" s="337"/>
      <c r="U797" s="337"/>
      <c r="V797" s="337"/>
      <c r="W797" s="337"/>
      <c r="X797" s="337"/>
    </row>
    <row r="798" spans="1:24" ht="12.75">
      <c r="A798" s="337"/>
      <c r="B798" s="337"/>
      <c r="C798" s="337"/>
      <c r="D798" s="337"/>
      <c r="E798" s="337"/>
      <c r="F798" s="337"/>
      <c r="G798" s="337"/>
      <c r="H798" s="337"/>
      <c r="I798" s="337"/>
      <c r="J798" s="337"/>
      <c r="K798" s="337"/>
      <c r="L798" s="337"/>
      <c r="M798" s="337"/>
      <c r="N798" s="337"/>
      <c r="O798" s="337"/>
      <c r="P798" s="337"/>
      <c r="Q798" s="337"/>
      <c r="R798" s="337"/>
      <c r="S798" s="337"/>
      <c r="T798" s="337"/>
      <c r="U798" s="337"/>
      <c r="V798" s="337"/>
      <c r="W798" s="337"/>
      <c r="X798" s="337"/>
    </row>
    <row r="799" spans="1:24" ht="12.75">
      <c r="A799" s="337"/>
      <c r="B799" s="337"/>
      <c r="C799" s="337"/>
      <c r="D799" s="337"/>
      <c r="E799" s="337"/>
      <c r="F799" s="337"/>
      <c r="G799" s="337"/>
      <c r="H799" s="337"/>
      <c r="I799" s="337"/>
      <c r="J799" s="337"/>
      <c r="K799" s="337"/>
      <c r="L799" s="337"/>
      <c r="M799" s="337"/>
      <c r="N799" s="337"/>
      <c r="O799" s="337"/>
      <c r="P799" s="337"/>
      <c r="Q799" s="337"/>
      <c r="R799" s="337"/>
      <c r="S799" s="337"/>
      <c r="T799" s="337"/>
      <c r="U799" s="337"/>
      <c r="V799" s="337"/>
      <c r="W799" s="337"/>
      <c r="X799" s="337"/>
    </row>
    <row r="800" spans="1:24" ht="12.75">
      <c r="A800" s="337"/>
      <c r="B800" s="337"/>
      <c r="C800" s="337"/>
      <c r="D800" s="337"/>
      <c r="E800" s="337"/>
      <c r="F800" s="337"/>
      <c r="G800" s="337"/>
      <c r="H800" s="337"/>
      <c r="I800" s="337"/>
      <c r="J800" s="337"/>
      <c r="K800" s="337"/>
      <c r="L800" s="337"/>
      <c r="M800" s="337"/>
      <c r="N800" s="337"/>
      <c r="O800" s="337"/>
      <c r="P800" s="337"/>
      <c r="Q800" s="337"/>
      <c r="R800" s="337"/>
      <c r="S800" s="337"/>
      <c r="T800" s="337"/>
      <c r="U800" s="337"/>
      <c r="V800" s="337"/>
      <c r="W800" s="337"/>
      <c r="X800" s="337"/>
    </row>
    <row r="801" spans="1:24" ht="12.75">
      <c r="A801" s="337"/>
      <c r="B801" s="337"/>
      <c r="C801" s="337"/>
      <c r="D801" s="337"/>
      <c r="E801" s="337"/>
      <c r="F801" s="337"/>
      <c r="G801" s="337"/>
      <c r="H801" s="337"/>
      <c r="I801" s="337"/>
      <c r="J801" s="337"/>
      <c r="K801" s="337"/>
      <c r="L801" s="337"/>
      <c r="M801" s="337"/>
      <c r="N801" s="337"/>
      <c r="O801" s="337"/>
      <c r="P801" s="337"/>
      <c r="Q801" s="337"/>
      <c r="R801" s="337"/>
      <c r="S801" s="337"/>
      <c r="T801" s="337"/>
      <c r="U801" s="337"/>
      <c r="V801" s="337"/>
      <c r="W801" s="337"/>
      <c r="X801" s="337"/>
    </row>
    <row r="802" spans="1:24" ht="12.75">
      <c r="A802" s="337"/>
      <c r="B802" s="337"/>
      <c r="C802" s="337"/>
      <c r="D802" s="337"/>
      <c r="E802" s="337"/>
      <c r="F802" s="337"/>
      <c r="G802" s="337"/>
      <c r="H802" s="337"/>
      <c r="I802" s="337"/>
      <c r="J802" s="337"/>
      <c r="K802" s="337"/>
      <c r="L802" s="337"/>
      <c r="M802" s="337"/>
      <c r="N802" s="337"/>
      <c r="O802" s="337"/>
      <c r="P802" s="337"/>
      <c r="Q802" s="337"/>
      <c r="R802" s="337"/>
      <c r="S802" s="337"/>
      <c r="T802" s="337"/>
      <c r="U802" s="337"/>
      <c r="V802" s="337"/>
      <c r="W802" s="337"/>
      <c r="X802" s="337"/>
    </row>
    <row r="803" spans="1:24" ht="12.75">
      <c r="A803" s="337"/>
      <c r="B803" s="337"/>
      <c r="C803" s="337"/>
      <c r="D803" s="337"/>
      <c r="E803" s="337"/>
      <c r="F803" s="337"/>
      <c r="G803" s="337"/>
      <c r="H803" s="337"/>
      <c r="I803" s="337"/>
      <c r="J803" s="337"/>
      <c r="K803" s="337"/>
      <c r="L803" s="337"/>
      <c r="M803" s="337"/>
      <c r="N803" s="337"/>
      <c r="O803" s="337"/>
      <c r="P803" s="337"/>
      <c r="Q803" s="337"/>
      <c r="R803" s="337"/>
      <c r="S803" s="337"/>
      <c r="T803" s="337"/>
      <c r="U803" s="337"/>
      <c r="V803" s="337"/>
      <c r="W803" s="337"/>
      <c r="X803" s="337"/>
    </row>
    <row r="804" spans="1:24" ht="12.75">
      <c r="A804" s="337"/>
      <c r="B804" s="337"/>
      <c r="C804" s="337"/>
      <c r="D804" s="337"/>
      <c r="E804" s="337"/>
      <c r="F804" s="337"/>
      <c r="G804" s="337"/>
      <c r="H804" s="337"/>
      <c r="I804" s="337"/>
      <c r="J804" s="337"/>
      <c r="K804" s="337"/>
      <c r="L804" s="337"/>
      <c r="M804" s="337"/>
      <c r="N804" s="337"/>
      <c r="O804" s="337"/>
      <c r="P804" s="337"/>
      <c r="Q804" s="337"/>
      <c r="R804" s="337"/>
      <c r="S804" s="337"/>
      <c r="T804" s="337"/>
      <c r="U804" s="337"/>
      <c r="V804" s="337"/>
      <c r="W804" s="337"/>
      <c r="X804" s="337"/>
    </row>
    <row r="805" spans="1:24" ht="12.75">
      <c r="A805" s="337"/>
      <c r="B805" s="337"/>
      <c r="C805" s="337"/>
      <c r="D805" s="337"/>
      <c r="E805" s="337"/>
      <c r="F805" s="337"/>
      <c r="G805" s="337"/>
      <c r="H805" s="337"/>
      <c r="I805" s="337"/>
      <c r="J805" s="337"/>
      <c r="K805" s="337"/>
      <c r="L805" s="337"/>
      <c r="M805" s="337"/>
      <c r="N805" s="337"/>
      <c r="O805" s="337"/>
      <c r="P805" s="337"/>
      <c r="Q805" s="337"/>
      <c r="R805" s="337"/>
      <c r="S805" s="337"/>
      <c r="T805" s="337"/>
      <c r="U805" s="337"/>
      <c r="V805" s="337"/>
      <c r="W805" s="337"/>
      <c r="X805" s="337"/>
    </row>
    <row r="806" spans="1:24" ht="12.75">
      <c r="A806" s="337"/>
      <c r="B806" s="337"/>
      <c r="C806" s="337"/>
      <c r="D806" s="337"/>
      <c r="E806" s="337"/>
      <c r="F806" s="337"/>
      <c r="G806" s="337"/>
      <c r="H806" s="337"/>
      <c r="I806" s="337"/>
      <c r="J806" s="337"/>
      <c r="K806" s="337"/>
      <c r="L806" s="337"/>
      <c r="M806" s="337"/>
      <c r="N806" s="337"/>
      <c r="O806" s="337"/>
      <c r="P806" s="337"/>
      <c r="Q806" s="337"/>
      <c r="R806" s="337"/>
      <c r="S806" s="337"/>
      <c r="T806" s="337"/>
      <c r="U806" s="337"/>
      <c r="V806" s="337"/>
      <c r="W806" s="337"/>
      <c r="X806" s="337"/>
    </row>
    <row r="807" spans="1:24" ht="12.75">
      <c r="A807" s="337"/>
      <c r="B807" s="337"/>
      <c r="C807" s="337"/>
      <c r="D807" s="337"/>
      <c r="E807" s="337"/>
      <c r="F807" s="337"/>
      <c r="G807" s="337"/>
      <c r="H807" s="337"/>
      <c r="I807" s="337"/>
      <c r="J807" s="337"/>
      <c r="K807" s="337"/>
      <c r="L807" s="337"/>
      <c r="M807" s="337"/>
      <c r="N807" s="337"/>
      <c r="O807" s="337"/>
      <c r="P807" s="337"/>
      <c r="Q807" s="337"/>
      <c r="R807" s="337"/>
      <c r="S807" s="337"/>
      <c r="T807" s="337"/>
      <c r="U807" s="337"/>
      <c r="V807" s="337"/>
      <c r="W807" s="337"/>
      <c r="X807" s="337"/>
    </row>
    <row r="808" spans="1:24" ht="12.75">
      <c r="A808" s="337"/>
      <c r="B808" s="337"/>
      <c r="C808" s="337"/>
      <c r="D808" s="337"/>
      <c r="E808" s="337"/>
      <c r="F808" s="337"/>
      <c r="G808" s="337"/>
      <c r="H808" s="337"/>
      <c r="I808" s="337"/>
      <c r="J808" s="337"/>
      <c r="K808" s="337"/>
      <c r="L808" s="337"/>
      <c r="M808" s="337"/>
      <c r="N808" s="337"/>
      <c r="O808" s="337"/>
      <c r="P808" s="337"/>
      <c r="Q808" s="337"/>
      <c r="R808" s="337"/>
      <c r="S808" s="337"/>
      <c r="T808" s="337"/>
      <c r="U808" s="337"/>
      <c r="V808" s="337"/>
      <c r="W808" s="337"/>
      <c r="X808" s="337"/>
    </row>
    <row r="809" spans="1:24" ht="12.75">
      <c r="A809" s="337"/>
      <c r="B809" s="337"/>
      <c r="C809" s="337"/>
      <c r="D809" s="337"/>
      <c r="E809" s="337"/>
      <c r="F809" s="337"/>
      <c r="G809" s="337"/>
      <c r="H809" s="337"/>
      <c r="I809" s="337"/>
      <c r="J809" s="337"/>
      <c r="K809" s="337"/>
      <c r="L809" s="337"/>
      <c r="M809" s="337"/>
      <c r="N809" s="337"/>
      <c r="O809" s="337"/>
      <c r="P809" s="337"/>
      <c r="Q809" s="337"/>
      <c r="R809" s="337"/>
      <c r="S809" s="337"/>
      <c r="T809" s="337"/>
      <c r="U809" s="337"/>
      <c r="V809" s="337"/>
      <c r="W809" s="337"/>
      <c r="X809" s="337"/>
    </row>
    <row r="810" spans="1:24" ht="12.75">
      <c r="A810" s="337"/>
      <c r="B810" s="337"/>
      <c r="C810" s="337"/>
      <c r="D810" s="337"/>
      <c r="E810" s="337"/>
      <c r="F810" s="337"/>
      <c r="G810" s="337"/>
      <c r="H810" s="337"/>
      <c r="I810" s="337"/>
      <c r="J810" s="337"/>
      <c r="K810" s="337"/>
      <c r="L810" s="337"/>
      <c r="M810" s="337"/>
      <c r="N810" s="337"/>
      <c r="O810" s="337"/>
      <c r="P810" s="337"/>
      <c r="Q810" s="337"/>
      <c r="R810" s="337"/>
      <c r="S810" s="337"/>
      <c r="T810" s="337"/>
      <c r="U810" s="337"/>
      <c r="V810" s="337"/>
      <c r="W810" s="337"/>
      <c r="X810" s="337"/>
    </row>
    <row r="811" spans="1:24" ht="12.75">
      <c r="A811" s="337"/>
      <c r="B811" s="337"/>
      <c r="C811" s="337"/>
      <c r="D811" s="337"/>
      <c r="E811" s="337"/>
      <c r="F811" s="337"/>
      <c r="G811" s="337"/>
      <c r="H811" s="337"/>
      <c r="I811" s="337"/>
      <c r="J811" s="337"/>
      <c r="K811" s="337"/>
      <c r="L811" s="337"/>
      <c r="M811" s="337"/>
      <c r="N811" s="337"/>
      <c r="O811" s="337"/>
      <c r="P811" s="337"/>
      <c r="Q811" s="337"/>
      <c r="R811" s="337"/>
      <c r="S811" s="337"/>
      <c r="T811" s="337"/>
      <c r="U811" s="337"/>
      <c r="V811" s="337"/>
      <c r="W811" s="337"/>
      <c r="X811" s="337"/>
    </row>
    <row r="812" spans="1:24" ht="12.75">
      <c r="A812" s="337"/>
      <c r="B812" s="337"/>
      <c r="C812" s="337"/>
      <c r="D812" s="337"/>
      <c r="E812" s="337"/>
      <c r="F812" s="337"/>
      <c r="G812" s="337"/>
      <c r="H812" s="337"/>
      <c r="I812" s="337"/>
      <c r="J812" s="337"/>
      <c r="K812" s="337"/>
      <c r="L812" s="337"/>
      <c r="M812" s="337"/>
      <c r="N812" s="337"/>
      <c r="O812" s="337"/>
      <c r="P812" s="337"/>
      <c r="Q812" s="337"/>
      <c r="R812" s="337"/>
      <c r="S812" s="337"/>
      <c r="T812" s="337"/>
      <c r="U812" s="337"/>
      <c r="V812" s="337"/>
      <c r="W812" s="337"/>
      <c r="X812" s="337"/>
    </row>
    <row r="813" spans="1:24" ht="12.75">
      <c r="A813" s="337"/>
      <c r="B813" s="337"/>
      <c r="C813" s="337"/>
      <c r="D813" s="337"/>
      <c r="E813" s="337"/>
      <c r="F813" s="337"/>
      <c r="G813" s="337"/>
      <c r="H813" s="337"/>
      <c r="I813" s="337"/>
      <c r="J813" s="337"/>
      <c r="K813" s="337"/>
      <c r="L813" s="337"/>
      <c r="M813" s="337"/>
      <c r="N813" s="337"/>
      <c r="O813" s="337"/>
      <c r="P813" s="337"/>
      <c r="Q813" s="337"/>
      <c r="R813" s="337"/>
      <c r="S813" s="337"/>
      <c r="T813" s="337"/>
      <c r="U813" s="337"/>
      <c r="V813" s="337"/>
      <c r="W813" s="337"/>
      <c r="X813" s="337"/>
    </row>
    <row r="814" spans="1:24" ht="12.75">
      <c r="A814" s="337"/>
      <c r="B814" s="337"/>
      <c r="C814" s="337"/>
      <c r="D814" s="337"/>
      <c r="E814" s="337"/>
      <c r="F814" s="337"/>
      <c r="G814" s="337"/>
      <c r="H814" s="337"/>
      <c r="I814" s="337"/>
      <c r="J814" s="337"/>
      <c r="K814" s="337"/>
      <c r="L814" s="337"/>
      <c r="M814" s="337"/>
      <c r="N814" s="337"/>
      <c r="O814" s="337"/>
      <c r="P814" s="337"/>
      <c r="Q814" s="337"/>
      <c r="R814" s="337"/>
      <c r="S814" s="337"/>
      <c r="T814" s="337"/>
      <c r="U814" s="337"/>
      <c r="V814" s="337"/>
      <c r="W814" s="337"/>
      <c r="X814" s="337"/>
    </row>
    <row r="815" spans="1:24" ht="12.75">
      <c r="A815" s="337"/>
      <c r="B815" s="337"/>
      <c r="C815" s="337"/>
      <c r="D815" s="337"/>
      <c r="E815" s="337"/>
      <c r="F815" s="337"/>
      <c r="G815" s="337"/>
      <c r="H815" s="337"/>
      <c r="I815" s="337"/>
      <c r="J815" s="337"/>
      <c r="K815" s="337"/>
      <c r="L815" s="337"/>
      <c r="M815" s="337"/>
      <c r="N815" s="337"/>
      <c r="O815" s="337"/>
      <c r="P815" s="337"/>
      <c r="Q815" s="337"/>
      <c r="R815" s="337"/>
      <c r="S815" s="337"/>
      <c r="T815" s="337"/>
      <c r="U815" s="337"/>
      <c r="V815" s="337"/>
      <c r="W815" s="337"/>
      <c r="X815" s="337"/>
    </row>
    <row r="816" spans="1:24" ht="12.75">
      <c r="A816" s="337"/>
      <c r="B816" s="337"/>
      <c r="C816" s="337"/>
      <c r="D816" s="337"/>
      <c r="E816" s="337"/>
      <c r="F816" s="337"/>
      <c r="G816" s="337"/>
      <c r="H816" s="337"/>
      <c r="I816" s="337"/>
      <c r="J816" s="337"/>
      <c r="K816" s="337"/>
      <c r="L816" s="337"/>
      <c r="M816" s="337"/>
      <c r="N816" s="337"/>
      <c r="O816" s="337"/>
      <c r="P816" s="337"/>
      <c r="Q816" s="337"/>
      <c r="R816" s="337"/>
      <c r="S816" s="337"/>
      <c r="T816" s="337"/>
      <c r="U816" s="337"/>
      <c r="V816" s="337"/>
      <c r="W816" s="337"/>
      <c r="X816" s="337"/>
    </row>
    <row r="817" spans="1:24" ht="12.75">
      <c r="A817" s="337"/>
      <c r="B817" s="337"/>
      <c r="C817" s="337"/>
      <c r="D817" s="337"/>
      <c r="E817" s="337"/>
      <c r="F817" s="337"/>
      <c r="G817" s="337"/>
      <c r="H817" s="337"/>
      <c r="I817" s="337"/>
      <c r="J817" s="337"/>
      <c r="K817" s="337"/>
      <c r="L817" s="337"/>
      <c r="M817" s="337"/>
      <c r="N817" s="337"/>
      <c r="O817" s="337"/>
      <c r="P817" s="337"/>
      <c r="Q817" s="337"/>
      <c r="R817" s="337"/>
      <c r="S817" s="337"/>
      <c r="T817" s="337"/>
      <c r="U817" s="337"/>
      <c r="V817" s="337"/>
      <c r="W817" s="337"/>
      <c r="X817" s="337"/>
    </row>
    <row r="818" spans="1:24" ht="12.75">
      <c r="A818" s="337"/>
      <c r="B818" s="337"/>
      <c r="C818" s="337"/>
      <c r="D818" s="337"/>
      <c r="E818" s="337"/>
      <c r="F818" s="337"/>
      <c r="G818" s="337"/>
      <c r="H818" s="337"/>
      <c r="I818" s="337"/>
      <c r="J818" s="337"/>
      <c r="K818" s="337"/>
      <c r="L818" s="337"/>
      <c r="M818" s="337"/>
      <c r="N818" s="337"/>
      <c r="O818" s="337"/>
      <c r="P818" s="337"/>
      <c r="Q818" s="337"/>
      <c r="R818" s="337"/>
      <c r="S818" s="337"/>
      <c r="T818" s="337"/>
      <c r="U818" s="337"/>
      <c r="V818" s="337"/>
      <c r="W818" s="337"/>
      <c r="X818" s="337"/>
    </row>
    <row r="819" spans="1:24" ht="12.75">
      <c r="A819" s="337"/>
      <c r="B819" s="337"/>
      <c r="C819" s="337"/>
      <c r="D819" s="337"/>
      <c r="E819" s="337"/>
      <c r="F819" s="337"/>
      <c r="G819" s="337"/>
      <c r="H819" s="337"/>
      <c r="I819" s="337"/>
      <c r="J819" s="337"/>
      <c r="K819" s="337"/>
      <c r="L819" s="337"/>
      <c r="M819" s="337"/>
      <c r="N819" s="337"/>
      <c r="O819" s="337"/>
      <c r="P819" s="337"/>
      <c r="Q819" s="337"/>
      <c r="R819" s="337"/>
      <c r="S819" s="337"/>
      <c r="T819" s="337"/>
      <c r="U819" s="337"/>
      <c r="V819" s="337"/>
      <c r="W819" s="337"/>
      <c r="X819" s="337"/>
    </row>
    <row r="820" spans="1:24" ht="12.75">
      <c r="A820" s="337"/>
      <c r="B820" s="337"/>
      <c r="C820" s="337"/>
      <c r="D820" s="337"/>
      <c r="E820" s="337"/>
      <c r="F820" s="337"/>
      <c r="G820" s="337"/>
      <c r="H820" s="337"/>
      <c r="I820" s="337"/>
      <c r="J820" s="337"/>
      <c r="K820" s="337"/>
      <c r="L820" s="337"/>
      <c r="M820" s="337"/>
      <c r="N820" s="337"/>
      <c r="O820" s="337"/>
      <c r="P820" s="337"/>
      <c r="Q820" s="337"/>
      <c r="R820" s="337"/>
      <c r="S820" s="337"/>
      <c r="T820" s="337"/>
      <c r="U820" s="337"/>
      <c r="V820" s="337"/>
      <c r="W820" s="337"/>
      <c r="X820" s="337"/>
    </row>
    <row r="821" spans="1:24" ht="12.75">
      <c r="A821" s="337"/>
      <c r="B821" s="337"/>
      <c r="C821" s="337"/>
      <c r="D821" s="337"/>
      <c r="E821" s="337"/>
      <c r="F821" s="337"/>
      <c r="G821" s="337"/>
      <c r="H821" s="337"/>
      <c r="I821" s="337"/>
      <c r="J821" s="337"/>
      <c r="K821" s="337"/>
      <c r="L821" s="337"/>
      <c r="M821" s="337"/>
      <c r="N821" s="337"/>
      <c r="O821" s="337"/>
      <c r="P821" s="337"/>
      <c r="Q821" s="337"/>
      <c r="R821" s="337"/>
      <c r="S821" s="337"/>
      <c r="T821" s="337"/>
      <c r="U821" s="337"/>
      <c r="V821" s="337"/>
      <c r="W821" s="337"/>
      <c r="X821" s="337"/>
    </row>
    <row r="822" spans="1:24" ht="12.75">
      <c r="A822" s="337"/>
      <c r="B822" s="337"/>
      <c r="C822" s="337"/>
      <c r="D822" s="337"/>
      <c r="E822" s="337"/>
      <c r="F822" s="337"/>
      <c r="G822" s="337"/>
      <c r="H822" s="337"/>
      <c r="I822" s="337"/>
      <c r="J822" s="337"/>
      <c r="K822" s="337"/>
      <c r="L822" s="337"/>
      <c r="M822" s="337"/>
      <c r="N822" s="337"/>
      <c r="O822" s="337"/>
      <c r="P822" s="337"/>
      <c r="Q822" s="337"/>
      <c r="R822" s="337"/>
      <c r="S822" s="337"/>
      <c r="T822" s="337"/>
      <c r="U822" s="337"/>
      <c r="V822" s="337"/>
      <c r="W822" s="337"/>
      <c r="X822" s="337"/>
    </row>
    <row r="823" spans="1:24" ht="12.75">
      <c r="A823" s="337"/>
      <c r="B823" s="337"/>
      <c r="C823" s="337"/>
      <c r="D823" s="337"/>
      <c r="E823" s="337"/>
      <c r="F823" s="337"/>
      <c r="G823" s="337"/>
      <c r="H823" s="337"/>
      <c r="I823" s="337"/>
      <c r="J823" s="337"/>
      <c r="K823" s="337"/>
      <c r="L823" s="337"/>
      <c r="M823" s="337"/>
      <c r="N823" s="337"/>
      <c r="O823" s="337"/>
      <c r="P823" s="337"/>
      <c r="Q823" s="337"/>
      <c r="R823" s="337"/>
      <c r="S823" s="337"/>
      <c r="T823" s="337"/>
      <c r="U823" s="337"/>
      <c r="V823" s="337"/>
      <c r="W823" s="337"/>
      <c r="X823" s="337"/>
    </row>
    <row r="824" spans="1:24" ht="12.75">
      <c r="A824" s="337"/>
      <c r="B824" s="337"/>
      <c r="C824" s="337"/>
      <c r="D824" s="337"/>
      <c r="E824" s="337"/>
      <c r="F824" s="337"/>
      <c r="G824" s="337"/>
      <c r="H824" s="337"/>
      <c r="I824" s="337"/>
      <c r="J824" s="337"/>
      <c r="K824" s="337"/>
      <c r="L824" s="337"/>
      <c r="M824" s="337"/>
      <c r="N824" s="337"/>
      <c r="O824" s="337"/>
      <c r="P824" s="337"/>
      <c r="Q824" s="337"/>
      <c r="R824" s="337"/>
      <c r="S824" s="337"/>
      <c r="T824" s="337"/>
      <c r="U824" s="337"/>
      <c r="V824" s="337"/>
      <c r="W824" s="337"/>
      <c r="X824" s="337"/>
    </row>
    <row r="825" spans="1:24" ht="12.75">
      <c r="A825" s="337"/>
      <c r="B825" s="337"/>
      <c r="C825" s="337"/>
      <c r="D825" s="337"/>
      <c r="E825" s="337"/>
      <c r="F825" s="337"/>
      <c r="G825" s="337"/>
      <c r="H825" s="337"/>
      <c r="I825" s="337"/>
      <c r="J825" s="337"/>
      <c r="K825" s="337"/>
      <c r="L825" s="337"/>
      <c r="M825" s="337"/>
      <c r="N825" s="337"/>
      <c r="O825" s="337"/>
      <c r="P825" s="337"/>
      <c r="Q825" s="337"/>
      <c r="R825" s="337"/>
      <c r="S825" s="337"/>
      <c r="T825" s="337"/>
      <c r="U825" s="337"/>
      <c r="V825" s="337"/>
      <c r="W825" s="337"/>
      <c r="X825" s="337"/>
    </row>
    <row r="826" spans="1:24" ht="12.75">
      <c r="A826" s="337"/>
      <c r="B826" s="337"/>
      <c r="C826" s="337"/>
      <c r="D826" s="337"/>
      <c r="E826" s="337"/>
      <c r="F826" s="337"/>
      <c r="G826" s="337"/>
      <c r="H826" s="337"/>
      <c r="I826" s="337"/>
      <c r="J826" s="337"/>
      <c r="K826" s="337"/>
      <c r="L826" s="337"/>
      <c r="M826" s="337"/>
      <c r="N826" s="337"/>
      <c r="O826" s="337"/>
      <c r="P826" s="337"/>
      <c r="Q826" s="337"/>
      <c r="R826" s="337"/>
      <c r="S826" s="337"/>
      <c r="T826" s="337"/>
      <c r="U826" s="337"/>
      <c r="V826" s="337"/>
      <c r="W826" s="337"/>
      <c r="X826" s="337"/>
    </row>
    <row r="827" spans="1:24" ht="12.75">
      <c r="A827" s="337"/>
      <c r="B827" s="337"/>
      <c r="C827" s="337"/>
      <c r="D827" s="337"/>
      <c r="E827" s="337"/>
      <c r="F827" s="337"/>
      <c r="G827" s="337"/>
      <c r="H827" s="337"/>
      <c r="I827" s="337"/>
      <c r="J827" s="337"/>
      <c r="K827" s="337"/>
      <c r="L827" s="337"/>
      <c r="M827" s="337"/>
      <c r="N827" s="337"/>
      <c r="O827" s="337"/>
      <c r="P827" s="337"/>
      <c r="Q827" s="337"/>
      <c r="R827" s="337"/>
      <c r="S827" s="337"/>
      <c r="T827" s="337"/>
      <c r="U827" s="337"/>
      <c r="V827" s="337"/>
      <c r="W827" s="337"/>
      <c r="X827" s="337"/>
    </row>
    <row r="828" spans="1:24" ht="12.75">
      <c r="A828" s="337"/>
      <c r="B828" s="337"/>
      <c r="C828" s="337"/>
      <c r="D828" s="337"/>
      <c r="E828" s="337"/>
      <c r="F828" s="337"/>
      <c r="G828" s="337"/>
      <c r="H828" s="337"/>
      <c r="I828" s="337"/>
      <c r="J828" s="337"/>
      <c r="K828" s="337"/>
      <c r="L828" s="337"/>
      <c r="M828" s="337"/>
      <c r="N828" s="337"/>
      <c r="O828" s="337"/>
      <c r="P828" s="337"/>
      <c r="Q828" s="337"/>
      <c r="R828" s="337"/>
      <c r="S828" s="337"/>
      <c r="T828" s="337"/>
      <c r="U828" s="337"/>
      <c r="V828" s="337"/>
      <c r="W828" s="337"/>
      <c r="X828" s="337"/>
    </row>
    <row r="829" spans="1:24" ht="12.75">
      <c r="A829" s="337"/>
      <c r="B829" s="337"/>
      <c r="C829" s="337"/>
      <c r="D829" s="337"/>
      <c r="E829" s="337"/>
      <c r="F829" s="337"/>
      <c r="G829" s="337"/>
      <c r="H829" s="337"/>
      <c r="I829" s="337"/>
      <c r="J829" s="337"/>
      <c r="K829" s="337"/>
      <c r="L829" s="337"/>
      <c r="M829" s="337"/>
      <c r="N829" s="337"/>
      <c r="O829" s="337"/>
      <c r="P829" s="337"/>
      <c r="Q829" s="337"/>
      <c r="R829" s="337"/>
      <c r="S829" s="337"/>
      <c r="T829" s="337"/>
      <c r="U829" s="337"/>
      <c r="V829" s="337"/>
      <c r="W829" s="337"/>
      <c r="X829" s="337"/>
    </row>
    <row r="830" spans="1:24" ht="12.75">
      <c r="A830" s="337"/>
      <c r="B830" s="337"/>
      <c r="C830" s="337"/>
      <c r="D830" s="337"/>
      <c r="E830" s="337"/>
      <c r="F830" s="337"/>
      <c r="G830" s="337"/>
      <c r="H830" s="337"/>
      <c r="I830" s="337"/>
      <c r="J830" s="337"/>
      <c r="K830" s="337"/>
      <c r="L830" s="337"/>
      <c r="M830" s="337"/>
      <c r="N830" s="337"/>
      <c r="O830" s="337"/>
      <c r="P830" s="337"/>
      <c r="Q830" s="337"/>
      <c r="R830" s="337"/>
      <c r="S830" s="337"/>
      <c r="T830" s="337"/>
      <c r="U830" s="337"/>
      <c r="V830" s="337"/>
      <c r="W830" s="337"/>
      <c r="X830" s="337"/>
    </row>
    <row r="831" spans="1:24" ht="12.75">
      <c r="A831" s="337"/>
      <c r="B831" s="337"/>
      <c r="C831" s="337"/>
      <c r="D831" s="337"/>
      <c r="E831" s="337"/>
      <c r="F831" s="337"/>
      <c r="G831" s="337"/>
      <c r="H831" s="337"/>
      <c r="I831" s="337"/>
      <c r="J831" s="337"/>
      <c r="K831" s="337"/>
      <c r="L831" s="337"/>
      <c r="M831" s="337"/>
      <c r="N831" s="337"/>
      <c r="O831" s="337"/>
      <c r="P831" s="337"/>
      <c r="Q831" s="337"/>
      <c r="R831" s="337"/>
      <c r="S831" s="337"/>
      <c r="T831" s="337"/>
      <c r="U831" s="337"/>
      <c r="V831" s="337"/>
      <c r="W831" s="337"/>
      <c r="X831" s="337"/>
    </row>
    <row r="832" spans="1:24" ht="12.75">
      <c r="A832" s="337"/>
      <c r="B832" s="337"/>
      <c r="C832" s="337"/>
      <c r="D832" s="337"/>
      <c r="E832" s="337"/>
      <c r="F832" s="337"/>
      <c r="G832" s="337"/>
      <c r="H832" s="337"/>
      <c r="I832" s="337"/>
      <c r="J832" s="337"/>
      <c r="K832" s="337"/>
      <c r="L832" s="337"/>
      <c r="M832" s="337"/>
      <c r="N832" s="337"/>
      <c r="O832" s="337"/>
      <c r="P832" s="337"/>
      <c r="Q832" s="337"/>
      <c r="R832" s="337"/>
      <c r="S832" s="337"/>
      <c r="T832" s="337"/>
      <c r="U832" s="337"/>
      <c r="V832" s="337"/>
      <c r="W832" s="337"/>
      <c r="X832" s="337"/>
    </row>
    <row r="833" spans="1:24" ht="12.75">
      <c r="A833" s="337"/>
      <c r="B833" s="337"/>
      <c r="C833" s="337"/>
      <c r="D833" s="337"/>
      <c r="E833" s="337"/>
      <c r="F833" s="337"/>
      <c r="G833" s="337"/>
      <c r="H833" s="337"/>
      <c r="I833" s="337"/>
      <c r="J833" s="337"/>
      <c r="K833" s="337"/>
      <c r="L833" s="337"/>
      <c r="M833" s="337"/>
      <c r="N833" s="337"/>
      <c r="O833" s="337"/>
      <c r="P833" s="337"/>
      <c r="Q833" s="337"/>
      <c r="R833" s="337"/>
      <c r="S833" s="337"/>
      <c r="T833" s="337"/>
      <c r="U833" s="337"/>
      <c r="V833" s="337"/>
      <c r="W833" s="337"/>
      <c r="X833" s="337"/>
    </row>
    <row r="834" spans="1:24" ht="12.75">
      <c r="A834" s="337"/>
      <c r="B834" s="337"/>
      <c r="C834" s="337"/>
      <c r="D834" s="337"/>
      <c r="E834" s="337"/>
      <c r="F834" s="337"/>
      <c r="G834" s="337"/>
      <c r="H834" s="337"/>
      <c r="I834" s="337"/>
      <c r="J834" s="337"/>
      <c r="K834" s="337"/>
      <c r="L834" s="337"/>
      <c r="M834" s="337"/>
      <c r="N834" s="337"/>
      <c r="O834" s="337"/>
      <c r="P834" s="337"/>
      <c r="Q834" s="337"/>
      <c r="R834" s="337"/>
      <c r="S834" s="337"/>
      <c r="T834" s="337"/>
      <c r="U834" s="337"/>
      <c r="V834" s="337"/>
      <c r="W834" s="337"/>
      <c r="X834" s="337"/>
    </row>
    <row r="835" spans="1:24" ht="12.75">
      <c r="A835" s="337"/>
      <c r="B835" s="337"/>
      <c r="C835" s="337"/>
      <c r="D835" s="337"/>
      <c r="E835" s="337"/>
      <c r="F835" s="337"/>
      <c r="G835" s="337"/>
      <c r="H835" s="337"/>
      <c r="I835" s="337"/>
      <c r="J835" s="337"/>
      <c r="K835" s="337"/>
      <c r="L835" s="337"/>
      <c r="M835" s="337"/>
      <c r="N835" s="337"/>
      <c r="O835" s="337"/>
      <c r="P835" s="337"/>
      <c r="Q835" s="337"/>
      <c r="R835" s="337"/>
      <c r="S835" s="337"/>
      <c r="T835" s="337"/>
      <c r="U835" s="337"/>
      <c r="V835" s="337"/>
      <c r="W835" s="337"/>
      <c r="X835" s="337"/>
    </row>
    <row r="836" spans="1:24" ht="12.75">
      <c r="A836" s="337"/>
      <c r="B836" s="337"/>
      <c r="C836" s="337"/>
      <c r="D836" s="337"/>
      <c r="E836" s="337"/>
      <c r="F836" s="337"/>
      <c r="G836" s="337"/>
      <c r="H836" s="337"/>
      <c r="I836" s="337"/>
      <c r="J836" s="337"/>
      <c r="K836" s="337"/>
      <c r="L836" s="337"/>
      <c r="M836" s="337"/>
      <c r="N836" s="337"/>
      <c r="O836" s="337"/>
      <c r="P836" s="337"/>
      <c r="Q836" s="337"/>
      <c r="R836" s="337"/>
      <c r="S836" s="337"/>
      <c r="T836" s="337"/>
      <c r="U836" s="337"/>
      <c r="V836" s="337"/>
      <c r="W836" s="337"/>
      <c r="X836" s="337"/>
    </row>
    <row r="837" spans="1:24" ht="12.75">
      <c r="A837" s="337"/>
      <c r="B837" s="337"/>
      <c r="C837" s="337"/>
      <c r="D837" s="337"/>
      <c r="E837" s="337"/>
      <c r="F837" s="337"/>
      <c r="G837" s="337"/>
      <c r="H837" s="337"/>
      <c r="I837" s="337"/>
      <c r="J837" s="337"/>
      <c r="K837" s="337"/>
      <c r="L837" s="337"/>
      <c r="M837" s="337"/>
      <c r="N837" s="337"/>
      <c r="O837" s="337"/>
      <c r="P837" s="337"/>
      <c r="Q837" s="337"/>
      <c r="R837" s="337"/>
      <c r="S837" s="337"/>
      <c r="T837" s="337"/>
      <c r="U837" s="337"/>
      <c r="V837" s="337"/>
      <c r="W837" s="337"/>
      <c r="X837" s="337"/>
    </row>
    <row r="838" spans="1:24" ht="12.75">
      <c r="A838" s="337"/>
      <c r="B838" s="337"/>
      <c r="C838" s="337"/>
      <c r="D838" s="337"/>
      <c r="E838" s="337"/>
      <c r="F838" s="337"/>
      <c r="G838" s="337"/>
      <c r="H838" s="337"/>
      <c r="I838" s="337"/>
      <c r="J838" s="337"/>
      <c r="K838" s="337"/>
      <c r="L838" s="337"/>
      <c r="M838" s="337"/>
      <c r="N838" s="337"/>
      <c r="O838" s="337"/>
      <c r="P838" s="337"/>
      <c r="Q838" s="337"/>
      <c r="R838" s="337"/>
      <c r="S838" s="337"/>
      <c r="T838" s="337"/>
      <c r="U838" s="337"/>
      <c r="V838" s="337"/>
      <c r="W838" s="337"/>
      <c r="X838" s="337"/>
    </row>
    <row r="839" spans="1:24" ht="12.75">
      <c r="A839" s="337"/>
      <c r="B839" s="337"/>
      <c r="C839" s="337"/>
      <c r="D839" s="337"/>
      <c r="E839" s="337"/>
      <c r="F839" s="337"/>
      <c r="G839" s="337"/>
      <c r="H839" s="337"/>
      <c r="I839" s="337"/>
      <c r="J839" s="337"/>
      <c r="K839" s="337"/>
      <c r="L839" s="337"/>
      <c r="M839" s="337"/>
      <c r="N839" s="337"/>
      <c r="O839" s="337"/>
      <c r="P839" s="337"/>
      <c r="Q839" s="337"/>
      <c r="R839" s="337"/>
      <c r="S839" s="337"/>
      <c r="T839" s="337"/>
      <c r="U839" s="337"/>
      <c r="V839" s="337"/>
      <c r="W839" s="337"/>
      <c r="X839" s="337"/>
    </row>
    <row r="840" spans="1:24" ht="12.75">
      <c r="A840" s="337"/>
      <c r="B840" s="337"/>
      <c r="C840" s="337"/>
      <c r="D840" s="337"/>
      <c r="E840" s="337"/>
      <c r="F840" s="337"/>
      <c r="G840" s="337"/>
      <c r="H840" s="337"/>
      <c r="I840" s="337"/>
      <c r="J840" s="337"/>
      <c r="K840" s="337"/>
      <c r="L840" s="337"/>
      <c r="M840" s="337"/>
      <c r="N840" s="337"/>
      <c r="O840" s="337"/>
      <c r="P840" s="337"/>
      <c r="Q840" s="337"/>
      <c r="R840" s="337"/>
      <c r="S840" s="337"/>
      <c r="T840" s="337"/>
      <c r="U840" s="337"/>
      <c r="V840" s="337"/>
      <c r="W840" s="337"/>
      <c r="X840" s="337"/>
    </row>
    <row r="841" spans="1:24" ht="12.75">
      <c r="A841" s="337"/>
      <c r="B841" s="337"/>
      <c r="C841" s="337"/>
      <c r="D841" s="337"/>
      <c r="E841" s="337"/>
      <c r="F841" s="337"/>
      <c r="G841" s="337"/>
      <c r="H841" s="337"/>
      <c r="I841" s="337"/>
      <c r="J841" s="337"/>
      <c r="K841" s="337"/>
      <c r="L841" s="337"/>
      <c r="M841" s="337"/>
      <c r="N841" s="337"/>
      <c r="O841" s="337"/>
      <c r="P841" s="337"/>
      <c r="Q841" s="337"/>
      <c r="R841" s="337"/>
      <c r="S841" s="337"/>
      <c r="T841" s="337"/>
      <c r="U841" s="337"/>
      <c r="V841" s="337"/>
      <c r="W841" s="337"/>
      <c r="X841" s="337"/>
    </row>
    <row r="842" spans="1:24" ht="12.75">
      <c r="A842" s="337"/>
      <c r="B842" s="337"/>
      <c r="C842" s="337"/>
      <c r="D842" s="337"/>
      <c r="E842" s="337"/>
      <c r="F842" s="337"/>
      <c r="G842" s="337"/>
      <c r="H842" s="337"/>
      <c r="I842" s="337"/>
      <c r="J842" s="337"/>
      <c r="K842" s="337"/>
      <c r="L842" s="337"/>
      <c r="M842" s="337"/>
      <c r="N842" s="337"/>
      <c r="O842" s="337"/>
      <c r="P842" s="337"/>
      <c r="Q842" s="337"/>
      <c r="R842" s="337"/>
      <c r="S842" s="337"/>
      <c r="T842" s="337"/>
      <c r="U842" s="337"/>
      <c r="V842" s="337"/>
      <c r="W842" s="337"/>
      <c r="X842" s="337"/>
    </row>
    <row r="843" spans="1:24" ht="12.75">
      <c r="A843" s="337"/>
      <c r="B843" s="337"/>
      <c r="C843" s="337"/>
      <c r="D843" s="337"/>
      <c r="E843" s="337"/>
      <c r="F843" s="337"/>
      <c r="G843" s="337"/>
      <c r="H843" s="337"/>
      <c r="I843" s="337"/>
      <c r="J843" s="337"/>
      <c r="K843" s="337"/>
      <c r="L843" s="337"/>
      <c r="M843" s="337"/>
      <c r="N843" s="337"/>
      <c r="O843" s="337"/>
      <c r="P843" s="337"/>
      <c r="Q843" s="337"/>
      <c r="R843" s="337"/>
      <c r="S843" s="337"/>
      <c r="T843" s="337"/>
      <c r="U843" s="337"/>
      <c r="V843" s="337"/>
      <c r="W843" s="337"/>
      <c r="X843" s="337"/>
    </row>
    <row r="844" spans="1:24" ht="12.75">
      <c r="A844" s="337"/>
      <c r="B844" s="337"/>
      <c r="C844" s="337"/>
      <c r="D844" s="337"/>
      <c r="E844" s="337"/>
      <c r="F844" s="337"/>
      <c r="G844" s="337"/>
      <c r="H844" s="337"/>
      <c r="I844" s="337"/>
      <c r="J844" s="337"/>
      <c r="K844" s="337"/>
      <c r="L844" s="337"/>
      <c r="M844" s="337"/>
      <c r="N844" s="337"/>
      <c r="O844" s="337"/>
      <c r="P844" s="337"/>
      <c r="Q844" s="337"/>
      <c r="R844" s="337"/>
      <c r="S844" s="337"/>
      <c r="T844" s="337"/>
      <c r="U844" s="337"/>
      <c r="V844" s="337"/>
      <c r="W844" s="337"/>
      <c r="X844" s="337"/>
    </row>
    <row r="845" spans="1:24" ht="12.75">
      <c r="A845" s="337"/>
      <c r="B845" s="337"/>
      <c r="C845" s="337"/>
      <c r="D845" s="337"/>
      <c r="E845" s="337"/>
      <c r="F845" s="337"/>
      <c r="G845" s="337"/>
      <c r="H845" s="337"/>
      <c r="I845" s="337"/>
      <c r="J845" s="337"/>
      <c r="K845" s="337"/>
      <c r="L845" s="337"/>
      <c r="M845" s="337"/>
      <c r="N845" s="337"/>
      <c r="O845" s="337"/>
      <c r="P845" s="337"/>
      <c r="Q845" s="337"/>
      <c r="R845" s="337"/>
      <c r="S845" s="337"/>
      <c r="T845" s="337"/>
      <c r="U845" s="337"/>
      <c r="V845" s="337"/>
      <c r="W845" s="337"/>
      <c r="X845" s="337"/>
    </row>
    <row r="846" spans="1:24" ht="12.75">
      <c r="A846" s="337"/>
      <c r="B846" s="337"/>
      <c r="C846" s="337"/>
      <c r="D846" s="337"/>
      <c r="E846" s="337"/>
      <c r="F846" s="337"/>
      <c r="G846" s="337"/>
      <c r="H846" s="337"/>
      <c r="I846" s="337"/>
      <c r="J846" s="337"/>
      <c r="K846" s="337"/>
      <c r="L846" s="337"/>
      <c r="M846" s="337"/>
      <c r="N846" s="337"/>
      <c r="O846" s="337"/>
      <c r="P846" s="337"/>
      <c r="Q846" s="337"/>
      <c r="R846" s="337"/>
      <c r="S846" s="337"/>
      <c r="T846" s="337"/>
      <c r="U846" s="337"/>
      <c r="V846" s="337"/>
      <c r="W846" s="337"/>
      <c r="X846" s="337"/>
    </row>
    <row r="847" spans="1:24" ht="12.75">
      <c r="A847" s="337"/>
      <c r="B847" s="337"/>
      <c r="C847" s="337"/>
      <c r="D847" s="337"/>
      <c r="E847" s="337"/>
      <c r="F847" s="337"/>
      <c r="G847" s="337"/>
      <c r="H847" s="337"/>
      <c r="I847" s="337"/>
      <c r="J847" s="337"/>
      <c r="K847" s="337"/>
      <c r="L847" s="337"/>
      <c r="M847" s="337"/>
      <c r="N847" s="337"/>
      <c r="O847" s="337"/>
      <c r="P847" s="337"/>
      <c r="Q847" s="337"/>
      <c r="R847" s="337"/>
      <c r="S847" s="337"/>
      <c r="T847" s="337"/>
      <c r="U847" s="337"/>
      <c r="V847" s="337"/>
      <c r="W847" s="337"/>
      <c r="X847" s="337"/>
    </row>
    <row r="848" spans="1:24" ht="12.75">
      <c r="A848" s="337"/>
      <c r="B848" s="337"/>
      <c r="C848" s="337"/>
      <c r="D848" s="337"/>
      <c r="E848" s="337"/>
      <c r="F848" s="337"/>
      <c r="G848" s="337"/>
      <c r="H848" s="337"/>
      <c r="I848" s="337"/>
      <c r="J848" s="337"/>
      <c r="K848" s="337"/>
      <c r="L848" s="337"/>
      <c r="M848" s="337"/>
      <c r="N848" s="337"/>
      <c r="O848" s="337"/>
      <c r="P848" s="337"/>
      <c r="Q848" s="337"/>
      <c r="R848" s="337"/>
      <c r="S848" s="337"/>
      <c r="T848" s="337"/>
      <c r="U848" s="337"/>
      <c r="V848" s="337"/>
      <c r="W848" s="337"/>
      <c r="X848" s="337"/>
    </row>
    <row r="849" spans="1:24" ht="12.75">
      <c r="A849" s="337"/>
      <c r="B849" s="337"/>
      <c r="C849" s="337"/>
      <c r="D849" s="337"/>
      <c r="E849" s="337"/>
      <c r="F849" s="337"/>
      <c r="G849" s="337"/>
      <c r="H849" s="337"/>
      <c r="I849" s="337"/>
      <c r="J849" s="337"/>
      <c r="K849" s="337"/>
      <c r="L849" s="337"/>
      <c r="M849" s="337"/>
      <c r="N849" s="337"/>
      <c r="O849" s="337"/>
      <c r="P849" s="337"/>
      <c r="Q849" s="337"/>
      <c r="R849" s="337"/>
      <c r="S849" s="337"/>
      <c r="T849" s="337"/>
      <c r="U849" s="337"/>
      <c r="V849" s="337"/>
      <c r="W849" s="337"/>
      <c r="X849" s="337"/>
    </row>
    <row r="850" spans="1:24" ht="12.75">
      <c r="A850" s="337"/>
      <c r="B850" s="337"/>
      <c r="C850" s="337"/>
      <c r="D850" s="337"/>
      <c r="E850" s="337"/>
      <c r="F850" s="337"/>
      <c r="G850" s="337"/>
      <c r="H850" s="337"/>
      <c r="I850" s="337"/>
      <c r="J850" s="337"/>
      <c r="K850" s="337"/>
      <c r="L850" s="337"/>
      <c r="M850" s="337"/>
      <c r="N850" s="337"/>
      <c r="O850" s="337"/>
      <c r="P850" s="337"/>
      <c r="Q850" s="337"/>
      <c r="R850" s="337"/>
      <c r="S850" s="337"/>
      <c r="T850" s="337"/>
      <c r="U850" s="337"/>
      <c r="V850" s="337"/>
      <c r="W850" s="337"/>
      <c r="X850" s="337"/>
    </row>
    <row r="851" spans="1:24" ht="12.75">
      <c r="A851" s="337"/>
      <c r="B851" s="337"/>
      <c r="C851" s="337"/>
      <c r="D851" s="337"/>
      <c r="E851" s="337"/>
      <c r="F851" s="337"/>
      <c r="G851" s="337"/>
      <c r="H851" s="337"/>
      <c r="I851" s="337"/>
      <c r="J851" s="337"/>
      <c r="K851" s="337"/>
      <c r="L851" s="337"/>
      <c r="M851" s="337"/>
      <c r="N851" s="337"/>
      <c r="O851" s="337"/>
      <c r="P851" s="337"/>
      <c r="Q851" s="337"/>
      <c r="R851" s="337"/>
      <c r="S851" s="337"/>
      <c r="T851" s="337"/>
      <c r="U851" s="337"/>
      <c r="V851" s="337"/>
      <c r="W851" s="337"/>
      <c r="X851" s="337"/>
    </row>
    <row r="852" spans="1:24" ht="12.75">
      <c r="A852" s="337"/>
      <c r="B852" s="337"/>
      <c r="C852" s="337"/>
      <c r="D852" s="337"/>
      <c r="E852" s="337"/>
      <c r="F852" s="337"/>
      <c r="G852" s="337"/>
      <c r="H852" s="337"/>
      <c r="I852" s="337"/>
      <c r="J852" s="337"/>
      <c r="K852" s="337"/>
      <c r="L852" s="337"/>
      <c r="M852" s="337"/>
      <c r="N852" s="337"/>
      <c r="O852" s="337"/>
      <c r="P852" s="337"/>
      <c r="Q852" s="337"/>
      <c r="R852" s="337"/>
      <c r="S852" s="337"/>
      <c r="T852" s="337"/>
      <c r="U852" s="337"/>
      <c r="V852" s="337"/>
      <c r="W852" s="337"/>
      <c r="X852" s="337"/>
    </row>
    <row r="853" spans="1:24" ht="12.75">
      <c r="A853" s="337"/>
      <c r="B853" s="337"/>
      <c r="C853" s="337"/>
      <c r="D853" s="337"/>
      <c r="E853" s="337"/>
      <c r="F853" s="337"/>
      <c r="G853" s="337"/>
      <c r="H853" s="337"/>
      <c r="I853" s="337"/>
      <c r="J853" s="337"/>
      <c r="K853" s="337"/>
      <c r="L853" s="337"/>
      <c r="M853" s="337"/>
      <c r="N853" s="337"/>
      <c r="O853" s="337"/>
      <c r="P853" s="337"/>
      <c r="Q853" s="337"/>
      <c r="R853" s="337"/>
      <c r="S853" s="337"/>
      <c r="T853" s="337"/>
      <c r="U853" s="337"/>
      <c r="V853" s="337"/>
      <c r="W853" s="337"/>
      <c r="X853" s="337"/>
    </row>
    <row r="854" spans="1:24" ht="12.75">
      <c r="A854" s="337"/>
      <c r="B854" s="337"/>
      <c r="C854" s="337"/>
      <c r="D854" s="337"/>
      <c r="E854" s="337"/>
      <c r="F854" s="337"/>
      <c r="G854" s="337"/>
      <c r="H854" s="337"/>
      <c r="I854" s="337"/>
      <c r="J854" s="337"/>
      <c r="K854" s="337"/>
      <c r="L854" s="337"/>
      <c r="M854" s="337"/>
      <c r="N854" s="337"/>
      <c r="O854" s="337"/>
      <c r="P854" s="337"/>
      <c r="Q854" s="337"/>
      <c r="R854" s="337"/>
      <c r="S854" s="337"/>
      <c r="T854" s="337"/>
      <c r="U854" s="337"/>
      <c r="V854" s="337"/>
      <c r="W854" s="337"/>
      <c r="X854" s="337"/>
    </row>
    <row r="855" spans="1:24" ht="12.75">
      <c r="A855" s="337"/>
      <c r="B855" s="337"/>
      <c r="C855" s="337"/>
      <c r="D855" s="337"/>
      <c r="E855" s="337"/>
      <c r="F855" s="337"/>
      <c r="G855" s="337"/>
      <c r="H855" s="337"/>
      <c r="I855" s="337"/>
      <c r="J855" s="337"/>
      <c r="K855" s="337"/>
      <c r="L855" s="337"/>
      <c r="M855" s="337"/>
      <c r="N855" s="337"/>
      <c r="O855" s="337"/>
      <c r="P855" s="337"/>
      <c r="Q855" s="337"/>
      <c r="R855" s="337"/>
      <c r="S855" s="337"/>
      <c r="T855" s="337"/>
      <c r="U855" s="337"/>
      <c r="V855" s="337"/>
      <c r="W855" s="337"/>
      <c r="X855" s="337"/>
    </row>
    <row r="856" spans="1:24" ht="12.75">
      <c r="A856" s="337"/>
      <c r="B856" s="337"/>
      <c r="C856" s="337"/>
      <c r="D856" s="337"/>
      <c r="E856" s="337"/>
      <c r="F856" s="337"/>
      <c r="G856" s="337"/>
      <c r="H856" s="337"/>
      <c r="I856" s="337"/>
      <c r="J856" s="337"/>
      <c r="K856" s="337"/>
      <c r="L856" s="337"/>
      <c r="M856" s="337"/>
      <c r="N856" s="337"/>
      <c r="O856" s="337"/>
      <c r="P856" s="337"/>
      <c r="Q856" s="337"/>
      <c r="R856" s="337"/>
      <c r="S856" s="337"/>
      <c r="T856" s="337"/>
      <c r="U856" s="337"/>
      <c r="V856" s="337"/>
      <c r="W856" s="337"/>
      <c r="X856" s="337"/>
    </row>
    <row r="857" spans="1:24" ht="12.75">
      <c r="A857" s="337"/>
      <c r="B857" s="337"/>
      <c r="C857" s="337"/>
      <c r="D857" s="337"/>
      <c r="E857" s="337"/>
      <c r="F857" s="337"/>
      <c r="G857" s="337"/>
      <c r="H857" s="337"/>
      <c r="I857" s="337"/>
      <c r="J857" s="337"/>
      <c r="K857" s="337"/>
      <c r="L857" s="337"/>
      <c r="M857" s="337"/>
      <c r="N857" s="337"/>
      <c r="O857" s="337"/>
      <c r="P857" s="337"/>
      <c r="Q857" s="337"/>
      <c r="R857" s="337"/>
      <c r="S857" s="337"/>
      <c r="T857" s="337"/>
      <c r="U857" s="337"/>
      <c r="V857" s="337"/>
      <c r="W857" s="337"/>
      <c r="X857" s="337"/>
    </row>
    <row r="858" spans="1:24" ht="12.75">
      <c r="A858" s="337"/>
      <c r="B858" s="337"/>
      <c r="C858" s="337"/>
      <c r="D858" s="337"/>
      <c r="E858" s="337"/>
      <c r="F858" s="337"/>
      <c r="G858" s="337"/>
      <c r="H858" s="337"/>
      <c r="I858" s="337"/>
      <c r="J858" s="337"/>
      <c r="K858" s="337"/>
      <c r="L858" s="337"/>
      <c r="M858" s="337"/>
      <c r="N858" s="337"/>
      <c r="O858" s="337"/>
      <c r="P858" s="337"/>
      <c r="Q858" s="337"/>
      <c r="R858" s="337"/>
      <c r="S858" s="337"/>
      <c r="T858" s="337"/>
      <c r="U858" s="337"/>
      <c r="V858" s="337"/>
      <c r="W858" s="337"/>
      <c r="X858" s="337"/>
    </row>
    <row r="859" spans="1:24" ht="12.75">
      <c r="A859" s="337"/>
      <c r="B859" s="337"/>
      <c r="C859" s="337"/>
      <c r="D859" s="337"/>
      <c r="E859" s="337"/>
      <c r="F859" s="337"/>
      <c r="G859" s="337"/>
      <c r="H859" s="337"/>
      <c r="I859" s="337"/>
      <c r="J859" s="337"/>
      <c r="K859" s="337"/>
      <c r="L859" s="337"/>
      <c r="M859" s="337"/>
      <c r="N859" s="337"/>
      <c r="O859" s="337"/>
      <c r="P859" s="337"/>
      <c r="Q859" s="337"/>
      <c r="R859" s="337"/>
      <c r="S859" s="337"/>
      <c r="T859" s="337"/>
      <c r="U859" s="337"/>
      <c r="V859" s="337"/>
      <c r="W859" s="337"/>
      <c r="X859" s="337"/>
    </row>
    <row r="860" spans="1:24" ht="12.75">
      <c r="A860" s="337"/>
      <c r="B860" s="337"/>
      <c r="C860" s="337"/>
      <c r="D860" s="337"/>
      <c r="E860" s="337"/>
      <c r="F860" s="337"/>
      <c r="G860" s="337"/>
      <c r="H860" s="337"/>
      <c r="I860" s="337"/>
      <c r="J860" s="337"/>
      <c r="K860" s="337"/>
      <c r="L860" s="337"/>
      <c r="M860" s="337"/>
      <c r="N860" s="337"/>
      <c r="O860" s="337"/>
      <c r="P860" s="337"/>
      <c r="Q860" s="337"/>
      <c r="R860" s="337"/>
      <c r="S860" s="337"/>
      <c r="T860" s="337"/>
      <c r="U860" s="337"/>
      <c r="V860" s="337"/>
      <c r="W860" s="337"/>
      <c r="X860" s="337"/>
    </row>
    <row r="861" spans="1:24" ht="12.75">
      <c r="A861" s="337"/>
      <c r="B861" s="337"/>
      <c r="C861" s="337"/>
      <c r="D861" s="337"/>
      <c r="E861" s="337"/>
      <c r="F861" s="337"/>
      <c r="G861" s="337"/>
      <c r="H861" s="337"/>
      <c r="I861" s="337"/>
      <c r="J861" s="337"/>
      <c r="K861" s="337"/>
      <c r="L861" s="337"/>
      <c r="M861" s="337"/>
      <c r="N861" s="337"/>
      <c r="O861" s="337"/>
      <c r="P861" s="337"/>
      <c r="Q861" s="337"/>
      <c r="R861" s="337"/>
      <c r="S861" s="337"/>
      <c r="T861" s="337"/>
      <c r="U861" s="337"/>
      <c r="V861" s="337"/>
      <c r="W861" s="337"/>
      <c r="X861" s="337"/>
    </row>
    <row r="862" spans="1:24" ht="12.75">
      <c r="A862" s="337"/>
      <c r="B862" s="337"/>
      <c r="C862" s="337"/>
      <c r="D862" s="337"/>
      <c r="E862" s="337"/>
      <c r="F862" s="337"/>
      <c r="G862" s="337"/>
      <c r="H862" s="337"/>
      <c r="I862" s="337"/>
      <c r="J862" s="337"/>
      <c r="K862" s="337"/>
      <c r="L862" s="337"/>
      <c r="M862" s="337"/>
      <c r="N862" s="337"/>
      <c r="O862" s="337"/>
      <c r="P862" s="337"/>
      <c r="Q862" s="337"/>
      <c r="R862" s="337"/>
      <c r="S862" s="337"/>
      <c r="T862" s="337"/>
      <c r="U862" s="337"/>
      <c r="V862" s="337"/>
      <c r="W862" s="337"/>
      <c r="X862" s="337"/>
    </row>
    <row r="863" spans="1:24" ht="12.75">
      <c r="A863" s="337"/>
      <c r="B863" s="337"/>
      <c r="C863" s="337"/>
      <c r="D863" s="337"/>
      <c r="E863" s="337"/>
      <c r="F863" s="337"/>
      <c r="G863" s="337"/>
      <c r="H863" s="337"/>
      <c r="I863" s="337"/>
      <c r="J863" s="337"/>
      <c r="K863" s="337"/>
      <c r="L863" s="337"/>
      <c r="M863" s="337"/>
      <c r="N863" s="337"/>
      <c r="O863" s="337"/>
      <c r="P863" s="337"/>
      <c r="Q863" s="337"/>
      <c r="R863" s="337"/>
      <c r="S863" s="337"/>
      <c r="T863" s="337"/>
      <c r="U863" s="337"/>
      <c r="V863" s="337"/>
      <c r="W863" s="337"/>
      <c r="X863" s="337"/>
    </row>
    <row r="864" spans="1:24" ht="12.75">
      <c r="A864" s="337"/>
      <c r="B864" s="337"/>
      <c r="C864" s="337"/>
      <c r="D864" s="337"/>
      <c r="E864" s="337"/>
      <c r="F864" s="337"/>
      <c r="G864" s="337"/>
      <c r="H864" s="337"/>
      <c r="I864" s="337"/>
      <c r="J864" s="337"/>
      <c r="K864" s="337"/>
      <c r="L864" s="337"/>
      <c r="M864" s="337"/>
      <c r="N864" s="337"/>
      <c r="O864" s="337"/>
      <c r="P864" s="337"/>
      <c r="Q864" s="337"/>
      <c r="R864" s="337"/>
      <c r="S864" s="337"/>
      <c r="T864" s="337"/>
      <c r="U864" s="337"/>
      <c r="V864" s="337"/>
      <c r="W864" s="337"/>
      <c r="X864" s="337"/>
    </row>
    <row r="865" spans="1:24" ht="12.75">
      <c r="A865" s="337"/>
      <c r="B865" s="337"/>
      <c r="C865" s="337"/>
      <c r="D865" s="337"/>
      <c r="E865" s="337"/>
      <c r="F865" s="337"/>
      <c r="G865" s="337"/>
      <c r="H865" s="337"/>
      <c r="I865" s="337"/>
      <c r="J865" s="337"/>
      <c r="K865" s="337"/>
      <c r="L865" s="337"/>
      <c r="M865" s="337"/>
      <c r="N865" s="337"/>
      <c r="O865" s="337"/>
      <c r="P865" s="337"/>
      <c r="Q865" s="337"/>
      <c r="R865" s="337"/>
      <c r="S865" s="337"/>
      <c r="T865" s="337"/>
      <c r="U865" s="337"/>
      <c r="V865" s="337"/>
      <c r="W865" s="337"/>
      <c r="X865" s="337"/>
    </row>
    <row r="866" spans="1:24" ht="12.75">
      <c r="A866" s="337"/>
      <c r="B866" s="337"/>
      <c r="C866" s="337"/>
      <c r="D866" s="337"/>
      <c r="E866" s="337"/>
      <c r="F866" s="337"/>
      <c r="G866" s="337"/>
      <c r="H866" s="337"/>
      <c r="I866" s="337"/>
      <c r="J866" s="337"/>
      <c r="K866" s="337"/>
      <c r="L866" s="337"/>
      <c r="M866" s="337"/>
      <c r="N866" s="337"/>
      <c r="O866" s="337"/>
      <c r="P866" s="337"/>
      <c r="Q866" s="337"/>
      <c r="R866" s="337"/>
      <c r="S866" s="337"/>
      <c r="T866" s="337"/>
      <c r="U866" s="337"/>
      <c r="V866" s="337"/>
      <c r="W866" s="337"/>
      <c r="X866" s="337"/>
    </row>
    <row r="867" spans="1:24" ht="12.75">
      <c r="A867" s="337"/>
      <c r="B867" s="337"/>
      <c r="C867" s="337"/>
      <c r="D867" s="337"/>
      <c r="E867" s="337"/>
      <c r="F867" s="337"/>
      <c r="G867" s="337"/>
      <c r="H867" s="337"/>
      <c r="I867" s="337"/>
      <c r="J867" s="337"/>
      <c r="K867" s="337"/>
      <c r="L867" s="337"/>
      <c r="M867" s="337"/>
      <c r="N867" s="337"/>
      <c r="O867" s="337"/>
      <c r="P867" s="337"/>
      <c r="Q867" s="337"/>
      <c r="R867" s="337"/>
      <c r="S867" s="337"/>
      <c r="T867" s="337"/>
      <c r="U867" s="337"/>
      <c r="V867" s="337"/>
      <c r="W867" s="337"/>
      <c r="X867" s="337"/>
    </row>
    <row r="868" spans="1:24" ht="12.75">
      <c r="A868" s="337"/>
      <c r="B868" s="337"/>
      <c r="C868" s="337"/>
      <c r="D868" s="337"/>
      <c r="E868" s="337"/>
      <c r="F868" s="337"/>
      <c r="G868" s="337"/>
      <c r="H868" s="337"/>
      <c r="I868" s="337"/>
      <c r="J868" s="337"/>
      <c r="K868" s="337"/>
      <c r="L868" s="337"/>
      <c r="M868" s="337"/>
      <c r="N868" s="337"/>
      <c r="O868" s="337"/>
      <c r="P868" s="337"/>
      <c r="Q868" s="337"/>
      <c r="R868" s="337"/>
      <c r="S868" s="337"/>
      <c r="T868" s="337"/>
      <c r="U868" s="337"/>
      <c r="V868" s="337"/>
      <c r="W868" s="337"/>
      <c r="X868" s="337"/>
    </row>
    <row r="869" spans="1:24" ht="12.75">
      <c r="A869" s="337"/>
      <c r="B869" s="337"/>
      <c r="C869" s="337"/>
      <c r="D869" s="337"/>
      <c r="E869" s="337"/>
      <c r="F869" s="337"/>
      <c r="G869" s="337"/>
      <c r="H869" s="337"/>
      <c r="I869" s="337"/>
      <c r="J869" s="337"/>
      <c r="K869" s="337"/>
      <c r="L869" s="337"/>
      <c r="M869" s="337"/>
      <c r="N869" s="337"/>
      <c r="O869" s="337"/>
      <c r="P869" s="337"/>
      <c r="Q869" s="337"/>
      <c r="R869" s="337"/>
      <c r="S869" s="337"/>
      <c r="T869" s="337"/>
      <c r="U869" s="337"/>
      <c r="V869" s="337"/>
      <c r="W869" s="337"/>
      <c r="X869" s="337"/>
    </row>
    <row r="870" spans="1:24" ht="12.75">
      <c r="A870" s="337"/>
      <c r="B870" s="337"/>
      <c r="C870" s="337"/>
      <c r="D870" s="337"/>
      <c r="E870" s="337"/>
      <c r="F870" s="337"/>
      <c r="G870" s="337"/>
      <c r="H870" s="337"/>
      <c r="I870" s="337"/>
      <c r="J870" s="337"/>
      <c r="K870" s="337"/>
      <c r="L870" s="337"/>
      <c r="M870" s="337"/>
      <c r="N870" s="337"/>
      <c r="O870" s="337"/>
      <c r="P870" s="337"/>
      <c r="Q870" s="337"/>
      <c r="R870" s="337"/>
      <c r="S870" s="337"/>
      <c r="T870" s="337"/>
      <c r="U870" s="337"/>
      <c r="V870" s="337"/>
      <c r="W870" s="337"/>
      <c r="X870" s="337"/>
    </row>
    <row r="871" spans="1:24" ht="12.75">
      <c r="A871" s="337"/>
      <c r="B871" s="337"/>
      <c r="C871" s="337"/>
      <c r="D871" s="337"/>
      <c r="E871" s="337"/>
      <c r="F871" s="337"/>
      <c r="G871" s="337"/>
      <c r="H871" s="337"/>
      <c r="I871" s="337"/>
      <c r="J871" s="337"/>
      <c r="K871" s="337"/>
      <c r="L871" s="337"/>
      <c r="M871" s="337"/>
      <c r="N871" s="337"/>
      <c r="O871" s="337"/>
      <c r="P871" s="337"/>
      <c r="Q871" s="337"/>
      <c r="R871" s="337"/>
      <c r="S871" s="337"/>
      <c r="T871" s="337"/>
      <c r="U871" s="337"/>
      <c r="V871" s="337"/>
      <c r="W871" s="337"/>
      <c r="X871" s="337"/>
    </row>
    <row r="872" spans="1:24" ht="12.75">
      <c r="A872" s="337"/>
      <c r="B872" s="337"/>
      <c r="C872" s="337"/>
      <c r="D872" s="337"/>
      <c r="E872" s="337"/>
      <c r="F872" s="337"/>
      <c r="G872" s="337"/>
      <c r="H872" s="337"/>
      <c r="I872" s="337"/>
      <c r="J872" s="337"/>
      <c r="K872" s="337"/>
      <c r="L872" s="337"/>
      <c r="M872" s="337"/>
      <c r="N872" s="337"/>
      <c r="O872" s="337"/>
      <c r="P872" s="337"/>
      <c r="Q872" s="337"/>
      <c r="R872" s="337"/>
      <c r="S872" s="337"/>
      <c r="T872" s="337"/>
      <c r="U872" s="337"/>
      <c r="V872" s="337"/>
      <c r="W872" s="337"/>
      <c r="X872" s="337"/>
    </row>
    <row r="873" spans="1:24" ht="12.75">
      <c r="A873" s="337"/>
      <c r="B873" s="337"/>
      <c r="C873" s="337"/>
      <c r="D873" s="337"/>
      <c r="E873" s="337"/>
      <c r="F873" s="337"/>
      <c r="G873" s="337"/>
      <c r="H873" s="337"/>
      <c r="I873" s="337"/>
      <c r="J873" s="337"/>
      <c r="K873" s="337"/>
      <c r="L873" s="337"/>
      <c r="M873" s="337"/>
      <c r="N873" s="337"/>
      <c r="O873" s="337"/>
      <c r="P873" s="337"/>
      <c r="Q873" s="337"/>
      <c r="R873" s="337"/>
      <c r="S873" s="337"/>
      <c r="T873" s="337"/>
      <c r="U873" s="337"/>
      <c r="V873" s="337"/>
      <c r="W873" s="337"/>
      <c r="X873" s="337"/>
    </row>
    <row r="874" spans="1:24" ht="12.75">
      <c r="A874" s="337"/>
      <c r="B874" s="337"/>
      <c r="C874" s="337"/>
      <c r="D874" s="337"/>
      <c r="E874" s="337"/>
      <c r="F874" s="337"/>
      <c r="G874" s="337"/>
      <c r="H874" s="337"/>
      <c r="I874" s="337"/>
      <c r="J874" s="337"/>
      <c r="K874" s="337"/>
      <c r="L874" s="337"/>
      <c r="M874" s="337"/>
      <c r="N874" s="337"/>
      <c r="O874" s="337"/>
      <c r="P874" s="337"/>
      <c r="Q874" s="337"/>
      <c r="R874" s="337"/>
      <c r="S874" s="337"/>
      <c r="T874" s="337"/>
      <c r="U874" s="337"/>
      <c r="V874" s="337"/>
      <c r="W874" s="337"/>
      <c r="X874" s="337"/>
    </row>
    <row r="875" spans="1:24" ht="12.75">
      <c r="A875" s="337"/>
      <c r="B875" s="337"/>
      <c r="C875" s="337"/>
      <c r="D875" s="337"/>
      <c r="E875" s="337"/>
      <c r="F875" s="337"/>
      <c r="G875" s="337"/>
      <c r="H875" s="337"/>
      <c r="I875" s="337"/>
      <c r="J875" s="337"/>
      <c r="K875" s="337"/>
      <c r="L875" s="337"/>
      <c r="M875" s="337"/>
      <c r="N875" s="337"/>
      <c r="O875" s="337"/>
      <c r="P875" s="337"/>
      <c r="Q875" s="337"/>
      <c r="R875" s="337"/>
      <c r="S875" s="337"/>
      <c r="T875" s="337"/>
      <c r="U875" s="337"/>
      <c r="V875" s="337"/>
      <c r="W875" s="337"/>
      <c r="X875" s="337"/>
    </row>
    <row r="876" spans="1:24" ht="12.75">
      <c r="A876" s="337"/>
      <c r="B876" s="337"/>
      <c r="C876" s="337"/>
      <c r="D876" s="337"/>
      <c r="E876" s="337"/>
      <c r="F876" s="337"/>
      <c r="G876" s="337"/>
      <c r="H876" s="337"/>
      <c r="I876" s="337"/>
      <c r="J876" s="337"/>
      <c r="K876" s="337"/>
      <c r="L876" s="337"/>
      <c r="M876" s="337"/>
      <c r="N876" s="337"/>
      <c r="O876" s="337"/>
      <c r="P876" s="337"/>
      <c r="Q876" s="337"/>
      <c r="R876" s="337"/>
      <c r="S876" s="337"/>
      <c r="T876" s="337"/>
      <c r="U876" s="337"/>
      <c r="V876" s="337"/>
      <c r="W876" s="337"/>
      <c r="X876" s="337"/>
    </row>
    <row r="877" spans="1:24" ht="12.75">
      <c r="A877" s="337"/>
      <c r="B877" s="337"/>
      <c r="C877" s="337"/>
      <c r="D877" s="337"/>
      <c r="E877" s="337"/>
      <c r="F877" s="337"/>
      <c r="G877" s="337"/>
      <c r="H877" s="337"/>
      <c r="I877" s="337"/>
      <c r="J877" s="337"/>
      <c r="K877" s="337"/>
      <c r="L877" s="337"/>
      <c r="M877" s="337"/>
      <c r="N877" s="337"/>
      <c r="O877" s="337"/>
      <c r="P877" s="337"/>
      <c r="Q877" s="337"/>
      <c r="R877" s="337"/>
      <c r="S877" s="337"/>
      <c r="T877" s="337"/>
      <c r="U877" s="337"/>
      <c r="V877" s="337"/>
      <c r="W877" s="337"/>
      <c r="X877" s="337"/>
    </row>
    <row r="878" spans="1:24" ht="12.75">
      <c r="A878" s="337"/>
      <c r="B878" s="337"/>
      <c r="C878" s="337"/>
      <c r="D878" s="337"/>
      <c r="E878" s="337"/>
      <c r="F878" s="337"/>
      <c r="G878" s="337"/>
      <c r="H878" s="337"/>
      <c r="I878" s="337"/>
      <c r="J878" s="337"/>
      <c r="K878" s="337"/>
      <c r="L878" s="337"/>
      <c r="M878" s="337"/>
      <c r="N878" s="337"/>
      <c r="O878" s="337"/>
      <c r="P878" s="337"/>
      <c r="Q878" s="337"/>
      <c r="R878" s="337"/>
      <c r="S878" s="337"/>
      <c r="T878" s="337"/>
      <c r="U878" s="337"/>
      <c r="V878" s="337"/>
      <c r="W878" s="337"/>
      <c r="X878" s="337"/>
    </row>
    <row r="879" spans="1:24" ht="12.75">
      <c r="A879" s="337"/>
      <c r="B879" s="337"/>
      <c r="C879" s="337"/>
      <c r="D879" s="337"/>
      <c r="E879" s="337"/>
      <c r="F879" s="337"/>
      <c r="G879" s="337"/>
      <c r="H879" s="337"/>
      <c r="I879" s="337"/>
      <c r="J879" s="337"/>
      <c r="K879" s="337"/>
      <c r="L879" s="337"/>
      <c r="M879" s="337"/>
      <c r="N879" s="337"/>
      <c r="O879" s="337"/>
      <c r="P879" s="337"/>
      <c r="Q879" s="337"/>
      <c r="R879" s="337"/>
      <c r="S879" s="337"/>
      <c r="T879" s="337"/>
      <c r="U879" s="337"/>
      <c r="V879" s="337"/>
      <c r="W879" s="337"/>
      <c r="X879" s="337"/>
    </row>
    <row r="880" spans="1:24" ht="12.75">
      <c r="A880" s="337"/>
      <c r="B880" s="337"/>
      <c r="C880" s="337"/>
      <c r="D880" s="337"/>
      <c r="E880" s="337"/>
      <c r="F880" s="337"/>
      <c r="G880" s="337"/>
      <c r="H880" s="337"/>
      <c r="I880" s="337"/>
      <c r="J880" s="337"/>
      <c r="K880" s="337"/>
      <c r="L880" s="337"/>
      <c r="M880" s="337"/>
      <c r="N880" s="337"/>
      <c r="O880" s="337"/>
      <c r="P880" s="337"/>
      <c r="Q880" s="337"/>
      <c r="R880" s="337"/>
      <c r="S880" s="337"/>
      <c r="T880" s="337"/>
      <c r="U880" s="337"/>
      <c r="V880" s="337"/>
      <c r="W880" s="337"/>
      <c r="X880" s="337"/>
    </row>
    <row r="881" spans="1:24" ht="12.75">
      <c r="A881" s="337"/>
      <c r="B881" s="337"/>
      <c r="C881" s="337"/>
      <c r="D881" s="337"/>
      <c r="E881" s="337"/>
      <c r="F881" s="337"/>
      <c r="G881" s="337"/>
      <c r="H881" s="337"/>
      <c r="I881" s="337"/>
      <c r="J881" s="337"/>
      <c r="K881" s="337"/>
      <c r="L881" s="337"/>
      <c r="M881" s="337"/>
      <c r="N881" s="337"/>
      <c r="O881" s="337"/>
      <c r="P881" s="337"/>
      <c r="Q881" s="337"/>
      <c r="R881" s="337"/>
      <c r="S881" s="337"/>
      <c r="T881" s="337"/>
      <c r="U881" s="337"/>
      <c r="V881" s="337"/>
      <c r="W881" s="337"/>
      <c r="X881" s="337"/>
    </row>
    <row r="882" spans="1:24" ht="12.75">
      <c r="A882" s="337"/>
      <c r="B882" s="337"/>
      <c r="C882" s="337"/>
      <c r="D882" s="337"/>
      <c r="E882" s="337"/>
      <c r="F882" s="337"/>
      <c r="G882" s="337"/>
      <c r="H882" s="337"/>
      <c r="I882" s="337"/>
      <c r="J882" s="337"/>
      <c r="K882" s="337"/>
      <c r="L882" s="337"/>
      <c r="M882" s="337"/>
      <c r="N882" s="337"/>
      <c r="O882" s="337"/>
      <c r="P882" s="337"/>
      <c r="Q882" s="337"/>
      <c r="R882" s="337"/>
      <c r="S882" s="337"/>
      <c r="T882" s="337"/>
      <c r="U882" s="337"/>
      <c r="V882" s="337"/>
      <c r="W882" s="337"/>
      <c r="X882" s="337"/>
    </row>
    <row r="883" spans="1:24" ht="12.75">
      <c r="A883" s="337"/>
      <c r="B883" s="337"/>
      <c r="C883" s="337"/>
      <c r="D883" s="337"/>
      <c r="E883" s="337"/>
      <c r="F883" s="337"/>
      <c r="G883" s="337"/>
      <c r="H883" s="337"/>
      <c r="I883" s="337"/>
      <c r="J883" s="337"/>
      <c r="K883" s="337"/>
      <c r="L883" s="337"/>
      <c r="M883" s="337"/>
      <c r="N883" s="337"/>
      <c r="O883" s="337"/>
      <c r="P883" s="337"/>
      <c r="Q883" s="337"/>
      <c r="R883" s="337"/>
      <c r="S883" s="337"/>
      <c r="T883" s="337"/>
      <c r="U883" s="337"/>
      <c r="V883" s="337"/>
      <c r="W883" s="337"/>
      <c r="X883" s="337"/>
    </row>
    <row r="884" spans="1:24" ht="12.75">
      <c r="A884" s="337"/>
      <c r="B884" s="337"/>
      <c r="C884" s="337"/>
      <c r="D884" s="337"/>
      <c r="E884" s="337"/>
      <c r="F884" s="337"/>
      <c r="G884" s="337"/>
      <c r="H884" s="337"/>
      <c r="I884" s="337"/>
      <c r="J884" s="337"/>
      <c r="K884" s="337"/>
      <c r="L884" s="337"/>
      <c r="M884" s="337"/>
      <c r="N884" s="337"/>
      <c r="O884" s="337"/>
      <c r="P884" s="337"/>
      <c r="Q884" s="337"/>
      <c r="R884" s="337"/>
      <c r="S884" s="337"/>
      <c r="T884" s="337"/>
      <c r="U884" s="337"/>
      <c r="V884" s="337"/>
      <c r="W884" s="337"/>
      <c r="X884" s="337"/>
    </row>
    <row r="885" spans="1:24" ht="12.75">
      <c r="A885" s="337"/>
      <c r="B885" s="337"/>
      <c r="C885" s="337"/>
      <c r="D885" s="337"/>
      <c r="E885" s="337"/>
      <c r="F885" s="337"/>
      <c r="G885" s="337"/>
      <c r="H885" s="337"/>
      <c r="I885" s="337"/>
      <c r="J885" s="337"/>
      <c r="K885" s="337"/>
      <c r="L885" s="337"/>
      <c r="M885" s="337"/>
      <c r="N885" s="337"/>
      <c r="O885" s="337"/>
      <c r="P885" s="337"/>
      <c r="Q885" s="337"/>
      <c r="R885" s="337"/>
      <c r="S885" s="337"/>
      <c r="T885" s="337"/>
      <c r="U885" s="337"/>
      <c r="V885" s="337"/>
      <c r="W885" s="337"/>
      <c r="X885" s="337"/>
    </row>
    <row r="886" spans="1:24" ht="12.75">
      <c r="A886" s="337"/>
      <c r="B886" s="337"/>
      <c r="C886" s="337"/>
      <c r="D886" s="337"/>
      <c r="E886" s="337"/>
      <c r="F886" s="337"/>
      <c r="G886" s="337"/>
      <c r="H886" s="337"/>
      <c r="I886" s="337"/>
      <c r="J886" s="337"/>
      <c r="K886" s="337"/>
      <c r="L886" s="337"/>
      <c r="M886" s="337"/>
      <c r="N886" s="337"/>
      <c r="O886" s="337"/>
      <c r="P886" s="337"/>
      <c r="Q886" s="337"/>
      <c r="R886" s="337"/>
      <c r="S886" s="337"/>
      <c r="T886" s="337"/>
      <c r="U886" s="337"/>
      <c r="V886" s="337"/>
      <c r="W886" s="337"/>
      <c r="X886" s="337"/>
    </row>
    <row r="887" spans="1:24" ht="12.75">
      <c r="A887" s="337"/>
      <c r="B887" s="337"/>
      <c r="C887" s="337"/>
      <c r="D887" s="337"/>
      <c r="E887" s="337"/>
      <c r="F887" s="337"/>
      <c r="G887" s="337"/>
      <c r="H887" s="337"/>
      <c r="I887" s="337"/>
      <c r="J887" s="337"/>
      <c r="K887" s="337"/>
      <c r="L887" s="337"/>
      <c r="M887" s="337"/>
      <c r="N887" s="337"/>
      <c r="O887" s="337"/>
      <c r="P887" s="337"/>
      <c r="Q887" s="337"/>
      <c r="R887" s="337"/>
      <c r="S887" s="337"/>
      <c r="T887" s="337"/>
      <c r="U887" s="337"/>
      <c r="V887" s="337"/>
      <c r="W887" s="337"/>
      <c r="X887" s="337"/>
    </row>
    <row r="888" spans="1:24" ht="12.75">
      <c r="A888" s="337"/>
      <c r="B888" s="337"/>
      <c r="C888" s="337"/>
      <c r="D888" s="337"/>
      <c r="E888" s="337"/>
      <c r="F888" s="337"/>
      <c r="G888" s="337"/>
      <c r="H888" s="337"/>
      <c r="I888" s="337"/>
      <c r="J888" s="337"/>
      <c r="K888" s="337"/>
      <c r="L888" s="337"/>
      <c r="M888" s="337"/>
      <c r="N888" s="337"/>
      <c r="O888" s="337"/>
      <c r="P888" s="337"/>
      <c r="Q888" s="337"/>
      <c r="R888" s="337"/>
      <c r="S888" s="337"/>
      <c r="T888" s="337"/>
      <c r="U888" s="337"/>
      <c r="V888" s="337"/>
      <c r="W888" s="337"/>
      <c r="X888" s="337"/>
    </row>
    <row r="889" spans="1:24" ht="12.75">
      <c r="A889" s="337"/>
      <c r="B889" s="337"/>
      <c r="C889" s="337"/>
      <c r="D889" s="337"/>
      <c r="E889" s="337"/>
      <c r="F889" s="337"/>
      <c r="G889" s="337"/>
      <c r="H889" s="337"/>
      <c r="I889" s="337"/>
      <c r="J889" s="337"/>
      <c r="K889" s="337"/>
      <c r="L889" s="337"/>
      <c r="M889" s="337"/>
      <c r="N889" s="337"/>
      <c r="O889" s="337"/>
      <c r="P889" s="337"/>
      <c r="Q889" s="337"/>
      <c r="R889" s="337"/>
      <c r="S889" s="337"/>
      <c r="T889" s="337"/>
      <c r="U889" s="337"/>
      <c r="V889" s="337"/>
      <c r="W889" s="337"/>
      <c r="X889" s="337"/>
    </row>
    <row r="890" spans="1:24" ht="12.75">
      <c r="A890" s="337"/>
      <c r="B890" s="337"/>
      <c r="C890" s="337"/>
      <c r="D890" s="337"/>
      <c r="E890" s="337"/>
      <c r="F890" s="337"/>
      <c r="G890" s="337"/>
      <c r="H890" s="337"/>
      <c r="I890" s="337"/>
      <c r="J890" s="337"/>
      <c r="K890" s="337"/>
      <c r="L890" s="337"/>
      <c r="M890" s="337"/>
      <c r="N890" s="337"/>
      <c r="O890" s="337"/>
      <c r="P890" s="337"/>
      <c r="Q890" s="337"/>
      <c r="R890" s="337"/>
      <c r="S890" s="337"/>
      <c r="T890" s="337"/>
      <c r="U890" s="337"/>
      <c r="V890" s="337"/>
      <c r="W890" s="337"/>
      <c r="X890" s="337"/>
    </row>
    <row r="891" spans="1:24" ht="12.75">
      <c r="A891" s="337"/>
      <c r="B891" s="337"/>
      <c r="C891" s="337"/>
      <c r="D891" s="337"/>
      <c r="E891" s="337"/>
      <c r="F891" s="337"/>
      <c r="G891" s="337"/>
      <c r="H891" s="337"/>
      <c r="I891" s="337"/>
      <c r="J891" s="337"/>
      <c r="K891" s="337"/>
      <c r="L891" s="337"/>
      <c r="M891" s="337"/>
      <c r="N891" s="337"/>
      <c r="O891" s="337"/>
      <c r="P891" s="337"/>
      <c r="Q891" s="337"/>
      <c r="R891" s="337"/>
      <c r="S891" s="337"/>
      <c r="T891" s="337"/>
      <c r="U891" s="337"/>
      <c r="V891" s="337"/>
      <c r="W891" s="337"/>
      <c r="X891" s="337"/>
    </row>
    <row r="892" spans="1:24" ht="12.75">
      <c r="A892" s="337"/>
      <c r="B892" s="337"/>
      <c r="C892" s="337"/>
      <c r="D892" s="337"/>
      <c r="E892" s="337"/>
      <c r="F892" s="337"/>
      <c r="G892" s="337"/>
      <c r="H892" s="337"/>
      <c r="I892" s="337"/>
      <c r="J892" s="337"/>
      <c r="K892" s="337"/>
      <c r="L892" s="337"/>
      <c r="M892" s="337"/>
      <c r="N892" s="337"/>
      <c r="O892" s="337"/>
      <c r="P892" s="337"/>
      <c r="Q892" s="337"/>
      <c r="R892" s="337"/>
      <c r="S892" s="337"/>
      <c r="T892" s="337"/>
      <c r="U892" s="337"/>
      <c r="V892" s="337"/>
      <c r="W892" s="337"/>
      <c r="X892" s="337"/>
    </row>
    <row r="893" spans="1:24" ht="12.75">
      <c r="A893" s="337"/>
      <c r="B893" s="337"/>
      <c r="C893" s="337"/>
      <c r="D893" s="337"/>
      <c r="E893" s="337"/>
      <c r="F893" s="337"/>
      <c r="G893" s="337"/>
      <c r="H893" s="337"/>
      <c r="I893" s="337"/>
      <c r="J893" s="337"/>
      <c r="K893" s="337"/>
      <c r="L893" s="337"/>
      <c r="M893" s="337"/>
      <c r="N893" s="337"/>
      <c r="O893" s="337"/>
      <c r="P893" s="337"/>
      <c r="Q893" s="337"/>
      <c r="R893" s="337"/>
      <c r="S893" s="337"/>
      <c r="T893" s="337"/>
      <c r="U893" s="337"/>
      <c r="V893" s="337"/>
      <c r="W893" s="337"/>
      <c r="X893" s="337"/>
    </row>
    <row r="894" spans="1:24" ht="12.75">
      <c r="A894" s="337"/>
      <c r="B894" s="337"/>
      <c r="C894" s="337"/>
      <c r="D894" s="337"/>
      <c r="E894" s="337"/>
      <c r="F894" s="337"/>
      <c r="G894" s="337"/>
      <c r="H894" s="337"/>
      <c r="I894" s="337"/>
      <c r="J894" s="337"/>
      <c r="K894" s="337"/>
      <c r="L894" s="337"/>
      <c r="M894" s="337"/>
      <c r="N894" s="337"/>
      <c r="O894" s="337"/>
      <c r="P894" s="337"/>
      <c r="Q894" s="337"/>
      <c r="R894" s="337"/>
      <c r="S894" s="337"/>
      <c r="T894" s="337"/>
      <c r="U894" s="337"/>
      <c r="V894" s="337"/>
      <c r="W894" s="337"/>
      <c r="X894" s="337"/>
    </row>
    <row r="895" spans="1:24" ht="12.75">
      <c r="A895" s="337"/>
      <c r="B895" s="337"/>
      <c r="C895" s="337"/>
      <c r="D895" s="337"/>
      <c r="E895" s="337"/>
      <c r="F895" s="337"/>
      <c r="G895" s="337"/>
      <c r="H895" s="337"/>
      <c r="I895" s="337"/>
      <c r="J895" s="337"/>
      <c r="K895" s="337"/>
      <c r="L895" s="337"/>
      <c r="M895" s="337"/>
      <c r="N895" s="337"/>
      <c r="O895" s="337"/>
      <c r="P895" s="337"/>
      <c r="Q895" s="337"/>
      <c r="R895" s="337"/>
      <c r="S895" s="337"/>
      <c r="T895" s="337"/>
      <c r="U895" s="337"/>
      <c r="V895" s="337"/>
      <c r="W895" s="337"/>
      <c r="X895" s="337"/>
    </row>
    <row r="896" spans="1:24" ht="12.75">
      <c r="A896" s="337"/>
      <c r="B896" s="337"/>
      <c r="C896" s="337"/>
      <c r="D896" s="337"/>
      <c r="E896" s="337"/>
      <c r="F896" s="337"/>
      <c r="G896" s="337"/>
      <c r="H896" s="337"/>
      <c r="I896" s="337"/>
      <c r="J896" s="337"/>
      <c r="K896" s="337"/>
      <c r="L896" s="337"/>
      <c r="M896" s="337"/>
      <c r="N896" s="337"/>
      <c r="O896" s="337"/>
      <c r="P896" s="337"/>
      <c r="Q896" s="337"/>
      <c r="R896" s="337"/>
      <c r="S896" s="337"/>
      <c r="T896" s="337"/>
      <c r="U896" s="337"/>
      <c r="V896" s="337"/>
      <c r="W896" s="337"/>
      <c r="X896" s="337"/>
    </row>
    <row r="897" spans="1:24" ht="12.75">
      <c r="A897" s="337"/>
      <c r="B897" s="337"/>
      <c r="C897" s="337"/>
      <c r="D897" s="337"/>
      <c r="E897" s="337"/>
      <c r="F897" s="337"/>
      <c r="G897" s="337"/>
      <c r="H897" s="337"/>
      <c r="I897" s="337"/>
      <c r="J897" s="337"/>
      <c r="K897" s="337"/>
      <c r="L897" s="337"/>
      <c r="M897" s="337"/>
      <c r="N897" s="337"/>
      <c r="O897" s="337"/>
      <c r="P897" s="337"/>
      <c r="Q897" s="337"/>
      <c r="R897" s="337"/>
      <c r="S897" s="337"/>
      <c r="T897" s="337"/>
      <c r="U897" s="337"/>
      <c r="V897" s="337"/>
      <c r="W897" s="337"/>
      <c r="X897" s="337"/>
    </row>
    <row r="898" spans="1:24" ht="12.75">
      <c r="A898" s="337"/>
      <c r="B898" s="337"/>
      <c r="C898" s="337"/>
      <c r="D898" s="337"/>
      <c r="E898" s="337"/>
      <c r="F898" s="337"/>
      <c r="G898" s="337"/>
      <c r="H898" s="337"/>
      <c r="I898" s="337"/>
      <c r="J898" s="337"/>
      <c r="K898" s="337"/>
      <c r="L898" s="337"/>
      <c r="M898" s="337"/>
      <c r="N898" s="337"/>
      <c r="O898" s="337"/>
      <c r="P898" s="337"/>
      <c r="Q898" s="337"/>
      <c r="R898" s="337"/>
      <c r="S898" s="337"/>
      <c r="T898" s="337"/>
      <c r="U898" s="337"/>
      <c r="V898" s="337"/>
      <c r="W898" s="337"/>
      <c r="X898" s="337"/>
    </row>
    <row r="899" spans="1:24" ht="12.75">
      <c r="A899" s="337"/>
      <c r="B899" s="337"/>
      <c r="C899" s="337"/>
      <c r="D899" s="337"/>
      <c r="E899" s="337"/>
      <c r="F899" s="337"/>
      <c r="G899" s="337"/>
      <c r="H899" s="337"/>
      <c r="I899" s="337"/>
      <c r="J899" s="337"/>
      <c r="K899" s="337"/>
      <c r="L899" s="337"/>
      <c r="M899" s="337"/>
      <c r="N899" s="337"/>
      <c r="O899" s="337"/>
      <c r="P899" s="337"/>
      <c r="Q899" s="337"/>
      <c r="R899" s="337"/>
      <c r="S899" s="337"/>
      <c r="T899" s="337"/>
      <c r="U899" s="337"/>
      <c r="V899" s="337"/>
      <c r="W899" s="337"/>
      <c r="X899" s="337"/>
    </row>
    <row r="900" spans="1:24" ht="12.75">
      <c r="A900" s="337"/>
      <c r="B900" s="337"/>
      <c r="C900" s="337"/>
      <c r="D900" s="337"/>
      <c r="E900" s="337"/>
      <c r="F900" s="337"/>
      <c r="G900" s="337"/>
      <c r="H900" s="337"/>
      <c r="I900" s="337"/>
      <c r="J900" s="337"/>
      <c r="K900" s="337"/>
      <c r="L900" s="337"/>
      <c r="M900" s="337"/>
      <c r="N900" s="337"/>
      <c r="O900" s="337"/>
      <c r="P900" s="337"/>
      <c r="Q900" s="337"/>
      <c r="R900" s="337"/>
      <c r="S900" s="337"/>
      <c r="T900" s="337"/>
      <c r="U900" s="337"/>
      <c r="V900" s="337"/>
      <c r="W900" s="337"/>
      <c r="X900" s="337"/>
    </row>
    <row r="901" spans="1:24" ht="12.75">
      <c r="A901" s="337"/>
      <c r="B901" s="337"/>
      <c r="C901" s="337"/>
      <c r="D901" s="337"/>
      <c r="E901" s="337"/>
      <c r="F901" s="337"/>
      <c r="G901" s="337"/>
      <c r="H901" s="337"/>
      <c r="I901" s="337"/>
      <c r="J901" s="337"/>
      <c r="K901" s="337"/>
      <c r="L901" s="337"/>
      <c r="M901" s="337"/>
      <c r="N901" s="337"/>
      <c r="O901" s="337"/>
      <c r="P901" s="337"/>
      <c r="Q901" s="337"/>
      <c r="R901" s="337"/>
      <c r="S901" s="337"/>
      <c r="T901" s="337"/>
      <c r="U901" s="337"/>
      <c r="V901" s="337"/>
      <c r="W901" s="337"/>
      <c r="X901" s="337"/>
    </row>
    <row r="902" spans="1:24" ht="12.75">
      <c r="A902" s="337"/>
      <c r="B902" s="337"/>
      <c r="C902" s="337"/>
      <c r="D902" s="337"/>
      <c r="E902" s="337"/>
      <c r="F902" s="337"/>
      <c r="G902" s="337"/>
      <c r="H902" s="337"/>
      <c r="I902" s="337"/>
      <c r="J902" s="337"/>
      <c r="K902" s="337"/>
      <c r="L902" s="337"/>
      <c r="M902" s="337"/>
      <c r="N902" s="337"/>
      <c r="O902" s="337"/>
      <c r="P902" s="337"/>
      <c r="Q902" s="337"/>
      <c r="R902" s="337"/>
      <c r="S902" s="337"/>
      <c r="T902" s="337"/>
      <c r="U902" s="337"/>
      <c r="V902" s="337"/>
      <c r="W902" s="337"/>
      <c r="X902" s="337"/>
    </row>
    <row r="903" spans="1:24" ht="12.75">
      <c r="A903" s="337"/>
      <c r="B903" s="337"/>
      <c r="C903" s="337"/>
      <c r="D903" s="337"/>
      <c r="E903" s="337"/>
      <c r="F903" s="337"/>
      <c r="G903" s="337"/>
      <c r="H903" s="337"/>
      <c r="I903" s="337"/>
      <c r="J903" s="337"/>
      <c r="K903" s="337"/>
      <c r="L903" s="337"/>
      <c r="M903" s="337"/>
      <c r="N903" s="337"/>
      <c r="O903" s="337"/>
      <c r="P903" s="337"/>
      <c r="Q903" s="337"/>
      <c r="R903" s="337"/>
      <c r="S903" s="337"/>
      <c r="T903" s="337"/>
      <c r="U903" s="337"/>
      <c r="V903" s="337"/>
      <c r="W903" s="337"/>
      <c r="X903" s="337"/>
    </row>
    <row r="904" spans="1:24" ht="12.75">
      <c r="A904" s="337"/>
      <c r="B904" s="337"/>
      <c r="C904" s="337"/>
      <c r="D904" s="337"/>
      <c r="E904" s="337"/>
      <c r="F904" s="337"/>
      <c r="G904" s="337"/>
      <c r="H904" s="337"/>
      <c r="I904" s="337"/>
      <c r="J904" s="337"/>
      <c r="K904" s="337"/>
      <c r="L904" s="337"/>
      <c r="M904" s="337"/>
      <c r="N904" s="337"/>
      <c r="O904" s="337"/>
      <c r="P904" s="337"/>
      <c r="Q904" s="337"/>
      <c r="R904" s="337"/>
      <c r="S904" s="337"/>
      <c r="T904" s="337"/>
      <c r="U904" s="337"/>
      <c r="V904" s="337"/>
      <c r="W904" s="337"/>
      <c r="X904" s="337"/>
    </row>
    <row r="905" spans="1:24" ht="12.75">
      <c r="A905" s="337"/>
      <c r="B905" s="337"/>
      <c r="C905" s="337"/>
      <c r="D905" s="337"/>
      <c r="E905" s="337"/>
      <c r="F905" s="337"/>
      <c r="G905" s="337"/>
      <c r="H905" s="337"/>
      <c r="I905" s="337"/>
      <c r="J905" s="337"/>
      <c r="K905" s="337"/>
      <c r="L905" s="337"/>
      <c r="M905" s="337"/>
      <c r="N905" s="337"/>
      <c r="O905" s="337"/>
      <c r="P905" s="337"/>
      <c r="Q905" s="337"/>
      <c r="R905" s="337"/>
      <c r="S905" s="337"/>
      <c r="T905" s="337"/>
      <c r="U905" s="337"/>
      <c r="V905" s="337"/>
      <c r="W905" s="337"/>
      <c r="X905" s="337"/>
    </row>
    <row r="906" spans="1:24" ht="12.75">
      <c r="A906" s="337"/>
      <c r="B906" s="337"/>
      <c r="C906" s="337"/>
      <c r="D906" s="337"/>
      <c r="E906" s="337"/>
      <c r="F906" s="337"/>
      <c r="G906" s="337"/>
      <c r="H906" s="337"/>
      <c r="I906" s="337"/>
      <c r="J906" s="337"/>
      <c r="K906" s="337"/>
      <c r="L906" s="337"/>
      <c r="M906" s="337"/>
      <c r="N906" s="337"/>
      <c r="O906" s="337"/>
      <c r="P906" s="337"/>
      <c r="Q906" s="337"/>
      <c r="R906" s="337"/>
      <c r="S906" s="337"/>
      <c r="T906" s="337"/>
      <c r="U906" s="337"/>
      <c r="V906" s="337"/>
      <c r="W906" s="337"/>
      <c r="X906" s="337"/>
    </row>
    <row r="907" spans="1:24" ht="12.75">
      <c r="A907" s="337"/>
      <c r="B907" s="337"/>
      <c r="C907" s="337"/>
      <c r="D907" s="337"/>
      <c r="E907" s="337"/>
      <c r="F907" s="337"/>
      <c r="G907" s="337"/>
      <c r="H907" s="337"/>
      <c r="I907" s="337"/>
      <c r="J907" s="337"/>
      <c r="K907" s="337"/>
      <c r="L907" s="337"/>
      <c r="M907" s="337"/>
      <c r="N907" s="337"/>
      <c r="O907" s="337"/>
      <c r="P907" s="337"/>
      <c r="Q907" s="337"/>
      <c r="R907" s="337"/>
      <c r="S907" s="337"/>
      <c r="T907" s="337"/>
      <c r="U907" s="337"/>
      <c r="V907" s="337"/>
      <c r="W907" s="337"/>
      <c r="X907" s="337"/>
    </row>
    <row r="908" spans="1:24" ht="12.75">
      <c r="A908" s="337"/>
      <c r="B908" s="337"/>
      <c r="C908" s="337"/>
      <c r="D908" s="337"/>
      <c r="E908" s="337"/>
      <c r="F908" s="337"/>
      <c r="G908" s="337"/>
      <c r="H908" s="337"/>
      <c r="I908" s="337"/>
      <c r="J908" s="337"/>
      <c r="K908" s="337"/>
      <c r="L908" s="337"/>
      <c r="M908" s="337"/>
      <c r="N908" s="337"/>
      <c r="O908" s="337"/>
      <c r="P908" s="337"/>
      <c r="Q908" s="337"/>
      <c r="R908" s="337"/>
      <c r="S908" s="337"/>
      <c r="T908" s="337"/>
      <c r="U908" s="337"/>
      <c r="V908" s="337"/>
      <c r="W908" s="337"/>
      <c r="X908" s="337"/>
    </row>
    <row r="909" spans="1:24" ht="12.75">
      <c r="A909" s="337"/>
      <c r="B909" s="337"/>
      <c r="C909" s="337"/>
      <c r="D909" s="337"/>
      <c r="E909" s="337"/>
      <c r="F909" s="337"/>
      <c r="G909" s="337"/>
      <c r="H909" s="337"/>
      <c r="I909" s="337"/>
      <c r="J909" s="337"/>
      <c r="K909" s="337"/>
      <c r="L909" s="337"/>
      <c r="M909" s="337"/>
      <c r="N909" s="337"/>
      <c r="O909" s="337"/>
      <c r="P909" s="337"/>
      <c r="Q909" s="337"/>
      <c r="R909" s="337"/>
      <c r="S909" s="337"/>
      <c r="T909" s="337"/>
      <c r="U909" s="337"/>
      <c r="V909" s="337"/>
      <c r="W909" s="337"/>
      <c r="X909" s="337"/>
    </row>
    <row r="910" spans="1:24" ht="12.75">
      <c r="A910" s="337"/>
      <c r="B910" s="337"/>
      <c r="C910" s="337"/>
      <c r="D910" s="337"/>
      <c r="E910" s="337"/>
      <c r="F910" s="337"/>
      <c r="G910" s="337"/>
      <c r="H910" s="337"/>
      <c r="I910" s="337"/>
      <c r="J910" s="337"/>
      <c r="K910" s="337"/>
      <c r="L910" s="337"/>
      <c r="M910" s="337"/>
      <c r="N910" s="337"/>
      <c r="O910" s="337"/>
      <c r="P910" s="337"/>
      <c r="Q910" s="337"/>
      <c r="R910" s="337"/>
      <c r="S910" s="337"/>
      <c r="T910" s="337"/>
      <c r="U910" s="337"/>
      <c r="V910" s="337"/>
      <c r="W910" s="337"/>
      <c r="X910" s="337"/>
    </row>
    <row r="911" spans="1:24" ht="12.75">
      <c r="A911" s="337"/>
      <c r="B911" s="337"/>
      <c r="C911" s="337"/>
      <c r="D911" s="337"/>
      <c r="E911" s="337"/>
      <c r="F911" s="337"/>
      <c r="G911" s="337"/>
      <c r="H911" s="337"/>
      <c r="I911" s="337"/>
      <c r="J911" s="337"/>
      <c r="K911" s="337"/>
      <c r="L911" s="337"/>
      <c r="M911" s="337"/>
      <c r="N911" s="337"/>
      <c r="O911" s="337"/>
      <c r="P911" s="337"/>
      <c r="Q911" s="337"/>
      <c r="R911" s="337"/>
      <c r="S911" s="337"/>
      <c r="T911" s="337"/>
      <c r="U911" s="337"/>
      <c r="V911" s="337"/>
      <c r="W911" s="337"/>
      <c r="X911" s="337"/>
    </row>
    <row r="912" spans="1:24" ht="12.75">
      <c r="A912" s="337"/>
      <c r="B912" s="337"/>
      <c r="C912" s="337"/>
      <c r="D912" s="337"/>
      <c r="E912" s="337"/>
      <c r="F912" s="337"/>
      <c r="G912" s="337"/>
      <c r="H912" s="337"/>
      <c r="I912" s="337"/>
      <c r="J912" s="337"/>
      <c r="K912" s="337"/>
      <c r="L912" s="337"/>
      <c r="M912" s="337"/>
      <c r="N912" s="337"/>
      <c r="O912" s="337"/>
      <c r="P912" s="337"/>
      <c r="Q912" s="337"/>
      <c r="R912" s="337"/>
      <c r="S912" s="337"/>
      <c r="T912" s="337"/>
      <c r="U912" s="337"/>
      <c r="V912" s="337"/>
      <c r="W912" s="337"/>
      <c r="X912" s="337"/>
    </row>
    <row r="913" spans="1:24" ht="12.75">
      <c r="A913" s="337"/>
      <c r="B913" s="337"/>
      <c r="C913" s="337"/>
      <c r="D913" s="337"/>
      <c r="E913" s="337"/>
      <c r="F913" s="337"/>
      <c r="G913" s="337"/>
      <c r="H913" s="337"/>
      <c r="I913" s="337"/>
      <c r="J913" s="337"/>
      <c r="K913" s="337"/>
      <c r="L913" s="337"/>
      <c r="M913" s="337"/>
      <c r="N913" s="337"/>
      <c r="O913" s="337"/>
      <c r="P913" s="337"/>
      <c r="Q913" s="337"/>
      <c r="R913" s="337"/>
      <c r="S913" s="337"/>
      <c r="T913" s="337"/>
      <c r="U913" s="337"/>
      <c r="V913" s="337"/>
      <c r="W913" s="337"/>
      <c r="X913" s="337"/>
    </row>
    <row r="914" spans="1:24" ht="12.75">
      <c r="A914" s="337"/>
      <c r="B914" s="337"/>
      <c r="C914" s="337"/>
      <c r="D914" s="337"/>
      <c r="E914" s="337"/>
      <c r="F914" s="337"/>
      <c r="G914" s="337"/>
      <c r="H914" s="337"/>
      <c r="I914" s="337"/>
      <c r="J914" s="337"/>
      <c r="K914" s="337"/>
      <c r="L914" s="337"/>
      <c r="M914" s="337"/>
      <c r="N914" s="337"/>
      <c r="O914" s="337"/>
      <c r="P914" s="337"/>
      <c r="Q914" s="337"/>
      <c r="R914" s="337"/>
      <c r="S914" s="337"/>
      <c r="T914" s="337"/>
      <c r="U914" s="337"/>
      <c r="V914" s="337"/>
      <c r="W914" s="337"/>
      <c r="X914" s="337"/>
    </row>
    <row r="915" spans="1:24" ht="12.75">
      <c r="A915" s="337"/>
      <c r="B915" s="337"/>
      <c r="C915" s="337"/>
      <c r="D915" s="337"/>
      <c r="E915" s="337"/>
      <c r="F915" s="337"/>
      <c r="G915" s="337"/>
      <c r="H915" s="337"/>
      <c r="I915" s="337"/>
      <c r="J915" s="337"/>
      <c r="K915" s="337"/>
      <c r="L915" s="337"/>
      <c r="M915" s="337"/>
      <c r="N915" s="337"/>
      <c r="O915" s="337"/>
      <c r="P915" s="337"/>
      <c r="Q915" s="337"/>
      <c r="R915" s="337"/>
      <c r="S915" s="337"/>
      <c r="T915" s="337"/>
      <c r="U915" s="337"/>
      <c r="V915" s="337"/>
      <c r="W915" s="337"/>
      <c r="X915" s="337"/>
    </row>
    <row r="916" spans="1:24" ht="12.75">
      <c r="A916" s="337"/>
      <c r="B916" s="337"/>
      <c r="C916" s="337"/>
      <c r="D916" s="337"/>
      <c r="E916" s="337"/>
      <c r="F916" s="337"/>
      <c r="G916" s="337"/>
      <c r="H916" s="337"/>
      <c r="I916" s="337"/>
      <c r="J916" s="337"/>
      <c r="K916" s="337"/>
      <c r="L916" s="337"/>
      <c r="M916" s="337"/>
      <c r="N916" s="337"/>
      <c r="O916" s="337"/>
      <c r="P916" s="337"/>
      <c r="Q916" s="337"/>
      <c r="R916" s="337"/>
      <c r="S916" s="337"/>
      <c r="T916" s="337"/>
      <c r="U916" s="337"/>
      <c r="V916" s="337"/>
      <c r="W916" s="337"/>
      <c r="X916" s="337"/>
    </row>
    <row r="917" spans="1:24" ht="12.75">
      <c r="A917" s="337"/>
      <c r="B917" s="337"/>
      <c r="C917" s="337"/>
      <c r="D917" s="337"/>
      <c r="E917" s="337"/>
      <c r="F917" s="337"/>
      <c r="G917" s="337"/>
      <c r="H917" s="337"/>
      <c r="I917" s="337"/>
      <c r="J917" s="337"/>
      <c r="K917" s="337"/>
      <c r="L917" s="337"/>
      <c r="M917" s="337"/>
      <c r="N917" s="337"/>
      <c r="O917" s="337"/>
      <c r="P917" s="337"/>
      <c r="Q917" s="337"/>
      <c r="R917" s="337"/>
      <c r="S917" s="337"/>
      <c r="T917" s="337"/>
      <c r="U917" s="337"/>
      <c r="V917" s="337"/>
      <c r="W917" s="337"/>
      <c r="X917" s="337"/>
    </row>
    <row r="918" spans="1:24" ht="12.75">
      <c r="A918" s="337"/>
      <c r="B918" s="337"/>
      <c r="C918" s="337"/>
      <c r="D918" s="337"/>
      <c r="E918" s="337"/>
      <c r="F918" s="337"/>
      <c r="G918" s="337"/>
      <c r="H918" s="337"/>
      <c r="I918" s="337"/>
      <c r="J918" s="337"/>
      <c r="K918" s="337"/>
      <c r="L918" s="337"/>
      <c r="M918" s="337"/>
      <c r="N918" s="337"/>
      <c r="O918" s="337"/>
      <c r="P918" s="337"/>
      <c r="Q918" s="337"/>
      <c r="R918" s="337"/>
      <c r="S918" s="337"/>
      <c r="T918" s="337"/>
      <c r="U918" s="337"/>
      <c r="V918" s="337"/>
      <c r="W918" s="337"/>
      <c r="X918" s="337"/>
    </row>
    <row r="919" spans="1:24" ht="12.75">
      <c r="A919" s="337"/>
      <c r="B919" s="337"/>
      <c r="C919" s="337"/>
      <c r="D919" s="337"/>
      <c r="E919" s="337"/>
      <c r="F919" s="337"/>
      <c r="G919" s="337"/>
      <c r="H919" s="337"/>
      <c r="I919" s="337"/>
      <c r="J919" s="337"/>
      <c r="K919" s="337"/>
      <c r="L919" s="337"/>
      <c r="M919" s="337"/>
      <c r="N919" s="337"/>
      <c r="O919" s="337"/>
      <c r="P919" s="337"/>
      <c r="Q919" s="337"/>
      <c r="R919" s="337"/>
      <c r="S919" s="337"/>
      <c r="T919" s="337"/>
      <c r="U919" s="337"/>
      <c r="V919" s="337"/>
      <c r="W919" s="337"/>
      <c r="X919" s="337"/>
    </row>
    <row r="920" spans="1:24" ht="12.75">
      <c r="A920" s="337"/>
      <c r="B920" s="337"/>
      <c r="C920" s="337"/>
      <c r="D920" s="337"/>
      <c r="E920" s="337"/>
      <c r="F920" s="337"/>
      <c r="G920" s="337"/>
      <c r="H920" s="337"/>
      <c r="I920" s="337"/>
      <c r="J920" s="337"/>
      <c r="K920" s="337"/>
      <c r="L920" s="337"/>
      <c r="M920" s="337"/>
      <c r="N920" s="337"/>
      <c r="O920" s="337"/>
      <c r="P920" s="337"/>
      <c r="Q920" s="337"/>
      <c r="R920" s="337"/>
      <c r="S920" s="337"/>
      <c r="T920" s="337"/>
      <c r="U920" s="337"/>
      <c r="V920" s="337"/>
      <c r="W920" s="337"/>
      <c r="X920" s="337"/>
    </row>
    <row r="921" spans="1:24" ht="12.75">
      <c r="A921" s="337"/>
      <c r="B921" s="337"/>
      <c r="C921" s="337"/>
      <c r="D921" s="337"/>
      <c r="E921" s="337"/>
      <c r="F921" s="337"/>
      <c r="G921" s="337"/>
      <c r="H921" s="337"/>
      <c r="I921" s="337"/>
      <c r="J921" s="337"/>
      <c r="K921" s="337"/>
      <c r="L921" s="337"/>
      <c r="M921" s="337"/>
      <c r="N921" s="337"/>
      <c r="O921" s="337"/>
      <c r="P921" s="337"/>
      <c r="Q921" s="337"/>
      <c r="R921" s="337"/>
      <c r="S921" s="337"/>
      <c r="T921" s="337"/>
      <c r="U921" s="337"/>
      <c r="V921" s="337"/>
      <c r="W921" s="337"/>
      <c r="X921" s="337"/>
    </row>
    <row r="922" spans="1:24" ht="12.75">
      <c r="A922" s="337"/>
      <c r="B922" s="337"/>
      <c r="C922" s="337"/>
      <c r="D922" s="337"/>
      <c r="E922" s="337"/>
      <c r="F922" s="337"/>
      <c r="G922" s="337"/>
      <c r="H922" s="337"/>
      <c r="I922" s="337"/>
      <c r="J922" s="337"/>
      <c r="K922" s="337"/>
      <c r="L922" s="337"/>
      <c r="M922" s="337"/>
      <c r="N922" s="337"/>
      <c r="O922" s="337"/>
      <c r="P922" s="337"/>
      <c r="Q922" s="337"/>
      <c r="R922" s="337"/>
      <c r="S922" s="337"/>
      <c r="T922" s="337"/>
      <c r="U922" s="337"/>
      <c r="V922" s="337"/>
      <c r="W922" s="337"/>
      <c r="X922" s="337"/>
    </row>
    <row r="923" spans="1:24" ht="12.75">
      <c r="A923" s="337"/>
      <c r="B923" s="337"/>
      <c r="C923" s="337"/>
      <c r="D923" s="337"/>
      <c r="E923" s="337"/>
      <c r="F923" s="337"/>
      <c r="G923" s="337"/>
      <c r="H923" s="337"/>
      <c r="I923" s="337"/>
      <c r="J923" s="337"/>
      <c r="K923" s="337"/>
      <c r="L923" s="337"/>
      <c r="M923" s="337"/>
      <c r="N923" s="337"/>
      <c r="O923" s="337"/>
      <c r="P923" s="337"/>
      <c r="Q923" s="337"/>
      <c r="R923" s="337"/>
      <c r="S923" s="337"/>
      <c r="T923" s="337"/>
      <c r="U923" s="337"/>
      <c r="V923" s="337"/>
      <c r="W923" s="337"/>
      <c r="X923" s="337"/>
    </row>
    <row r="924" spans="1:24" ht="12.75">
      <c r="A924" s="337"/>
      <c r="B924" s="337"/>
      <c r="C924" s="337"/>
      <c r="D924" s="337"/>
      <c r="E924" s="337"/>
      <c r="F924" s="337"/>
      <c r="G924" s="337"/>
      <c r="H924" s="337"/>
      <c r="I924" s="337"/>
      <c r="J924" s="337"/>
      <c r="K924" s="337"/>
      <c r="L924" s="337"/>
      <c r="M924" s="337"/>
      <c r="N924" s="337"/>
      <c r="O924" s="337"/>
      <c r="P924" s="337"/>
      <c r="Q924" s="337"/>
      <c r="R924" s="337"/>
      <c r="S924" s="337"/>
      <c r="T924" s="337"/>
      <c r="U924" s="337"/>
      <c r="V924" s="337"/>
      <c r="W924" s="337"/>
      <c r="X924" s="337"/>
    </row>
    <row r="925" spans="1:24" ht="12.75">
      <c r="A925" s="337"/>
      <c r="B925" s="337"/>
      <c r="C925" s="337"/>
      <c r="D925" s="337"/>
      <c r="E925" s="337"/>
      <c r="F925" s="337"/>
      <c r="G925" s="337"/>
      <c r="H925" s="337"/>
      <c r="I925" s="337"/>
      <c r="J925" s="337"/>
      <c r="K925" s="337"/>
      <c r="L925" s="337"/>
      <c r="M925" s="337"/>
      <c r="N925" s="337"/>
      <c r="O925" s="337"/>
      <c r="P925" s="337"/>
      <c r="Q925" s="337"/>
      <c r="R925" s="337"/>
      <c r="S925" s="337"/>
      <c r="T925" s="337"/>
      <c r="U925" s="337"/>
      <c r="V925" s="337"/>
      <c r="W925" s="337"/>
      <c r="X925" s="337"/>
    </row>
    <row r="926" spans="1:24" ht="12.75">
      <c r="A926" s="337"/>
      <c r="B926" s="337"/>
      <c r="C926" s="337"/>
      <c r="D926" s="337"/>
      <c r="E926" s="337"/>
      <c r="F926" s="337"/>
      <c r="G926" s="337"/>
      <c r="H926" s="337"/>
      <c r="I926" s="337"/>
      <c r="J926" s="337"/>
      <c r="K926" s="337"/>
      <c r="L926" s="337"/>
      <c r="M926" s="337"/>
      <c r="N926" s="337"/>
      <c r="O926" s="337"/>
      <c r="P926" s="337"/>
      <c r="Q926" s="337"/>
      <c r="R926" s="337"/>
      <c r="S926" s="337"/>
      <c r="T926" s="337"/>
      <c r="U926" s="337"/>
      <c r="V926" s="337"/>
      <c r="W926" s="337"/>
      <c r="X926" s="337"/>
    </row>
    <row r="927" spans="1:24" ht="12.75">
      <c r="A927" s="337"/>
      <c r="B927" s="337"/>
      <c r="C927" s="337"/>
      <c r="D927" s="337"/>
      <c r="E927" s="337"/>
      <c r="F927" s="337"/>
      <c r="G927" s="337"/>
      <c r="H927" s="337"/>
      <c r="I927" s="337"/>
      <c r="J927" s="337"/>
      <c r="K927" s="337"/>
      <c r="L927" s="337"/>
      <c r="M927" s="337"/>
      <c r="N927" s="337"/>
      <c r="O927" s="337"/>
      <c r="P927" s="337"/>
      <c r="Q927" s="337"/>
      <c r="R927" s="337"/>
      <c r="S927" s="337"/>
      <c r="T927" s="337"/>
      <c r="U927" s="337"/>
      <c r="V927" s="337"/>
      <c r="W927" s="337"/>
      <c r="X927" s="337"/>
    </row>
    <row r="928" spans="1:24" ht="12.75">
      <c r="A928" s="337"/>
      <c r="B928" s="337"/>
      <c r="C928" s="337"/>
      <c r="D928" s="337"/>
      <c r="E928" s="337"/>
      <c r="F928" s="337"/>
      <c r="G928" s="337"/>
      <c r="H928" s="337"/>
      <c r="I928" s="337"/>
      <c r="J928" s="337"/>
      <c r="K928" s="337"/>
      <c r="L928" s="337"/>
      <c r="M928" s="337"/>
      <c r="N928" s="337"/>
      <c r="O928" s="337"/>
      <c r="P928" s="337"/>
      <c r="Q928" s="337"/>
      <c r="R928" s="337"/>
      <c r="S928" s="337"/>
      <c r="T928" s="337"/>
      <c r="U928" s="337"/>
      <c r="V928" s="337"/>
      <c r="W928" s="337"/>
      <c r="X928" s="337"/>
    </row>
    <row r="929" spans="1:24" ht="12.75">
      <c r="A929" s="337"/>
      <c r="B929" s="337"/>
      <c r="C929" s="337"/>
      <c r="D929" s="337"/>
      <c r="E929" s="337"/>
      <c r="F929" s="337"/>
      <c r="G929" s="337"/>
      <c r="H929" s="337"/>
      <c r="I929" s="337"/>
      <c r="J929" s="337"/>
      <c r="K929" s="337"/>
      <c r="L929" s="337"/>
      <c r="M929" s="337"/>
      <c r="N929" s="337"/>
      <c r="O929" s="337"/>
      <c r="P929" s="337"/>
      <c r="Q929" s="337"/>
      <c r="R929" s="337"/>
      <c r="S929" s="337"/>
      <c r="T929" s="337"/>
      <c r="U929" s="337"/>
      <c r="V929" s="337"/>
      <c r="W929" s="337"/>
      <c r="X929" s="337"/>
    </row>
    <row r="930" spans="1:24" ht="12.75">
      <c r="A930" s="337"/>
      <c r="B930" s="337"/>
      <c r="C930" s="337"/>
      <c r="D930" s="337"/>
      <c r="E930" s="337"/>
      <c r="F930" s="337"/>
      <c r="G930" s="337"/>
      <c r="H930" s="337"/>
      <c r="I930" s="337"/>
      <c r="J930" s="337"/>
      <c r="K930" s="337"/>
      <c r="L930" s="337"/>
      <c r="M930" s="337"/>
      <c r="N930" s="337"/>
      <c r="O930" s="337"/>
      <c r="P930" s="337"/>
      <c r="Q930" s="337"/>
      <c r="R930" s="337"/>
      <c r="S930" s="337"/>
      <c r="T930" s="337"/>
      <c r="U930" s="337"/>
      <c r="V930" s="337"/>
      <c r="W930" s="337"/>
      <c r="X930" s="337"/>
    </row>
    <row r="931" spans="1:24" ht="12.75">
      <c r="A931" s="337"/>
      <c r="B931" s="337"/>
      <c r="C931" s="337"/>
      <c r="D931" s="337"/>
      <c r="E931" s="337"/>
      <c r="F931" s="337"/>
      <c r="G931" s="337"/>
      <c r="H931" s="337"/>
      <c r="I931" s="337"/>
      <c r="J931" s="337"/>
      <c r="K931" s="337"/>
      <c r="L931" s="337"/>
      <c r="M931" s="337"/>
      <c r="N931" s="337"/>
      <c r="O931" s="337"/>
      <c r="P931" s="337"/>
      <c r="Q931" s="337"/>
      <c r="R931" s="337"/>
      <c r="S931" s="337"/>
      <c r="T931" s="337"/>
      <c r="U931" s="337"/>
      <c r="V931" s="337"/>
      <c r="W931" s="337"/>
      <c r="X931" s="337"/>
    </row>
    <row r="932" spans="1:24" ht="12.75">
      <c r="A932" s="337"/>
      <c r="B932" s="337"/>
      <c r="C932" s="337"/>
      <c r="D932" s="337"/>
      <c r="E932" s="337"/>
      <c r="F932" s="337"/>
      <c r="G932" s="337"/>
      <c r="H932" s="337"/>
      <c r="I932" s="337"/>
      <c r="J932" s="337"/>
      <c r="K932" s="337"/>
      <c r="L932" s="337"/>
      <c r="M932" s="337"/>
      <c r="N932" s="337"/>
      <c r="O932" s="337"/>
      <c r="P932" s="337"/>
      <c r="Q932" s="337"/>
      <c r="R932" s="337"/>
      <c r="S932" s="337"/>
      <c r="T932" s="337"/>
      <c r="U932" s="337"/>
      <c r="V932" s="337"/>
      <c r="W932" s="337"/>
      <c r="X932" s="337"/>
    </row>
    <row r="933" spans="1:24" ht="12.75">
      <c r="A933" s="337"/>
      <c r="B933" s="337"/>
      <c r="C933" s="337"/>
      <c r="D933" s="337"/>
      <c r="E933" s="337"/>
      <c r="F933" s="337"/>
      <c r="G933" s="337"/>
      <c r="H933" s="337"/>
      <c r="I933" s="337"/>
      <c r="J933" s="337"/>
      <c r="K933" s="337"/>
      <c r="L933" s="337"/>
      <c r="M933" s="337"/>
      <c r="N933" s="337"/>
      <c r="O933" s="337"/>
      <c r="P933" s="337"/>
      <c r="Q933" s="337"/>
      <c r="R933" s="337"/>
      <c r="S933" s="337"/>
      <c r="T933" s="337"/>
      <c r="U933" s="337"/>
      <c r="V933" s="337"/>
      <c r="W933" s="337"/>
      <c r="X933" s="337"/>
    </row>
    <row r="934" spans="1:24" ht="12.75">
      <c r="A934" s="337"/>
      <c r="B934" s="337"/>
      <c r="C934" s="337"/>
      <c r="D934" s="337"/>
      <c r="E934" s="337"/>
      <c r="F934" s="337"/>
      <c r="G934" s="337"/>
      <c r="H934" s="337"/>
      <c r="I934" s="337"/>
      <c r="J934" s="337"/>
      <c r="K934" s="337"/>
      <c r="L934" s="337"/>
      <c r="M934" s="337"/>
      <c r="N934" s="337"/>
      <c r="O934" s="337"/>
      <c r="P934" s="337"/>
      <c r="Q934" s="337"/>
      <c r="R934" s="337"/>
      <c r="S934" s="337"/>
      <c r="T934" s="337"/>
      <c r="U934" s="337"/>
      <c r="V934" s="337"/>
      <c r="W934" s="337"/>
      <c r="X934" s="337"/>
    </row>
    <row r="935" spans="1:24" ht="12.75">
      <c r="A935" s="337"/>
      <c r="B935" s="337"/>
      <c r="C935" s="337"/>
      <c r="D935" s="337"/>
      <c r="E935" s="337"/>
      <c r="F935" s="337"/>
      <c r="G935" s="337"/>
      <c r="H935" s="337"/>
      <c r="I935" s="337"/>
      <c r="J935" s="337"/>
      <c r="K935" s="337"/>
      <c r="L935" s="337"/>
      <c r="M935" s="337"/>
      <c r="N935" s="337"/>
      <c r="O935" s="337"/>
      <c r="P935" s="337"/>
      <c r="Q935" s="337"/>
      <c r="R935" s="337"/>
      <c r="S935" s="337"/>
      <c r="T935" s="337"/>
      <c r="U935" s="337"/>
      <c r="V935" s="337"/>
      <c r="W935" s="337"/>
      <c r="X935" s="337"/>
    </row>
    <row r="936" spans="1:24" ht="12.75">
      <c r="A936" s="337"/>
      <c r="B936" s="337"/>
      <c r="C936" s="337"/>
      <c r="D936" s="337"/>
      <c r="E936" s="337"/>
      <c r="F936" s="337"/>
      <c r="G936" s="337"/>
      <c r="H936" s="337"/>
      <c r="I936" s="337"/>
      <c r="J936" s="337"/>
      <c r="K936" s="337"/>
      <c r="L936" s="337"/>
      <c r="M936" s="337"/>
      <c r="N936" s="337"/>
      <c r="O936" s="337"/>
      <c r="P936" s="337"/>
      <c r="Q936" s="337"/>
      <c r="R936" s="337"/>
      <c r="S936" s="337"/>
      <c r="T936" s="337"/>
      <c r="U936" s="337"/>
      <c r="V936" s="337"/>
      <c r="W936" s="337"/>
      <c r="X936" s="337"/>
    </row>
    <row r="937" spans="1:24" ht="12.75">
      <c r="A937" s="337"/>
      <c r="B937" s="337"/>
      <c r="C937" s="337"/>
      <c r="D937" s="337"/>
      <c r="E937" s="337"/>
      <c r="F937" s="337"/>
      <c r="G937" s="337"/>
      <c r="H937" s="337"/>
      <c r="I937" s="337"/>
      <c r="J937" s="337"/>
      <c r="K937" s="337"/>
      <c r="L937" s="337"/>
      <c r="M937" s="337"/>
      <c r="N937" s="337"/>
      <c r="O937" s="337"/>
      <c r="P937" s="337"/>
      <c r="Q937" s="337"/>
      <c r="R937" s="337"/>
      <c r="S937" s="337"/>
      <c r="T937" s="337"/>
      <c r="U937" s="337"/>
      <c r="V937" s="337"/>
      <c r="W937" s="337"/>
      <c r="X937" s="337"/>
    </row>
    <row r="938" spans="1:24" ht="12.75">
      <c r="A938" s="337"/>
      <c r="B938" s="337"/>
      <c r="C938" s="337"/>
      <c r="D938" s="337"/>
      <c r="E938" s="337"/>
      <c r="F938" s="337"/>
      <c r="G938" s="337"/>
      <c r="H938" s="337"/>
      <c r="I938" s="337"/>
      <c r="J938" s="337"/>
      <c r="K938" s="337"/>
      <c r="L938" s="337"/>
      <c r="M938" s="337"/>
      <c r="N938" s="337"/>
      <c r="O938" s="337"/>
      <c r="P938" s="337"/>
      <c r="Q938" s="337"/>
      <c r="R938" s="337"/>
      <c r="S938" s="337"/>
      <c r="T938" s="337"/>
      <c r="U938" s="337"/>
      <c r="V938" s="337"/>
      <c r="W938" s="337"/>
      <c r="X938" s="337"/>
    </row>
    <row r="939" spans="1:24" ht="12.75">
      <c r="A939" s="337"/>
      <c r="B939" s="337"/>
      <c r="C939" s="337"/>
      <c r="D939" s="337"/>
      <c r="E939" s="337"/>
      <c r="F939" s="337"/>
      <c r="G939" s="337"/>
      <c r="H939" s="337"/>
      <c r="I939" s="337"/>
      <c r="J939" s="337"/>
      <c r="K939" s="337"/>
      <c r="L939" s="337"/>
      <c r="M939" s="337"/>
      <c r="N939" s="337"/>
      <c r="O939" s="337"/>
      <c r="P939" s="337"/>
      <c r="Q939" s="337"/>
      <c r="R939" s="337"/>
      <c r="S939" s="337"/>
      <c r="T939" s="337"/>
      <c r="U939" s="337"/>
      <c r="V939" s="337"/>
      <c r="W939" s="337"/>
      <c r="X939" s="337"/>
    </row>
    <row r="940" spans="1:24" ht="12.75">
      <c r="A940" s="337"/>
      <c r="B940" s="337"/>
      <c r="C940" s="337"/>
      <c r="D940" s="337"/>
      <c r="E940" s="337"/>
      <c r="F940" s="337"/>
      <c r="G940" s="337"/>
      <c r="H940" s="337"/>
      <c r="I940" s="337"/>
      <c r="J940" s="337"/>
      <c r="K940" s="337"/>
      <c r="L940" s="337"/>
      <c r="M940" s="337"/>
      <c r="N940" s="337"/>
      <c r="O940" s="337"/>
      <c r="P940" s="337"/>
      <c r="Q940" s="337"/>
      <c r="R940" s="337"/>
      <c r="S940" s="337"/>
      <c r="T940" s="337"/>
      <c r="U940" s="337"/>
      <c r="V940" s="337"/>
      <c r="W940" s="337"/>
      <c r="X940" s="337"/>
    </row>
    <row r="941" spans="1:24" ht="12.75">
      <c r="A941" s="337"/>
      <c r="B941" s="337"/>
      <c r="C941" s="337"/>
      <c r="D941" s="337"/>
      <c r="E941" s="337"/>
      <c r="F941" s="337"/>
      <c r="G941" s="337"/>
      <c r="H941" s="337"/>
      <c r="I941" s="337"/>
      <c r="J941" s="337"/>
      <c r="K941" s="337"/>
      <c r="L941" s="337"/>
      <c r="M941" s="337"/>
      <c r="N941" s="337"/>
      <c r="O941" s="337"/>
      <c r="P941" s="337"/>
      <c r="Q941" s="337"/>
      <c r="R941" s="337"/>
      <c r="S941" s="337"/>
      <c r="T941" s="337"/>
      <c r="U941" s="337"/>
      <c r="V941" s="337"/>
      <c r="W941" s="337"/>
      <c r="X941" s="337"/>
    </row>
    <row r="942" spans="1:24" ht="12.75">
      <c r="A942" s="337"/>
      <c r="B942" s="337"/>
      <c r="C942" s="337"/>
      <c r="D942" s="337"/>
      <c r="E942" s="337"/>
      <c r="F942" s="337"/>
      <c r="G942" s="337"/>
      <c r="H942" s="337"/>
      <c r="I942" s="337"/>
      <c r="J942" s="337"/>
      <c r="K942" s="337"/>
      <c r="L942" s="337"/>
      <c r="M942" s="337"/>
      <c r="N942" s="337"/>
      <c r="O942" s="337"/>
      <c r="P942" s="337"/>
      <c r="Q942" s="337"/>
      <c r="R942" s="337"/>
      <c r="S942" s="337"/>
      <c r="T942" s="337"/>
      <c r="U942" s="337"/>
      <c r="V942" s="337"/>
      <c r="W942" s="337"/>
      <c r="X942" s="337"/>
    </row>
    <row r="943" spans="1:24" ht="12.75">
      <c r="A943" s="337"/>
      <c r="B943" s="337"/>
      <c r="C943" s="337"/>
      <c r="D943" s="337"/>
      <c r="E943" s="337"/>
      <c r="F943" s="337"/>
      <c r="G943" s="337"/>
      <c r="H943" s="337"/>
      <c r="I943" s="337"/>
      <c r="J943" s="337"/>
      <c r="K943" s="337"/>
      <c r="L943" s="337"/>
      <c r="M943" s="337"/>
      <c r="N943" s="337"/>
      <c r="O943" s="337"/>
      <c r="P943" s="337"/>
      <c r="Q943" s="337"/>
      <c r="R943" s="337"/>
      <c r="S943" s="337"/>
      <c r="T943" s="337"/>
      <c r="U943" s="337"/>
      <c r="V943" s="337"/>
      <c r="W943" s="337"/>
      <c r="X943" s="337"/>
    </row>
    <row r="944" spans="1:24" ht="12.75">
      <c r="A944" s="337"/>
      <c r="B944" s="337"/>
      <c r="C944" s="337"/>
      <c r="D944" s="337"/>
      <c r="E944" s="337"/>
      <c r="F944" s="337"/>
      <c r="G944" s="337"/>
      <c r="H944" s="337"/>
      <c r="I944" s="337"/>
      <c r="J944" s="337"/>
      <c r="K944" s="337"/>
      <c r="L944" s="337"/>
      <c r="M944" s="337"/>
      <c r="N944" s="337"/>
      <c r="O944" s="337"/>
      <c r="P944" s="337"/>
      <c r="Q944" s="337"/>
      <c r="R944" s="337"/>
      <c r="S944" s="337"/>
      <c r="T944" s="337"/>
      <c r="U944" s="337"/>
      <c r="V944" s="337"/>
      <c r="W944" s="337"/>
      <c r="X944" s="337"/>
    </row>
    <row r="945" spans="1:24" ht="12.75">
      <c r="A945" s="337"/>
      <c r="B945" s="337"/>
      <c r="C945" s="337"/>
      <c r="D945" s="337"/>
      <c r="E945" s="337"/>
      <c r="F945" s="337"/>
      <c r="G945" s="337"/>
      <c r="H945" s="337"/>
      <c r="I945" s="337"/>
      <c r="J945" s="337"/>
      <c r="K945" s="337"/>
      <c r="L945" s="337"/>
      <c r="M945" s="337"/>
      <c r="N945" s="337"/>
      <c r="O945" s="337"/>
      <c r="P945" s="337"/>
      <c r="Q945" s="337"/>
      <c r="R945" s="337"/>
      <c r="S945" s="337"/>
      <c r="T945" s="337"/>
      <c r="U945" s="337"/>
      <c r="V945" s="337"/>
      <c r="W945" s="337"/>
      <c r="X945" s="337"/>
    </row>
    <row r="946" spans="1:24" ht="12.75">
      <c r="A946" s="337"/>
      <c r="B946" s="337"/>
      <c r="C946" s="337"/>
      <c r="D946" s="337"/>
      <c r="E946" s="337"/>
      <c r="F946" s="337"/>
      <c r="G946" s="337"/>
      <c r="H946" s="337"/>
      <c r="I946" s="337"/>
      <c r="J946" s="337"/>
      <c r="K946" s="337"/>
      <c r="L946" s="337"/>
      <c r="M946" s="337"/>
      <c r="N946" s="337"/>
      <c r="O946" s="337"/>
      <c r="P946" s="337"/>
      <c r="Q946" s="337"/>
      <c r="R946" s="337"/>
      <c r="S946" s="337"/>
      <c r="T946" s="337"/>
      <c r="U946" s="337"/>
      <c r="V946" s="337"/>
      <c r="W946" s="337"/>
      <c r="X946" s="337"/>
    </row>
    <row r="947" spans="1:24" ht="12.75">
      <c r="A947" s="337"/>
      <c r="B947" s="337"/>
      <c r="C947" s="337"/>
      <c r="D947" s="337"/>
      <c r="E947" s="337"/>
      <c r="F947" s="337"/>
      <c r="G947" s="337"/>
      <c r="H947" s="337"/>
      <c r="I947" s="337"/>
      <c r="J947" s="337"/>
      <c r="K947" s="337"/>
      <c r="L947" s="337"/>
      <c r="M947" s="337"/>
      <c r="N947" s="337"/>
      <c r="O947" s="337"/>
      <c r="P947" s="337"/>
      <c r="Q947" s="337"/>
      <c r="R947" s="337"/>
      <c r="S947" s="337"/>
      <c r="T947" s="337"/>
      <c r="U947" s="337"/>
      <c r="V947" s="337"/>
      <c r="W947" s="337"/>
      <c r="X947" s="337"/>
    </row>
    <row r="948" spans="1:24" ht="12.75">
      <c r="A948" s="337"/>
      <c r="B948" s="337"/>
      <c r="C948" s="337"/>
      <c r="D948" s="337"/>
      <c r="E948" s="337"/>
      <c r="F948" s="337"/>
      <c r="G948" s="337"/>
      <c r="H948" s="337"/>
      <c r="I948" s="337"/>
      <c r="J948" s="337"/>
      <c r="K948" s="337"/>
      <c r="L948" s="337"/>
      <c r="M948" s="337"/>
      <c r="N948" s="337"/>
      <c r="O948" s="337"/>
      <c r="P948" s="337"/>
      <c r="Q948" s="337"/>
      <c r="R948" s="337"/>
      <c r="S948" s="337"/>
      <c r="T948" s="337"/>
      <c r="U948" s="337"/>
      <c r="V948" s="337"/>
      <c r="W948" s="337"/>
      <c r="X948" s="337"/>
    </row>
    <row r="949" spans="1:24" ht="12.75">
      <c r="A949" s="337"/>
      <c r="B949" s="337"/>
      <c r="C949" s="337"/>
      <c r="D949" s="337"/>
      <c r="E949" s="337"/>
      <c r="F949" s="337"/>
      <c r="G949" s="337"/>
      <c r="H949" s="337"/>
      <c r="I949" s="337"/>
      <c r="J949" s="337"/>
      <c r="K949" s="337"/>
      <c r="L949" s="337"/>
      <c r="M949" s="337"/>
      <c r="N949" s="337"/>
      <c r="O949" s="337"/>
      <c r="P949" s="337"/>
      <c r="Q949" s="337"/>
      <c r="R949" s="337"/>
      <c r="S949" s="337"/>
      <c r="T949" s="337"/>
      <c r="U949" s="337"/>
      <c r="V949" s="337"/>
      <c r="W949" s="337"/>
      <c r="X949" s="337"/>
    </row>
    <row r="950" spans="1:24" ht="12.75">
      <c r="A950" s="337"/>
      <c r="B950" s="337"/>
      <c r="C950" s="337"/>
      <c r="D950" s="337"/>
      <c r="E950" s="337"/>
      <c r="F950" s="337"/>
      <c r="G950" s="337"/>
      <c r="H950" s="337"/>
      <c r="I950" s="337"/>
      <c r="J950" s="337"/>
      <c r="K950" s="337"/>
      <c r="L950" s="337"/>
      <c r="M950" s="337"/>
      <c r="N950" s="337"/>
      <c r="O950" s="337"/>
      <c r="P950" s="337"/>
      <c r="Q950" s="337"/>
      <c r="R950" s="337"/>
      <c r="S950" s="337"/>
      <c r="T950" s="337"/>
      <c r="U950" s="337"/>
      <c r="V950" s="337"/>
      <c r="W950" s="337"/>
      <c r="X950" s="337"/>
    </row>
    <row r="951" spans="1:24" ht="12.75">
      <c r="A951" s="337"/>
      <c r="B951" s="337"/>
      <c r="C951" s="337"/>
      <c r="D951" s="337"/>
      <c r="E951" s="337"/>
      <c r="F951" s="337"/>
      <c r="G951" s="337"/>
      <c r="H951" s="337"/>
      <c r="I951" s="337"/>
      <c r="J951" s="337"/>
      <c r="K951" s="337"/>
      <c r="L951" s="337"/>
      <c r="M951" s="337"/>
      <c r="N951" s="337"/>
      <c r="O951" s="337"/>
      <c r="P951" s="337"/>
      <c r="Q951" s="337"/>
      <c r="R951" s="337"/>
      <c r="S951" s="337"/>
      <c r="T951" s="337"/>
      <c r="U951" s="337"/>
      <c r="V951" s="337"/>
      <c r="W951" s="337"/>
      <c r="X951" s="337"/>
    </row>
    <row r="952" spans="1:24" ht="12.75">
      <c r="A952" s="337"/>
      <c r="B952" s="337"/>
      <c r="C952" s="337"/>
      <c r="D952" s="337"/>
      <c r="E952" s="337"/>
      <c r="F952" s="337"/>
      <c r="G952" s="337"/>
      <c r="H952" s="337"/>
      <c r="I952" s="337"/>
      <c r="J952" s="337"/>
      <c r="K952" s="337"/>
      <c r="L952" s="337"/>
      <c r="M952" s="337"/>
      <c r="N952" s="337"/>
      <c r="O952" s="337"/>
      <c r="P952" s="337"/>
      <c r="Q952" s="337"/>
      <c r="R952" s="337"/>
      <c r="S952" s="337"/>
      <c r="T952" s="337"/>
      <c r="U952" s="337"/>
      <c r="V952" s="337"/>
      <c r="W952" s="337"/>
      <c r="X952" s="337"/>
    </row>
    <row r="953" spans="1:24" ht="12.75">
      <c r="A953" s="337"/>
      <c r="B953" s="337"/>
      <c r="C953" s="337"/>
      <c r="D953" s="337"/>
      <c r="E953" s="337"/>
      <c r="F953" s="337"/>
      <c r="G953" s="337"/>
      <c r="H953" s="337"/>
      <c r="I953" s="337"/>
      <c r="J953" s="337"/>
      <c r="K953" s="337"/>
      <c r="L953" s="337"/>
      <c r="M953" s="337"/>
      <c r="N953" s="337"/>
      <c r="O953" s="337"/>
      <c r="P953" s="337"/>
      <c r="Q953" s="337"/>
      <c r="R953" s="337"/>
      <c r="S953" s="337"/>
      <c r="T953" s="337"/>
      <c r="U953" s="337"/>
      <c r="V953" s="337"/>
      <c r="W953" s="337"/>
      <c r="X953" s="337"/>
    </row>
    <row r="954" spans="1:24" ht="12.75">
      <c r="A954" s="337"/>
      <c r="B954" s="337"/>
      <c r="C954" s="337"/>
      <c r="D954" s="337"/>
      <c r="E954" s="337"/>
      <c r="F954" s="337"/>
      <c r="G954" s="337"/>
      <c r="H954" s="337"/>
      <c r="I954" s="337"/>
      <c r="J954" s="337"/>
      <c r="K954" s="337"/>
      <c r="L954" s="337"/>
      <c r="M954" s="337"/>
      <c r="N954" s="337"/>
      <c r="O954" s="337"/>
      <c r="P954" s="337"/>
      <c r="Q954" s="337"/>
      <c r="R954" s="337"/>
      <c r="S954" s="337"/>
      <c r="T954" s="337"/>
      <c r="U954" s="337"/>
      <c r="V954" s="337"/>
      <c r="W954" s="337"/>
      <c r="X954" s="337"/>
    </row>
    <row r="955" spans="1:24" ht="12.75">
      <c r="A955" s="337"/>
      <c r="B955" s="337"/>
      <c r="C955" s="337"/>
      <c r="D955" s="337"/>
      <c r="E955" s="337"/>
      <c r="F955" s="337"/>
      <c r="G955" s="337"/>
      <c r="H955" s="337"/>
      <c r="I955" s="337"/>
      <c r="J955" s="337"/>
      <c r="K955" s="337"/>
      <c r="L955" s="337"/>
      <c r="M955" s="337"/>
      <c r="N955" s="337"/>
      <c r="O955" s="337"/>
      <c r="P955" s="337"/>
      <c r="Q955" s="337"/>
      <c r="R955" s="337"/>
      <c r="S955" s="337"/>
      <c r="T955" s="337"/>
      <c r="U955" s="337"/>
      <c r="V955" s="337"/>
      <c r="W955" s="337"/>
      <c r="X955" s="337"/>
    </row>
    <row r="956" spans="1:24" ht="12.75">
      <c r="A956" s="337"/>
      <c r="B956" s="337"/>
      <c r="C956" s="337"/>
      <c r="D956" s="337"/>
      <c r="E956" s="337"/>
      <c r="F956" s="337"/>
      <c r="G956" s="337"/>
      <c r="H956" s="337"/>
      <c r="I956" s="337"/>
      <c r="J956" s="337"/>
      <c r="K956" s="337"/>
      <c r="L956" s="337"/>
      <c r="M956" s="337"/>
      <c r="N956" s="337"/>
      <c r="O956" s="337"/>
      <c r="P956" s="337"/>
      <c r="Q956" s="337"/>
      <c r="R956" s="337"/>
      <c r="S956" s="337"/>
      <c r="T956" s="337"/>
      <c r="U956" s="337"/>
      <c r="V956" s="337"/>
      <c r="W956" s="337"/>
      <c r="X956" s="337"/>
    </row>
    <row r="957" spans="1:24" ht="12.75">
      <c r="A957" s="337"/>
      <c r="B957" s="337"/>
      <c r="C957" s="337"/>
      <c r="D957" s="337"/>
      <c r="E957" s="337"/>
      <c r="F957" s="337"/>
      <c r="G957" s="337"/>
      <c r="H957" s="337"/>
      <c r="I957" s="337"/>
      <c r="J957" s="337"/>
      <c r="K957" s="337"/>
      <c r="L957" s="337"/>
      <c r="M957" s="337"/>
      <c r="N957" s="337"/>
      <c r="O957" s="337"/>
      <c r="P957" s="337"/>
      <c r="Q957" s="337"/>
      <c r="R957" s="337"/>
      <c r="S957" s="337"/>
      <c r="T957" s="337"/>
      <c r="U957" s="337"/>
      <c r="V957" s="337"/>
      <c r="W957" s="337"/>
      <c r="X957" s="337"/>
    </row>
    <row r="958" spans="1:24" ht="12.75">
      <c r="A958" s="337"/>
      <c r="B958" s="337"/>
      <c r="C958" s="337"/>
      <c r="D958" s="337"/>
      <c r="E958" s="337"/>
      <c r="F958" s="337"/>
      <c r="G958" s="337"/>
      <c r="H958" s="337"/>
      <c r="I958" s="337"/>
      <c r="J958" s="337"/>
      <c r="K958" s="337"/>
      <c r="L958" s="337"/>
      <c r="M958" s="337"/>
      <c r="N958" s="337"/>
      <c r="O958" s="337"/>
      <c r="P958" s="337"/>
      <c r="Q958" s="337"/>
      <c r="R958" s="337"/>
      <c r="S958" s="337"/>
      <c r="T958" s="337"/>
      <c r="U958" s="337"/>
      <c r="V958" s="337"/>
      <c r="W958" s="337"/>
      <c r="X958" s="337"/>
    </row>
    <row r="959" spans="1:24" ht="12.75">
      <c r="A959" s="337"/>
      <c r="B959" s="337"/>
      <c r="C959" s="337"/>
      <c r="D959" s="337"/>
      <c r="E959" s="337"/>
      <c r="F959" s="337"/>
      <c r="G959" s="337"/>
      <c r="H959" s="337"/>
      <c r="I959" s="337"/>
      <c r="J959" s="337"/>
      <c r="K959" s="337"/>
      <c r="L959" s="337"/>
      <c r="M959" s="337"/>
      <c r="N959" s="337"/>
      <c r="O959" s="337"/>
      <c r="P959" s="337"/>
      <c r="Q959" s="337"/>
      <c r="R959" s="337"/>
      <c r="S959" s="337"/>
      <c r="T959" s="337"/>
      <c r="U959" s="337"/>
      <c r="V959" s="337"/>
      <c r="W959" s="337"/>
      <c r="X959" s="337"/>
    </row>
    <row r="960" spans="1:24" ht="12.75">
      <c r="A960" s="337"/>
      <c r="B960" s="337"/>
      <c r="C960" s="337"/>
      <c r="D960" s="337"/>
      <c r="E960" s="337"/>
      <c r="F960" s="337"/>
      <c r="G960" s="337"/>
      <c r="H960" s="337"/>
      <c r="I960" s="337"/>
      <c r="J960" s="337"/>
      <c r="K960" s="337"/>
      <c r="L960" s="337"/>
      <c r="M960" s="337"/>
      <c r="N960" s="337"/>
      <c r="O960" s="337"/>
      <c r="P960" s="337"/>
      <c r="Q960" s="337"/>
      <c r="R960" s="337"/>
      <c r="S960" s="337"/>
      <c r="T960" s="337"/>
      <c r="U960" s="337"/>
      <c r="V960" s="337"/>
      <c r="W960" s="337"/>
      <c r="X960" s="337"/>
    </row>
    <row r="961" spans="1:24" ht="12.75">
      <c r="A961" s="337"/>
      <c r="B961" s="337"/>
      <c r="C961" s="337"/>
      <c r="D961" s="337"/>
      <c r="E961" s="337"/>
      <c r="F961" s="337"/>
      <c r="G961" s="337"/>
      <c r="H961" s="337"/>
      <c r="I961" s="337"/>
      <c r="J961" s="337"/>
      <c r="K961" s="337"/>
      <c r="L961" s="337"/>
      <c r="M961" s="337"/>
      <c r="N961" s="337"/>
      <c r="O961" s="337"/>
      <c r="P961" s="337"/>
      <c r="Q961" s="337"/>
      <c r="R961" s="337"/>
      <c r="S961" s="337"/>
      <c r="T961" s="337"/>
      <c r="U961" s="337"/>
      <c r="V961" s="337"/>
      <c r="W961" s="337"/>
      <c r="X961" s="337"/>
    </row>
    <row r="962" spans="1:24" ht="12.75">
      <c r="A962" s="337"/>
      <c r="B962" s="337"/>
      <c r="C962" s="337"/>
      <c r="D962" s="337"/>
      <c r="E962" s="337"/>
      <c r="F962" s="337"/>
      <c r="G962" s="337"/>
      <c r="H962" s="337"/>
      <c r="I962" s="337"/>
      <c r="J962" s="337"/>
      <c r="K962" s="337"/>
      <c r="L962" s="337"/>
      <c r="M962" s="337"/>
      <c r="N962" s="337"/>
      <c r="O962" s="337"/>
      <c r="P962" s="337"/>
      <c r="Q962" s="337"/>
      <c r="R962" s="337"/>
      <c r="S962" s="337"/>
      <c r="T962" s="337"/>
      <c r="U962" s="337"/>
      <c r="V962" s="337"/>
      <c r="W962" s="337"/>
      <c r="X962" s="337"/>
    </row>
    <row r="963" spans="1:24" ht="12.75">
      <c r="A963" s="337"/>
      <c r="B963" s="337"/>
      <c r="C963" s="337"/>
      <c r="D963" s="337"/>
      <c r="E963" s="337"/>
      <c r="F963" s="337"/>
      <c r="G963" s="337"/>
      <c r="H963" s="337"/>
      <c r="I963" s="337"/>
      <c r="J963" s="337"/>
      <c r="K963" s="337"/>
      <c r="L963" s="337"/>
      <c r="M963" s="337"/>
      <c r="N963" s="337"/>
      <c r="O963" s="337"/>
      <c r="P963" s="337"/>
      <c r="Q963" s="337"/>
      <c r="R963" s="337"/>
      <c r="S963" s="337"/>
      <c r="T963" s="337"/>
      <c r="U963" s="337"/>
      <c r="V963" s="337"/>
      <c r="W963" s="337"/>
      <c r="X963" s="337"/>
    </row>
    <row r="964" spans="1:24" ht="12.75">
      <c r="A964" s="337"/>
      <c r="B964" s="337"/>
      <c r="C964" s="337"/>
      <c r="D964" s="337"/>
      <c r="E964" s="337"/>
      <c r="F964" s="337"/>
      <c r="G964" s="337"/>
      <c r="H964" s="337"/>
      <c r="I964" s="337"/>
      <c r="J964" s="337"/>
      <c r="K964" s="337"/>
      <c r="L964" s="337"/>
      <c r="M964" s="337"/>
      <c r="N964" s="337"/>
      <c r="O964" s="337"/>
      <c r="P964" s="337"/>
      <c r="Q964" s="337"/>
      <c r="R964" s="337"/>
      <c r="S964" s="337"/>
      <c r="T964" s="337"/>
      <c r="U964" s="337"/>
      <c r="V964" s="337"/>
      <c r="W964" s="337"/>
      <c r="X964" s="337"/>
    </row>
    <row r="965" spans="1:24" ht="12.75">
      <c r="A965" s="337"/>
      <c r="B965" s="337"/>
      <c r="C965" s="337"/>
      <c r="D965" s="337"/>
      <c r="E965" s="337"/>
      <c r="F965" s="337"/>
      <c r="G965" s="337"/>
      <c r="H965" s="337"/>
      <c r="I965" s="337"/>
      <c r="J965" s="337"/>
      <c r="K965" s="337"/>
      <c r="L965" s="337"/>
      <c r="M965" s="337"/>
      <c r="N965" s="337"/>
      <c r="O965" s="337"/>
      <c r="P965" s="337"/>
      <c r="Q965" s="337"/>
      <c r="R965" s="337"/>
      <c r="S965" s="337"/>
      <c r="T965" s="337"/>
      <c r="U965" s="337"/>
      <c r="V965" s="337"/>
      <c r="W965" s="337"/>
      <c r="X965" s="337"/>
    </row>
    <row r="966" spans="1:24" ht="12.75">
      <c r="A966" s="337"/>
      <c r="B966" s="337"/>
      <c r="C966" s="337"/>
      <c r="D966" s="337"/>
      <c r="E966" s="337"/>
      <c r="F966" s="337"/>
      <c r="G966" s="337"/>
      <c r="H966" s="337"/>
      <c r="I966" s="337"/>
      <c r="J966" s="337"/>
      <c r="K966" s="337"/>
      <c r="L966" s="337"/>
      <c r="M966" s="337"/>
      <c r="N966" s="337"/>
      <c r="O966" s="337"/>
      <c r="P966" s="337"/>
      <c r="Q966" s="337"/>
      <c r="R966" s="337"/>
      <c r="S966" s="337"/>
      <c r="T966" s="337"/>
      <c r="U966" s="337"/>
      <c r="V966" s="337"/>
      <c r="W966" s="337"/>
      <c r="X966" s="337"/>
    </row>
    <row r="967" spans="1:24" ht="12.75">
      <c r="A967" s="337"/>
      <c r="B967" s="337"/>
      <c r="C967" s="337"/>
      <c r="D967" s="337"/>
      <c r="E967" s="337"/>
      <c r="F967" s="337"/>
      <c r="G967" s="337"/>
      <c r="H967" s="337"/>
      <c r="I967" s="337"/>
      <c r="J967" s="337"/>
      <c r="K967" s="337"/>
      <c r="L967" s="337"/>
      <c r="M967" s="337"/>
      <c r="N967" s="337"/>
      <c r="O967" s="337"/>
      <c r="P967" s="337"/>
      <c r="Q967" s="337"/>
      <c r="R967" s="337"/>
      <c r="S967" s="337"/>
      <c r="T967" s="337"/>
      <c r="U967" s="337"/>
      <c r="V967" s="337"/>
      <c r="W967" s="337"/>
      <c r="X967" s="337"/>
    </row>
    <row r="968" spans="1:24" ht="12.75">
      <c r="A968" s="337"/>
      <c r="B968" s="337"/>
      <c r="C968" s="337"/>
      <c r="D968" s="337"/>
      <c r="E968" s="337"/>
      <c r="F968" s="337"/>
      <c r="G968" s="337"/>
      <c r="H968" s="337"/>
      <c r="I968" s="337"/>
      <c r="J968" s="337"/>
      <c r="K968" s="337"/>
      <c r="L968" s="337"/>
      <c r="M968" s="337"/>
      <c r="N968" s="337"/>
      <c r="O968" s="337"/>
      <c r="P968" s="337"/>
      <c r="Q968" s="337"/>
      <c r="R968" s="337"/>
      <c r="S968" s="337"/>
      <c r="T968" s="337"/>
      <c r="U968" s="337"/>
      <c r="V968" s="337"/>
      <c r="W968" s="337"/>
      <c r="X968" s="337"/>
    </row>
    <row r="969" spans="1:24" ht="12.75">
      <c r="A969" s="337"/>
      <c r="B969" s="337"/>
      <c r="C969" s="337"/>
      <c r="D969" s="337"/>
      <c r="E969" s="337"/>
      <c r="F969" s="337"/>
      <c r="G969" s="337"/>
      <c r="H969" s="337"/>
      <c r="I969" s="337"/>
      <c r="J969" s="337"/>
      <c r="K969" s="337"/>
      <c r="L969" s="337"/>
      <c r="M969" s="337"/>
      <c r="N969" s="337"/>
      <c r="O969" s="337"/>
      <c r="P969" s="337"/>
      <c r="Q969" s="337"/>
      <c r="R969" s="337"/>
      <c r="S969" s="337"/>
      <c r="T969" s="337"/>
      <c r="U969" s="337"/>
      <c r="V969" s="337"/>
      <c r="W969" s="337"/>
      <c r="X969" s="337"/>
    </row>
    <row r="970" spans="1:24" ht="12.75">
      <c r="A970" s="337"/>
      <c r="B970" s="337"/>
      <c r="C970" s="337"/>
      <c r="D970" s="337"/>
      <c r="E970" s="337"/>
      <c r="F970" s="337"/>
      <c r="G970" s="337"/>
      <c r="H970" s="337"/>
      <c r="I970" s="337"/>
      <c r="J970" s="337"/>
      <c r="K970" s="337"/>
      <c r="L970" s="337"/>
      <c r="M970" s="337"/>
      <c r="N970" s="337"/>
      <c r="O970" s="337"/>
      <c r="P970" s="337"/>
      <c r="Q970" s="337"/>
      <c r="R970" s="337"/>
      <c r="S970" s="337"/>
      <c r="T970" s="337"/>
      <c r="U970" s="337"/>
      <c r="V970" s="337"/>
      <c r="W970" s="337"/>
      <c r="X970" s="337"/>
    </row>
    <row r="971" spans="1:24" ht="12.75">
      <c r="A971" s="337"/>
      <c r="B971" s="337"/>
      <c r="C971" s="337"/>
      <c r="D971" s="337"/>
      <c r="E971" s="337"/>
      <c r="F971" s="337"/>
      <c r="G971" s="337"/>
      <c r="H971" s="337"/>
      <c r="I971" s="337"/>
      <c r="J971" s="337"/>
      <c r="K971" s="337"/>
      <c r="L971" s="337"/>
      <c r="M971" s="337"/>
      <c r="N971" s="337"/>
      <c r="O971" s="337"/>
      <c r="P971" s="337"/>
      <c r="Q971" s="337"/>
      <c r="R971" s="337"/>
      <c r="S971" s="337"/>
      <c r="T971" s="337"/>
      <c r="U971" s="337"/>
      <c r="V971" s="337"/>
      <c r="W971" s="337"/>
      <c r="X971" s="337"/>
    </row>
    <row r="972" spans="1:24" ht="12.75">
      <c r="A972" s="337"/>
      <c r="B972" s="337"/>
      <c r="C972" s="337"/>
      <c r="D972" s="337"/>
      <c r="E972" s="337"/>
      <c r="F972" s="337"/>
      <c r="G972" s="337"/>
      <c r="H972" s="337"/>
      <c r="I972" s="337"/>
      <c r="J972" s="337"/>
      <c r="K972" s="337"/>
      <c r="L972" s="337"/>
      <c r="M972" s="337"/>
      <c r="N972" s="337"/>
      <c r="O972" s="337"/>
      <c r="P972" s="337"/>
      <c r="Q972" s="337"/>
      <c r="R972" s="337"/>
      <c r="S972" s="337"/>
      <c r="T972" s="337"/>
      <c r="U972" s="337"/>
      <c r="V972" s="337"/>
      <c r="W972" s="337"/>
      <c r="X972" s="337"/>
    </row>
    <row r="973" spans="1:24" ht="12.75">
      <c r="A973" s="337"/>
      <c r="B973" s="337"/>
      <c r="C973" s="337"/>
      <c r="D973" s="337"/>
      <c r="E973" s="337"/>
      <c r="F973" s="337"/>
      <c r="G973" s="337"/>
      <c r="H973" s="337"/>
      <c r="I973" s="337"/>
      <c r="J973" s="337"/>
      <c r="K973" s="337"/>
      <c r="L973" s="337"/>
      <c r="M973" s="337"/>
      <c r="N973" s="337"/>
      <c r="O973" s="337"/>
      <c r="P973" s="337"/>
      <c r="Q973" s="337"/>
      <c r="R973" s="337"/>
      <c r="S973" s="337"/>
      <c r="T973" s="337"/>
      <c r="U973" s="337"/>
      <c r="V973" s="337"/>
      <c r="W973" s="337"/>
      <c r="X973" s="337"/>
    </row>
    <row r="974" spans="1:24" ht="12.75">
      <c r="A974" s="337"/>
      <c r="B974" s="337"/>
      <c r="C974" s="337"/>
      <c r="D974" s="337"/>
      <c r="E974" s="337"/>
      <c r="F974" s="337"/>
      <c r="G974" s="337"/>
      <c r="H974" s="337"/>
      <c r="I974" s="337"/>
      <c r="J974" s="337"/>
      <c r="K974" s="337"/>
      <c r="L974" s="337"/>
      <c r="M974" s="337"/>
      <c r="N974" s="337"/>
      <c r="O974" s="337"/>
      <c r="P974" s="337"/>
      <c r="Q974" s="337"/>
      <c r="R974" s="337"/>
      <c r="S974" s="337"/>
      <c r="T974" s="337"/>
      <c r="U974" s="337"/>
      <c r="V974" s="337"/>
      <c r="W974" s="337"/>
      <c r="X974" s="337"/>
    </row>
    <row r="975" spans="1:24" ht="12.75">
      <c r="A975" s="337"/>
      <c r="B975" s="337"/>
      <c r="C975" s="337"/>
      <c r="D975" s="337"/>
      <c r="E975" s="337"/>
      <c r="F975" s="337"/>
      <c r="G975" s="337"/>
      <c r="H975" s="337"/>
      <c r="I975" s="337"/>
      <c r="J975" s="337"/>
      <c r="K975" s="337"/>
      <c r="L975" s="337"/>
      <c r="M975" s="337"/>
      <c r="N975" s="337"/>
      <c r="O975" s="337"/>
      <c r="P975" s="337"/>
      <c r="Q975" s="337"/>
      <c r="R975" s="337"/>
      <c r="S975" s="337"/>
      <c r="T975" s="337"/>
      <c r="U975" s="337"/>
      <c r="V975" s="337"/>
      <c r="W975" s="337"/>
      <c r="X975" s="337"/>
    </row>
    <row r="976" spans="1:24" ht="12.75">
      <c r="A976" s="337"/>
      <c r="B976" s="337"/>
      <c r="C976" s="337"/>
      <c r="D976" s="337"/>
      <c r="E976" s="337"/>
      <c r="F976" s="337"/>
      <c r="G976" s="337"/>
      <c r="H976" s="337"/>
      <c r="I976" s="337"/>
      <c r="J976" s="337"/>
      <c r="K976" s="337"/>
      <c r="L976" s="337"/>
      <c r="M976" s="337"/>
      <c r="N976" s="337"/>
      <c r="O976" s="337"/>
      <c r="P976" s="337"/>
      <c r="Q976" s="337"/>
      <c r="R976" s="337"/>
      <c r="S976" s="337"/>
      <c r="T976" s="337"/>
      <c r="U976" s="337"/>
      <c r="V976" s="337"/>
      <c r="W976" s="337"/>
      <c r="X976" s="337"/>
    </row>
    <row r="977" spans="1:24" ht="12.75">
      <c r="A977" s="337"/>
      <c r="B977" s="337"/>
      <c r="C977" s="337"/>
      <c r="D977" s="337"/>
      <c r="E977" s="337"/>
      <c r="F977" s="337"/>
      <c r="G977" s="337"/>
      <c r="H977" s="337"/>
      <c r="I977" s="337"/>
      <c r="J977" s="337"/>
      <c r="K977" s="337"/>
      <c r="L977" s="337"/>
      <c r="M977" s="337"/>
      <c r="N977" s="337"/>
      <c r="O977" s="337"/>
      <c r="P977" s="337"/>
      <c r="Q977" s="337"/>
      <c r="R977" s="337"/>
      <c r="S977" s="337"/>
      <c r="T977" s="337"/>
      <c r="U977" s="337"/>
      <c r="V977" s="337"/>
      <c r="W977" s="337"/>
      <c r="X977" s="337"/>
    </row>
    <row r="978" spans="1:24" ht="12.75">
      <c r="A978" s="337"/>
      <c r="B978" s="337"/>
      <c r="C978" s="337"/>
      <c r="D978" s="337"/>
      <c r="E978" s="337"/>
      <c r="F978" s="337"/>
      <c r="G978" s="337"/>
      <c r="H978" s="337"/>
      <c r="I978" s="337"/>
      <c r="J978" s="337"/>
      <c r="K978" s="337"/>
      <c r="L978" s="337"/>
      <c r="M978" s="337"/>
      <c r="N978" s="337"/>
      <c r="O978" s="337"/>
      <c r="P978" s="337"/>
      <c r="Q978" s="337"/>
      <c r="R978" s="337"/>
      <c r="S978" s="337"/>
      <c r="T978" s="337"/>
      <c r="U978" s="337"/>
      <c r="V978" s="337"/>
      <c r="W978" s="337"/>
      <c r="X978" s="337"/>
    </row>
    <row r="979" spans="1:24" ht="12.75">
      <c r="A979" s="337"/>
      <c r="B979" s="337"/>
      <c r="C979" s="337"/>
      <c r="D979" s="337"/>
      <c r="E979" s="337"/>
      <c r="F979" s="337"/>
      <c r="G979" s="337"/>
      <c r="H979" s="337"/>
      <c r="I979" s="337"/>
      <c r="J979" s="337"/>
      <c r="K979" s="337"/>
      <c r="L979" s="337"/>
      <c r="M979" s="337"/>
      <c r="N979" s="337"/>
      <c r="O979" s="337"/>
      <c r="P979" s="337"/>
      <c r="Q979" s="337"/>
      <c r="R979" s="337"/>
      <c r="S979" s="337"/>
      <c r="T979" s="337"/>
      <c r="U979" s="337"/>
      <c r="V979" s="337"/>
      <c r="W979" s="337"/>
      <c r="X979" s="337"/>
    </row>
    <row r="980" spans="1:24" ht="12.75">
      <c r="A980" s="337"/>
      <c r="B980" s="337"/>
      <c r="C980" s="337"/>
      <c r="D980" s="337"/>
      <c r="E980" s="337"/>
      <c r="F980" s="337"/>
      <c r="G980" s="337"/>
      <c r="H980" s="337"/>
      <c r="I980" s="337"/>
      <c r="J980" s="337"/>
      <c r="K980" s="337"/>
      <c r="L980" s="337"/>
      <c r="M980" s="337"/>
      <c r="N980" s="337"/>
      <c r="O980" s="337"/>
      <c r="P980" s="337"/>
      <c r="Q980" s="337"/>
      <c r="R980" s="337"/>
      <c r="S980" s="337"/>
      <c r="T980" s="337"/>
      <c r="U980" s="337"/>
      <c r="V980" s="337"/>
      <c r="W980" s="337"/>
      <c r="X980" s="337"/>
    </row>
    <row r="981" spans="1:24" ht="12.75">
      <c r="A981" s="337"/>
      <c r="B981" s="337"/>
      <c r="C981" s="337"/>
      <c r="D981" s="337"/>
      <c r="E981" s="337"/>
      <c r="F981" s="337"/>
      <c r="G981" s="337"/>
      <c r="H981" s="337"/>
      <c r="I981" s="337"/>
      <c r="J981" s="337"/>
      <c r="K981" s="337"/>
      <c r="L981" s="337"/>
      <c r="M981" s="337"/>
      <c r="N981" s="337"/>
      <c r="O981" s="337"/>
      <c r="P981" s="337"/>
      <c r="Q981" s="337"/>
      <c r="R981" s="337"/>
      <c r="S981" s="337"/>
      <c r="T981" s="337"/>
      <c r="U981" s="337"/>
      <c r="V981" s="337"/>
      <c r="W981" s="337"/>
      <c r="X981" s="337"/>
    </row>
    <row r="982" spans="1:24" ht="12.75">
      <c r="A982" s="337"/>
      <c r="B982" s="337"/>
      <c r="C982" s="337"/>
      <c r="D982" s="337"/>
      <c r="E982" s="337"/>
      <c r="F982" s="337"/>
      <c r="G982" s="337"/>
      <c r="H982" s="337"/>
      <c r="I982" s="337"/>
      <c r="J982" s="337"/>
      <c r="K982" s="337"/>
      <c r="L982" s="337"/>
      <c r="M982" s="337"/>
      <c r="N982" s="337"/>
      <c r="O982" s="337"/>
      <c r="P982" s="337"/>
      <c r="Q982" s="337"/>
      <c r="R982" s="337"/>
      <c r="S982" s="337"/>
      <c r="T982" s="337"/>
      <c r="U982" s="337"/>
      <c r="V982" s="337"/>
      <c r="W982" s="337"/>
      <c r="X982" s="337"/>
    </row>
    <row r="983" spans="1:24" ht="12.75">
      <c r="A983" s="337"/>
      <c r="B983" s="337"/>
      <c r="C983" s="337"/>
      <c r="D983" s="337"/>
      <c r="E983" s="337"/>
      <c r="F983" s="337"/>
      <c r="G983" s="337"/>
      <c r="H983" s="337"/>
      <c r="I983" s="337"/>
      <c r="J983" s="337"/>
      <c r="K983" s="337"/>
      <c r="L983" s="337"/>
      <c r="M983" s="337"/>
      <c r="N983" s="337"/>
      <c r="O983" s="337"/>
      <c r="P983" s="337"/>
      <c r="Q983" s="337"/>
      <c r="R983" s="337"/>
      <c r="S983" s="337"/>
      <c r="T983" s="337"/>
      <c r="U983" s="337"/>
      <c r="V983" s="337"/>
      <c r="W983" s="337"/>
      <c r="X983" s="337"/>
    </row>
    <row r="984" spans="1:24" ht="12.75">
      <c r="A984" s="337"/>
      <c r="B984" s="337"/>
      <c r="C984" s="337"/>
      <c r="D984" s="337"/>
      <c r="E984" s="337"/>
      <c r="F984" s="337"/>
      <c r="G984" s="337"/>
      <c r="H984" s="337"/>
      <c r="I984" s="337"/>
      <c r="J984" s="337"/>
      <c r="K984" s="337"/>
      <c r="L984" s="337"/>
      <c r="M984" s="337"/>
      <c r="N984" s="337"/>
      <c r="O984" s="337"/>
      <c r="P984" s="337"/>
      <c r="Q984" s="337"/>
      <c r="R984" s="337"/>
      <c r="S984" s="337"/>
      <c r="T984" s="337"/>
      <c r="U984" s="337"/>
      <c r="V984" s="337"/>
      <c r="W984" s="337"/>
      <c r="X984" s="337"/>
    </row>
    <row r="985" spans="1:24" ht="12.75">
      <c r="A985" s="337"/>
      <c r="B985" s="337"/>
      <c r="C985" s="337"/>
      <c r="D985" s="337"/>
      <c r="E985" s="337"/>
      <c r="F985" s="337"/>
      <c r="G985" s="337"/>
      <c r="H985" s="337"/>
      <c r="I985" s="337"/>
      <c r="J985" s="337"/>
      <c r="K985" s="337"/>
      <c r="L985" s="337"/>
      <c r="M985" s="337"/>
      <c r="N985" s="337"/>
      <c r="O985" s="337"/>
      <c r="P985" s="337"/>
      <c r="Q985" s="337"/>
      <c r="R985" s="337"/>
      <c r="S985" s="337"/>
      <c r="T985" s="337"/>
      <c r="U985" s="337"/>
      <c r="V985" s="337"/>
      <c r="W985" s="337"/>
      <c r="X985" s="337"/>
    </row>
    <row r="986" spans="1:24" ht="12.75">
      <c r="A986" s="337"/>
      <c r="B986" s="337"/>
      <c r="C986" s="337"/>
      <c r="D986" s="337"/>
      <c r="E986" s="337"/>
      <c r="F986" s="337"/>
      <c r="G986" s="337"/>
      <c r="H986" s="337"/>
      <c r="I986" s="337"/>
      <c r="J986" s="337"/>
      <c r="K986" s="337"/>
      <c r="L986" s="337"/>
      <c r="M986" s="337"/>
      <c r="N986" s="337"/>
      <c r="O986" s="337"/>
      <c r="P986" s="337"/>
      <c r="Q986" s="337"/>
      <c r="R986" s="337"/>
      <c r="S986" s="337"/>
      <c r="T986" s="337"/>
      <c r="U986" s="337"/>
      <c r="V986" s="337"/>
      <c r="W986" s="337"/>
      <c r="X986" s="337"/>
    </row>
    <row r="987" spans="1:24" ht="12.75">
      <c r="A987" s="337"/>
      <c r="B987" s="337"/>
      <c r="C987" s="337"/>
      <c r="D987" s="337"/>
      <c r="E987" s="337"/>
      <c r="F987" s="337"/>
      <c r="G987" s="337"/>
      <c r="H987" s="337"/>
      <c r="I987" s="337"/>
      <c r="J987" s="337"/>
      <c r="K987" s="337"/>
      <c r="L987" s="337"/>
      <c r="M987" s="337"/>
      <c r="N987" s="337"/>
      <c r="O987" s="337"/>
      <c r="P987" s="337"/>
      <c r="Q987" s="337"/>
      <c r="R987" s="337"/>
      <c r="S987" s="337"/>
      <c r="T987" s="337"/>
      <c r="U987" s="337"/>
      <c r="V987" s="337"/>
      <c r="W987" s="337"/>
      <c r="X987" s="337"/>
    </row>
    <row r="988" spans="1:24" ht="12.75">
      <c r="A988" s="337"/>
      <c r="B988" s="337"/>
      <c r="C988" s="337"/>
      <c r="D988" s="337"/>
      <c r="E988" s="337"/>
      <c r="F988" s="337"/>
      <c r="G988" s="337"/>
      <c r="H988" s="337"/>
      <c r="I988" s="337"/>
      <c r="J988" s="337"/>
      <c r="K988" s="337"/>
      <c r="L988" s="337"/>
      <c r="M988" s="337"/>
      <c r="N988" s="337"/>
      <c r="O988" s="337"/>
      <c r="P988" s="337"/>
      <c r="Q988" s="337"/>
      <c r="R988" s="337"/>
      <c r="S988" s="337"/>
      <c r="T988" s="337"/>
      <c r="U988" s="337"/>
      <c r="V988" s="337"/>
      <c r="W988" s="337"/>
      <c r="X988" s="337"/>
    </row>
    <row r="989" spans="1:24" ht="12.75">
      <c r="A989" s="337"/>
      <c r="B989" s="337"/>
      <c r="C989" s="337"/>
      <c r="D989" s="337"/>
      <c r="E989" s="337"/>
      <c r="F989" s="337"/>
      <c r="G989" s="337"/>
      <c r="H989" s="337"/>
      <c r="I989" s="337"/>
      <c r="J989" s="337"/>
      <c r="K989" s="337"/>
      <c r="L989" s="337"/>
      <c r="M989" s="337"/>
      <c r="N989" s="337"/>
      <c r="O989" s="337"/>
      <c r="P989" s="337"/>
      <c r="Q989" s="337"/>
      <c r="R989" s="337"/>
      <c r="S989" s="337"/>
      <c r="T989" s="337"/>
      <c r="U989" s="337"/>
      <c r="V989" s="337"/>
      <c r="W989" s="337"/>
      <c r="X989" s="337"/>
    </row>
    <row r="990" spans="1:24" ht="12.75">
      <c r="A990" s="337"/>
      <c r="B990" s="337"/>
      <c r="C990" s="337"/>
      <c r="D990" s="337"/>
      <c r="E990" s="337"/>
      <c r="F990" s="337"/>
      <c r="G990" s="337"/>
      <c r="H990" s="337"/>
      <c r="I990" s="337"/>
      <c r="J990" s="337"/>
      <c r="K990" s="337"/>
      <c r="L990" s="337"/>
      <c r="M990" s="337"/>
      <c r="N990" s="337"/>
      <c r="O990" s="337"/>
      <c r="P990" s="337"/>
      <c r="Q990" s="337"/>
      <c r="R990" s="337"/>
      <c r="S990" s="337"/>
      <c r="T990" s="337"/>
      <c r="U990" s="337"/>
      <c r="V990" s="337"/>
      <c r="W990" s="337"/>
      <c r="X990" s="337"/>
    </row>
    <row r="991" spans="1:24" ht="12.75">
      <c r="A991" s="337"/>
      <c r="B991" s="337"/>
      <c r="C991" s="337"/>
      <c r="D991" s="337"/>
      <c r="E991" s="337"/>
      <c r="F991" s="337"/>
      <c r="G991" s="337"/>
      <c r="H991" s="337"/>
      <c r="I991" s="337"/>
      <c r="J991" s="337"/>
      <c r="K991" s="337"/>
      <c r="L991" s="337"/>
      <c r="M991" s="337"/>
      <c r="N991" s="337"/>
      <c r="O991" s="337"/>
      <c r="P991" s="337"/>
      <c r="Q991" s="337"/>
      <c r="R991" s="337"/>
      <c r="S991" s="337"/>
      <c r="T991" s="337"/>
      <c r="U991" s="337"/>
      <c r="V991" s="337"/>
      <c r="W991" s="337"/>
      <c r="X991" s="337"/>
    </row>
    <row r="992" spans="1:24" ht="12.75">
      <c r="A992" s="337"/>
      <c r="B992" s="337"/>
      <c r="C992" s="337"/>
      <c r="D992" s="337"/>
      <c r="E992" s="337"/>
      <c r="F992" s="337"/>
      <c r="G992" s="337"/>
      <c r="H992" s="337"/>
      <c r="I992" s="337"/>
      <c r="J992" s="337"/>
      <c r="K992" s="337"/>
      <c r="L992" s="337"/>
      <c r="M992" s="337"/>
      <c r="N992" s="337"/>
      <c r="O992" s="337"/>
      <c r="P992" s="337"/>
      <c r="Q992" s="337"/>
      <c r="R992" s="337"/>
      <c r="S992" s="337"/>
      <c r="T992" s="337"/>
      <c r="U992" s="337"/>
      <c r="V992" s="337"/>
      <c r="W992" s="337"/>
      <c r="X992" s="337"/>
    </row>
    <row r="993" spans="1:24" ht="12.75">
      <c r="A993" s="337"/>
      <c r="B993" s="337"/>
      <c r="C993" s="337"/>
      <c r="D993" s="337"/>
      <c r="E993" s="337"/>
      <c r="F993" s="337"/>
      <c r="G993" s="337"/>
      <c r="H993" s="337"/>
      <c r="I993" s="337"/>
      <c r="J993" s="337"/>
      <c r="K993" s="337"/>
      <c r="L993" s="337"/>
      <c r="M993" s="337"/>
      <c r="N993" s="337"/>
      <c r="O993" s="337"/>
      <c r="P993" s="337"/>
      <c r="Q993" s="337"/>
      <c r="R993" s="337"/>
      <c r="S993" s="337"/>
      <c r="T993" s="337"/>
      <c r="U993" s="337"/>
      <c r="V993" s="337"/>
      <c r="W993" s="337"/>
      <c r="X993" s="337"/>
    </row>
    <row r="994" spans="1:24" ht="12.75">
      <c r="A994" s="337"/>
      <c r="B994" s="337"/>
      <c r="C994" s="337"/>
      <c r="D994" s="337"/>
      <c r="E994" s="337"/>
      <c r="F994" s="337"/>
      <c r="G994" s="337"/>
      <c r="H994" s="337"/>
      <c r="I994" s="337"/>
      <c r="J994" s="337"/>
      <c r="K994" s="337"/>
      <c r="L994" s="337"/>
      <c r="M994" s="337"/>
      <c r="N994" s="337"/>
      <c r="O994" s="337"/>
      <c r="P994" s="337"/>
      <c r="Q994" s="337"/>
      <c r="R994" s="337"/>
      <c r="S994" s="337"/>
      <c r="T994" s="337"/>
      <c r="U994" s="337"/>
      <c r="V994" s="337"/>
      <c r="W994" s="337"/>
      <c r="X994" s="337"/>
    </row>
    <row r="995" spans="1:24" ht="12.75">
      <c r="A995" s="337"/>
      <c r="B995" s="337"/>
      <c r="C995" s="337"/>
      <c r="D995" s="337"/>
      <c r="E995" s="337"/>
      <c r="F995" s="337"/>
      <c r="G995" s="337"/>
      <c r="H995" s="337"/>
      <c r="I995" s="337"/>
      <c r="J995" s="337"/>
      <c r="K995" s="337"/>
      <c r="L995" s="337"/>
      <c r="M995" s="337"/>
      <c r="N995" s="337"/>
      <c r="O995" s="337"/>
      <c r="P995" s="337"/>
      <c r="Q995" s="337"/>
      <c r="R995" s="337"/>
      <c r="S995" s="337"/>
      <c r="T995" s="337"/>
      <c r="U995" s="337"/>
      <c r="V995" s="337"/>
      <c r="W995" s="337"/>
      <c r="X995" s="337"/>
    </row>
    <row r="996" spans="1:24" ht="12.75">
      <c r="A996" s="337"/>
      <c r="B996" s="337"/>
      <c r="C996" s="337"/>
      <c r="D996" s="337"/>
      <c r="E996" s="337"/>
      <c r="F996" s="337"/>
      <c r="G996" s="337"/>
      <c r="H996" s="337"/>
      <c r="I996" s="337"/>
      <c r="J996" s="337"/>
      <c r="K996" s="337"/>
      <c r="L996" s="337"/>
      <c r="M996" s="337"/>
      <c r="N996" s="337"/>
      <c r="O996" s="337"/>
      <c r="P996" s="337"/>
      <c r="Q996" s="337"/>
      <c r="R996" s="337"/>
      <c r="S996" s="337"/>
      <c r="T996" s="337"/>
      <c r="U996" s="337"/>
      <c r="V996" s="337"/>
      <c r="W996" s="337"/>
      <c r="X996" s="337"/>
    </row>
    <row r="997" spans="1:24" ht="12.75">
      <c r="A997" s="337"/>
      <c r="B997" s="337"/>
      <c r="C997" s="337"/>
      <c r="D997" s="337"/>
      <c r="E997" s="337"/>
      <c r="F997" s="337"/>
      <c r="G997" s="337"/>
      <c r="H997" s="337"/>
      <c r="I997" s="337"/>
      <c r="J997" s="337"/>
      <c r="K997" s="337"/>
      <c r="L997" s="337"/>
      <c r="M997" s="337"/>
      <c r="N997" s="337"/>
      <c r="O997" s="337"/>
      <c r="P997" s="337"/>
      <c r="Q997" s="337"/>
      <c r="R997" s="337"/>
      <c r="S997" s="337"/>
      <c r="T997" s="337"/>
      <c r="U997" s="337"/>
      <c r="V997" s="337"/>
      <c r="W997" s="337"/>
      <c r="X997" s="337"/>
    </row>
    <row r="998" spans="1:24" ht="12.75">
      <c r="A998" s="337"/>
      <c r="B998" s="337"/>
      <c r="C998" s="337"/>
      <c r="D998" s="337"/>
      <c r="E998" s="337"/>
      <c r="F998" s="337"/>
      <c r="G998" s="337"/>
      <c r="H998" s="337"/>
      <c r="I998" s="337"/>
      <c r="J998" s="337"/>
      <c r="K998" s="337"/>
      <c r="L998" s="337"/>
      <c r="M998" s="337"/>
      <c r="N998" s="337"/>
      <c r="O998" s="337"/>
      <c r="P998" s="337"/>
      <c r="Q998" s="337"/>
      <c r="R998" s="337"/>
      <c r="S998" s="337"/>
      <c r="T998" s="337"/>
      <c r="U998" s="337"/>
      <c r="V998" s="337"/>
      <c r="W998" s="337"/>
      <c r="X998" s="337"/>
    </row>
    <row r="999" spans="1:24" ht="12.75">
      <c r="A999" s="337"/>
      <c r="B999" s="337"/>
      <c r="C999" s="337"/>
      <c r="D999" s="337"/>
      <c r="E999" s="337"/>
      <c r="F999" s="337"/>
      <c r="G999" s="337"/>
      <c r="H999" s="337"/>
      <c r="I999" s="337"/>
      <c r="J999" s="337"/>
      <c r="K999" s="337"/>
      <c r="L999" s="337"/>
      <c r="M999" s="337"/>
      <c r="N999" s="337"/>
      <c r="O999" s="337"/>
      <c r="P999" s="337"/>
      <c r="Q999" s="337"/>
      <c r="R999" s="337"/>
      <c r="S999" s="337"/>
      <c r="T999" s="337"/>
      <c r="U999" s="337"/>
      <c r="V999" s="337"/>
      <c r="W999" s="337"/>
      <c r="X999" s="337"/>
    </row>
    <row r="1000" spans="1:24" ht="12.75">
      <c r="A1000" s="337"/>
      <c r="B1000" s="337"/>
      <c r="C1000" s="337"/>
      <c r="D1000" s="337"/>
      <c r="E1000" s="337"/>
      <c r="F1000" s="337"/>
      <c r="G1000" s="337"/>
      <c r="H1000" s="337"/>
      <c r="I1000" s="337"/>
      <c r="J1000" s="337"/>
      <c r="K1000" s="337"/>
      <c r="L1000" s="337"/>
      <c r="M1000" s="337"/>
      <c r="N1000" s="337"/>
      <c r="O1000" s="337"/>
      <c r="P1000" s="337"/>
      <c r="Q1000" s="337"/>
      <c r="R1000" s="337"/>
      <c r="S1000" s="337"/>
      <c r="T1000" s="337"/>
      <c r="U1000" s="337"/>
      <c r="V1000" s="337"/>
      <c r="W1000" s="337"/>
      <c r="X1000" s="337"/>
    </row>
    <row r="1001" spans="1:24" ht="12.75">
      <c r="A1001" s="337"/>
      <c r="B1001" s="337"/>
      <c r="C1001" s="337"/>
      <c r="D1001" s="337"/>
      <c r="E1001" s="337"/>
      <c r="F1001" s="337"/>
      <c r="G1001" s="337"/>
      <c r="H1001" s="337"/>
      <c r="I1001" s="337"/>
      <c r="J1001" s="337"/>
      <c r="K1001" s="337"/>
      <c r="L1001" s="337"/>
      <c r="M1001" s="337"/>
      <c r="N1001" s="337"/>
      <c r="O1001" s="337"/>
      <c r="P1001" s="337"/>
      <c r="Q1001" s="337"/>
      <c r="R1001" s="337"/>
      <c r="S1001" s="337"/>
      <c r="T1001" s="337"/>
      <c r="U1001" s="337"/>
      <c r="V1001" s="337"/>
      <c r="W1001" s="337"/>
      <c r="X1001" s="337"/>
    </row>
    <row r="1002" spans="1:24" ht="12.75">
      <c r="A1002" s="337"/>
      <c r="B1002" s="337"/>
      <c r="C1002" s="337"/>
      <c r="D1002" s="337"/>
      <c r="E1002" s="337"/>
      <c r="F1002" s="337"/>
      <c r="G1002" s="337"/>
      <c r="H1002" s="337"/>
      <c r="I1002" s="337"/>
      <c r="J1002" s="337"/>
      <c r="K1002" s="337"/>
      <c r="L1002" s="337"/>
      <c r="M1002" s="337"/>
      <c r="N1002" s="337"/>
      <c r="O1002" s="337"/>
      <c r="P1002" s="337"/>
      <c r="Q1002" s="337"/>
      <c r="R1002" s="337"/>
      <c r="S1002" s="337"/>
      <c r="T1002" s="337"/>
      <c r="U1002" s="337"/>
      <c r="V1002" s="337"/>
      <c r="W1002" s="337"/>
      <c r="X1002" s="337"/>
    </row>
    <row r="1003" spans="1:24" ht="12.75">
      <c r="A1003" s="337"/>
      <c r="B1003" s="337"/>
      <c r="C1003" s="337"/>
      <c r="D1003" s="337"/>
      <c r="E1003" s="337"/>
      <c r="F1003" s="337"/>
      <c r="G1003" s="337"/>
      <c r="H1003" s="337"/>
      <c r="I1003" s="337"/>
      <c r="J1003" s="337"/>
      <c r="K1003" s="337"/>
      <c r="L1003" s="337"/>
      <c r="M1003" s="337"/>
      <c r="N1003" s="337"/>
      <c r="O1003" s="337"/>
      <c r="P1003" s="337"/>
      <c r="Q1003" s="337"/>
      <c r="R1003" s="337"/>
      <c r="S1003" s="337"/>
      <c r="T1003" s="337"/>
      <c r="U1003" s="337"/>
      <c r="V1003" s="337"/>
      <c r="W1003" s="337"/>
      <c r="X1003" s="337"/>
    </row>
    <row r="1004" spans="1:24" ht="12.75">
      <c r="A1004" s="337"/>
      <c r="B1004" s="337"/>
      <c r="C1004" s="337"/>
      <c r="D1004" s="337"/>
      <c r="E1004" s="337"/>
      <c r="F1004" s="337"/>
      <c r="G1004" s="337"/>
      <c r="H1004" s="337"/>
      <c r="I1004" s="337"/>
      <c r="J1004" s="337"/>
      <c r="K1004" s="337"/>
      <c r="L1004" s="337"/>
      <c r="M1004" s="337"/>
      <c r="N1004" s="337"/>
      <c r="O1004" s="337"/>
      <c r="P1004" s="337"/>
      <c r="Q1004" s="337"/>
      <c r="R1004" s="337"/>
      <c r="S1004" s="337"/>
      <c r="T1004" s="337"/>
      <c r="U1004" s="337"/>
      <c r="V1004" s="337"/>
      <c r="W1004" s="337"/>
      <c r="X1004" s="337"/>
    </row>
    <row r="1005" spans="1:24" ht="12.75">
      <c r="A1005" s="337"/>
      <c r="B1005" s="337"/>
      <c r="C1005" s="337"/>
      <c r="D1005" s="337"/>
      <c r="E1005" s="337"/>
      <c r="F1005" s="337"/>
      <c r="G1005" s="337"/>
      <c r="H1005" s="337"/>
      <c r="I1005" s="337"/>
      <c r="J1005" s="337"/>
      <c r="K1005" s="337"/>
      <c r="L1005" s="337"/>
      <c r="M1005" s="337"/>
      <c r="N1005" s="337"/>
      <c r="O1005" s="337"/>
      <c r="P1005" s="337"/>
      <c r="Q1005" s="337"/>
      <c r="R1005" s="337"/>
      <c r="S1005" s="337"/>
      <c r="T1005" s="337"/>
      <c r="U1005" s="337"/>
      <c r="V1005" s="337"/>
      <c r="W1005" s="337"/>
      <c r="X1005" s="337"/>
    </row>
    <row r="1006" spans="1:24" ht="12.75">
      <c r="A1006" s="337"/>
      <c r="B1006" s="337"/>
      <c r="C1006" s="337"/>
      <c r="D1006" s="337"/>
      <c r="E1006" s="337"/>
      <c r="F1006" s="337"/>
      <c r="G1006" s="337"/>
      <c r="H1006" s="337"/>
      <c r="I1006" s="337"/>
      <c r="J1006" s="337"/>
      <c r="K1006" s="337"/>
      <c r="L1006" s="337"/>
      <c r="M1006" s="337"/>
      <c r="N1006" s="337"/>
      <c r="O1006" s="337"/>
      <c r="P1006" s="337"/>
      <c r="Q1006" s="337"/>
      <c r="R1006" s="337"/>
      <c r="S1006" s="337"/>
      <c r="T1006" s="337"/>
      <c r="U1006" s="337"/>
      <c r="V1006" s="337"/>
      <c r="W1006" s="337"/>
      <c r="X1006" s="337"/>
    </row>
    <row r="1007" spans="1:24" ht="12.75">
      <c r="A1007" s="337"/>
      <c r="B1007" s="337"/>
      <c r="C1007" s="337"/>
      <c r="D1007" s="337"/>
      <c r="E1007" s="337"/>
      <c r="F1007" s="337"/>
      <c r="G1007" s="337"/>
      <c r="H1007" s="337"/>
      <c r="I1007" s="337"/>
      <c r="J1007" s="337"/>
      <c r="K1007" s="337"/>
      <c r="L1007" s="337"/>
      <c r="M1007" s="337"/>
      <c r="N1007" s="337"/>
      <c r="O1007" s="337"/>
      <c r="P1007" s="337"/>
      <c r="Q1007" s="337"/>
      <c r="R1007" s="337"/>
      <c r="S1007" s="337"/>
      <c r="T1007" s="337"/>
      <c r="U1007" s="337"/>
      <c r="V1007" s="337"/>
      <c r="W1007" s="337"/>
      <c r="X1007" s="337"/>
    </row>
    <row r="1008" spans="1:24" ht="12.75">
      <c r="A1008" s="337"/>
      <c r="B1008" s="337"/>
      <c r="C1008" s="337"/>
      <c r="D1008" s="337"/>
      <c r="E1008" s="337"/>
      <c r="F1008" s="337"/>
      <c r="G1008" s="337"/>
      <c r="H1008" s="337"/>
      <c r="I1008" s="337"/>
      <c r="J1008" s="337"/>
      <c r="K1008" s="337"/>
      <c r="L1008" s="337"/>
      <c r="M1008" s="337"/>
      <c r="N1008" s="337"/>
      <c r="O1008" s="337"/>
      <c r="P1008" s="337"/>
      <c r="Q1008" s="337"/>
      <c r="R1008" s="337"/>
      <c r="S1008" s="337"/>
      <c r="T1008" s="337"/>
      <c r="U1008" s="337"/>
      <c r="V1008" s="337"/>
      <c r="W1008" s="337"/>
      <c r="X1008" s="337"/>
    </row>
    <row r="1009" spans="1:24" ht="12.75">
      <c r="A1009" s="337"/>
      <c r="B1009" s="337"/>
      <c r="C1009" s="337"/>
      <c r="D1009" s="337"/>
      <c r="E1009" s="337"/>
      <c r="F1009" s="337"/>
      <c r="G1009" s="337"/>
      <c r="H1009" s="337"/>
      <c r="I1009" s="337"/>
      <c r="J1009" s="337"/>
      <c r="K1009" s="337"/>
      <c r="L1009" s="337"/>
      <c r="M1009" s="337"/>
      <c r="N1009" s="337"/>
      <c r="O1009" s="337"/>
      <c r="P1009" s="337"/>
      <c r="Q1009" s="337"/>
      <c r="R1009" s="337"/>
      <c r="S1009" s="337"/>
      <c r="T1009" s="337"/>
      <c r="U1009" s="337"/>
      <c r="V1009" s="337"/>
      <c r="W1009" s="337"/>
      <c r="X1009" s="337"/>
    </row>
    <row r="1010" spans="1:24" ht="12.75">
      <c r="A1010" s="337"/>
      <c r="B1010" s="337"/>
      <c r="C1010" s="337"/>
      <c r="D1010" s="337"/>
      <c r="E1010" s="337"/>
      <c r="F1010" s="337"/>
      <c r="G1010" s="337"/>
      <c r="H1010" s="337"/>
      <c r="I1010" s="337"/>
      <c r="J1010" s="337"/>
      <c r="K1010" s="337"/>
      <c r="L1010" s="337"/>
      <c r="M1010" s="337"/>
      <c r="N1010" s="337"/>
      <c r="O1010" s="337"/>
      <c r="P1010" s="337"/>
      <c r="Q1010" s="337"/>
      <c r="R1010" s="337"/>
      <c r="S1010" s="337"/>
      <c r="T1010" s="337"/>
      <c r="U1010" s="337"/>
      <c r="V1010" s="337"/>
      <c r="W1010" s="337"/>
      <c r="X1010" s="337"/>
    </row>
    <row r="1011" spans="1:24" ht="12.75">
      <c r="A1011" s="337"/>
      <c r="B1011" s="337"/>
      <c r="C1011" s="337"/>
      <c r="D1011" s="337"/>
      <c r="E1011" s="337"/>
      <c r="F1011" s="337"/>
      <c r="G1011" s="337"/>
      <c r="H1011" s="337"/>
      <c r="I1011" s="337"/>
      <c r="J1011" s="337"/>
      <c r="K1011" s="337"/>
      <c r="L1011" s="337"/>
      <c r="M1011" s="337"/>
      <c r="N1011" s="337"/>
      <c r="O1011" s="337"/>
      <c r="P1011" s="337"/>
      <c r="Q1011" s="337"/>
      <c r="R1011" s="337"/>
      <c r="S1011" s="337"/>
      <c r="T1011" s="337"/>
      <c r="U1011" s="337"/>
      <c r="V1011" s="337"/>
      <c r="W1011" s="337"/>
      <c r="X1011" s="337"/>
    </row>
    <row r="1012" spans="1:24" ht="12.75">
      <c r="A1012" s="337"/>
      <c r="B1012" s="337"/>
      <c r="C1012" s="337"/>
      <c r="D1012" s="337"/>
      <c r="E1012" s="337"/>
      <c r="F1012" s="337"/>
      <c r="G1012" s="337"/>
      <c r="H1012" s="337"/>
      <c r="I1012" s="337"/>
      <c r="J1012" s="337"/>
      <c r="K1012" s="337"/>
      <c r="L1012" s="337"/>
      <c r="M1012" s="337"/>
      <c r="N1012" s="337"/>
      <c r="O1012" s="337"/>
      <c r="P1012" s="337"/>
      <c r="Q1012" s="337"/>
      <c r="R1012" s="337"/>
      <c r="S1012" s="337"/>
      <c r="T1012" s="337"/>
      <c r="U1012" s="337"/>
      <c r="V1012" s="337"/>
      <c r="W1012" s="337"/>
      <c r="X1012" s="337"/>
    </row>
    <row r="1013" spans="1:24" ht="12.75">
      <c r="A1013" s="337"/>
      <c r="B1013" s="337"/>
      <c r="C1013" s="337"/>
      <c r="D1013" s="337"/>
      <c r="E1013" s="337"/>
      <c r="F1013" s="337"/>
      <c r="G1013" s="337"/>
      <c r="H1013" s="337"/>
      <c r="I1013" s="337"/>
      <c r="J1013" s="337"/>
      <c r="K1013" s="337"/>
      <c r="L1013" s="337"/>
      <c r="M1013" s="337"/>
      <c r="N1013" s="337"/>
      <c r="O1013" s="337"/>
      <c r="P1013" s="337"/>
      <c r="Q1013" s="337"/>
      <c r="R1013" s="337"/>
      <c r="S1013" s="337"/>
      <c r="T1013" s="337"/>
      <c r="U1013" s="337"/>
      <c r="V1013" s="337"/>
      <c r="W1013" s="337"/>
      <c r="X1013" s="337"/>
    </row>
    <row r="1014" spans="1:24" ht="12.75">
      <c r="A1014" s="337"/>
      <c r="B1014" s="337"/>
      <c r="C1014" s="337"/>
      <c r="D1014" s="337"/>
      <c r="E1014" s="337"/>
      <c r="F1014" s="337"/>
      <c r="G1014" s="337"/>
      <c r="H1014" s="337"/>
      <c r="I1014" s="337"/>
      <c r="J1014" s="337"/>
      <c r="K1014" s="337"/>
      <c r="L1014" s="337"/>
      <c r="M1014" s="337"/>
      <c r="N1014" s="337"/>
      <c r="O1014" s="337"/>
      <c r="P1014" s="337"/>
      <c r="Q1014" s="337"/>
      <c r="R1014" s="337"/>
      <c r="S1014" s="337"/>
      <c r="T1014" s="337"/>
      <c r="U1014" s="337"/>
      <c r="V1014" s="337"/>
      <c r="W1014" s="337"/>
      <c r="X1014" s="337"/>
    </row>
    <row r="1015" spans="1:24" ht="12.75">
      <c r="A1015" s="337"/>
      <c r="B1015" s="337"/>
      <c r="C1015" s="337"/>
      <c r="D1015" s="337"/>
      <c r="E1015" s="337"/>
      <c r="F1015" s="337"/>
      <c r="G1015" s="337"/>
      <c r="H1015" s="337"/>
      <c r="I1015" s="337"/>
      <c r="J1015" s="337"/>
      <c r="K1015" s="337"/>
      <c r="L1015" s="337"/>
      <c r="M1015" s="337"/>
      <c r="N1015" s="337"/>
      <c r="O1015" s="337"/>
      <c r="P1015" s="337"/>
      <c r="Q1015" s="337"/>
      <c r="R1015" s="337"/>
      <c r="S1015" s="337"/>
      <c r="T1015" s="337"/>
      <c r="U1015" s="337"/>
      <c r="V1015" s="337"/>
      <c r="W1015" s="337"/>
      <c r="X1015" s="337"/>
    </row>
    <row r="1016" spans="1:24" ht="12.75">
      <c r="A1016" s="337"/>
      <c r="B1016" s="337"/>
      <c r="C1016" s="337"/>
      <c r="D1016" s="337"/>
      <c r="E1016" s="337"/>
      <c r="F1016" s="337"/>
      <c r="G1016" s="337"/>
      <c r="H1016" s="337"/>
      <c r="I1016" s="337"/>
      <c r="J1016" s="337"/>
      <c r="K1016" s="337"/>
      <c r="L1016" s="337"/>
      <c r="M1016" s="337"/>
      <c r="N1016" s="337"/>
      <c r="O1016" s="337"/>
      <c r="P1016" s="337"/>
      <c r="Q1016" s="337"/>
      <c r="R1016" s="337"/>
      <c r="S1016" s="337"/>
      <c r="T1016" s="337"/>
      <c r="U1016" s="337"/>
      <c r="V1016" s="337"/>
      <c r="W1016" s="337"/>
      <c r="X1016" s="337"/>
    </row>
    <row r="1017" spans="1:24" ht="12.75">
      <c r="A1017" s="337"/>
      <c r="B1017" s="337"/>
      <c r="C1017" s="337"/>
      <c r="D1017" s="337"/>
      <c r="E1017" s="337"/>
      <c r="F1017" s="337"/>
      <c r="G1017" s="337"/>
      <c r="H1017" s="337"/>
      <c r="I1017" s="337"/>
      <c r="J1017" s="337"/>
      <c r="K1017" s="337"/>
      <c r="L1017" s="337"/>
      <c r="M1017" s="337"/>
      <c r="N1017" s="337"/>
      <c r="O1017" s="337"/>
      <c r="P1017" s="337"/>
      <c r="Q1017" s="337"/>
      <c r="R1017" s="337"/>
      <c r="S1017" s="337"/>
      <c r="T1017" s="337"/>
      <c r="U1017" s="337"/>
      <c r="V1017" s="337"/>
      <c r="W1017" s="337"/>
      <c r="X1017" s="337"/>
    </row>
    <row r="1018" spans="1:24" ht="12.75">
      <c r="A1018" s="337"/>
      <c r="B1018" s="337"/>
      <c r="C1018" s="337"/>
      <c r="D1018" s="337"/>
      <c r="E1018" s="337"/>
      <c r="F1018" s="337"/>
      <c r="G1018" s="337"/>
      <c r="H1018" s="337"/>
      <c r="I1018" s="337"/>
      <c r="J1018" s="337"/>
      <c r="K1018" s="337"/>
      <c r="L1018" s="337"/>
      <c r="M1018" s="337"/>
      <c r="N1018" s="337"/>
      <c r="O1018" s="337"/>
      <c r="P1018" s="337"/>
      <c r="Q1018" s="337"/>
      <c r="R1018" s="337"/>
      <c r="S1018" s="337"/>
      <c r="T1018" s="337"/>
      <c r="U1018" s="337"/>
      <c r="V1018" s="337"/>
      <c r="W1018" s="337"/>
      <c r="X1018" s="337"/>
    </row>
    <row r="1019" spans="1:24" ht="12.75">
      <c r="A1019" s="337"/>
      <c r="B1019" s="337"/>
      <c r="C1019" s="337"/>
      <c r="D1019" s="337"/>
      <c r="E1019" s="337"/>
      <c r="F1019" s="337"/>
      <c r="G1019" s="337"/>
      <c r="H1019" s="337"/>
      <c r="I1019" s="337"/>
      <c r="J1019" s="337"/>
      <c r="K1019" s="337"/>
      <c r="L1019" s="337"/>
      <c r="M1019" s="337"/>
      <c r="N1019" s="337"/>
      <c r="O1019" s="337"/>
      <c r="P1019" s="337"/>
      <c r="Q1019" s="337"/>
      <c r="R1019" s="337"/>
      <c r="S1019" s="337"/>
      <c r="T1019" s="337"/>
      <c r="U1019" s="337"/>
      <c r="V1019" s="337"/>
      <c r="W1019" s="337"/>
      <c r="X1019" s="337"/>
    </row>
    <row r="1020" spans="1:24" ht="12.75">
      <c r="A1020" s="337"/>
      <c r="B1020" s="337"/>
      <c r="C1020" s="337"/>
      <c r="D1020" s="337"/>
      <c r="E1020" s="337"/>
      <c r="F1020" s="337"/>
      <c r="G1020" s="337"/>
      <c r="H1020" s="337"/>
      <c r="I1020" s="337"/>
      <c r="J1020" s="337"/>
      <c r="K1020" s="337"/>
      <c r="L1020" s="337"/>
      <c r="M1020" s="337"/>
      <c r="N1020" s="337"/>
      <c r="O1020" s="337"/>
      <c r="P1020" s="337"/>
      <c r="Q1020" s="337"/>
      <c r="R1020" s="337"/>
      <c r="S1020" s="337"/>
      <c r="T1020" s="337"/>
      <c r="U1020" s="337"/>
      <c r="V1020" s="337"/>
      <c r="W1020" s="337"/>
      <c r="X1020" s="337"/>
    </row>
    <row r="1021" spans="1:24" ht="12.75">
      <c r="A1021" s="337"/>
      <c r="B1021" s="337"/>
      <c r="C1021" s="337"/>
      <c r="D1021" s="337"/>
      <c r="E1021" s="337"/>
      <c r="F1021" s="337"/>
      <c r="G1021" s="337"/>
      <c r="H1021" s="337"/>
      <c r="I1021" s="337"/>
      <c r="J1021" s="337"/>
      <c r="K1021" s="337"/>
      <c r="L1021" s="337"/>
      <c r="M1021" s="337"/>
      <c r="N1021" s="337"/>
      <c r="O1021" s="337"/>
      <c r="P1021" s="337"/>
      <c r="Q1021" s="337"/>
      <c r="R1021" s="337"/>
      <c r="S1021" s="337"/>
      <c r="T1021" s="337"/>
      <c r="U1021" s="337"/>
      <c r="V1021" s="337"/>
      <c r="W1021" s="337"/>
      <c r="X1021" s="337"/>
    </row>
    <row r="1022" spans="1:24" ht="12.75">
      <c r="A1022" s="337"/>
      <c r="B1022" s="337"/>
      <c r="C1022" s="337"/>
      <c r="D1022" s="337"/>
      <c r="E1022" s="337"/>
      <c r="F1022" s="337"/>
      <c r="G1022" s="337"/>
      <c r="H1022" s="337"/>
      <c r="I1022" s="337"/>
      <c r="J1022" s="337"/>
      <c r="K1022" s="337"/>
      <c r="L1022" s="337"/>
      <c r="M1022" s="337"/>
      <c r="N1022" s="337"/>
      <c r="O1022" s="337"/>
      <c r="P1022" s="337"/>
      <c r="Q1022" s="337"/>
      <c r="R1022" s="337"/>
      <c r="S1022" s="337"/>
      <c r="T1022" s="337"/>
      <c r="U1022" s="337"/>
      <c r="V1022" s="337"/>
      <c r="W1022" s="337"/>
      <c r="X1022" s="337"/>
    </row>
    <row r="1023" spans="1:24" ht="12.75">
      <c r="A1023" s="337"/>
      <c r="B1023" s="337"/>
      <c r="C1023" s="337"/>
      <c r="D1023" s="337"/>
      <c r="E1023" s="337"/>
      <c r="F1023" s="337"/>
      <c r="G1023" s="337"/>
      <c r="H1023" s="337"/>
      <c r="I1023" s="337"/>
      <c r="J1023" s="337"/>
      <c r="K1023" s="337"/>
      <c r="L1023" s="337"/>
      <c r="M1023" s="337"/>
      <c r="N1023" s="337"/>
      <c r="O1023" s="337"/>
      <c r="P1023" s="337"/>
      <c r="Q1023" s="337"/>
      <c r="R1023" s="337"/>
      <c r="S1023" s="337"/>
      <c r="T1023" s="337"/>
      <c r="U1023" s="337"/>
      <c r="V1023" s="337"/>
      <c r="W1023" s="337"/>
      <c r="X1023" s="337"/>
    </row>
    <row r="1024" spans="1:24" ht="12.75">
      <c r="A1024" s="337"/>
      <c r="B1024" s="337"/>
      <c r="C1024" s="337"/>
      <c r="D1024" s="337"/>
      <c r="E1024" s="337"/>
      <c r="F1024" s="337"/>
      <c r="G1024" s="337"/>
      <c r="H1024" s="337"/>
      <c r="I1024" s="337"/>
      <c r="J1024" s="337"/>
      <c r="K1024" s="337"/>
      <c r="L1024" s="337"/>
      <c r="M1024" s="337"/>
      <c r="N1024" s="337"/>
      <c r="O1024" s="337"/>
      <c r="P1024" s="337"/>
      <c r="Q1024" s="337"/>
      <c r="R1024" s="337"/>
      <c r="S1024" s="337"/>
      <c r="T1024" s="337"/>
      <c r="U1024" s="337"/>
      <c r="V1024" s="337"/>
      <c r="W1024" s="337"/>
      <c r="X1024" s="337"/>
    </row>
    <row r="1025" spans="1:24" ht="12.75">
      <c r="A1025" s="337"/>
      <c r="B1025" s="337"/>
      <c r="C1025" s="337"/>
      <c r="D1025" s="337"/>
      <c r="E1025" s="337"/>
      <c r="F1025" s="337"/>
      <c r="G1025" s="337"/>
      <c r="H1025" s="337"/>
      <c r="I1025" s="337"/>
      <c r="J1025" s="337"/>
      <c r="K1025" s="337"/>
      <c r="L1025" s="337"/>
      <c r="M1025" s="337"/>
      <c r="N1025" s="337"/>
      <c r="O1025" s="337"/>
      <c r="P1025" s="337"/>
      <c r="Q1025" s="337"/>
      <c r="R1025" s="337"/>
      <c r="S1025" s="337"/>
      <c r="T1025" s="337"/>
      <c r="U1025" s="337"/>
      <c r="V1025" s="337"/>
      <c r="W1025" s="337"/>
      <c r="X1025" s="337"/>
    </row>
    <row r="1026" spans="1:24" ht="12.75">
      <c r="A1026" s="337"/>
      <c r="B1026" s="337"/>
      <c r="C1026" s="337"/>
      <c r="D1026" s="337"/>
      <c r="E1026" s="337"/>
      <c r="F1026" s="337"/>
      <c r="G1026" s="337"/>
      <c r="H1026" s="337"/>
      <c r="I1026" s="337"/>
      <c r="J1026" s="337"/>
      <c r="K1026" s="337"/>
      <c r="L1026" s="337"/>
      <c r="M1026" s="337"/>
      <c r="N1026" s="337"/>
      <c r="O1026" s="337"/>
      <c r="P1026" s="337"/>
      <c r="Q1026" s="337"/>
      <c r="R1026" s="337"/>
      <c r="S1026" s="337"/>
      <c r="T1026" s="337"/>
      <c r="U1026" s="337"/>
      <c r="V1026" s="337"/>
      <c r="W1026" s="337"/>
      <c r="X1026" s="337"/>
    </row>
    <row r="1027" spans="1:24" ht="12.75">
      <c r="A1027" s="337"/>
      <c r="B1027" s="337"/>
      <c r="C1027" s="337"/>
      <c r="D1027" s="337"/>
      <c r="E1027" s="337"/>
      <c r="F1027" s="337"/>
      <c r="G1027" s="337"/>
      <c r="H1027" s="337"/>
      <c r="I1027" s="337"/>
      <c r="J1027" s="337"/>
      <c r="K1027" s="337"/>
      <c r="L1027" s="337"/>
      <c r="M1027" s="337"/>
      <c r="N1027" s="337"/>
      <c r="O1027" s="337"/>
      <c r="P1027" s="337"/>
      <c r="Q1027" s="337"/>
      <c r="R1027" s="337"/>
      <c r="S1027" s="337"/>
      <c r="T1027" s="337"/>
      <c r="U1027" s="337"/>
      <c r="V1027" s="337"/>
      <c r="W1027" s="337"/>
      <c r="X1027" s="337"/>
    </row>
    <row r="1028" spans="1:24" ht="12.75">
      <c r="A1028" s="337"/>
      <c r="B1028" s="337"/>
      <c r="C1028" s="337"/>
      <c r="D1028" s="337"/>
      <c r="E1028" s="337"/>
      <c r="F1028" s="337"/>
      <c r="G1028" s="337"/>
      <c r="H1028" s="337"/>
      <c r="I1028" s="337"/>
      <c r="J1028" s="337"/>
      <c r="K1028" s="337"/>
      <c r="L1028" s="337"/>
      <c r="M1028" s="337"/>
      <c r="N1028" s="337"/>
      <c r="O1028" s="337"/>
      <c r="P1028" s="337"/>
      <c r="Q1028" s="337"/>
      <c r="R1028" s="337"/>
      <c r="S1028" s="337"/>
      <c r="T1028" s="337"/>
      <c r="U1028" s="337"/>
      <c r="V1028" s="337"/>
      <c r="W1028" s="337"/>
      <c r="X1028" s="337"/>
    </row>
    <row r="1029" spans="1:24" ht="12.75">
      <c r="A1029" s="337"/>
      <c r="B1029" s="337"/>
      <c r="C1029" s="337"/>
      <c r="D1029" s="337"/>
      <c r="E1029" s="337"/>
      <c r="F1029" s="337"/>
      <c r="G1029" s="337"/>
      <c r="H1029" s="337"/>
      <c r="I1029" s="337"/>
      <c r="J1029" s="337"/>
      <c r="K1029" s="337"/>
      <c r="L1029" s="337"/>
      <c r="M1029" s="337"/>
      <c r="N1029" s="337"/>
      <c r="O1029" s="337"/>
      <c r="P1029" s="337"/>
      <c r="Q1029" s="337"/>
      <c r="R1029" s="337"/>
      <c r="S1029" s="337"/>
      <c r="T1029" s="337"/>
      <c r="U1029" s="337"/>
      <c r="V1029" s="337"/>
      <c r="W1029" s="337"/>
      <c r="X1029" s="337"/>
    </row>
    <row r="1030" spans="1:24" ht="12.75">
      <c r="A1030" s="337"/>
      <c r="B1030" s="337"/>
      <c r="C1030" s="337"/>
      <c r="D1030" s="337"/>
      <c r="E1030" s="337"/>
      <c r="F1030" s="337"/>
      <c r="G1030" s="337"/>
      <c r="H1030" s="337"/>
      <c r="I1030" s="337"/>
      <c r="J1030" s="337"/>
      <c r="K1030" s="337"/>
      <c r="L1030" s="337"/>
      <c r="M1030" s="337"/>
      <c r="N1030" s="337"/>
      <c r="O1030" s="337"/>
      <c r="P1030" s="337"/>
      <c r="Q1030" s="337"/>
      <c r="R1030" s="337"/>
      <c r="S1030" s="337"/>
      <c r="T1030" s="337"/>
      <c r="U1030" s="337"/>
      <c r="V1030" s="337"/>
      <c r="W1030" s="337"/>
      <c r="X1030" s="337"/>
    </row>
    <row r="1031" spans="1:24" ht="12.75">
      <c r="A1031" s="337"/>
      <c r="B1031" s="337"/>
      <c r="C1031" s="337"/>
      <c r="D1031" s="337"/>
      <c r="E1031" s="337"/>
      <c r="F1031" s="337"/>
      <c r="G1031" s="337"/>
      <c r="H1031" s="337"/>
      <c r="I1031" s="337"/>
      <c r="J1031" s="337"/>
      <c r="K1031" s="337"/>
      <c r="L1031" s="337"/>
      <c r="M1031" s="337"/>
      <c r="N1031" s="337"/>
      <c r="O1031" s="337"/>
      <c r="P1031" s="337"/>
      <c r="Q1031" s="337"/>
      <c r="R1031" s="337"/>
      <c r="S1031" s="337"/>
      <c r="T1031" s="337"/>
      <c r="U1031" s="337"/>
      <c r="V1031" s="337"/>
      <c r="W1031" s="337"/>
      <c r="X1031" s="337"/>
    </row>
    <row r="1032" spans="1:24" ht="12.75">
      <c r="A1032" s="337"/>
      <c r="B1032" s="337"/>
      <c r="C1032" s="337"/>
      <c r="D1032" s="337"/>
      <c r="E1032" s="337"/>
      <c r="F1032" s="337"/>
      <c r="G1032" s="337"/>
      <c r="H1032" s="337"/>
      <c r="I1032" s="337"/>
      <c r="J1032" s="337"/>
      <c r="K1032" s="337"/>
      <c r="L1032" s="337"/>
      <c r="M1032" s="337"/>
      <c r="N1032" s="337"/>
      <c r="O1032" s="337"/>
      <c r="P1032" s="337"/>
      <c r="Q1032" s="337"/>
      <c r="R1032" s="337"/>
      <c r="S1032" s="337"/>
      <c r="T1032" s="337"/>
      <c r="U1032" s="337"/>
      <c r="V1032" s="337"/>
      <c r="W1032" s="337"/>
      <c r="X1032" s="337"/>
    </row>
    <row r="1033" spans="1:24" ht="12.75">
      <c r="A1033" s="337"/>
      <c r="B1033" s="337"/>
      <c r="C1033" s="337"/>
      <c r="D1033" s="337"/>
      <c r="E1033" s="337"/>
      <c r="F1033" s="337"/>
      <c r="G1033" s="337"/>
      <c r="H1033" s="337"/>
      <c r="I1033" s="337"/>
      <c r="J1033" s="337"/>
      <c r="K1033" s="337"/>
      <c r="L1033" s="337"/>
      <c r="M1033" s="337"/>
      <c r="N1033" s="337"/>
      <c r="O1033" s="337"/>
      <c r="P1033" s="337"/>
      <c r="Q1033" s="337"/>
      <c r="R1033" s="337"/>
      <c r="S1033" s="337"/>
      <c r="T1033" s="337"/>
      <c r="U1033" s="337"/>
      <c r="V1033" s="337"/>
      <c r="W1033" s="337"/>
      <c r="X1033" s="337"/>
    </row>
    <row r="1034" spans="1:24" ht="12.75">
      <c r="A1034" s="337"/>
      <c r="B1034" s="337"/>
      <c r="C1034" s="337"/>
      <c r="D1034" s="337"/>
      <c r="E1034" s="337"/>
      <c r="F1034" s="337"/>
      <c r="G1034" s="337"/>
      <c r="H1034" s="337"/>
      <c r="I1034" s="337"/>
      <c r="J1034" s="337"/>
      <c r="K1034" s="337"/>
      <c r="L1034" s="337"/>
      <c r="M1034" s="337"/>
      <c r="N1034" s="337"/>
      <c r="O1034" s="337"/>
      <c r="P1034" s="337"/>
      <c r="Q1034" s="337"/>
      <c r="R1034" s="337"/>
      <c r="S1034" s="337"/>
      <c r="T1034" s="337"/>
      <c r="U1034" s="337"/>
      <c r="V1034" s="337"/>
      <c r="W1034" s="337"/>
      <c r="X1034" s="337"/>
    </row>
    <row r="1035" spans="1:24" ht="12.75">
      <c r="A1035" s="337"/>
      <c r="B1035" s="337"/>
      <c r="C1035" s="337"/>
      <c r="D1035" s="337"/>
      <c r="E1035" s="337"/>
      <c r="F1035" s="337"/>
      <c r="G1035" s="337"/>
      <c r="H1035" s="337"/>
      <c r="I1035" s="337"/>
      <c r="J1035" s="337"/>
      <c r="K1035" s="337"/>
      <c r="L1035" s="337"/>
      <c r="M1035" s="337"/>
      <c r="N1035" s="337"/>
      <c r="O1035" s="337"/>
      <c r="P1035" s="337"/>
      <c r="Q1035" s="337"/>
      <c r="R1035" s="337"/>
      <c r="S1035" s="337"/>
      <c r="T1035" s="337"/>
      <c r="U1035" s="337"/>
      <c r="V1035" s="337"/>
      <c r="W1035" s="337"/>
      <c r="X1035" s="337"/>
    </row>
    <row r="1036" spans="1:24" ht="12.75">
      <c r="A1036" s="337"/>
      <c r="B1036" s="337"/>
      <c r="C1036" s="337"/>
      <c r="D1036" s="337"/>
      <c r="E1036" s="337"/>
      <c r="F1036" s="337"/>
      <c r="G1036" s="337"/>
      <c r="H1036" s="337"/>
      <c r="I1036" s="337"/>
      <c r="J1036" s="337"/>
      <c r="K1036" s="337"/>
      <c r="L1036" s="337"/>
      <c r="M1036" s="337"/>
      <c r="N1036" s="337"/>
      <c r="O1036" s="337"/>
      <c r="P1036" s="337"/>
      <c r="Q1036" s="337"/>
      <c r="R1036" s="337"/>
      <c r="S1036" s="337"/>
      <c r="T1036" s="337"/>
      <c r="U1036" s="337"/>
      <c r="V1036" s="337"/>
      <c r="W1036" s="337"/>
      <c r="X1036" s="337"/>
    </row>
    <row r="1037" spans="1:24" ht="12.75">
      <c r="A1037" s="337"/>
      <c r="B1037" s="337"/>
      <c r="C1037" s="337"/>
      <c r="D1037" s="337"/>
      <c r="E1037" s="337"/>
      <c r="F1037" s="337"/>
      <c r="G1037" s="337"/>
      <c r="H1037" s="337"/>
      <c r="I1037" s="337"/>
      <c r="J1037" s="337"/>
      <c r="K1037" s="337"/>
      <c r="L1037" s="337"/>
      <c r="M1037" s="337"/>
      <c r="N1037" s="337"/>
      <c r="O1037" s="337"/>
      <c r="P1037" s="337"/>
      <c r="Q1037" s="337"/>
      <c r="R1037" s="337"/>
      <c r="S1037" s="337"/>
      <c r="T1037" s="337"/>
      <c r="U1037" s="337"/>
      <c r="V1037" s="337"/>
      <c r="W1037" s="337"/>
      <c r="X1037" s="337"/>
    </row>
    <row r="1038" spans="1:24" ht="12.75">
      <c r="A1038" s="337"/>
      <c r="B1038" s="337"/>
      <c r="C1038" s="337"/>
      <c r="D1038" s="337"/>
      <c r="E1038" s="337"/>
      <c r="F1038" s="337"/>
      <c r="G1038" s="337"/>
      <c r="H1038" s="337"/>
      <c r="I1038" s="337"/>
      <c r="J1038" s="337"/>
      <c r="K1038" s="337"/>
      <c r="L1038" s="337"/>
      <c r="M1038" s="337"/>
      <c r="N1038" s="337"/>
      <c r="O1038" s="337"/>
      <c r="P1038" s="337"/>
      <c r="Q1038" s="337"/>
      <c r="R1038" s="337"/>
      <c r="S1038" s="337"/>
      <c r="T1038" s="337"/>
      <c r="U1038" s="337"/>
      <c r="V1038" s="337"/>
      <c r="W1038" s="337"/>
      <c r="X1038" s="337"/>
    </row>
  </sheetData>
  <mergeCells count="12">
    <mergeCell ref="A70:F70"/>
    <mergeCell ref="A86:F86"/>
    <mergeCell ref="A101:F101"/>
    <mergeCell ref="A111:F111"/>
    <mergeCell ref="A124:F124"/>
    <mergeCell ref="A24:F24"/>
    <mergeCell ref="A48:F48"/>
    <mergeCell ref="A2:F2"/>
    <mergeCell ref="H2:L2"/>
    <mergeCell ref="A3:F3"/>
    <mergeCell ref="H14:L14"/>
    <mergeCell ref="H22:L22"/>
  </mergeCells>
  <dataValidations count="3">
    <dataValidation type="list" allowBlank="1" showErrorMessage="1" sqref="D5:D23 D25:D47 D49:D69 D71:D85 D87:D100 D102:D110 D112:D123 D125:D132" xr:uid="{00000000-0002-0000-0000-000002000000}">
      <formula1>"Fighter,Strike,Bomber"</formula1>
    </dataValidation>
    <dataValidation type="list" allowBlank="1" showErrorMessage="1" sqref="F5:F23 F25:F47 F49:F69 F71:F85 F87:F100 F102:F110 F112:F123 F125:F132" xr:uid="{00000000-0002-0000-0000-000001000000}">
      <formula1>"First,Second,Third,Fourth,Fifth"</formula1>
    </dataValidation>
    <dataValidation type="list" allowBlank="1" showErrorMessage="1" sqref="E5:E23 E25:E47 E49:E69 E71:E85 E87:E100 E102:E110 E112:E123 E125:E132" xr:uid="{00000000-0002-0000-0000-000000000000}">
      <formula1>"Main,Secondary"</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9F60A-BF80-4BBD-8AA3-6B817EB814F4}">
  <dimension ref="A1:H1000"/>
  <sheetViews>
    <sheetView workbookViewId="0"/>
  </sheetViews>
  <sheetFormatPr defaultColWidth="12.5703125" defaultRowHeight="15" customHeight="1"/>
  <cols>
    <col min="1" max="8" width="12.5703125" customWidth="1"/>
    <col min="9" max="26" width="8.5703125" customWidth="1"/>
  </cols>
  <sheetData>
    <row r="1" spans="1:8" ht="15.75" customHeight="1">
      <c r="A1" s="360" t="s">
        <v>2243</v>
      </c>
    </row>
    <row r="2" spans="1:8" ht="15.75" customHeight="1">
      <c r="A2" s="359"/>
      <c r="B2" s="358"/>
      <c r="C2" s="358"/>
      <c r="D2" s="358"/>
      <c r="E2" s="358"/>
      <c r="F2" s="358"/>
      <c r="G2" s="358"/>
      <c r="H2" s="358"/>
    </row>
    <row r="3" spans="1:8" ht="15.75" customHeight="1">
      <c r="A3" s="349"/>
      <c r="B3" s="452" t="s">
        <v>1006</v>
      </c>
      <c r="C3" s="453" t="s">
        <v>2242</v>
      </c>
      <c r="D3" s="436"/>
      <c r="E3" s="437"/>
      <c r="F3" s="453" t="s">
        <v>2241</v>
      </c>
      <c r="G3" s="436"/>
      <c r="H3" s="437"/>
    </row>
    <row r="4" spans="1:8" ht="15.75" customHeight="1">
      <c r="A4" s="349"/>
      <c r="B4" s="437"/>
      <c r="C4" s="357" t="s">
        <v>2240</v>
      </c>
      <c r="D4" s="357" t="s">
        <v>2239</v>
      </c>
      <c r="E4" s="356" t="s">
        <v>701</v>
      </c>
      <c r="F4" s="357" t="s">
        <v>2240</v>
      </c>
      <c r="G4" s="357" t="s">
        <v>2239</v>
      </c>
      <c r="H4" s="356" t="s">
        <v>701</v>
      </c>
    </row>
    <row r="5" spans="1:8" ht="15.75" customHeight="1">
      <c r="A5" s="349"/>
      <c r="B5" s="451" t="s">
        <v>2238</v>
      </c>
      <c r="C5" s="436"/>
      <c r="D5" s="436"/>
      <c r="E5" s="436"/>
      <c r="F5" s="436"/>
      <c r="G5" s="436"/>
      <c r="H5" s="437"/>
    </row>
    <row r="6" spans="1:8" ht="15.75" customHeight="1">
      <c r="A6" s="353"/>
      <c r="B6" s="352" t="s">
        <v>1312</v>
      </c>
      <c r="C6" s="351">
        <v>13260</v>
      </c>
      <c r="D6" s="351">
        <v>13673</v>
      </c>
      <c r="E6" s="350">
        <v>413</v>
      </c>
      <c r="F6" s="351" t="s">
        <v>1435</v>
      </c>
      <c r="G6" s="351" t="s">
        <v>1452</v>
      </c>
      <c r="H6" s="350" t="s">
        <v>1473</v>
      </c>
    </row>
    <row r="7" spans="1:8" ht="15.75" customHeight="1">
      <c r="A7" s="349"/>
      <c r="B7" s="348" t="s">
        <v>1354</v>
      </c>
      <c r="C7" s="346">
        <v>3035</v>
      </c>
      <c r="D7" s="346">
        <v>3331</v>
      </c>
      <c r="E7" s="347">
        <v>296</v>
      </c>
      <c r="F7" s="346">
        <v>1</v>
      </c>
      <c r="G7" s="346" t="s">
        <v>1483</v>
      </c>
      <c r="H7" s="345" t="s">
        <v>1434</v>
      </c>
    </row>
    <row r="8" spans="1:8" ht="15.75" customHeight="1">
      <c r="A8" s="349"/>
      <c r="B8" s="348" t="s">
        <v>1347</v>
      </c>
      <c r="C8" s="346">
        <v>3035</v>
      </c>
      <c r="D8" s="346">
        <v>4496</v>
      </c>
      <c r="E8" s="347">
        <v>1461</v>
      </c>
      <c r="F8" s="346" t="s">
        <v>1478</v>
      </c>
      <c r="G8" s="346" t="s">
        <v>1439</v>
      </c>
      <c r="H8" s="345" t="s">
        <v>1449</v>
      </c>
    </row>
    <row r="9" spans="1:8" ht="15.75" customHeight="1">
      <c r="A9" s="353"/>
      <c r="B9" s="352" t="s">
        <v>1362</v>
      </c>
      <c r="C9" s="351">
        <v>5080</v>
      </c>
      <c r="D9" s="351">
        <v>5688</v>
      </c>
      <c r="E9" s="350">
        <v>608</v>
      </c>
      <c r="F9" s="351" t="s">
        <v>1469</v>
      </c>
      <c r="G9" s="351">
        <v>2</v>
      </c>
      <c r="H9" s="350" t="s">
        <v>1487</v>
      </c>
    </row>
    <row r="10" spans="1:8" ht="15.75" customHeight="1">
      <c r="A10" s="353"/>
      <c r="B10" s="352" t="s">
        <v>1346</v>
      </c>
      <c r="C10" s="351">
        <v>5517</v>
      </c>
      <c r="D10" s="351">
        <v>8234</v>
      </c>
      <c r="E10" s="350">
        <v>2717</v>
      </c>
      <c r="F10" s="351" t="s">
        <v>1438</v>
      </c>
      <c r="G10" s="351" t="s">
        <v>1462</v>
      </c>
      <c r="H10" s="350" t="s">
        <v>1476</v>
      </c>
    </row>
    <row r="11" spans="1:8" ht="15.75" customHeight="1">
      <c r="A11" s="353"/>
      <c r="B11" s="352" t="s">
        <v>1301</v>
      </c>
      <c r="C11" s="351">
        <v>7970</v>
      </c>
      <c r="D11" s="351">
        <v>14780</v>
      </c>
      <c r="E11" s="350">
        <v>6810</v>
      </c>
      <c r="F11" s="351" t="s">
        <v>1530</v>
      </c>
      <c r="G11" s="351" t="s">
        <v>1608</v>
      </c>
      <c r="H11" s="350" t="s">
        <v>1458</v>
      </c>
    </row>
    <row r="12" spans="1:8" ht="15.75" customHeight="1">
      <c r="A12" s="349"/>
      <c r="B12" s="348" t="s">
        <v>2237</v>
      </c>
      <c r="C12" s="346">
        <v>1758</v>
      </c>
      <c r="D12" s="346">
        <v>2708</v>
      </c>
      <c r="E12" s="347">
        <v>950</v>
      </c>
      <c r="F12" s="346">
        <v>1</v>
      </c>
      <c r="G12" s="346" t="s">
        <v>1484</v>
      </c>
      <c r="H12" s="345" t="s">
        <v>1449</v>
      </c>
    </row>
    <row r="13" spans="1:8" ht="15.75" customHeight="1">
      <c r="A13" s="349"/>
      <c r="B13" s="348" t="s">
        <v>1345</v>
      </c>
      <c r="C13" s="346">
        <v>2800</v>
      </c>
      <c r="D13" s="346">
        <v>3331</v>
      </c>
      <c r="E13" s="347">
        <v>531</v>
      </c>
      <c r="F13" s="346">
        <v>1</v>
      </c>
      <c r="G13" s="346" t="s">
        <v>1483</v>
      </c>
      <c r="H13" s="345" t="s">
        <v>1434</v>
      </c>
    </row>
    <row r="14" spans="1:8" ht="15.75" customHeight="1">
      <c r="A14" s="349"/>
      <c r="B14" s="348" t="s">
        <v>1361</v>
      </c>
      <c r="C14" s="346">
        <v>3212</v>
      </c>
      <c r="D14" s="346">
        <v>4352</v>
      </c>
      <c r="E14" s="347">
        <v>1140</v>
      </c>
      <c r="F14" s="346" t="s">
        <v>1478</v>
      </c>
      <c r="G14" s="346" t="s">
        <v>1439</v>
      </c>
      <c r="H14" s="345" t="s">
        <v>1449</v>
      </c>
    </row>
    <row r="15" spans="1:8" ht="15.75" customHeight="1">
      <c r="A15" s="349"/>
      <c r="B15" s="348" t="s">
        <v>1075</v>
      </c>
      <c r="C15" s="346">
        <v>5227</v>
      </c>
      <c r="D15" s="346">
        <v>7414</v>
      </c>
      <c r="E15" s="347">
        <v>2187</v>
      </c>
      <c r="F15" s="346" t="s">
        <v>1520</v>
      </c>
      <c r="G15" s="346" t="s">
        <v>1469</v>
      </c>
      <c r="H15" s="345" t="s">
        <v>1476</v>
      </c>
    </row>
    <row r="16" spans="1:8" ht="15.75" customHeight="1">
      <c r="A16" s="353"/>
      <c r="B16" s="352" t="s">
        <v>1078</v>
      </c>
      <c r="C16" s="351">
        <v>6828</v>
      </c>
      <c r="D16" s="351">
        <v>9277</v>
      </c>
      <c r="E16" s="350">
        <v>2449</v>
      </c>
      <c r="F16" s="351" t="s">
        <v>1545</v>
      </c>
      <c r="G16" s="351" t="s">
        <v>1525</v>
      </c>
      <c r="H16" s="350">
        <v>1</v>
      </c>
    </row>
    <row r="17" spans="1:8" ht="15.75" customHeight="1">
      <c r="A17" s="353"/>
      <c r="B17" s="352" t="s">
        <v>1081</v>
      </c>
      <c r="C17" s="351">
        <v>6668</v>
      </c>
      <c r="D17" s="351">
        <v>9986</v>
      </c>
      <c r="E17" s="350">
        <v>3318</v>
      </c>
      <c r="F17" s="351">
        <v>2</v>
      </c>
      <c r="G17" s="351" t="s">
        <v>1456</v>
      </c>
      <c r="H17" s="350" t="s">
        <v>1449</v>
      </c>
    </row>
    <row r="18" spans="1:8" ht="15.75" customHeight="1">
      <c r="A18" s="353"/>
      <c r="B18" s="352" t="s">
        <v>1325</v>
      </c>
      <c r="C18" s="351">
        <v>11591</v>
      </c>
      <c r="D18" s="351">
        <v>12636</v>
      </c>
      <c r="E18" s="350">
        <v>1045</v>
      </c>
      <c r="F18" s="351" t="s">
        <v>1528</v>
      </c>
      <c r="G18" s="351" t="s">
        <v>1461</v>
      </c>
      <c r="H18" s="350" t="s">
        <v>1473</v>
      </c>
    </row>
    <row r="19" spans="1:8" ht="15.75" customHeight="1">
      <c r="A19" s="349"/>
      <c r="B19" s="348" t="s">
        <v>1417</v>
      </c>
      <c r="C19" s="346">
        <v>108</v>
      </c>
      <c r="D19" s="346">
        <v>196</v>
      </c>
      <c r="E19" s="347">
        <v>88</v>
      </c>
      <c r="F19" s="346" t="s">
        <v>1434</v>
      </c>
      <c r="G19" s="346" t="s">
        <v>1494</v>
      </c>
      <c r="H19" s="347" t="s">
        <v>1663</v>
      </c>
    </row>
    <row r="20" spans="1:8" ht="15.75" customHeight="1">
      <c r="A20" s="349"/>
      <c r="B20" s="348" t="s">
        <v>2236</v>
      </c>
      <c r="C20" s="346">
        <v>324</v>
      </c>
      <c r="D20" s="346">
        <v>382</v>
      </c>
      <c r="E20" s="347">
        <v>58</v>
      </c>
      <c r="F20" s="346" t="s">
        <v>1458</v>
      </c>
      <c r="G20" s="346" t="s">
        <v>1449</v>
      </c>
      <c r="H20" s="347" t="s">
        <v>1663</v>
      </c>
    </row>
    <row r="21" spans="1:8" ht="15.75" customHeight="1">
      <c r="A21" s="349"/>
      <c r="B21" s="348" t="s">
        <v>1406</v>
      </c>
      <c r="C21" s="346">
        <v>135</v>
      </c>
      <c r="D21" s="346">
        <v>196</v>
      </c>
      <c r="E21" s="347">
        <v>61</v>
      </c>
      <c r="F21" s="346" t="s">
        <v>1494</v>
      </c>
      <c r="G21" s="346" t="s">
        <v>1494</v>
      </c>
      <c r="H21" s="355">
        <v>0</v>
      </c>
    </row>
    <row r="22" spans="1:8" ht="15.75" customHeight="1">
      <c r="A22" s="349"/>
      <c r="B22" s="348" t="s">
        <v>1404</v>
      </c>
      <c r="C22" s="346">
        <v>382</v>
      </c>
      <c r="D22" s="346">
        <v>429</v>
      </c>
      <c r="E22" s="347">
        <v>47</v>
      </c>
      <c r="F22" s="346" t="s">
        <v>1494</v>
      </c>
      <c r="G22" s="346" t="s">
        <v>1476</v>
      </c>
      <c r="H22" s="345" t="s">
        <v>1437</v>
      </c>
    </row>
    <row r="23" spans="1:8" ht="15.75" customHeight="1">
      <c r="A23" s="349"/>
      <c r="B23" s="348" t="s">
        <v>1395</v>
      </c>
      <c r="C23" s="346">
        <v>652</v>
      </c>
      <c r="D23" s="346">
        <v>690</v>
      </c>
      <c r="E23" s="347">
        <v>38</v>
      </c>
      <c r="F23" s="346" t="s">
        <v>1449</v>
      </c>
      <c r="G23" s="346" t="s">
        <v>1434</v>
      </c>
      <c r="H23" s="345" t="s">
        <v>1437</v>
      </c>
    </row>
    <row r="24" spans="1:8" ht="15.75" customHeight="1">
      <c r="A24" s="349"/>
      <c r="B24" s="348" t="s">
        <v>1368</v>
      </c>
      <c r="C24" s="346">
        <v>2405</v>
      </c>
      <c r="D24" s="346">
        <v>2487</v>
      </c>
      <c r="E24" s="347">
        <v>82</v>
      </c>
      <c r="F24" s="346" t="s">
        <v>1431</v>
      </c>
      <c r="G24" s="346" t="s">
        <v>1520</v>
      </c>
      <c r="H24" s="345" t="s">
        <v>1449</v>
      </c>
    </row>
    <row r="25" spans="1:8" ht="15.75" customHeight="1">
      <c r="A25" s="349"/>
      <c r="B25" s="348" t="s">
        <v>1359</v>
      </c>
      <c r="C25" s="346">
        <v>1990</v>
      </c>
      <c r="D25" s="346">
        <v>2645</v>
      </c>
      <c r="E25" s="347">
        <v>655</v>
      </c>
      <c r="F25" s="346" t="s">
        <v>1520</v>
      </c>
      <c r="G25" s="346" t="s">
        <v>1484</v>
      </c>
      <c r="H25" s="347" t="s">
        <v>1468</v>
      </c>
    </row>
    <row r="26" spans="1:8" ht="15.75" customHeight="1">
      <c r="A26" s="349"/>
      <c r="B26" s="348" t="s">
        <v>1324</v>
      </c>
      <c r="C26" s="346">
        <v>8361</v>
      </c>
      <c r="D26" s="346">
        <v>9481</v>
      </c>
      <c r="E26" s="347">
        <v>1120</v>
      </c>
      <c r="F26" s="346" t="s">
        <v>1532</v>
      </c>
      <c r="G26" s="346" t="s">
        <v>1453</v>
      </c>
      <c r="H26" s="345" t="s">
        <v>1449</v>
      </c>
    </row>
    <row r="27" spans="1:8" ht="15.75" customHeight="1">
      <c r="A27" s="353"/>
      <c r="B27" s="352" t="s">
        <v>1295</v>
      </c>
      <c r="C27" s="351">
        <v>12642</v>
      </c>
      <c r="D27" s="351">
        <v>12657</v>
      </c>
      <c r="E27" s="350">
        <v>15</v>
      </c>
      <c r="F27" s="351" t="s">
        <v>1453</v>
      </c>
      <c r="G27" s="351" t="s">
        <v>1528</v>
      </c>
      <c r="H27" s="350" t="s">
        <v>1449</v>
      </c>
    </row>
    <row r="28" spans="1:8" ht="15.75" customHeight="1">
      <c r="A28" s="349"/>
      <c r="B28" s="348" t="s">
        <v>1358</v>
      </c>
      <c r="C28" s="346">
        <v>3139</v>
      </c>
      <c r="D28" s="346">
        <v>3603</v>
      </c>
      <c r="E28" s="347">
        <v>464</v>
      </c>
      <c r="F28" s="346" t="s">
        <v>1484</v>
      </c>
      <c r="G28" s="346" t="s">
        <v>1439</v>
      </c>
      <c r="H28" s="345" t="s">
        <v>1494</v>
      </c>
    </row>
    <row r="29" spans="1:8" ht="15.75" customHeight="1">
      <c r="A29" s="353"/>
      <c r="B29" s="352" t="s">
        <v>1350</v>
      </c>
      <c r="C29" s="351">
        <v>5265</v>
      </c>
      <c r="D29" s="351">
        <v>5308</v>
      </c>
      <c r="E29" s="350">
        <v>43</v>
      </c>
      <c r="F29" s="351" t="s">
        <v>1438</v>
      </c>
      <c r="G29" s="351" t="s">
        <v>1532</v>
      </c>
      <c r="H29" s="350" t="s">
        <v>1494</v>
      </c>
    </row>
    <row r="30" spans="1:8" ht="15.75" customHeight="1">
      <c r="A30" s="353"/>
      <c r="B30" s="352" t="s">
        <v>1344</v>
      </c>
      <c r="C30" s="351">
        <v>4600</v>
      </c>
      <c r="D30" s="351">
        <v>5356</v>
      </c>
      <c r="E30" s="350">
        <v>756</v>
      </c>
      <c r="F30" s="351" t="s">
        <v>1469</v>
      </c>
      <c r="G30" s="351" t="s">
        <v>1439</v>
      </c>
      <c r="H30" s="350" t="s">
        <v>1663</v>
      </c>
    </row>
    <row r="31" spans="1:8" ht="15.75" customHeight="1">
      <c r="A31" s="353"/>
      <c r="B31" s="352" t="s">
        <v>1336</v>
      </c>
      <c r="C31" s="351">
        <v>6206</v>
      </c>
      <c r="D31" s="351">
        <v>7347</v>
      </c>
      <c r="E31" s="350">
        <v>1141</v>
      </c>
      <c r="F31" s="351" t="s">
        <v>1456</v>
      </c>
      <c r="G31" s="351">
        <v>2</v>
      </c>
      <c r="H31" s="350" t="s">
        <v>1455</v>
      </c>
    </row>
    <row r="32" spans="1:8" ht="15.75" customHeight="1">
      <c r="A32" s="353"/>
      <c r="B32" s="352" t="s">
        <v>1335</v>
      </c>
      <c r="C32" s="351">
        <v>9390</v>
      </c>
      <c r="D32" s="351">
        <v>10613</v>
      </c>
      <c r="E32" s="350">
        <v>1223</v>
      </c>
      <c r="F32" s="351" t="s">
        <v>1456</v>
      </c>
      <c r="G32" s="351" t="s">
        <v>1469</v>
      </c>
      <c r="H32" s="350" t="s">
        <v>1683</v>
      </c>
    </row>
    <row r="33" spans="1:8" ht="15.75" customHeight="1">
      <c r="A33" s="349"/>
      <c r="B33" s="348" t="s">
        <v>2235</v>
      </c>
      <c r="C33" s="346">
        <v>500</v>
      </c>
      <c r="D33" s="346">
        <v>586</v>
      </c>
      <c r="E33" s="347">
        <v>86</v>
      </c>
      <c r="F33" s="346" t="s">
        <v>1483</v>
      </c>
      <c r="G33" s="346" t="s">
        <v>1490</v>
      </c>
      <c r="H33" s="347" t="s">
        <v>2234</v>
      </c>
    </row>
    <row r="34" spans="1:8" ht="15.75" customHeight="1">
      <c r="A34" s="353"/>
      <c r="B34" s="352" t="s">
        <v>2233</v>
      </c>
      <c r="C34" s="351">
        <v>4900</v>
      </c>
      <c r="D34" s="351">
        <v>5328</v>
      </c>
      <c r="E34" s="350">
        <v>428</v>
      </c>
      <c r="F34" s="351" t="s">
        <v>1461</v>
      </c>
      <c r="G34" s="351" t="s">
        <v>1461</v>
      </c>
      <c r="H34" s="350">
        <v>0</v>
      </c>
    </row>
    <row r="35" spans="1:8" ht="15.75" customHeight="1">
      <c r="A35" s="349"/>
      <c r="B35" s="348" t="s">
        <v>2232</v>
      </c>
      <c r="C35" s="346">
        <v>2200</v>
      </c>
      <c r="D35" s="346">
        <v>2781</v>
      </c>
      <c r="E35" s="347">
        <v>581</v>
      </c>
      <c r="F35" s="346" t="s">
        <v>1462</v>
      </c>
      <c r="G35" s="346" t="s">
        <v>1462</v>
      </c>
      <c r="H35" s="355">
        <v>0</v>
      </c>
    </row>
    <row r="36" spans="1:8" ht="15.75" customHeight="1">
      <c r="A36" s="353"/>
      <c r="B36" s="352" t="s">
        <v>2231</v>
      </c>
      <c r="C36" s="351">
        <v>4610</v>
      </c>
      <c r="D36" s="351">
        <v>5548</v>
      </c>
      <c r="E36" s="350">
        <v>938</v>
      </c>
      <c r="F36" s="351" t="s">
        <v>1540</v>
      </c>
      <c r="G36" s="351" t="s">
        <v>1540</v>
      </c>
      <c r="H36" s="350">
        <v>0</v>
      </c>
    </row>
    <row r="37" spans="1:8" ht="15.75" customHeight="1">
      <c r="A37" s="349"/>
      <c r="B37" s="348" t="s">
        <v>2230</v>
      </c>
      <c r="C37" s="346">
        <v>1100</v>
      </c>
      <c r="D37" s="346">
        <v>2137</v>
      </c>
      <c r="E37" s="347">
        <v>1037</v>
      </c>
      <c r="F37" s="346" t="s">
        <v>1528</v>
      </c>
      <c r="G37" s="346" t="s">
        <v>1432</v>
      </c>
      <c r="H37" s="345">
        <v>1</v>
      </c>
    </row>
    <row r="38" spans="1:8" ht="15.75" customHeight="1">
      <c r="A38" s="349"/>
      <c r="B38" s="348" t="s">
        <v>2229</v>
      </c>
      <c r="C38" s="346">
        <v>3440</v>
      </c>
      <c r="D38" s="346">
        <v>4383</v>
      </c>
      <c r="E38" s="347">
        <v>943</v>
      </c>
      <c r="F38" s="346" t="s">
        <v>1680</v>
      </c>
      <c r="G38" s="346" t="s">
        <v>1680</v>
      </c>
      <c r="H38" s="355">
        <v>0</v>
      </c>
    </row>
    <row r="39" spans="1:8" ht="15.75" customHeight="1">
      <c r="A39" s="349"/>
      <c r="B39" s="348" t="s">
        <v>2228</v>
      </c>
      <c r="C39" s="346">
        <v>1190</v>
      </c>
      <c r="D39" s="346">
        <v>1772</v>
      </c>
      <c r="E39" s="347">
        <v>582</v>
      </c>
      <c r="F39" s="346" t="s">
        <v>1459</v>
      </c>
      <c r="G39" s="346" t="s">
        <v>1459</v>
      </c>
      <c r="H39" s="355">
        <v>0</v>
      </c>
    </row>
    <row r="40" spans="1:8" ht="15.75" customHeight="1">
      <c r="A40" s="349"/>
      <c r="B40" s="348" t="s">
        <v>2227</v>
      </c>
      <c r="C40" s="346">
        <v>2530</v>
      </c>
      <c r="D40" s="346">
        <v>4631</v>
      </c>
      <c r="E40" s="347">
        <v>2101</v>
      </c>
      <c r="F40" s="346" t="s">
        <v>1459</v>
      </c>
      <c r="G40" s="346" t="s">
        <v>1701</v>
      </c>
      <c r="H40" s="345" t="s">
        <v>1438</v>
      </c>
    </row>
    <row r="41" spans="1:8" ht="15.75" customHeight="1">
      <c r="A41" s="349"/>
      <c r="B41" s="348" t="s">
        <v>2226</v>
      </c>
      <c r="C41" s="346">
        <v>2960</v>
      </c>
      <c r="D41" s="346">
        <v>3545</v>
      </c>
      <c r="E41" s="347">
        <v>585</v>
      </c>
      <c r="F41" s="346">
        <v>3</v>
      </c>
      <c r="G41" s="346" t="s">
        <v>1479</v>
      </c>
      <c r="H41" s="345" t="s">
        <v>1442</v>
      </c>
    </row>
    <row r="42" spans="1:8" ht="15.75" customHeight="1">
      <c r="A42" s="353"/>
      <c r="B42" s="352" t="s">
        <v>2225</v>
      </c>
      <c r="C42" s="351">
        <v>3600</v>
      </c>
      <c r="D42" s="351">
        <v>6376</v>
      </c>
      <c r="E42" s="350">
        <v>2776</v>
      </c>
      <c r="F42" s="351" t="s">
        <v>1444</v>
      </c>
      <c r="G42" s="351" t="s">
        <v>1973</v>
      </c>
      <c r="H42" s="350" t="s">
        <v>1484</v>
      </c>
    </row>
    <row r="43" spans="1:8" ht="15.75" customHeight="1">
      <c r="A43" s="353"/>
      <c r="B43" s="352" t="s">
        <v>2224</v>
      </c>
      <c r="C43" s="351">
        <v>5300</v>
      </c>
      <c r="D43" s="351">
        <v>6376</v>
      </c>
      <c r="E43" s="350">
        <v>1076</v>
      </c>
      <c r="F43" s="351" t="s">
        <v>1444</v>
      </c>
      <c r="G43" s="351" t="s">
        <v>1973</v>
      </c>
      <c r="H43" s="350" t="s">
        <v>1484</v>
      </c>
    </row>
    <row r="44" spans="1:8" ht="15.75" customHeight="1">
      <c r="A44" s="353"/>
      <c r="B44" s="352" t="s">
        <v>2223</v>
      </c>
      <c r="C44" s="351">
        <v>5300</v>
      </c>
      <c r="D44" s="351">
        <v>6317</v>
      </c>
      <c r="E44" s="350">
        <v>1017</v>
      </c>
      <c r="F44" s="351" t="s">
        <v>1479</v>
      </c>
      <c r="G44" s="351" t="s">
        <v>1636</v>
      </c>
      <c r="H44" s="350">
        <v>2</v>
      </c>
    </row>
    <row r="45" spans="1:8" ht="15.75" customHeight="1">
      <c r="A45" s="353"/>
      <c r="B45" s="352" t="s">
        <v>2222</v>
      </c>
      <c r="C45" s="351">
        <v>5400</v>
      </c>
      <c r="D45" s="351">
        <v>6280</v>
      </c>
      <c r="E45" s="350">
        <v>880</v>
      </c>
      <c r="F45" s="351" t="s">
        <v>1540</v>
      </c>
      <c r="G45" s="351" t="s">
        <v>1636</v>
      </c>
      <c r="H45" s="350" t="s">
        <v>1520</v>
      </c>
    </row>
    <row r="46" spans="1:8" ht="15.75" customHeight="1">
      <c r="A46" s="353"/>
      <c r="B46" s="352" t="s">
        <v>2221</v>
      </c>
      <c r="C46" s="351">
        <v>6030</v>
      </c>
      <c r="D46" s="351">
        <v>6698</v>
      </c>
      <c r="E46" s="350">
        <v>668</v>
      </c>
      <c r="F46" s="351">
        <v>5</v>
      </c>
      <c r="G46" s="351" t="s">
        <v>1973</v>
      </c>
      <c r="H46" s="350" t="s">
        <v>1439</v>
      </c>
    </row>
    <row r="47" spans="1:8" ht="15.75" customHeight="1">
      <c r="A47" s="353"/>
      <c r="B47" s="352" t="s">
        <v>2220</v>
      </c>
      <c r="C47" s="351">
        <v>5400</v>
      </c>
      <c r="D47" s="351">
        <v>6439</v>
      </c>
      <c r="E47" s="350">
        <v>1039</v>
      </c>
      <c r="F47" s="351" t="s">
        <v>1680</v>
      </c>
      <c r="G47" s="351" t="s">
        <v>1447</v>
      </c>
      <c r="H47" s="350" t="s">
        <v>1484</v>
      </c>
    </row>
    <row r="48" spans="1:8" ht="15.75" customHeight="1">
      <c r="A48" s="353"/>
      <c r="B48" s="352" t="s">
        <v>2219</v>
      </c>
      <c r="C48" s="351">
        <v>5400</v>
      </c>
      <c r="D48" s="351">
        <v>5979</v>
      </c>
      <c r="E48" s="350">
        <v>579</v>
      </c>
      <c r="F48" s="351" t="s">
        <v>1432</v>
      </c>
      <c r="G48" s="351" t="s">
        <v>1447</v>
      </c>
      <c r="H48" s="350">
        <v>2</v>
      </c>
    </row>
    <row r="49" spans="1:8" ht="15.75" customHeight="1">
      <c r="A49" s="349"/>
      <c r="B49" s="348" t="s">
        <v>2218</v>
      </c>
      <c r="C49" s="346">
        <v>430</v>
      </c>
      <c r="D49" s="346">
        <v>512</v>
      </c>
      <c r="E49" s="347">
        <v>82</v>
      </c>
      <c r="F49" s="346" t="s">
        <v>1464</v>
      </c>
      <c r="G49" s="346" t="s">
        <v>1464</v>
      </c>
      <c r="H49" s="355">
        <v>0</v>
      </c>
    </row>
    <row r="50" spans="1:8" ht="15.75" customHeight="1">
      <c r="A50" s="353"/>
      <c r="B50" s="352" t="s">
        <v>2217</v>
      </c>
      <c r="C50" s="351">
        <v>3200</v>
      </c>
      <c r="D50" s="351">
        <v>6181</v>
      </c>
      <c r="E50" s="350">
        <v>2981</v>
      </c>
      <c r="F50" s="351" t="s">
        <v>1680</v>
      </c>
      <c r="G50" s="351" t="s">
        <v>1680</v>
      </c>
      <c r="H50" s="350">
        <v>0</v>
      </c>
    </row>
    <row r="51" spans="1:8" ht="15.75" customHeight="1">
      <c r="A51" s="349"/>
      <c r="B51" s="348" t="s">
        <v>2216</v>
      </c>
      <c r="C51" s="346">
        <v>3080</v>
      </c>
      <c r="D51" s="346">
        <v>3864</v>
      </c>
      <c r="E51" s="347">
        <v>784</v>
      </c>
      <c r="F51" s="346" t="s">
        <v>1452</v>
      </c>
      <c r="G51" s="346" t="s">
        <v>1452</v>
      </c>
      <c r="H51" s="355">
        <v>0</v>
      </c>
    </row>
    <row r="52" spans="1:8" ht="15.75" customHeight="1">
      <c r="A52" s="353"/>
      <c r="B52" s="352" t="s">
        <v>2215</v>
      </c>
      <c r="C52" s="351">
        <v>3890</v>
      </c>
      <c r="D52" s="351">
        <v>5080</v>
      </c>
      <c r="E52" s="350">
        <v>1190</v>
      </c>
      <c r="F52" s="351" t="s">
        <v>1432</v>
      </c>
      <c r="G52" s="351" t="s">
        <v>1432</v>
      </c>
      <c r="H52" s="350">
        <v>0</v>
      </c>
    </row>
    <row r="53" spans="1:8" ht="15.75" customHeight="1">
      <c r="A53" s="353"/>
      <c r="B53" s="352" t="s">
        <v>2214</v>
      </c>
      <c r="C53" s="351">
        <v>7930</v>
      </c>
      <c r="D53" s="351">
        <v>8933</v>
      </c>
      <c r="E53" s="350">
        <v>1003</v>
      </c>
      <c r="F53" s="351" t="s">
        <v>1520</v>
      </c>
      <c r="G53" s="351" t="s">
        <v>1532</v>
      </c>
      <c r="H53" s="350" t="s">
        <v>1449</v>
      </c>
    </row>
    <row r="54" spans="1:8" ht="15.75" customHeight="1">
      <c r="A54" s="349"/>
      <c r="B54" s="348" t="s">
        <v>2213</v>
      </c>
      <c r="C54" s="346">
        <v>4200</v>
      </c>
      <c r="D54" s="346">
        <v>4533</v>
      </c>
      <c r="E54" s="347">
        <v>333</v>
      </c>
      <c r="F54" s="346" t="s">
        <v>1513</v>
      </c>
      <c r="G54" s="346" t="s">
        <v>1513</v>
      </c>
      <c r="H54" s="355">
        <v>0</v>
      </c>
    </row>
    <row r="55" spans="1:8" ht="15.75" customHeight="1">
      <c r="A55" s="349"/>
      <c r="B55" s="348" t="s">
        <v>2212</v>
      </c>
      <c r="C55" s="346">
        <v>2833</v>
      </c>
      <c r="D55" s="346">
        <v>3101</v>
      </c>
      <c r="E55" s="347">
        <v>268</v>
      </c>
      <c r="F55" s="346" t="s">
        <v>1431</v>
      </c>
      <c r="G55" s="346" t="s">
        <v>1478</v>
      </c>
      <c r="H55" s="345" t="s">
        <v>1437</v>
      </c>
    </row>
    <row r="56" spans="1:8" ht="15.75" customHeight="1">
      <c r="A56" s="353"/>
      <c r="B56" s="352" t="s">
        <v>2211</v>
      </c>
      <c r="C56" s="351">
        <v>4594</v>
      </c>
      <c r="D56" s="351">
        <v>5315</v>
      </c>
      <c r="E56" s="350">
        <v>721</v>
      </c>
      <c r="F56" s="351" t="s">
        <v>1483</v>
      </c>
      <c r="G56" s="351">
        <v>2</v>
      </c>
      <c r="H56" s="350" t="s">
        <v>1476</v>
      </c>
    </row>
    <row r="57" spans="1:8" ht="15.75" customHeight="1">
      <c r="A57" s="349"/>
      <c r="B57" s="348" t="s">
        <v>2210</v>
      </c>
      <c r="C57" s="346">
        <v>128</v>
      </c>
      <c r="D57" s="346">
        <v>135</v>
      </c>
      <c r="E57" s="347">
        <v>7</v>
      </c>
      <c r="F57" s="346" t="s">
        <v>1437</v>
      </c>
      <c r="G57" s="346" t="s">
        <v>1437</v>
      </c>
      <c r="H57" s="355">
        <v>0</v>
      </c>
    </row>
    <row r="58" spans="1:8" ht="15.75" customHeight="1">
      <c r="A58" s="349"/>
      <c r="B58" s="348" t="s">
        <v>2209</v>
      </c>
      <c r="C58" s="346">
        <v>501</v>
      </c>
      <c r="D58" s="346">
        <v>585</v>
      </c>
      <c r="E58" s="347">
        <v>84</v>
      </c>
      <c r="F58" s="346" t="s">
        <v>1476</v>
      </c>
      <c r="G58" s="346" t="s">
        <v>1476</v>
      </c>
      <c r="H58" s="355">
        <v>0</v>
      </c>
    </row>
    <row r="59" spans="1:8" ht="15.75" customHeight="1">
      <c r="A59" s="349"/>
      <c r="B59" s="348" t="s">
        <v>2208</v>
      </c>
      <c r="C59" s="346">
        <v>990</v>
      </c>
      <c r="D59" s="346">
        <v>1057</v>
      </c>
      <c r="E59" s="347">
        <v>67</v>
      </c>
      <c r="F59" s="346" t="s">
        <v>1434</v>
      </c>
      <c r="G59" s="346" t="s">
        <v>1434</v>
      </c>
      <c r="H59" s="355">
        <v>0</v>
      </c>
    </row>
    <row r="60" spans="1:8" ht="15.75" customHeight="1">
      <c r="A60" s="349"/>
      <c r="B60" s="348" t="s">
        <v>2207</v>
      </c>
      <c r="C60" s="346">
        <v>1248</v>
      </c>
      <c r="D60" s="346">
        <v>1300</v>
      </c>
      <c r="E60" s="347">
        <v>52</v>
      </c>
      <c r="F60" s="346" t="s">
        <v>1490</v>
      </c>
      <c r="G60" s="346" t="s">
        <v>1458</v>
      </c>
      <c r="H60" s="345" t="s">
        <v>1437</v>
      </c>
    </row>
    <row r="61" spans="1:8" ht="15.75" customHeight="1">
      <c r="A61" s="349"/>
      <c r="B61" s="348" t="s">
        <v>2206</v>
      </c>
      <c r="C61" s="346">
        <v>1236</v>
      </c>
      <c r="D61" s="346">
        <v>1468</v>
      </c>
      <c r="E61" s="347">
        <v>232</v>
      </c>
      <c r="F61" s="346" t="s">
        <v>1458</v>
      </c>
      <c r="G61" s="346" t="s">
        <v>1464</v>
      </c>
      <c r="H61" s="345" t="s">
        <v>1437</v>
      </c>
    </row>
    <row r="62" spans="1:8" ht="15.75" customHeight="1">
      <c r="A62" s="353"/>
      <c r="B62" s="352" t="s">
        <v>2205</v>
      </c>
      <c r="C62" s="351">
        <v>6899</v>
      </c>
      <c r="D62" s="351">
        <v>6982</v>
      </c>
      <c r="E62" s="350">
        <v>83</v>
      </c>
      <c r="F62" s="351" t="s">
        <v>1520</v>
      </c>
      <c r="G62" s="351" t="s">
        <v>1469</v>
      </c>
      <c r="H62" s="350" t="s">
        <v>1476</v>
      </c>
    </row>
    <row r="63" spans="1:8" ht="15.75" customHeight="1">
      <c r="A63" s="349"/>
      <c r="B63" s="348" t="s">
        <v>2204</v>
      </c>
      <c r="C63" s="346">
        <v>744</v>
      </c>
      <c r="D63" s="346">
        <v>813</v>
      </c>
      <c r="E63" s="347">
        <v>69</v>
      </c>
      <c r="F63" s="346" t="s">
        <v>1449</v>
      </c>
      <c r="G63" s="346" t="s">
        <v>1449</v>
      </c>
      <c r="H63" s="355">
        <v>0</v>
      </c>
    </row>
    <row r="64" spans="1:8" ht="15.75" customHeight="1">
      <c r="A64" s="349"/>
      <c r="B64" s="348" t="s">
        <v>2203</v>
      </c>
      <c r="C64" s="346">
        <v>1744</v>
      </c>
      <c r="D64" s="346">
        <v>1865</v>
      </c>
      <c r="E64" s="347">
        <v>121</v>
      </c>
      <c r="F64" s="346" t="s">
        <v>1458</v>
      </c>
      <c r="G64" s="346" t="s">
        <v>1442</v>
      </c>
      <c r="H64" s="345" t="s">
        <v>1494</v>
      </c>
    </row>
    <row r="65" spans="1:8" ht="15.75" customHeight="1">
      <c r="A65" s="349"/>
      <c r="B65" s="348" t="s">
        <v>2202</v>
      </c>
      <c r="C65" s="346">
        <v>1867</v>
      </c>
      <c r="D65" s="346">
        <v>2098</v>
      </c>
      <c r="E65" s="347">
        <v>231</v>
      </c>
      <c r="F65" s="346" t="s">
        <v>1464</v>
      </c>
      <c r="G65" s="346" t="s">
        <v>1478</v>
      </c>
      <c r="H65" s="345" t="s">
        <v>1476</v>
      </c>
    </row>
    <row r="66" spans="1:8" ht="15.75" customHeight="1">
      <c r="A66" s="349"/>
      <c r="B66" s="348" t="s">
        <v>2201</v>
      </c>
      <c r="C66" s="346">
        <v>2449</v>
      </c>
      <c r="D66" s="346">
        <v>2693</v>
      </c>
      <c r="E66" s="347">
        <v>244</v>
      </c>
      <c r="F66" s="346" t="s">
        <v>1431</v>
      </c>
      <c r="G66" s="346" t="s">
        <v>1545</v>
      </c>
      <c r="H66" s="345" t="s">
        <v>1473</v>
      </c>
    </row>
    <row r="67" spans="1:8" ht="15.75" customHeight="1">
      <c r="A67" s="349"/>
      <c r="B67" s="348" t="s">
        <v>2200</v>
      </c>
      <c r="C67" s="346">
        <v>3711</v>
      </c>
      <c r="D67" s="346">
        <v>4032</v>
      </c>
      <c r="E67" s="347">
        <v>321</v>
      </c>
      <c r="F67" s="346" t="s">
        <v>1431</v>
      </c>
      <c r="G67" s="346" t="s">
        <v>1483</v>
      </c>
      <c r="H67" s="345" t="s">
        <v>1476</v>
      </c>
    </row>
    <row r="68" spans="1:8" ht="15.75" customHeight="1">
      <c r="A68" s="353"/>
      <c r="B68" s="352" t="s">
        <v>2199</v>
      </c>
      <c r="C68" s="351">
        <v>3834</v>
      </c>
      <c r="D68" s="351">
        <v>5018</v>
      </c>
      <c r="E68" s="350">
        <v>1184</v>
      </c>
      <c r="F68" s="351" t="s">
        <v>1484</v>
      </c>
      <c r="G68" s="351" t="s">
        <v>1520</v>
      </c>
      <c r="H68" s="350" t="s">
        <v>1473</v>
      </c>
    </row>
    <row r="69" spans="1:8" ht="15.75" customHeight="1">
      <c r="A69" s="353"/>
      <c r="B69" s="352" t="s">
        <v>2198</v>
      </c>
      <c r="C69" s="351">
        <v>5952</v>
      </c>
      <c r="D69" s="351">
        <v>6052</v>
      </c>
      <c r="E69" s="350">
        <v>100</v>
      </c>
      <c r="F69" s="351" t="s">
        <v>1483</v>
      </c>
      <c r="G69" s="351">
        <v>2</v>
      </c>
      <c r="H69" s="350" t="s">
        <v>1476</v>
      </c>
    </row>
    <row r="70" spans="1:8" ht="15.75" customHeight="1">
      <c r="A70" s="349"/>
      <c r="B70" s="348" t="s">
        <v>2197</v>
      </c>
      <c r="C70" s="346">
        <v>244</v>
      </c>
      <c r="D70" s="346">
        <v>251</v>
      </c>
      <c r="E70" s="347">
        <v>7</v>
      </c>
      <c r="F70" s="346" t="s">
        <v>1473</v>
      </c>
      <c r="G70" s="346" t="s">
        <v>1473</v>
      </c>
      <c r="H70" s="355">
        <v>0</v>
      </c>
    </row>
    <row r="71" spans="1:8" ht="15.75" customHeight="1">
      <c r="A71" s="349"/>
      <c r="B71" s="348" t="s">
        <v>2196</v>
      </c>
      <c r="C71" s="346">
        <v>875</v>
      </c>
      <c r="D71" s="346">
        <v>896</v>
      </c>
      <c r="E71" s="347">
        <v>21</v>
      </c>
      <c r="F71" s="346" t="s">
        <v>1434</v>
      </c>
      <c r="G71" s="346" t="s">
        <v>1434</v>
      </c>
      <c r="H71" s="355">
        <v>0</v>
      </c>
    </row>
    <row r="72" spans="1:8" ht="15.75" customHeight="1">
      <c r="A72" s="349"/>
      <c r="B72" s="348" t="s">
        <v>2195</v>
      </c>
      <c r="C72" s="346">
        <v>1981</v>
      </c>
      <c r="D72" s="346">
        <v>2125</v>
      </c>
      <c r="E72" s="347">
        <v>144</v>
      </c>
      <c r="F72" s="346" t="s">
        <v>1431</v>
      </c>
      <c r="G72" s="346" t="s">
        <v>1478</v>
      </c>
      <c r="H72" s="345" t="s">
        <v>1437</v>
      </c>
    </row>
    <row r="73" spans="1:8" ht="15.75" customHeight="1">
      <c r="A73" s="349"/>
      <c r="B73" s="348" t="s">
        <v>2194</v>
      </c>
      <c r="C73" s="346">
        <v>2387</v>
      </c>
      <c r="D73" s="346">
        <v>2797</v>
      </c>
      <c r="E73" s="347">
        <v>410</v>
      </c>
      <c r="F73" s="346" t="s">
        <v>1484</v>
      </c>
      <c r="G73" s="346" t="s">
        <v>1545</v>
      </c>
      <c r="H73" s="347" t="s">
        <v>1487</v>
      </c>
    </row>
    <row r="74" spans="1:8" ht="15.75" customHeight="1">
      <c r="A74" s="349"/>
      <c r="B74" s="348" t="s">
        <v>2193</v>
      </c>
      <c r="C74" s="346">
        <v>102</v>
      </c>
      <c r="D74" s="346">
        <v>116</v>
      </c>
      <c r="E74" s="347">
        <v>14</v>
      </c>
      <c r="F74" s="346" t="s">
        <v>1437</v>
      </c>
      <c r="G74" s="346" t="s">
        <v>1437</v>
      </c>
      <c r="H74" s="355">
        <v>0</v>
      </c>
    </row>
    <row r="75" spans="1:8" ht="15.75" customHeight="1">
      <c r="A75" s="349"/>
      <c r="B75" s="348" t="s">
        <v>2192</v>
      </c>
      <c r="C75" s="346">
        <v>1312</v>
      </c>
      <c r="D75" s="346">
        <v>1335</v>
      </c>
      <c r="E75" s="347">
        <v>23</v>
      </c>
      <c r="F75" s="346" t="s">
        <v>1464</v>
      </c>
      <c r="G75" s="346" t="s">
        <v>1464</v>
      </c>
      <c r="H75" s="355">
        <v>0</v>
      </c>
    </row>
    <row r="76" spans="1:8" ht="15.75" customHeight="1">
      <c r="A76" s="353"/>
      <c r="B76" s="352" t="s">
        <v>2191</v>
      </c>
      <c r="C76" s="351">
        <v>4576</v>
      </c>
      <c r="D76" s="351">
        <v>5056</v>
      </c>
      <c r="E76" s="350">
        <v>480</v>
      </c>
      <c r="F76" s="351" t="s">
        <v>1520</v>
      </c>
      <c r="G76" s="351">
        <v>2</v>
      </c>
      <c r="H76" s="350" t="s">
        <v>1494</v>
      </c>
    </row>
    <row r="77" spans="1:8" ht="15.75" customHeight="1">
      <c r="A77" s="353"/>
      <c r="B77" s="352" t="s">
        <v>2190</v>
      </c>
      <c r="C77" s="351">
        <v>5096</v>
      </c>
      <c r="D77" s="351">
        <v>5363</v>
      </c>
      <c r="E77" s="350">
        <v>267</v>
      </c>
      <c r="F77" s="351" t="s">
        <v>1438</v>
      </c>
      <c r="G77" s="351">
        <v>2</v>
      </c>
      <c r="H77" s="350" t="s">
        <v>1437</v>
      </c>
    </row>
    <row r="78" spans="1:8" ht="15.75" customHeight="1">
      <c r="A78" s="349"/>
      <c r="B78" s="348" t="s">
        <v>2189</v>
      </c>
      <c r="C78" s="346">
        <v>890</v>
      </c>
      <c r="D78" s="346">
        <v>1326</v>
      </c>
      <c r="E78" s="347">
        <v>436</v>
      </c>
      <c r="F78" s="346">
        <v>2</v>
      </c>
      <c r="G78" s="346" t="s">
        <v>1453</v>
      </c>
      <c r="H78" s="345" t="s">
        <v>1490</v>
      </c>
    </row>
    <row r="79" spans="1:8" ht="15.75" customHeight="1">
      <c r="A79" s="349"/>
      <c r="B79" s="348" t="s">
        <v>2188</v>
      </c>
      <c r="C79" s="346">
        <v>2200</v>
      </c>
      <c r="D79" s="346">
        <v>2417</v>
      </c>
      <c r="E79" s="347">
        <v>217</v>
      </c>
      <c r="F79" s="346" t="s">
        <v>1456</v>
      </c>
      <c r="G79" s="346" t="s">
        <v>1446</v>
      </c>
      <c r="H79" s="345" t="s">
        <v>1434</v>
      </c>
    </row>
    <row r="80" spans="1:8" ht="15.75" customHeight="1">
      <c r="A80" s="349"/>
      <c r="B80" s="348" t="s">
        <v>2187</v>
      </c>
      <c r="C80" s="346">
        <v>2020</v>
      </c>
      <c r="D80" s="346">
        <v>2854</v>
      </c>
      <c r="E80" s="347">
        <v>834</v>
      </c>
      <c r="F80" s="346" t="s">
        <v>1466</v>
      </c>
      <c r="G80" s="346" t="s">
        <v>1452</v>
      </c>
      <c r="H80" s="345" t="s">
        <v>1431</v>
      </c>
    </row>
    <row r="81" spans="1:8" ht="15.75" customHeight="1">
      <c r="A81" s="349"/>
      <c r="B81" s="348" t="s">
        <v>2186</v>
      </c>
      <c r="C81" s="346">
        <v>2330</v>
      </c>
      <c r="D81" s="346">
        <v>3173</v>
      </c>
      <c r="E81" s="347">
        <v>843</v>
      </c>
      <c r="F81" s="346">
        <v>3</v>
      </c>
      <c r="G81" s="346" t="s">
        <v>1578</v>
      </c>
      <c r="H81" s="345" t="s">
        <v>1464</v>
      </c>
    </row>
    <row r="82" spans="1:8" ht="15.75" customHeight="1">
      <c r="A82" s="349"/>
      <c r="B82" s="348" t="s">
        <v>2185</v>
      </c>
      <c r="C82" s="346">
        <v>2420</v>
      </c>
      <c r="D82" s="346">
        <v>3232</v>
      </c>
      <c r="E82" s="347">
        <v>812</v>
      </c>
      <c r="F82" s="346" t="s">
        <v>1532</v>
      </c>
      <c r="G82" s="346" t="s">
        <v>1479</v>
      </c>
      <c r="H82" s="345" t="s">
        <v>1438</v>
      </c>
    </row>
    <row r="83" spans="1:8" ht="15.75" customHeight="1">
      <c r="A83" s="349"/>
      <c r="B83" s="348" t="s">
        <v>2184</v>
      </c>
      <c r="C83" s="346">
        <v>491</v>
      </c>
      <c r="D83" s="346">
        <v>518</v>
      </c>
      <c r="E83" s="347">
        <v>27</v>
      </c>
      <c r="F83" s="346" t="s">
        <v>1473</v>
      </c>
      <c r="G83" s="346" t="s">
        <v>1494</v>
      </c>
      <c r="H83" s="345" t="s">
        <v>1437</v>
      </c>
    </row>
    <row r="84" spans="1:8" ht="15.75" customHeight="1">
      <c r="A84" s="349"/>
      <c r="B84" s="348" t="s">
        <v>2183</v>
      </c>
      <c r="C84" s="346">
        <v>544</v>
      </c>
      <c r="D84" s="346">
        <v>594</v>
      </c>
      <c r="E84" s="347">
        <v>50</v>
      </c>
      <c r="F84" s="346" t="s">
        <v>1494</v>
      </c>
      <c r="G84" s="346" t="s">
        <v>1449</v>
      </c>
      <c r="H84" s="345" t="s">
        <v>1473</v>
      </c>
    </row>
    <row r="85" spans="1:8" ht="15.75" customHeight="1">
      <c r="A85" s="349"/>
      <c r="B85" s="348" t="s">
        <v>2182</v>
      </c>
      <c r="C85" s="346">
        <v>2020</v>
      </c>
      <c r="D85" s="346">
        <v>2979</v>
      </c>
      <c r="E85" s="347">
        <v>959</v>
      </c>
      <c r="F85" s="346" t="s">
        <v>1453</v>
      </c>
      <c r="G85" s="346" t="s">
        <v>1479</v>
      </c>
      <c r="H85" s="345" t="s">
        <v>1545</v>
      </c>
    </row>
    <row r="86" spans="1:8" ht="15.75" customHeight="1">
      <c r="A86" s="349"/>
      <c r="B86" s="348" t="s">
        <v>2181</v>
      </c>
      <c r="C86" s="346">
        <v>2240</v>
      </c>
      <c r="D86" s="346">
        <v>3524</v>
      </c>
      <c r="E86" s="347">
        <v>1284</v>
      </c>
      <c r="F86" s="346">
        <v>3</v>
      </c>
      <c r="G86" s="346">
        <v>4</v>
      </c>
      <c r="H86" s="345">
        <v>1</v>
      </c>
    </row>
    <row r="87" spans="1:8" ht="15.75" customHeight="1">
      <c r="A87" s="349"/>
      <c r="B87" s="348" t="s">
        <v>2180</v>
      </c>
      <c r="C87" s="346">
        <v>2470</v>
      </c>
      <c r="D87" s="346">
        <v>3608</v>
      </c>
      <c r="E87" s="347">
        <v>1138</v>
      </c>
      <c r="F87" s="346" t="s">
        <v>1466</v>
      </c>
      <c r="G87" s="346" t="s">
        <v>1432</v>
      </c>
      <c r="H87" s="345" t="s">
        <v>1483</v>
      </c>
    </row>
    <row r="88" spans="1:8" ht="15.75" customHeight="1">
      <c r="A88" s="349"/>
      <c r="B88" s="348" t="s">
        <v>2179</v>
      </c>
      <c r="C88" s="346">
        <v>2470</v>
      </c>
      <c r="D88" s="346">
        <v>3608</v>
      </c>
      <c r="E88" s="347">
        <v>1138</v>
      </c>
      <c r="F88" s="346" t="s">
        <v>1453</v>
      </c>
      <c r="G88" s="346" t="s">
        <v>1432</v>
      </c>
      <c r="H88" s="345" t="s">
        <v>1484</v>
      </c>
    </row>
    <row r="89" spans="1:8" ht="15.75" customHeight="1">
      <c r="A89" s="349"/>
      <c r="B89" s="348" t="s">
        <v>2178</v>
      </c>
      <c r="C89" s="346">
        <v>2810</v>
      </c>
      <c r="D89" s="346">
        <v>3367</v>
      </c>
      <c r="E89" s="347">
        <v>557</v>
      </c>
      <c r="F89" s="346">
        <v>3</v>
      </c>
      <c r="G89" s="346" t="s">
        <v>1432</v>
      </c>
      <c r="H89" s="345" t="s">
        <v>1431</v>
      </c>
    </row>
    <row r="90" spans="1:8" ht="15.75" customHeight="1">
      <c r="A90" s="349"/>
      <c r="B90" s="348" t="s">
        <v>2177</v>
      </c>
      <c r="C90" s="346">
        <v>2810</v>
      </c>
      <c r="D90" s="346">
        <v>3231</v>
      </c>
      <c r="E90" s="347">
        <v>421</v>
      </c>
      <c r="F90" s="346">
        <v>3</v>
      </c>
      <c r="G90" s="346" t="s">
        <v>1479</v>
      </c>
      <c r="H90" s="345" t="s">
        <v>1442</v>
      </c>
    </row>
    <row r="91" spans="1:8" ht="15.75" customHeight="1">
      <c r="A91" s="349"/>
      <c r="B91" s="348" t="s">
        <v>2176</v>
      </c>
      <c r="C91" s="346">
        <v>834</v>
      </c>
      <c r="D91" s="346">
        <v>862</v>
      </c>
      <c r="E91" s="347">
        <v>28</v>
      </c>
      <c r="F91" s="346" t="s">
        <v>1476</v>
      </c>
      <c r="G91" s="346" t="s">
        <v>1490</v>
      </c>
      <c r="H91" s="345" t="s">
        <v>1494</v>
      </c>
    </row>
    <row r="92" spans="1:8" ht="15.75" customHeight="1">
      <c r="A92" s="349"/>
      <c r="B92" s="348" t="s">
        <v>2175</v>
      </c>
      <c r="C92" s="346">
        <v>722</v>
      </c>
      <c r="D92" s="346">
        <v>1146</v>
      </c>
      <c r="E92" s="347">
        <v>424</v>
      </c>
      <c r="F92" s="346" t="s">
        <v>1449</v>
      </c>
      <c r="G92" s="346" t="s">
        <v>1464</v>
      </c>
      <c r="H92" s="345" t="s">
        <v>1476</v>
      </c>
    </row>
    <row r="93" spans="1:8" ht="15.75" customHeight="1">
      <c r="A93" s="349"/>
      <c r="B93" s="348" t="s">
        <v>2174</v>
      </c>
      <c r="C93" s="346">
        <v>1394</v>
      </c>
      <c r="D93" s="346">
        <v>1579</v>
      </c>
      <c r="E93" s="347">
        <v>185</v>
      </c>
      <c r="F93" s="346" t="s">
        <v>1478</v>
      </c>
      <c r="G93" s="346" t="s">
        <v>1478</v>
      </c>
      <c r="H93" s="355">
        <v>0</v>
      </c>
    </row>
    <row r="94" spans="1:8" ht="15.75" customHeight="1">
      <c r="A94" s="349"/>
      <c r="B94" s="348" t="s">
        <v>2173</v>
      </c>
      <c r="C94" s="346">
        <v>2028</v>
      </c>
      <c r="D94" s="346">
        <v>2085</v>
      </c>
      <c r="E94" s="347">
        <v>57</v>
      </c>
      <c r="F94" s="346" t="s">
        <v>1484</v>
      </c>
      <c r="G94" s="346" t="s">
        <v>1483</v>
      </c>
      <c r="H94" s="345" t="s">
        <v>1437</v>
      </c>
    </row>
    <row r="95" spans="1:8" ht="15.75" customHeight="1">
      <c r="A95" s="353"/>
      <c r="B95" s="352" t="s">
        <v>2172</v>
      </c>
      <c r="C95" s="351">
        <v>4945</v>
      </c>
      <c r="D95" s="351">
        <v>5164</v>
      </c>
      <c r="E95" s="350">
        <v>219</v>
      </c>
      <c r="F95" s="351" t="s">
        <v>1469</v>
      </c>
      <c r="G95" s="351">
        <v>2</v>
      </c>
      <c r="H95" s="350" t="s">
        <v>1487</v>
      </c>
    </row>
    <row r="96" spans="1:8" ht="15.75" customHeight="1">
      <c r="A96" s="349"/>
      <c r="B96" s="348" t="s">
        <v>2171</v>
      </c>
      <c r="C96" s="346">
        <v>147</v>
      </c>
      <c r="D96" s="346">
        <v>163</v>
      </c>
      <c r="E96" s="347">
        <v>16</v>
      </c>
      <c r="F96" s="346" t="s">
        <v>1473</v>
      </c>
      <c r="G96" s="346" t="s">
        <v>1473</v>
      </c>
      <c r="H96" s="355">
        <v>0</v>
      </c>
    </row>
    <row r="97" spans="1:8" ht="15.75" customHeight="1">
      <c r="A97" s="349"/>
      <c r="B97" s="348" t="s">
        <v>2170</v>
      </c>
      <c r="C97" s="346">
        <v>1648</v>
      </c>
      <c r="D97" s="346">
        <v>1826</v>
      </c>
      <c r="E97" s="347">
        <v>178</v>
      </c>
      <c r="F97" s="346" t="s">
        <v>1478</v>
      </c>
      <c r="G97" s="346" t="s">
        <v>1484</v>
      </c>
      <c r="H97" s="345" t="s">
        <v>1473</v>
      </c>
    </row>
    <row r="98" spans="1:8" ht="15.75" customHeight="1">
      <c r="A98" s="349"/>
      <c r="B98" s="348" t="s">
        <v>2169</v>
      </c>
      <c r="C98" s="346">
        <v>2367</v>
      </c>
      <c r="D98" s="346">
        <v>2697</v>
      </c>
      <c r="E98" s="347">
        <v>330</v>
      </c>
      <c r="F98" s="346" t="s">
        <v>1442</v>
      </c>
      <c r="G98" s="346" t="s">
        <v>1484</v>
      </c>
      <c r="H98" s="345" t="s">
        <v>1476</v>
      </c>
    </row>
    <row r="99" spans="1:8" ht="15.75" customHeight="1">
      <c r="A99" s="349"/>
      <c r="B99" s="348" t="s">
        <v>2168</v>
      </c>
      <c r="C99" s="346">
        <v>130</v>
      </c>
      <c r="D99" s="346">
        <v>158</v>
      </c>
      <c r="E99" s="347">
        <v>28</v>
      </c>
      <c r="F99" s="346" t="s">
        <v>1476</v>
      </c>
      <c r="G99" s="346" t="s">
        <v>1476</v>
      </c>
      <c r="H99" s="355">
        <v>0</v>
      </c>
    </row>
    <row r="100" spans="1:8" ht="15.75" customHeight="1">
      <c r="A100" s="349"/>
      <c r="B100" s="348" t="s">
        <v>2167</v>
      </c>
      <c r="C100" s="346">
        <v>860</v>
      </c>
      <c r="D100" s="346">
        <v>1971</v>
      </c>
      <c r="E100" s="347">
        <v>1111</v>
      </c>
      <c r="F100" s="346" t="s">
        <v>1469</v>
      </c>
      <c r="G100" s="346" t="s">
        <v>1469</v>
      </c>
      <c r="H100" s="355">
        <v>0</v>
      </c>
    </row>
    <row r="101" spans="1:8" ht="15.75" customHeight="1">
      <c r="A101" s="349"/>
      <c r="B101" s="348" t="s">
        <v>2166</v>
      </c>
      <c r="C101" s="346">
        <v>480</v>
      </c>
      <c r="D101" s="346">
        <v>1371</v>
      </c>
      <c r="E101" s="347">
        <v>891</v>
      </c>
      <c r="F101" s="346" t="s">
        <v>1466</v>
      </c>
      <c r="G101" s="346" t="s">
        <v>1466</v>
      </c>
      <c r="H101" s="355">
        <v>0</v>
      </c>
    </row>
    <row r="102" spans="1:8" ht="15.75" customHeight="1">
      <c r="A102" s="349"/>
      <c r="B102" s="348" t="s">
        <v>2165</v>
      </c>
      <c r="C102" s="346">
        <v>880</v>
      </c>
      <c r="D102" s="346">
        <v>3018</v>
      </c>
      <c r="E102" s="347">
        <v>2138</v>
      </c>
      <c r="F102" s="346" t="s">
        <v>1465</v>
      </c>
      <c r="G102" s="346" t="s">
        <v>1465</v>
      </c>
      <c r="H102" s="355">
        <v>0</v>
      </c>
    </row>
    <row r="103" spans="1:8" ht="15.75" customHeight="1">
      <c r="A103" s="349"/>
      <c r="B103" s="348" t="s">
        <v>2164</v>
      </c>
      <c r="C103" s="346">
        <v>1000</v>
      </c>
      <c r="D103" s="346">
        <v>1622</v>
      </c>
      <c r="E103" s="347">
        <v>622</v>
      </c>
      <c r="F103" s="346" t="s">
        <v>1465</v>
      </c>
      <c r="G103" s="346" t="s">
        <v>1465</v>
      </c>
      <c r="H103" s="355">
        <v>0</v>
      </c>
    </row>
    <row r="104" spans="1:8" ht="15.75" customHeight="1">
      <c r="A104" s="349"/>
      <c r="B104" s="348" t="s">
        <v>2163</v>
      </c>
      <c r="C104" s="346">
        <v>2400</v>
      </c>
      <c r="D104" s="346">
        <v>3251</v>
      </c>
      <c r="E104" s="347">
        <v>851</v>
      </c>
      <c r="F104" s="346" t="s">
        <v>1465</v>
      </c>
      <c r="G104" s="346" t="s">
        <v>1479</v>
      </c>
      <c r="H104" s="345" t="s">
        <v>1434</v>
      </c>
    </row>
    <row r="105" spans="1:8" ht="15.75" customHeight="1">
      <c r="A105" s="349"/>
      <c r="B105" s="348" t="s">
        <v>2162</v>
      </c>
      <c r="C105" s="346">
        <v>770</v>
      </c>
      <c r="D105" s="346">
        <v>1261</v>
      </c>
      <c r="E105" s="347">
        <v>491</v>
      </c>
      <c r="F105" s="346" t="s">
        <v>1532</v>
      </c>
      <c r="G105" s="346" t="s">
        <v>1532</v>
      </c>
      <c r="H105" s="355">
        <v>0</v>
      </c>
    </row>
    <row r="106" spans="1:8" ht="15.75" customHeight="1">
      <c r="A106" s="349"/>
      <c r="B106" s="348" t="s">
        <v>2161</v>
      </c>
      <c r="C106" s="346">
        <v>620</v>
      </c>
      <c r="D106" s="346">
        <v>1894</v>
      </c>
      <c r="E106" s="347">
        <v>1274</v>
      </c>
      <c r="F106" s="346" t="s">
        <v>1465</v>
      </c>
      <c r="G106" s="346" t="s">
        <v>1465</v>
      </c>
      <c r="H106" s="355">
        <v>0</v>
      </c>
    </row>
    <row r="107" spans="1:8" ht="15.75" customHeight="1">
      <c r="A107" s="349"/>
      <c r="B107" s="348" t="s">
        <v>2160</v>
      </c>
      <c r="C107" s="346">
        <v>2220</v>
      </c>
      <c r="D107" s="346">
        <v>3099</v>
      </c>
      <c r="E107" s="347">
        <v>879</v>
      </c>
      <c r="F107" s="346">
        <v>3</v>
      </c>
      <c r="G107" s="346" t="s">
        <v>1450</v>
      </c>
      <c r="H107" s="345" t="s">
        <v>1484</v>
      </c>
    </row>
    <row r="108" spans="1:8" ht="15.75" customHeight="1">
      <c r="A108" s="349"/>
      <c r="B108" s="348" t="s">
        <v>2159</v>
      </c>
      <c r="C108" s="346">
        <v>651</v>
      </c>
      <c r="D108" s="346">
        <v>885</v>
      </c>
      <c r="E108" s="347">
        <v>234</v>
      </c>
      <c r="F108" s="346" t="s">
        <v>1434</v>
      </c>
      <c r="G108" s="346" t="s">
        <v>1464</v>
      </c>
      <c r="H108" s="345" t="s">
        <v>1494</v>
      </c>
    </row>
    <row r="109" spans="1:8" ht="15.75" customHeight="1">
      <c r="A109" s="349"/>
      <c r="B109" s="348" t="s">
        <v>2158</v>
      </c>
      <c r="C109" s="346">
        <v>2470</v>
      </c>
      <c r="D109" s="346">
        <v>3174</v>
      </c>
      <c r="E109" s="347">
        <v>704</v>
      </c>
      <c r="F109" s="346" t="s">
        <v>1439</v>
      </c>
      <c r="G109" s="346" t="s">
        <v>1459</v>
      </c>
      <c r="H109" s="345" t="s">
        <v>1484</v>
      </c>
    </row>
    <row r="110" spans="1:8" ht="15.75" customHeight="1">
      <c r="A110" s="349"/>
      <c r="B110" s="348" t="s">
        <v>2157</v>
      </c>
      <c r="C110" s="346">
        <v>4179</v>
      </c>
      <c r="D110" s="346">
        <v>4967</v>
      </c>
      <c r="E110" s="347">
        <v>788</v>
      </c>
      <c r="F110" s="346" t="s">
        <v>1471</v>
      </c>
      <c r="G110" s="346" t="s">
        <v>1708</v>
      </c>
      <c r="H110" s="345" t="s">
        <v>1466</v>
      </c>
    </row>
    <row r="111" spans="1:8" ht="15.75" customHeight="1">
      <c r="A111" s="353"/>
      <c r="B111" s="352" t="s">
        <v>2156</v>
      </c>
      <c r="C111" s="351">
        <v>7452</v>
      </c>
      <c r="D111" s="351">
        <v>8067</v>
      </c>
      <c r="E111" s="350">
        <v>615</v>
      </c>
      <c r="F111" s="351" t="s">
        <v>1479</v>
      </c>
      <c r="G111" s="351">
        <v>6</v>
      </c>
      <c r="H111" s="350" t="s">
        <v>1438</v>
      </c>
    </row>
    <row r="112" spans="1:8" ht="15.75" customHeight="1">
      <c r="A112" s="349"/>
      <c r="B112" s="348" t="s">
        <v>2155</v>
      </c>
      <c r="C112" s="346">
        <v>650</v>
      </c>
      <c r="D112" s="346">
        <v>894</v>
      </c>
      <c r="E112" s="347">
        <v>244</v>
      </c>
      <c r="F112" s="346" t="s">
        <v>1458</v>
      </c>
      <c r="G112" s="346" t="s">
        <v>1464</v>
      </c>
      <c r="H112" s="345" t="s">
        <v>1437</v>
      </c>
    </row>
    <row r="113" spans="1:8" ht="15.75" customHeight="1">
      <c r="A113" s="349"/>
      <c r="B113" s="348" t="s">
        <v>2154</v>
      </c>
      <c r="C113" s="346">
        <v>1625</v>
      </c>
      <c r="D113" s="346">
        <v>2434</v>
      </c>
      <c r="E113" s="347">
        <v>809</v>
      </c>
      <c r="F113" s="346" t="s">
        <v>1520</v>
      </c>
      <c r="G113" s="346" t="s">
        <v>1456</v>
      </c>
      <c r="H113" s="345" t="s">
        <v>1458</v>
      </c>
    </row>
    <row r="114" spans="1:8" ht="15.75" customHeight="1">
      <c r="A114" s="349"/>
      <c r="B114" s="348" t="s">
        <v>2153</v>
      </c>
      <c r="C114" s="346">
        <v>3250</v>
      </c>
      <c r="D114" s="346">
        <v>4309</v>
      </c>
      <c r="E114" s="347">
        <v>1059</v>
      </c>
      <c r="F114" s="346" t="s">
        <v>1528</v>
      </c>
      <c r="G114" s="346" t="s">
        <v>1603</v>
      </c>
      <c r="H114" s="345" t="s">
        <v>1483</v>
      </c>
    </row>
    <row r="115" spans="1:8" ht="15.75" customHeight="1">
      <c r="A115" s="349"/>
      <c r="B115" s="348" t="s">
        <v>2152</v>
      </c>
      <c r="C115" s="346">
        <v>2671</v>
      </c>
      <c r="D115" s="346">
        <v>3756</v>
      </c>
      <c r="E115" s="347">
        <v>1085</v>
      </c>
      <c r="F115" s="346" t="s">
        <v>1469</v>
      </c>
      <c r="G115" s="346">
        <v>4</v>
      </c>
      <c r="H115" s="345" t="s">
        <v>1438</v>
      </c>
    </row>
    <row r="116" spans="1:8" ht="15.75" customHeight="1">
      <c r="A116" s="349"/>
      <c r="B116" s="348" t="s">
        <v>2151</v>
      </c>
      <c r="C116" s="346">
        <v>4068</v>
      </c>
      <c r="D116" s="346">
        <v>4967</v>
      </c>
      <c r="E116" s="347">
        <v>899</v>
      </c>
      <c r="F116" s="346" t="s">
        <v>1466</v>
      </c>
      <c r="G116" s="346" t="s">
        <v>1701</v>
      </c>
      <c r="H116" s="345" t="s">
        <v>1466</v>
      </c>
    </row>
    <row r="117" spans="1:8" ht="15.75" customHeight="1">
      <c r="A117" s="349"/>
      <c r="B117" s="348" t="s">
        <v>2150</v>
      </c>
      <c r="C117" s="346">
        <v>170</v>
      </c>
      <c r="D117" s="346">
        <v>439</v>
      </c>
      <c r="E117" s="347">
        <v>269</v>
      </c>
      <c r="F117" s="346" t="s">
        <v>1478</v>
      </c>
      <c r="G117" s="346" t="s">
        <v>1478</v>
      </c>
      <c r="H117" s="355">
        <v>0</v>
      </c>
    </row>
    <row r="118" spans="1:8" ht="15.75" customHeight="1">
      <c r="A118" s="349"/>
      <c r="B118" s="348" t="s">
        <v>2149</v>
      </c>
      <c r="C118" s="346">
        <v>1500</v>
      </c>
      <c r="D118" s="346">
        <v>1980</v>
      </c>
      <c r="E118" s="347">
        <v>480</v>
      </c>
      <c r="F118" s="346" t="s">
        <v>1514</v>
      </c>
      <c r="G118" s="346">
        <v>8</v>
      </c>
      <c r="H118" s="345" t="s">
        <v>1608</v>
      </c>
    </row>
    <row r="119" spans="1:8" ht="15.75" customHeight="1">
      <c r="A119" s="349"/>
      <c r="B119" s="348" t="s">
        <v>2148</v>
      </c>
      <c r="C119" s="346">
        <v>710</v>
      </c>
      <c r="D119" s="346">
        <v>2883</v>
      </c>
      <c r="E119" s="347">
        <v>2173</v>
      </c>
      <c r="F119" s="346">
        <v>8</v>
      </c>
      <c r="G119" s="346" t="s">
        <v>2147</v>
      </c>
      <c r="H119" s="345" t="s">
        <v>1608</v>
      </c>
    </row>
    <row r="120" spans="1:8" ht="15.75" customHeight="1">
      <c r="A120" s="349"/>
      <c r="B120" s="348" t="s">
        <v>2146</v>
      </c>
      <c r="C120" s="346">
        <v>650</v>
      </c>
      <c r="D120" s="346">
        <v>1871</v>
      </c>
      <c r="E120" s="347">
        <v>1221</v>
      </c>
      <c r="F120" s="346">
        <v>8</v>
      </c>
      <c r="G120" s="346">
        <v>12</v>
      </c>
      <c r="H120" s="345">
        <v>4</v>
      </c>
    </row>
    <row r="121" spans="1:8" ht="15.75" customHeight="1">
      <c r="A121" s="349"/>
      <c r="B121" s="348" t="s">
        <v>2145</v>
      </c>
      <c r="C121" s="346">
        <v>1400</v>
      </c>
      <c r="D121" s="346">
        <v>2371</v>
      </c>
      <c r="E121" s="347">
        <v>971</v>
      </c>
      <c r="F121" s="346">
        <v>8</v>
      </c>
      <c r="G121" s="346">
        <v>12</v>
      </c>
      <c r="H121" s="345">
        <v>4</v>
      </c>
    </row>
    <row r="122" spans="1:8" ht="15.75" customHeight="1">
      <c r="A122" s="353"/>
      <c r="B122" s="352" t="s">
        <v>2144</v>
      </c>
      <c r="C122" s="351">
        <v>2440</v>
      </c>
      <c r="D122" s="351">
        <v>6257</v>
      </c>
      <c r="E122" s="350">
        <v>3817</v>
      </c>
      <c r="F122" s="351">
        <v>8</v>
      </c>
      <c r="G122" s="351">
        <v>12</v>
      </c>
      <c r="H122" s="350">
        <v>4</v>
      </c>
    </row>
    <row r="123" spans="1:8" ht="15.75" customHeight="1">
      <c r="A123" s="353"/>
      <c r="B123" s="352" t="s">
        <v>2143</v>
      </c>
      <c r="C123" s="351">
        <v>3200</v>
      </c>
      <c r="D123" s="351">
        <v>6245</v>
      </c>
      <c r="E123" s="350">
        <v>3045</v>
      </c>
      <c r="F123" s="351">
        <v>8</v>
      </c>
      <c r="G123" s="351">
        <v>12</v>
      </c>
      <c r="H123" s="350">
        <v>4</v>
      </c>
    </row>
    <row r="124" spans="1:8" ht="15.75" customHeight="1">
      <c r="A124" s="349"/>
      <c r="B124" s="348" t="s">
        <v>2142</v>
      </c>
      <c r="C124" s="346">
        <v>1700</v>
      </c>
      <c r="D124" s="346">
        <v>2780</v>
      </c>
      <c r="E124" s="347">
        <v>1080</v>
      </c>
      <c r="F124" s="346">
        <v>8</v>
      </c>
      <c r="G124" s="346">
        <v>12</v>
      </c>
      <c r="H124" s="345">
        <v>4</v>
      </c>
    </row>
    <row r="125" spans="1:8" ht="15.75" customHeight="1">
      <c r="A125" s="349"/>
      <c r="B125" s="348" t="s">
        <v>2141</v>
      </c>
      <c r="C125" s="346">
        <v>900</v>
      </c>
      <c r="D125" s="346">
        <v>3160</v>
      </c>
      <c r="E125" s="347">
        <v>2260</v>
      </c>
      <c r="F125" s="346">
        <v>8</v>
      </c>
      <c r="G125" s="346">
        <v>12</v>
      </c>
      <c r="H125" s="345">
        <v>4</v>
      </c>
    </row>
    <row r="126" spans="1:8" ht="15.75" customHeight="1">
      <c r="A126" s="353"/>
      <c r="B126" s="352" t="s">
        <v>2140</v>
      </c>
      <c r="C126" s="351">
        <v>5399</v>
      </c>
      <c r="D126" s="351">
        <v>6198</v>
      </c>
      <c r="E126" s="350">
        <v>799</v>
      </c>
      <c r="F126" s="351">
        <v>3</v>
      </c>
      <c r="G126" s="351" t="s">
        <v>1453</v>
      </c>
      <c r="H126" s="350" t="s">
        <v>1663</v>
      </c>
    </row>
    <row r="127" spans="1:8" ht="15.75" customHeight="1">
      <c r="A127" s="349"/>
      <c r="B127" s="348"/>
      <c r="C127" s="354"/>
      <c r="D127" s="354"/>
      <c r="E127" s="348"/>
      <c r="F127" s="354"/>
      <c r="G127" s="354"/>
      <c r="H127" s="348"/>
    </row>
    <row r="128" spans="1:8" ht="15.75" customHeight="1">
      <c r="A128" s="349"/>
      <c r="B128" s="451" t="s">
        <v>2139</v>
      </c>
      <c r="C128" s="436"/>
      <c r="D128" s="436"/>
      <c r="E128" s="436"/>
      <c r="F128" s="436"/>
      <c r="G128" s="436"/>
      <c r="H128" s="437"/>
    </row>
    <row r="129" spans="1:8" ht="15.75" customHeight="1">
      <c r="A129" s="353"/>
      <c r="B129" s="352" t="s">
        <v>2138</v>
      </c>
      <c r="C129" s="351">
        <v>6084</v>
      </c>
      <c r="D129" s="351">
        <v>7457</v>
      </c>
      <c r="E129" s="350">
        <v>1373</v>
      </c>
      <c r="F129" s="351" t="s">
        <v>1520</v>
      </c>
      <c r="G129" s="351" t="s">
        <v>1469</v>
      </c>
      <c r="H129" s="350" t="s">
        <v>1476</v>
      </c>
    </row>
    <row r="130" spans="1:8" ht="15.75" customHeight="1">
      <c r="A130" s="353"/>
      <c r="B130" s="352" t="s">
        <v>2137</v>
      </c>
      <c r="C130" s="351">
        <v>10136</v>
      </c>
      <c r="D130" s="351">
        <v>12932</v>
      </c>
      <c r="E130" s="350">
        <v>2796</v>
      </c>
      <c r="F130" s="351" t="s">
        <v>1608</v>
      </c>
      <c r="G130" s="351" t="s">
        <v>1435</v>
      </c>
      <c r="H130" s="350" t="s">
        <v>1487</v>
      </c>
    </row>
    <row r="131" spans="1:8" ht="15.75" customHeight="1">
      <c r="A131" s="353"/>
      <c r="B131" s="352" t="s">
        <v>2136</v>
      </c>
      <c r="C131" s="351">
        <v>11772</v>
      </c>
      <c r="D131" s="351">
        <v>12398</v>
      </c>
      <c r="E131" s="350">
        <v>626</v>
      </c>
      <c r="F131" s="351" t="s">
        <v>1453</v>
      </c>
      <c r="G131" s="351" t="s">
        <v>1528</v>
      </c>
      <c r="H131" s="350" t="s">
        <v>1449</v>
      </c>
    </row>
    <row r="132" spans="1:8" ht="15.75" customHeight="1">
      <c r="A132" s="349"/>
      <c r="B132" s="348" t="s">
        <v>2135</v>
      </c>
      <c r="C132" s="346">
        <v>0</v>
      </c>
      <c r="D132" s="346">
        <v>0</v>
      </c>
      <c r="E132" s="355">
        <v>0</v>
      </c>
      <c r="F132" s="346" t="s">
        <v>1473</v>
      </c>
      <c r="G132" s="346" t="s">
        <v>1437</v>
      </c>
      <c r="H132" s="347" t="s">
        <v>1487</v>
      </c>
    </row>
    <row r="133" spans="1:8" ht="15.75" customHeight="1">
      <c r="A133" s="349"/>
      <c r="B133" s="348" t="s">
        <v>2134</v>
      </c>
      <c r="C133" s="346">
        <v>0</v>
      </c>
      <c r="D133" s="346">
        <v>0</v>
      </c>
      <c r="E133" s="355">
        <v>0</v>
      </c>
      <c r="F133" s="346" t="s">
        <v>1473</v>
      </c>
      <c r="G133" s="346" t="s">
        <v>1437</v>
      </c>
      <c r="H133" s="347" t="s">
        <v>1487</v>
      </c>
    </row>
    <row r="134" spans="1:8" ht="15.75" customHeight="1">
      <c r="A134" s="349"/>
      <c r="B134" s="348" t="s">
        <v>2133</v>
      </c>
      <c r="C134" s="346">
        <v>0</v>
      </c>
      <c r="D134" s="346">
        <v>0</v>
      </c>
      <c r="E134" s="355">
        <v>0</v>
      </c>
      <c r="F134" s="346" t="s">
        <v>1473</v>
      </c>
      <c r="G134" s="346" t="s">
        <v>1437</v>
      </c>
      <c r="H134" s="347" t="s">
        <v>1487</v>
      </c>
    </row>
    <row r="135" spans="1:8" ht="15.75" customHeight="1">
      <c r="A135" s="349"/>
      <c r="B135" s="348" t="s">
        <v>2132</v>
      </c>
      <c r="C135" s="346">
        <v>172</v>
      </c>
      <c r="D135" s="346">
        <v>186</v>
      </c>
      <c r="E135" s="347">
        <v>14</v>
      </c>
      <c r="F135" s="346" t="s">
        <v>1473</v>
      </c>
      <c r="G135" s="346" t="s">
        <v>1473</v>
      </c>
      <c r="H135" s="355">
        <v>0</v>
      </c>
    </row>
    <row r="136" spans="1:8" ht="15.75" customHeight="1">
      <c r="A136" s="349"/>
      <c r="B136" s="348" t="s">
        <v>2131</v>
      </c>
      <c r="C136" s="346">
        <v>3341</v>
      </c>
      <c r="D136" s="346">
        <v>3441</v>
      </c>
      <c r="E136" s="347">
        <v>100</v>
      </c>
      <c r="F136" s="346" t="s">
        <v>1431</v>
      </c>
      <c r="G136" s="346" t="s">
        <v>1483</v>
      </c>
      <c r="H136" s="345" t="s">
        <v>1476</v>
      </c>
    </row>
    <row r="137" spans="1:8" ht="15.75" customHeight="1">
      <c r="A137" s="349"/>
      <c r="B137" s="348" t="s">
        <v>2130</v>
      </c>
      <c r="C137" s="346">
        <v>4051</v>
      </c>
      <c r="D137" s="346">
        <v>4352</v>
      </c>
      <c r="E137" s="347">
        <v>301</v>
      </c>
      <c r="F137" s="346" t="s">
        <v>1483</v>
      </c>
      <c r="G137" s="346" t="s">
        <v>1439</v>
      </c>
      <c r="H137" s="345" t="s">
        <v>1473</v>
      </c>
    </row>
    <row r="138" spans="1:8" ht="15.75" customHeight="1">
      <c r="A138" s="353"/>
      <c r="B138" s="352" t="s">
        <v>2129</v>
      </c>
      <c r="C138" s="351">
        <v>5983</v>
      </c>
      <c r="D138" s="351">
        <v>7414</v>
      </c>
      <c r="E138" s="350">
        <v>1431</v>
      </c>
      <c r="F138" s="351" t="s">
        <v>1483</v>
      </c>
      <c r="G138" s="351" t="s">
        <v>1469</v>
      </c>
      <c r="H138" s="350" t="s">
        <v>1449</v>
      </c>
    </row>
    <row r="139" spans="1:8" ht="15.75" customHeight="1">
      <c r="A139" s="353"/>
      <c r="B139" s="352" t="s">
        <v>2128</v>
      </c>
      <c r="C139" s="351">
        <v>7686</v>
      </c>
      <c r="D139" s="351">
        <v>8551</v>
      </c>
      <c r="E139" s="350">
        <v>865</v>
      </c>
      <c r="F139" s="351" t="s">
        <v>1438</v>
      </c>
      <c r="G139" s="351" t="s">
        <v>1462</v>
      </c>
      <c r="H139" s="350" t="s">
        <v>1476</v>
      </c>
    </row>
    <row r="140" spans="1:8" ht="15.75" customHeight="1">
      <c r="A140" s="349"/>
      <c r="B140" s="348" t="s">
        <v>2127</v>
      </c>
      <c r="C140" s="346">
        <v>2259</v>
      </c>
      <c r="D140" s="346">
        <v>2942</v>
      </c>
      <c r="E140" s="347">
        <v>683</v>
      </c>
      <c r="F140" s="346" t="s">
        <v>1442</v>
      </c>
      <c r="G140" s="346" t="s">
        <v>1545</v>
      </c>
      <c r="H140" s="345" t="s">
        <v>1494</v>
      </c>
    </row>
    <row r="141" spans="1:8" ht="15.75" customHeight="1">
      <c r="A141" s="349"/>
      <c r="B141" s="348" t="s">
        <v>2126</v>
      </c>
      <c r="C141" s="346">
        <v>3769</v>
      </c>
      <c r="D141" s="346">
        <v>4232</v>
      </c>
      <c r="E141" s="347">
        <v>463</v>
      </c>
      <c r="F141" s="346" t="s">
        <v>1520</v>
      </c>
      <c r="G141" s="346" t="s">
        <v>1439</v>
      </c>
      <c r="H141" s="345" t="s">
        <v>1437</v>
      </c>
    </row>
    <row r="142" spans="1:8" ht="15.75" customHeight="1">
      <c r="A142" s="349"/>
      <c r="B142" s="348" t="s">
        <v>2125</v>
      </c>
      <c r="C142" s="346">
        <v>3890</v>
      </c>
      <c r="D142" s="346">
        <v>4860</v>
      </c>
      <c r="E142" s="347">
        <v>970</v>
      </c>
      <c r="F142" s="346" t="s">
        <v>1545</v>
      </c>
      <c r="G142" s="346" t="s">
        <v>1520</v>
      </c>
      <c r="H142" s="345" t="s">
        <v>1494</v>
      </c>
    </row>
    <row r="143" spans="1:8" ht="15.75" customHeight="1">
      <c r="A143" s="353"/>
      <c r="B143" s="352" t="s">
        <v>2124</v>
      </c>
      <c r="C143" s="351">
        <v>11200</v>
      </c>
      <c r="D143" s="351">
        <v>11974</v>
      </c>
      <c r="E143" s="350">
        <v>774</v>
      </c>
      <c r="F143" s="351" t="s">
        <v>1461</v>
      </c>
      <c r="G143" s="351" t="s">
        <v>1528</v>
      </c>
      <c r="H143" s="350" t="s">
        <v>1468</v>
      </c>
    </row>
    <row r="144" spans="1:8" ht="15.75" customHeight="1">
      <c r="A144" s="353"/>
      <c r="B144" s="352" t="s">
        <v>2123</v>
      </c>
      <c r="C144" s="351">
        <v>9118</v>
      </c>
      <c r="D144" s="351">
        <v>12196</v>
      </c>
      <c r="E144" s="350">
        <v>3078</v>
      </c>
      <c r="F144" s="351" t="s">
        <v>1530</v>
      </c>
      <c r="G144" s="351" t="s">
        <v>1452</v>
      </c>
      <c r="H144" s="350" t="s">
        <v>1464</v>
      </c>
    </row>
    <row r="145" spans="1:8" ht="15.75" customHeight="1">
      <c r="A145" s="349"/>
      <c r="B145" s="348" t="s">
        <v>2122</v>
      </c>
      <c r="C145" s="346">
        <v>137</v>
      </c>
      <c r="D145" s="346">
        <v>196</v>
      </c>
      <c r="E145" s="347">
        <v>59</v>
      </c>
      <c r="F145" s="346" t="s">
        <v>1473</v>
      </c>
      <c r="G145" s="346" t="s">
        <v>1494</v>
      </c>
      <c r="H145" s="345" t="s">
        <v>1437</v>
      </c>
    </row>
    <row r="146" spans="1:8" ht="15.75" customHeight="1">
      <c r="A146" s="349"/>
      <c r="B146" s="348" t="s">
        <v>2121</v>
      </c>
      <c r="C146" s="346">
        <v>365</v>
      </c>
      <c r="D146" s="346">
        <v>382</v>
      </c>
      <c r="E146" s="347">
        <v>17</v>
      </c>
      <c r="F146" s="346" t="s">
        <v>1476</v>
      </c>
      <c r="G146" s="346" t="s">
        <v>1449</v>
      </c>
      <c r="H146" s="345" t="s">
        <v>1437</v>
      </c>
    </row>
    <row r="147" spans="1:8" ht="15.75" customHeight="1">
      <c r="A147" s="349"/>
      <c r="B147" s="348" t="s">
        <v>2120</v>
      </c>
      <c r="C147" s="346">
        <v>1279</v>
      </c>
      <c r="D147" s="346">
        <v>2103</v>
      </c>
      <c r="E147" s="347">
        <v>824</v>
      </c>
      <c r="F147" s="346" t="s">
        <v>1442</v>
      </c>
      <c r="G147" s="346" t="s">
        <v>1478</v>
      </c>
      <c r="H147" s="345" t="s">
        <v>1473</v>
      </c>
    </row>
    <row r="148" spans="1:8" ht="15.75" customHeight="1">
      <c r="A148" s="349"/>
      <c r="B148" s="348" t="s">
        <v>2119</v>
      </c>
      <c r="C148" s="346">
        <v>2121</v>
      </c>
      <c r="D148" s="346">
        <v>2429</v>
      </c>
      <c r="E148" s="347">
        <v>308</v>
      </c>
      <c r="F148" s="346" t="s">
        <v>1478</v>
      </c>
      <c r="G148" s="346" t="s">
        <v>1483</v>
      </c>
      <c r="H148" s="345" t="s">
        <v>1494</v>
      </c>
    </row>
    <row r="149" spans="1:8" ht="15.75" customHeight="1">
      <c r="A149" s="353"/>
      <c r="B149" s="352" t="s">
        <v>2118</v>
      </c>
      <c r="C149" s="351">
        <v>4451</v>
      </c>
      <c r="D149" s="351">
        <v>5733</v>
      </c>
      <c r="E149" s="350">
        <v>1282</v>
      </c>
      <c r="F149" s="351" t="s">
        <v>1438</v>
      </c>
      <c r="G149" s="351" t="s">
        <v>1439</v>
      </c>
      <c r="H149" s="350" t="s">
        <v>1487</v>
      </c>
    </row>
    <row r="150" spans="1:8" ht="15.75" customHeight="1">
      <c r="A150" s="353"/>
      <c r="B150" s="352" t="s">
        <v>2117</v>
      </c>
      <c r="C150" s="351">
        <v>8010</v>
      </c>
      <c r="D150" s="351">
        <v>8762</v>
      </c>
      <c r="E150" s="350">
        <v>752</v>
      </c>
      <c r="F150" s="351" t="s">
        <v>1446</v>
      </c>
      <c r="G150" s="351" t="s">
        <v>1525</v>
      </c>
      <c r="H150" s="350" t="s">
        <v>1582</v>
      </c>
    </row>
    <row r="151" spans="1:8" ht="15.75" customHeight="1">
      <c r="A151" s="349"/>
      <c r="B151" s="348" t="s">
        <v>2116</v>
      </c>
      <c r="C151" s="346">
        <v>394</v>
      </c>
      <c r="D151" s="346">
        <v>429</v>
      </c>
      <c r="E151" s="347">
        <v>35</v>
      </c>
      <c r="F151" s="346" t="s">
        <v>1449</v>
      </c>
      <c r="G151" s="346" t="s">
        <v>1476</v>
      </c>
      <c r="H151" s="347" t="s">
        <v>1487</v>
      </c>
    </row>
    <row r="152" spans="1:8" ht="15.75" customHeight="1">
      <c r="A152" s="349"/>
      <c r="B152" s="348" t="s">
        <v>2115</v>
      </c>
      <c r="C152" s="346">
        <v>1374</v>
      </c>
      <c r="D152" s="346">
        <v>1395</v>
      </c>
      <c r="E152" s="347">
        <v>21</v>
      </c>
      <c r="F152" s="346" t="s">
        <v>1490</v>
      </c>
      <c r="G152" s="346" t="s">
        <v>1464</v>
      </c>
      <c r="H152" s="345" t="s">
        <v>1473</v>
      </c>
    </row>
    <row r="153" spans="1:8" ht="15.75" customHeight="1">
      <c r="A153" s="349"/>
      <c r="B153" s="348" t="s">
        <v>2114</v>
      </c>
      <c r="C153" s="346">
        <v>1726</v>
      </c>
      <c r="D153" s="346">
        <v>1829</v>
      </c>
      <c r="E153" s="347">
        <v>103</v>
      </c>
      <c r="F153" s="346" t="s">
        <v>1484</v>
      </c>
      <c r="G153" s="346" t="s">
        <v>1478</v>
      </c>
      <c r="H153" s="347" t="s">
        <v>1468</v>
      </c>
    </row>
    <row r="154" spans="1:8" ht="15.75" customHeight="1">
      <c r="A154" s="349"/>
      <c r="B154" s="348" t="s">
        <v>2113</v>
      </c>
      <c r="C154" s="346">
        <v>3084</v>
      </c>
      <c r="D154" s="346">
        <v>4018</v>
      </c>
      <c r="E154" s="347">
        <v>934</v>
      </c>
      <c r="F154" s="346" t="s">
        <v>1520</v>
      </c>
      <c r="G154" s="346">
        <v>2</v>
      </c>
      <c r="H154" s="345" t="s">
        <v>1494</v>
      </c>
    </row>
    <row r="155" spans="1:8" ht="15.75" customHeight="1">
      <c r="A155" s="353"/>
      <c r="B155" s="352" t="s">
        <v>2112</v>
      </c>
      <c r="C155" s="351">
        <v>3296</v>
      </c>
      <c r="D155" s="351">
        <v>5091</v>
      </c>
      <c r="E155" s="350">
        <v>1795</v>
      </c>
      <c r="F155" s="351" t="s">
        <v>1532</v>
      </c>
      <c r="G155" s="351" t="s">
        <v>1462</v>
      </c>
      <c r="H155" s="350" t="s">
        <v>1437</v>
      </c>
    </row>
    <row r="156" spans="1:8" ht="15.75" customHeight="1">
      <c r="A156" s="353"/>
      <c r="B156" s="352" t="s">
        <v>2111</v>
      </c>
      <c r="C156" s="351">
        <v>5000</v>
      </c>
      <c r="D156" s="351">
        <v>6867</v>
      </c>
      <c r="E156" s="350">
        <v>1867</v>
      </c>
      <c r="F156" s="351" t="s">
        <v>1525</v>
      </c>
      <c r="G156" s="351" t="s">
        <v>1456</v>
      </c>
      <c r="H156" s="350" t="s">
        <v>1437</v>
      </c>
    </row>
    <row r="157" spans="1:8" ht="15.75" customHeight="1">
      <c r="A157" s="353"/>
      <c r="B157" s="352" t="s">
        <v>2110</v>
      </c>
      <c r="C157" s="351">
        <v>6152</v>
      </c>
      <c r="D157" s="351">
        <v>8376</v>
      </c>
      <c r="E157" s="350">
        <v>2224</v>
      </c>
      <c r="F157" s="351" t="s">
        <v>1456</v>
      </c>
      <c r="G157" s="351" t="s">
        <v>1453</v>
      </c>
      <c r="H157" s="350" t="s">
        <v>1473</v>
      </c>
    </row>
    <row r="158" spans="1:8" ht="15.75" customHeight="1">
      <c r="A158" s="353"/>
      <c r="B158" s="352" t="s">
        <v>2109</v>
      </c>
      <c r="C158" s="351">
        <v>7414</v>
      </c>
      <c r="D158" s="351">
        <v>10278</v>
      </c>
      <c r="E158" s="350">
        <v>2864</v>
      </c>
      <c r="F158" s="351" t="s">
        <v>1532</v>
      </c>
      <c r="G158" s="351" t="s">
        <v>1462</v>
      </c>
      <c r="H158" s="350" t="s">
        <v>1437</v>
      </c>
    </row>
    <row r="159" spans="1:8" ht="15.75" customHeight="1">
      <c r="A159" s="353"/>
      <c r="B159" s="352" t="s">
        <v>2108</v>
      </c>
      <c r="C159" s="351">
        <v>12601</v>
      </c>
      <c r="D159" s="351">
        <v>13835</v>
      </c>
      <c r="E159" s="350">
        <v>1234</v>
      </c>
      <c r="F159" s="351">
        <v>3</v>
      </c>
      <c r="G159" s="351" t="s">
        <v>1532</v>
      </c>
      <c r="H159" s="350" t="s">
        <v>2107</v>
      </c>
    </row>
    <row r="160" spans="1:8" ht="15.75" customHeight="1">
      <c r="A160" s="353"/>
      <c r="B160" s="352" t="s">
        <v>2106</v>
      </c>
      <c r="C160" s="351">
        <v>11386</v>
      </c>
      <c r="D160" s="351">
        <v>15654</v>
      </c>
      <c r="E160" s="350">
        <v>4268</v>
      </c>
      <c r="F160" s="351" t="s">
        <v>1471</v>
      </c>
      <c r="G160" s="351" t="s">
        <v>1459</v>
      </c>
      <c r="H160" s="350" t="s">
        <v>1449</v>
      </c>
    </row>
    <row r="161" spans="1:8" ht="15.75" customHeight="1">
      <c r="A161" s="349"/>
      <c r="B161" s="348" t="s">
        <v>2105</v>
      </c>
      <c r="C161" s="346">
        <v>140</v>
      </c>
      <c r="D161" s="346">
        <v>193</v>
      </c>
      <c r="E161" s="347">
        <v>53</v>
      </c>
      <c r="F161" s="346" t="s">
        <v>1458</v>
      </c>
      <c r="G161" s="346" t="s">
        <v>1464</v>
      </c>
      <c r="H161" s="345" t="s">
        <v>1437</v>
      </c>
    </row>
    <row r="162" spans="1:8" ht="15.75" customHeight="1">
      <c r="A162" s="349"/>
      <c r="B162" s="348" t="s">
        <v>1640</v>
      </c>
      <c r="C162" s="346">
        <v>1000</v>
      </c>
      <c r="D162" s="346">
        <v>1031</v>
      </c>
      <c r="E162" s="347">
        <v>31</v>
      </c>
      <c r="F162" s="346" t="s">
        <v>1431</v>
      </c>
      <c r="G162" s="346" t="s">
        <v>1431</v>
      </c>
      <c r="H162" s="355">
        <v>0</v>
      </c>
    </row>
    <row r="163" spans="1:8" ht="15.75" customHeight="1">
      <c r="A163" s="349"/>
      <c r="B163" s="348" t="s">
        <v>2104</v>
      </c>
      <c r="C163" s="346">
        <v>1320</v>
      </c>
      <c r="D163" s="346">
        <v>1610</v>
      </c>
      <c r="E163" s="347">
        <v>290</v>
      </c>
      <c r="F163" s="346" t="s">
        <v>1453</v>
      </c>
      <c r="G163" s="346" t="s">
        <v>1459</v>
      </c>
      <c r="H163" s="345" t="s">
        <v>1434</v>
      </c>
    </row>
    <row r="164" spans="1:8" ht="15.75" customHeight="1">
      <c r="A164" s="349"/>
      <c r="B164" s="348" t="s">
        <v>2103</v>
      </c>
      <c r="C164" s="346">
        <v>1700</v>
      </c>
      <c r="D164" s="346">
        <v>2653</v>
      </c>
      <c r="E164" s="347">
        <v>953</v>
      </c>
      <c r="F164" s="346" t="s">
        <v>1466</v>
      </c>
      <c r="G164" s="346" t="s">
        <v>1608</v>
      </c>
      <c r="H164" s="345" t="s">
        <v>1442</v>
      </c>
    </row>
    <row r="165" spans="1:8" ht="15.75" customHeight="1">
      <c r="A165" s="353"/>
      <c r="B165" s="352" t="s">
        <v>2102</v>
      </c>
      <c r="C165" s="351">
        <v>4860</v>
      </c>
      <c r="D165" s="351">
        <v>6517</v>
      </c>
      <c r="E165" s="350">
        <v>1657</v>
      </c>
      <c r="F165" s="351" t="s">
        <v>1444</v>
      </c>
      <c r="G165" s="351" t="s">
        <v>1511</v>
      </c>
      <c r="H165" s="350" t="s">
        <v>1462</v>
      </c>
    </row>
    <row r="166" spans="1:8" ht="15.75" customHeight="1">
      <c r="A166" s="353"/>
      <c r="B166" s="352" t="s">
        <v>2101</v>
      </c>
      <c r="C166" s="351">
        <v>5400</v>
      </c>
      <c r="D166" s="351">
        <v>7515</v>
      </c>
      <c r="E166" s="350">
        <v>2115</v>
      </c>
      <c r="F166" s="351" t="s">
        <v>1444</v>
      </c>
      <c r="G166" s="351" t="s">
        <v>1747</v>
      </c>
      <c r="H166" s="350" t="s">
        <v>1532</v>
      </c>
    </row>
    <row r="167" spans="1:8" ht="15.75" customHeight="1">
      <c r="A167" s="353"/>
      <c r="B167" s="352" t="s">
        <v>2100</v>
      </c>
      <c r="C167" s="351">
        <v>11402</v>
      </c>
      <c r="D167" s="351">
        <v>13566</v>
      </c>
      <c r="E167" s="350">
        <v>2164</v>
      </c>
      <c r="F167" s="351" t="s">
        <v>1453</v>
      </c>
      <c r="G167" s="351" t="s">
        <v>1461</v>
      </c>
      <c r="H167" s="350" t="s">
        <v>1490</v>
      </c>
    </row>
    <row r="168" spans="1:8" ht="15.75" customHeight="1">
      <c r="A168" s="353"/>
      <c r="B168" s="352" t="s">
        <v>2099</v>
      </c>
      <c r="C168" s="351">
        <v>5400</v>
      </c>
      <c r="D168" s="351">
        <v>5933</v>
      </c>
      <c r="E168" s="350">
        <v>533</v>
      </c>
      <c r="F168" s="351" t="s">
        <v>1540</v>
      </c>
      <c r="G168" s="351" t="s">
        <v>1447</v>
      </c>
      <c r="H168" s="350" t="s">
        <v>1439</v>
      </c>
    </row>
    <row r="169" spans="1:8" ht="15.75" customHeight="1">
      <c r="A169" s="349"/>
      <c r="B169" s="348" t="s">
        <v>2098</v>
      </c>
      <c r="C169" s="346">
        <v>2900</v>
      </c>
      <c r="D169" s="346">
        <v>4423</v>
      </c>
      <c r="E169" s="347">
        <v>1523</v>
      </c>
      <c r="F169" s="346" t="s">
        <v>1450</v>
      </c>
      <c r="G169" s="346" t="s">
        <v>1450</v>
      </c>
      <c r="H169" s="355">
        <v>0</v>
      </c>
    </row>
    <row r="170" spans="1:8" ht="15.75" customHeight="1">
      <c r="A170" s="349"/>
      <c r="B170" s="348" t="s">
        <v>2097</v>
      </c>
      <c r="C170" s="346">
        <v>1070</v>
      </c>
      <c r="D170" s="346">
        <v>1313</v>
      </c>
      <c r="E170" s="347">
        <v>243</v>
      </c>
      <c r="F170" s="346" t="s">
        <v>1530</v>
      </c>
      <c r="G170" s="346">
        <v>3</v>
      </c>
      <c r="H170" s="345" t="s">
        <v>1437</v>
      </c>
    </row>
    <row r="171" spans="1:8" ht="15.75" customHeight="1">
      <c r="A171" s="353"/>
      <c r="B171" s="352" t="s">
        <v>2096</v>
      </c>
      <c r="C171" s="351">
        <v>4900</v>
      </c>
      <c r="D171" s="351">
        <v>5085</v>
      </c>
      <c r="E171" s="350">
        <v>185</v>
      </c>
      <c r="F171" s="351" t="s">
        <v>1450</v>
      </c>
      <c r="G171" s="351" t="s">
        <v>1450</v>
      </c>
      <c r="H171" s="350">
        <v>0</v>
      </c>
    </row>
    <row r="172" spans="1:8" ht="15.75" customHeight="1">
      <c r="A172" s="349"/>
      <c r="B172" s="348" t="s">
        <v>2095</v>
      </c>
      <c r="C172" s="346">
        <v>3910</v>
      </c>
      <c r="D172" s="346">
        <v>4413</v>
      </c>
      <c r="E172" s="347">
        <v>503</v>
      </c>
      <c r="F172" s="346" t="s">
        <v>1514</v>
      </c>
      <c r="G172" s="346" t="s">
        <v>1513</v>
      </c>
      <c r="H172" s="345" t="s">
        <v>1494</v>
      </c>
    </row>
    <row r="173" spans="1:8" ht="15.75" customHeight="1">
      <c r="A173" s="353"/>
      <c r="B173" s="352" t="s">
        <v>1014</v>
      </c>
      <c r="C173" s="351">
        <v>3430</v>
      </c>
      <c r="D173" s="351">
        <v>5183</v>
      </c>
      <c r="E173" s="350">
        <v>1753</v>
      </c>
      <c r="F173" s="351" t="s">
        <v>1537</v>
      </c>
      <c r="G173" s="351" t="s">
        <v>1537</v>
      </c>
      <c r="H173" s="350">
        <v>0</v>
      </c>
    </row>
    <row r="174" spans="1:8" ht="15.75" customHeight="1">
      <c r="A174" s="353"/>
      <c r="B174" s="352" t="s">
        <v>2094</v>
      </c>
      <c r="C174" s="351">
        <v>11224</v>
      </c>
      <c r="D174" s="351">
        <v>11702</v>
      </c>
      <c r="E174" s="350">
        <v>478</v>
      </c>
      <c r="F174" s="351" t="s">
        <v>1452</v>
      </c>
      <c r="G174" s="351" t="s">
        <v>1446</v>
      </c>
      <c r="H174" s="350" t="s">
        <v>1582</v>
      </c>
    </row>
    <row r="175" spans="1:8" ht="15.75" customHeight="1">
      <c r="A175" s="349"/>
      <c r="B175" s="348" t="s">
        <v>2093</v>
      </c>
      <c r="C175" s="346">
        <v>222</v>
      </c>
      <c r="D175" s="346">
        <v>278</v>
      </c>
      <c r="E175" s="347">
        <v>56</v>
      </c>
      <c r="F175" s="346" t="s">
        <v>1473</v>
      </c>
      <c r="G175" s="346" t="s">
        <v>1494</v>
      </c>
      <c r="H175" s="345" t="s">
        <v>1437</v>
      </c>
    </row>
    <row r="176" spans="1:8" ht="15.75" customHeight="1">
      <c r="A176" s="349"/>
      <c r="B176" s="348" t="s">
        <v>2092</v>
      </c>
      <c r="C176" s="346">
        <v>333</v>
      </c>
      <c r="D176" s="346">
        <v>397</v>
      </c>
      <c r="E176" s="347">
        <v>64</v>
      </c>
      <c r="F176" s="346" t="s">
        <v>1473</v>
      </c>
      <c r="G176" s="346" t="s">
        <v>1476</v>
      </c>
      <c r="H176" s="345" t="s">
        <v>1473</v>
      </c>
    </row>
    <row r="177" spans="1:8" ht="15.75" customHeight="1">
      <c r="A177" s="349"/>
      <c r="B177" s="348" t="s">
        <v>2091</v>
      </c>
      <c r="C177" s="346">
        <v>463</v>
      </c>
      <c r="D177" s="346">
        <v>493</v>
      </c>
      <c r="E177" s="347">
        <v>30</v>
      </c>
      <c r="F177" s="346" t="s">
        <v>1449</v>
      </c>
      <c r="G177" s="346" t="s">
        <v>1494</v>
      </c>
      <c r="H177" s="347" t="s">
        <v>1468</v>
      </c>
    </row>
    <row r="178" spans="1:8" ht="15.75" customHeight="1">
      <c r="A178" s="349"/>
      <c r="B178" s="348" t="s">
        <v>2090</v>
      </c>
      <c r="C178" s="346">
        <v>537</v>
      </c>
      <c r="D178" s="346">
        <v>734</v>
      </c>
      <c r="E178" s="347">
        <v>197</v>
      </c>
      <c r="F178" s="346" t="s">
        <v>1476</v>
      </c>
      <c r="G178" s="346" t="s">
        <v>1476</v>
      </c>
      <c r="H178" s="355">
        <v>0</v>
      </c>
    </row>
    <row r="179" spans="1:8" ht="15.75" customHeight="1">
      <c r="A179" s="349"/>
      <c r="B179" s="348" t="s">
        <v>2089</v>
      </c>
      <c r="C179" s="346">
        <v>752</v>
      </c>
      <c r="D179" s="346">
        <v>1033</v>
      </c>
      <c r="E179" s="347">
        <v>281</v>
      </c>
      <c r="F179" s="346" t="s">
        <v>1464</v>
      </c>
      <c r="G179" s="346" t="s">
        <v>1458</v>
      </c>
      <c r="H179" s="347" t="s">
        <v>1487</v>
      </c>
    </row>
    <row r="180" spans="1:8" ht="15.75" customHeight="1">
      <c r="A180" s="349"/>
      <c r="B180" s="348" t="s">
        <v>2088</v>
      </c>
      <c r="C180" s="346">
        <v>1947</v>
      </c>
      <c r="D180" s="346">
        <v>2010</v>
      </c>
      <c r="E180" s="347">
        <v>63</v>
      </c>
      <c r="F180" s="346" t="s">
        <v>1478</v>
      </c>
      <c r="G180" s="346" t="s">
        <v>1478</v>
      </c>
      <c r="H180" s="355">
        <v>0</v>
      </c>
    </row>
    <row r="181" spans="1:8" ht="15.75" customHeight="1">
      <c r="A181" s="353"/>
      <c r="B181" s="352" t="s">
        <v>2087</v>
      </c>
      <c r="C181" s="351">
        <v>5059</v>
      </c>
      <c r="D181" s="351">
        <v>6193</v>
      </c>
      <c r="E181" s="350">
        <v>1134</v>
      </c>
      <c r="F181" s="351" t="s">
        <v>1520</v>
      </c>
      <c r="G181" s="351">
        <v>2</v>
      </c>
      <c r="H181" s="350" t="s">
        <v>1494</v>
      </c>
    </row>
    <row r="182" spans="1:8" ht="15.75" customHeight="1">
      <c r="A182" s="349"/>
      <c r="B182" s="348" t="s">
        <v>2086</v>
      </c>
      <c r="C182" s="346">
        <v>257</v>
      </c>
      <c r="D182" s="346">
        <v>262</v>
      </c>
      <c r="E182" s="347">
        <v>5</v>
      </c>
      <c r="F182" s="346" t="s">
        <v>1473</v>
      </c>
      <c r="G182" s="346" t="s">
        <v>1473</v>
      </c>
      <c r="H182" s="355">
        <v>0</v>
      </c>
    </row>
    <row r="183" spans="1:8" ht="15.75" customHeight="1">
      <c r="A183" s="349"/>
      <c r="B183" s="348" t="s">
        <v>2085</v>
      </c>
      <c r="C183" s="346">
        <v>395</v>
      </c>
      <c r="D183" s="346">
        <v>433</v>
      </c>
      <c r="E183" s="347">
        <v>38</v>
      </c>
      <c r="F183" s="346" t="s">
        <v>1494</v>
      </c>
      <c r="G183" s="346" t="s">
        <v>1494</v>
      </c>
      <c r="H183" s="355">
        <v>0</v>
      </c>
    </row>
    <row r="184" spans="1:8" ht="15.75" customHeight="1">
      <c r="A184" s="349"/>
      <c r="B184" s="348" t="s">
        <v>2084</v>
      </c>
      <c r="C184" s="346">
        <v>490</v>
      </c>
      <c r="D184" s="346">
        <v>566</v>
      </c>
      <c r="E184" s="347">
        <v>76</v>
      </c>
      <c r="F184" s="346" t="s">
        <v>1476</v>
      </c>
      <c r="G184" s="346" t="s">
        <v>1476</v>
      </c>
      <c r="H184" s="355">
        <v>0</v>
      </c>
    </row>
    <row r="185" spans="1:8" ht="15.75" customHeight="1">
      <c r="A185" s="349"/>
      <c r="B185" s="348" t="s">
        <v>2083</v>
      </c>
      <c r="C185" s="346">
        <v>5654</v>
      </c>
      <c r="D185" s="346">
        <v>6318</v>
      </c>
      <c r="E185" s="347">
        <v>664</v>
      </c>
      <c r="F185" s="346">
        <v>2</v>
      </c>
      <c r="G185" s="346">
        <v>2</v>
      </c>
      <c r="H185" s="355">
        <v>0</v>
      </c>
    </row>
    <row r="186" spans="1:8" ht="15.75" customHeight="1">
      <c r="A186" s="349"/>
      <c r="B186" s="348" t="s">
        <v>2082</v>
      </c>
      <c r="C186" s="346">
        <v>327</v>
      </c>
      <c r="D186" s="346">
        <v>379</v>
      </c>
      <c r="E186" s="347">
        <v>52</v>
      </c>
      <c r="F186" s="346" t="s">
        <v>1476</v>
      </c>
      <c r="G186" s="346" t="s">
        <v>1494</v>
      </c>
      <c r="H186" s="347" t="s">
        <v>1487</v>
      </c>
    </row>
    <row r="187" spans="1:8" ht="15.75" customHeight="1">
      <c r="A187" s="349"/>
      <c r="B187" s="348" t="s">
        <v>2081</v>
      </c>
      <c r="C187" s="346">
        <v>1055</v>
      </c>
      <c r="D187" s="346">
        <v>1061</v>
      </c>
      <c r="E187" s="347">
        <v>6</v>
      </c>
      <c r="F187" s="346" t="s">
        <v>1490</v>
      </c>
      <c r="G187" s="346" t="s">
        <v>1490</v>
      </c>
      <c r="H187" s="355">
        <v>0</v>
      </c>
    </row>
    <row r="188" spans="1:8" ht="15.75" customHeight="1">
      <c r="A188" s="349"/>
      <c r="B188" s="348" t="s">
        <v>2080</v>
      </c>
      <c r="C188" s="346">
        <v>2059</v>
      </c>
      <c r="D188" s="346">
        <v>2060</v>
      </c>
      <c r="E188" s="347">
        <v>1</v>
      </c>
      <c r="F188" s="346" t="s">
        <v>1478</v>
      </c>
      <c r="G188" s="346" t="s">
        <v>1431</v>
      </c>
      <c r="H188" s="347" t="s">
        <v>1487</v>
      </c>
    </row>
    <row r="189" spans="1:8" ht="15.75" customHeight="1">
      <c r="A189" s="353"/>
      <c r="B189" s="352" t="s">
        <v>2079</v>
      </c>
      <c r="C189" s="351">
        <v>2187</v>
      </c>
      <c r="D189" s="351">
        <v>5032</v>
      </c>
      <c r="E189" s="350">
        <v>2845</v>
      </c>
      <c r="F189" s="351" t="s">
        <v>1483</v>
      </c>
      <c r="G189" s="351" t="s">
        <v>1438</v>
      </c>
      <c r="H189" s="350" t="s">
        <v>1494</v>
      </c>
    </row>
    <row r="190" spans="1:8" ht="15.75" customHeight="1">
      <c r="A190" s="349"/>
      <c r="B190" s="348" t="s">
        <v>2078</v>
      </c>
      <c r="C190" s="346">
        <v>402</v>
      </c>
      <c r="D190" s="346">
        <v>429</v>
      </c>
      <c r="E190" s="347">
        <v>27</v>
      </c>
      <c r="F190" s="346" t="s">
        <v>1494</v>
      </c>
      <c r="G190" s="346" t="s">
        <v>1494</v>
      </c>
      <c r="H190" s="355">
        <v>0</v>
      </c>
    </row>
    <row r="191" spans="1:8" ht="15.75" customHeight="1">
      <c r="A191" s="349"/>
      <c r="B191" s="348" t="s">
        <v>2077</v>
      </c>
      <c r="C191" s="346">
        <v>569</v>
      </c>
      <c r="D191" s="346">
        <v>608</v>
      </c>
      <c r="E191" s="347">
        <v>39</v>
      </c>
      <c r="F191" s="346" t="s">
        <v>1449</v>
      </c>
      <c r="G191" s="346" t="s">
        <v>1449</v>
      </c>
      <c r="H191" s="355">
        <v>0</v>
      </c>
    </row>
    <row r="192" spans="1:8" ht="15.75" customHeight="1">
      <c r="A192" s="349"/>
      <c r="B192" s="348" t="s">
        <v>2076</v>
      </c>
      <c r="C192" s="346">
        <v>836</v>
      </c>
      <c r="D192" s="346">
        <v>860</v>
      </c>
      <c r="E192" s="347">
        <v>24</v>
      </c>
      <c r="F192" s="346" t="s">
        <v>1434</v>
      </c>
      <c r="G192" s="346" t="s">
        <v>1434</v>
      </c>
      <c r="H192" s="355">
        <v>0</v>
      </c>
    </row>
    <row r="193" spans="1:8" ht="15.75" customHeight="1">
      <c r="A193" s="353"/>
      <c r="B193" s="352" t="s">
        <v>2075</v>
      </c>
      <c r="C193" s="351">
        <v>6355</v>
      </c>
      <c r="D193" s="351">
        <v>6740</v>
      </c>
      <c r="E193" s="350">
        <v>385</v>
      </c>
      <c r="F193" s="351" t="s">
        <v>1478</v>
      </c>
      <c r="G193" s="351" t="s">
        <v>1469</v>
      </c>
      <c r="H193" s="350" t="s">
        <v>1458</v>
      </c>
    </row>
    <row r="194" spans="1:8" ht="15.75" customHeight="1">
      <c r="A194" s="353"/>
      <c r="B194" s="352" t="s">
        <v>2074</v>
      </c>
      <c r="C194" s="351">
        <v>6334</v>
      </c>
      <c r="D194" s="351">
        <v>6605</v>
      </c>
      <c r="E194" s="350">
        <v>271</v>
      </c>
      <c r="F194" s="351" t="s">
        <v>1439</v>
      </c>
      <c r="G194" s="351" t="s">
        <v>1469</v>
      </c>
      <c r="H194" s="350" t="s">
        <v>1494</v>
      </c>
    </row>
    <row r="195" spans="1:8" ht="15.75" customHeight="1">
      <c r="A195" s="349"/>
      <c r="B195" s="348" t="s">
        <v>2073</v>
      </c>
      <c r="C195" s="346">
        <v>120</v>
      </c>
      <c r="D195" s="346">
        <v>573</v>
      </c>
      <c r="E195" s="347">
        <v>453</v>
      </c>
      <c r="F195" s="346" t="s">
        <v>1434</v>
      </c>
      <c r="G195" s="346" t="s">
        <v>1434</v>
      </c>
      <c r="H195" s="355">
        <v>0</v>
      </c>
    </row>
    <row r="196" spans="1:8" ht="15.75" customHeight="1">
      <c r="A196" s="349"/>
      <c r="B196" s="348" t="s">
        <v>2072</v>
      </c>
      <c r="C196" s="346">
        <v>680</v>
      </c>
      <c r="D196" s="346">
        <v>1286</v>
      </c>
      <c r="E196" s="347">
        <v>606</v>
      </c>
      <c r="F196" s="346">
        <v>3</v>
      </c>
      <c r="G196" s="346">
        <v>3</v>
      </c>
      <c r="H196" s="355">
        <v>0</v>
      </c>
    </row>
    <row r="197" spans="1:8" ht="15.75" customHeight="1">
      <c r="A197" s="349"/>
      <c r="B197" s="348" t="s">
        <v>2071</v>
      </c>
      <c r="C197" s="346">
        <v>1200</v>
      </c>
      <c r="D197" s="346">
        <v>1352</v>
      </c>
      <c r="E197" s="347">
        <v>152</v>
      </c>
      <c r="F197" s="346" t="s">
        <v>1525</v>
      </c>
      <c r="G197" s="346">
        <v>3</v>
      </c>
      <c r="H197" s="345" t="s">
        <v>1434</v>
      </c>
    </row>
    <row r="198" spans="1:8" ht="15.75" customHeight="1">
      <c r="A198" s="349"/>
      <c r="B198" s="348" t="s">
        <v>2070</v>
      </c>
      <c r="C198" s="346">
        <v>1850</v>
      </c>
      <c r="D198" s="346">
        <v>2786</v>
      </c>
      <c r="E198" s="347">
        <v>936</v>
      </c>
      <c r="F198" s="346">
        <v>3</v>
      </c>
      <c r="G198" s="346" t="s">
        <v>1452</v>
      </c>
      <c r="H198" s="345" t="s">
        <v>1458</v>
      </c>
    </row>
    <row r="199" spans="1:8" ht="15.75" customHeight="1">
      <c r="A199" s="349"/>
      <c r="B199" s="348" t="s">
        <v>2069</v>
      </c>
      <c r="C199" s="346">
        <v>2020</v>
      </c>
      <c r="D199" s="346">
        <v>3005</v>
      </c>
      <c r="E199" s="347">
        <v>985</v>
      </c>
      <c r="F199" s="346" t="s">
        <v>1471</v>
      </c>
      <c r="G199" s="346" t="s">
        <v>1432</v>
      </c>
      <c r="H199" s="345" t="s">
        <v>1545</v>
      </c>
    </row>
    <row r="200" spans="1:8" ht="15.75" customHeight="1">
      <c r="A200" s="349"/>
      <c r="B200" s="348" t="s">
        <v>819</v>
      </c>
      <c r="C200" s="346">
        <v>2020</v>
      </c>
      <c r="D200" s="346">
        <v>2848</v>
      </c>
      <c r="E200" s="347">
        <v>828</v>
      </c>
      <c r="F200" s="346" t="s">
        <v>1471</v>
      </c>
      <c r="G200" s="346" t="s">
        <v>1479</v>
      </c>
      <c r="H200" s="345" t="s">
        <v>1478</v>
      </c>
    </row>
    <row r="201" spans="1:8" ht="15.75" customHeight="1">
      <c r="A201" s="349"/>
      <c r="B201" s="348" t="s">
        <v>2068</v>
      </c>
      <c r="C201" s="346">
        <v>2420</v>
      </c>
      <c r="D201" s="346">
        <v>3241</v>
      </c>
      <c r="E201" s="347">
        <v>821</v>
      </c>
      <c r="F201" s="346">
        <v>3</v>
      </c>
      <c r="G201" s="346">
        <v>4</v>
      </c>
      <c r="H201" s="345">
        <v>1</v>
      </c>
    </row>
    <row r="202" spans="1:8" ht="15.75" customHeight="1">
      <c r="A202" s="349"/>
      <c r="B202" s="348" t="s">
        <v>2067</v>
      </c>
      <c r="C202" s="346">
        <v>464</v>
      </c>
      <c r="D202" s="346">
        <v>544</v>
      </c>
      <c r="E202" s="347">
        <v>80</v>
      </c>
      <c r="F202" s="346" t="s">
        <v>1473</v>
      </c>
      <c r="G202" s="346" t="s">
        <v>1494</v>
      </c>
      <c r="H202" s="345" t="s">
        <v>1437</v>
      </c>
    </row>
    <row r="203" spans="1:8" ht="15.75" customHeight="1">
      <c r="A203" s="349"/>
      <c r="B203" s="348" t="s">
        <v>2066</v>
      </c>
      <c r="C203" s="346">
        <v>2240</v>
      </c>
      <c r="D203" s="346">
        <v>3299</v>
      </c>
      <c r="E203" s="347">
        <v>1059</v>
      </c>
      <c r="F203" s="346">
        <v>3</v>
      </c>
      <c r="G203" s="346" t="s">
        <v>1578</v>
      </c>
      <c r="H203" s="345" t="s">
        <v>1464</v>
      </c>
    </row>
    <row r="204" spans="1:8" ht="15.75" customHeight="1">
      <c r="A204" s="353"/>
      <c r="B204" s="352" t="s">
        <v>2065</v>
      </c>
      <c r="C204" s="351">
        <v>5594</v>
      </c>
      <c r="D204" s="351">
        <v>6727</v>
      </c>
      <c r="E204" s="350">
        <v>1133</v>
      </c>
      <c r="F204" s="351" t="s">
        <v>1478</v>
      </c>
      <c r="G204" s="351" t="s">
        <v>1469</v>
      </c>
      <c r="H204" s="350" t="s">
        <v>1458</v>
      </c>
    </row>
    <row r="205" spans="1:8" ht="15.75" customHeight="1">
      <c r="A205" s="353"/>
      <c r="B205" s="352" t="s">
        <v>2064</v>
      </c>
      <c r="C205" s="351">
        <v>5505</v>
      </c>
      <c r="D205" s="351">
        <v>6354</v>
      </c>
      <c r="E205" s="350">
        <v>849</v>
      </c>
      <c r="F205" s="351">
        <v>2</v>
      </c>
      <c r="G205" s="351">
        <v>2</v>
      </c>
      <c r="H205" s="350">
        <v>0</v>
      </c>
    </row>
    <row r="206" spans="1:8" ht="15.75" customHeight="1">
      <c r="A206" s="353"/>
      <c r="B206" s="352" t="s">
        <v>2063</v>
      </c>
      <c r="C206" s="351">
        <v>4224</v>
      </c>
      <c r="D206" s="351">
        <v>6108</v>
      </c>
      <c r="E206" s="350">
        <v>1884</v>
      </c>
      <c r="F206" s="351" t="s">
        <v>1478</v>
      </c>
      <c r="G206" s="351" t="s">
        <v>1438</v>
      </c>
      <c r="H206" s="350" t="s">
        <v>1434</v>
      </c>
    </row>
    <row r="207" spans="1:8" ht="15.75" customHeight="1">
      <c r="A207" s="349"/>
      <c r="B207" s="348" t="s">
        <v>2062</v>
      </c>
      <c r="C207" s="346">
        <v>258</v>
      </c>
      <c r="D207" s="346">
        <v>309</v>
      </c>
      <c r="E207" s="347">
        <v>51</v>
      </c>
      <c r="F207" s="346" t="s">
        <v>1473</v>
      </c>
      <c r="G207" s="346" t="s">
        <v>1494</v>
      </c>
      <c r="H207" s="345" t="s">
        <v>1437</v>
      </c>
    </row>
    <row r="208" spans="1:8" ht="15.75" customHeight="1">
      <c r="A208" s="349"/>
      <c r="B208" s="348" t="s">
        <v>2061</v>
      </c>
      <c r="C208" s="346">
        <v>539</v>
      </c>
      <c r="D208" s="346">
        <v>633</v>
      </c>
      <c r="E208" s="347">
        <v>94</v>
      </c>
      <c r="F208" s="346" t="s">
        <v>1476</v>
      </c>
      <c r="G208" s="346" t="s">
        <v>1449</v>
      </c>
      <c r="H208" s="345" t="s">
        <v>1437</v>
      </c>
    </row>
    <row r="209" spans="1:8" ht="15.75" customHeight="1">
      <c r="A209" s="349"/>
      <c r="B209" s="348" t="s">
        <v>2060</v>
      </c>
      <c r="C209" s="346">
        <v>1043</v>
      </c>
      <c r="D209" s="346">
        <v>1133</v>
      </c>
      <c r="E209" s="347">
        <v>90</v>
      </c>
      <c r="F209" s="346">
        <v>1</v>
      </c>
      <c r="G209" s="346" t="s">
        <v>1464</v>
      </c>
      <c r="H209" s="347" t="s">
        <v>1487</v>
      </c>
    </row>
    <row r="210" spans="1:8" ht="15.75" customHeight="1">
      <c r="A210" s="349"/>
      <c r="B210" s="348" t="s">
        <v>2059</v>
      </c>
      <c r="C210" s="346">
        <v>1654</v>
      </c>
      <c r="D210" s="346">
        <v>1826</v>
      </c>
      <c r="E210" s="347">
        <v>172</v>
      </c>
      <c r="F210" s="346" t="s">
        <v>1478</v>
      </c>
      <c r="G210" s="346" t="s">
        <v>1484</v>
      </c>
      <c r="H210" s="345" t="s">
        <v>1473</v>
      </c>
    </row>
    <row r="211" spans="1:8" ht="15.75" customHeight="1">
      <c r="A211" s="349"/>
      <c r="B211" s="348" t="s">
        <v>2058</v>
      </c>
      <c r="C211" s="346">
        <v>4320</v>
      </c>
      <c r="D211" s="346">
        <v>4408</v>
      </c>
      <c r="E211" s="347">
        <v>88</v>
      </c>
      <c r="F211" s="346" t="s">
        <v>1439</v>
      </c>
      <c r="G211" s="346" t="s">
        <v>1469</v>
      </c>
      <c r="H211" s="345" t="s">
        <v>1494</v>
      </c>
    </row>
    <row r="212" spans="1:8" ht="15.75" customHeight="1">
      <c r="A212" s="349"/>
      <c r="B212" s="348" t="s">
        <v>2057</v>
      </c>
      <c r="C212" s="346">
        <v>2050</v>
      </c>
      <c r="D212" s="346">
        <v>2585</v>
      </c>
      <c r="E212" s="347">
        <v>535</v>
      </c>
      <c r="F212" s="346" t="s">
        <v>1464</v>
      </c>
      <c r="G212" s="346" t="s">
        <v>1442</v>
      </c>
      <c r="H212" s="345" t="s">
        <v>1473</v>
      </c>
    </row>
    <row r="213" spans="1:8" ht="15.75" customHeight="1">
      <c r="A213" s="349"/>
      <c r="B213" s="348" t="s">
        <v>2056</v>
      </c>
      <c r="C213" s="346">
        <v>3223</v>
      </c>
      <c r="D213" s="346">
        <v>4181</v>
      </c>
      <c r="E213" s="347">
        <v>958</v>
      </c>
      <c r="F213" s="346" t="s">
        <v>1458</v>
      </c>
      <c r="G213" s="346" t="s">
        <v>1484</v>
      </c>
      <c r="H213" s="345" t="s">
        <v>1490</v>
      </c>
    </row>
    <row r="214" spans="1:8" ht="15.75" customHeight="1">
      <c r="A214" s="353"/>
      <c r="B214" s="352" t="s">
        <v>2055</v>
      </c>
      <c r="C214" s="351">
        <v>3296</v>
      </c>
      <c r="D214" s="351">
        <v>5809</v>
      </c>
      <c r="E214" s="350">
        <v>2513</v>
      </c>
      <c r="F214" s="351" t="s">
        <v>1464</v>
      </c>
      <c r="G214" s="351" t="s">
        <v>1520</v>
      </c>
      <c r="H214" s="350" t="s">
        <v>1458</v>
      </c>
    </row>
    <row r="215" spans="1:8" ht="15.75" customHeight="1">
      <c r="A215" s="353"/>
      <c r="B215" s="352" t="s">
        <v>2054</v>
      </c>
      <c r="C215" s="351">
        <v>8051</v>
      </c>
      <c r="D215" s="351">
        <v>8250</v>
      </c>
      <c r="E215" s="350">
        <v>199</v>
      </c>
      <c r="F215" s="351" t="s">
        <v>1478</v>
      </c>
      <c r="G215" s="351" t="s">
        <v>1469</v>
      </c>
      <c r="H215" s="350" t="s">
        <v>1458</v>
      </c>
    </row>
    <row r="216" spans="1:8" ht="15.75" customHeight="1">
      <c r="A216" s="353"/>
      <c r="B216" s="352" t="s">
        <v>2053</v>
      </c>
      <c r="C216" s="351">
        <v>6885</v>
      </c>
      <c r="D216" s="351">
        <v>9970</v>
      </c>
      <c r="E216" s="350">
        <v>3085</v>
      </c>
      <c r="F216" s="351" t="s">
        <v>1483</v>
      </c>
      <c r="G216" s="351" t="s">
        <v>1532</v>
      </c>
      <c r="H216" s="350" t="s">
        <v>1434</v>
      </c>
    </row>
    <row r="217" spans="1:8" ht="15.75" customHeight="1">
      <c r="A217" s="349"/>
      <c r="B217" s="348" t="s">
        <v>2052</v>
      </c>
      <c r="C217" s="346">
        <v>790</v>
      </c>
      <c r="D217" s="346">
        <v>2350</v>
      </c>
      <c r="E217" s="347">
        <v>1560</v>
      </c>
      <c r="F217" s="346" t="s">
        <v>1465</v>
      </c>
      <c r="G217" s="346" t="s">
        <v>1465</v>
      </c>
      <c r="H217" s="355">
        <v>0</v>
      </c>
    </row>
    <row r="218" spans="1:8" ht="15.75" customHeight="1">
      <c r="A218" s="349"/>
      <c r="B218" s="348" t="s">
        <v>2051</v>
      </c>
      <c r="C218" s="346">
        <v>780</v>
      </c>
      <c r="D218" s="346">
        <v>2078</v>
      </c>
      <c r="E218" s="347">
        <v>1298</v>
      </c>
      <c r="F218" s="346" t="s">
        <v>1459</v>
      </c>
      <c r="G218" s="346" t="s">
        <v>1459</v>
      </c>
      <c r="H218" s="355">
        <v>0</v>
      </c>
    </row>
    <row r="219" spans="1:8" ht="15.75" customHeight="1">
      <c r="A219" s="349"/>
      <c r="B219" s="348" t="s">
        <v>2050</v>
      </c>
      <c r="C219" s="346">
        <v>1900</v>
      </c>
      <c r="D219" s="346">
        <v>3708</v>
      </c>
      <c r="E219" s="347">
        <v>1808</v>
      </c>
      <c r="F219" s="346" t="s">
        <v>1525</v>
      </c>
      <c r="G219" s="346" t="s">
        <v>1608</v>
      </c>
      <c r="H219" s="345" t="s">
        <v>1478</v>
      </c>
    </row>
    <row r="220" spans="1:8" ht="15.75" customHeight="1">
      <c r="A220" s="353"/>
      <c r="B220" s="352" t="s">
        <v>2049</v>
      </c>
      <c r="C220" s="351">
        <v>16301</v>
      </c>
      <c r="D220" s="351">
        <v>16358</v>
      </c>
      <c r="E220" s="350">
        <v>57</v>
      </c>
      <c r="F220" s="351" t="s">
        <v>1678</v>
      </c>
      <c r="G220" s="351" t="s">
        <v>1479</v>
      </c>
      <c r="H220" s="350" t="s">
        <v>2048</v>
      </c>
    </row>
    <row r="221" spans="1:8" ht="15.75" customHeight="1">
      <c r="A221" s="349"/>
      <c r="B221" s="348" t="s">
        <v>2047</v>
      </c>
      <c r="C221" s="346">
        <v>840</v>
      </c>
      <c r="D221" s="346">
        <v>1762</v>
      </c>
      <c r="E221" s="347">
        <v>922</v>
      </c>
      <c r="F221" s="346" t="s">
        <v>1461</v>
      </c>
      <c r="G221" s="346" t="s">
        <v>1461</v>
      </c>
      <c r="H221" s="355">
        <v>0</v>
      </c>
    </row>
    <row r="222" spans="1:8" ht="15.75" customHeight="1">
      <c r="A222" s="353"/>
      <c r="B222" s="352" t="s">
        <v>2046</v>
      </c>
      <c r="C222" s="351">
        <v>1600</v>
      </c>
      <c r="D222" s="351">
        <v>8922</v>
      </c>
      <c r="E222" s="350">
        <v>7322</v>
      </c>
      <c r="F222" s="351">
        <v>4</v>
      </c>
      <c r="G222" s="351" t="s">
        <v>1796</v>
      </c>
      <c r="H222" s="350" t="s">
        <v>1513</v>
      </c>
    </row>
    <row r="223" spans="1:8" ht="15.75" customHeight="1">
      <c r="A223" s="349"/>
      <c r="B223" s="348" t="s">
        <v>2045</v>
      </c>
      <c r="C223" s="346">
        <v>663</v>
      </c>
      <c r="D223" s="346">
        <v>885</v>
      </c>
      <c r="E223" s="347">
        <v>222</v>
      </c>
      <c r="F223" s="346" t="s">
        <v>1449</v>
      </c>
      <c r="G223" s="346" t="s">
        <v>1464</v>
      </c>
      <c r="H223" s="345" t="s">
        <v>1476</v>
      </c>
    </row>
    <row r="224" spans="1:8" ht="15.75" customHeight="1">
      <c r="A224" s="349"/>
      <c r="B224" s="348" t="s">
        <v>2044</v>
      </c>
      <c r="C224" s="346">
        <v>1728</v>
      </c>
      <c r="D224" s="346">
        <v>2435</v>
      </c>
      <c r="E224" s="347">
        <v>707</v>
      </c>
      <c r="F224" s="346" t="s">
        <v>1545</v>
      </c>
      <c r="G224" s="346" t="s">
        <v>1525</v>
      </c>
      <c r="H224" s="345">
        <v>1</v>
      </c>
    </row>
    <row r="225" spans="1:8" ht="15.75" customHeight="1">
      <c r="A225" s="349"/>
      <c r="B225" s="348" t="s">
        <v>2043</v>
      </c>
      <c r="C225" s="346">
        <v>3159</v>
      </c>
      <c r="D225" s="346">
        <v>4311</v>
      </c>
      <c r="E225" s="347">
        <v>1152</v>
      </c>
      <c r="F225" s="346" t="s">
        <v>1471</v>
      </c>
      <c r="G225" s="346" t="s">
        <v>1513</v>
      </c>
      <c r="H225" s="345" t="s">
        <v>1439</v>
      </c>
    </row>
    <row r="226" spans="1:8" ht="15.75" customHeight="1">
      <c r="A226" s="349"/>
      <c r="B226" s="348" t="s">
        <v>2042</v>
      </c>
      <c r="C226" s="346">
        <v>4016</v>
      </c>
      <c r="D226" s="346">
        <v>6979</v>
      </c>
      <c r="E226" s="347">
        <v>2963</v>
      </c>
      <c r="F226" s="346" t="s">
        <v>1461</v>
      </c>
      <c r="G226" s="346">
        <v>6</v>
      </c>
      <c r="H226" s="345" t="s">
        <v>1466</v>
      </c>
    </row>
    <row r="227" spans="1:8" ht="15.75" customHeight="1">
      <c r="A227" s="353"/>
      <c r="B227" s="352" t="s">
        <v>2041</v>
      </c>
      <c r="C227" s="351">
        <v>7669</v>
      </c>
      <c r="D227" s="351">
        <v>8067</v>
      </c>
      <c r="E227" s="350">
        <v>398</v>
      </c>
      <c r="F227" s="351" t="s">
        <v>1540</v>
      </c>
      <c r="G227" s="351">
        <v>6</v>
      </c>
      <c r="H227" s="350" t="s">
        <v>1483</v>
      </c>
    </row>
    <row r="228" spans="1:8" ht="15.75" customHeight="1">
      <c r="A228" s="349"/>
      <c r="B228" s="348" t="s">
        <v>2040</v>
      </c>
      <c r="C228" s="346">
        <v>325</v>
      </c>
      <c r="D228" s="346">
        <v>434</v>
      </c>
      <c r="E228" s="347">
        <v>109</v>
      </c>
      <c r="F228" s="346" t="s">
        <v>1476</v>
      </c>
      <c r="G228" s="346" t="s">
        <v>1434</v>
      </c>
      <c r="H228" s="345" t="s">
        <v>1473</v>
      </c>
    </row>
    <row r="229" spans="1:8" ht="15.75" customHeight="1">
      <c r="A229" s="349"/>
      <c r="B229" s="348" t="s">
        <v>2039</v>
      </c>
      <c r="C229" s="346">
        <v>2080</v>
      </c>
      <c r="D229" s="346">
        <v>3023</v>
      </c>
      <c r="E229" s="347">
        <v>943</v>
      </c>
      <c r="F229" s="346" t="s">
        <v>1439</v>
      </c>
      <c r="G229" s="346" t="s">
        <v>1528</v>
      </c>
      <c r="H229" s="345" t="s">
        <v>1545</v>
      </c>
    </row>
    <row r="230" spans="1:8" ht="15.75" customHeight="1">
      <c r="A230" s="349"/>
      <c r="B230" s="348" t="s">
        <v>2038</v>
      </c>
      <c r="C230" s="346">
        <v>3042</v>
      </c>
      <c r="D230" s="346">
        <v>4311</v>
      </c>
      <c r="E230" s="347">
        <v>1269</v>
      </c>
      <c r="F230" s="346" t="s">
        <v>1466</v>
      </c>
      <c r="G230" s="346" t="s">
        <v>1513</v>
      </c>
      <c r="H230" s="345">
        <v>2</v>
      </c>
    </row>
    <row r="231" spans="1:8" ht="15.75" customHeight="1">
      <c r="A231" s="349"/>
      <c r="B231" s="348" t="s">
        <v>2037</v>
      </c>
      <c r="C231" s="346">
        <v>4290</v>
      </c>
      <c r="D231" s="346">
        <v>5634</v>
      </c>
      <c r="E231" s="347">
        <v>1344</v>
      </c>
      <c r="F231" s="346" t="s">
        <v>1528</v>
      </c>
      <c r="G231" s="346" t="s">
        <v>1678</v>
      </c>
      <c r="H231" s="345" t="s">
        <v>1453</v>
      </c>
    </row>
    <row r="232" spans="1:8" ht="15.75" customHeight="1">
      <c r="A232" s="353"/>
      <c r="B232" s="352" t="s">
        <v>2036</v>
      </c>
      <c r="C232" s="351">
        <v>35695</v>
      </c>
      <c r="D232" s="351">
        <v>36055</v>
      </c>
      <c r="E232" s="350">
        <v>360</v>
      </c>
      <c r="F232" s="351">
        <v>6</v>
      </c>
      <c r="G232" s="351">
        <v>6</v>
      </c>
      <c r="H232" s="350">
        <v>0</v>
      </c>
    </row>
    <row r="233" spans="1:8" ht="15.75" customHeight="1">
      <c r="A233" s="349"/>
      <c r="B233" s="348" t="s">
        <v>2035</v>
      </c>
      <c r="C233" s="346">
        <v>190</v>
      </c>
      <c r="D233" s="346">
        <v>210</v>
      </c>
      <c r="E233" s="347">
        <v>20</v>
      </c>
      <c r="F233" s="346" t="s">
        <v>1490</v>
      </c>
      <c r="G233" s="346" t="s">
        <v>1442</v>
      </c>
      <c r="H233" s="345" t="s">
        <v>1476</v>
      </c>
    </row>
    <row r="234" spans="1:8" ht="15.75" customHeight="1">
      <c r="A234" s="349"/>
      <c r="B234" s="348" t="s">
        <v>2034</v>
      </c>
      <c r="C234" s="346">
        <v>1360</v>
      </c>
      <c r="D234" s="346">
        <v>2371</v>
      </c>
      <c r="E234" s="347">
        <v>1011</v>
      </c>
      <c r="F234" s="346">
        <v>8</v>
      </c>
      <c r="G234" s="346">
        <v>12</v>
      </c>
      <c r="H234" s="345">
        <v>4</v>
      </c>
    </row>
    <row r="235" spans="1:8" ht="15.75" customHeight="1">
      <c r="A235" s="349"/>
      <c r="B235" s="348" t="s">
        <v>2033</v>
      </c>
      <c r="C235" s="346">
        <v>1700</v>
      </c>
      <c r="D235" s="346">
        <v>2371</v>
      </c>
      <c r="E235" s="347">
        <v>671</v>
      </c>
      <c r="F235" s="346" t="s">
        <v>1443</v>
      </c>
      <c r="G235" s="346">
        <v>12</v>
      </c>
      <c r="H235" s="345" t="s">
        <v>1607</v>
      </c>
    </row>
    <row r="236" spans="1:8" ht="15.75" customHeight="1">
      <c r="A236" s="353"/>
      <c r="B236" s="352" t="s">
        <v>2032</v>
      </c>
      <c r="C236" s="351">
        <v>1740</v>
      </c>
      <c r="D236" s="351">
        <v>5260</v>
      </c>
      <c r="E236" s="350">
        <v>3520</v>
      </c>
      <c r="F236" s="351">
        <v>8</v>
      </c>
      <c r="G236" s="351">
        <v>12</v>
      </c>
      <c r="H236" s="350">
        <v>4</v>
      </c>
    </row>
    <row r="237" spans="1:8" ht="15.75" customHeight="1">
      <c r="A237" s="353"/>
      <c r="B237" s="352" t="s">
        <v>2031</v>
      </c>
      <c r="C237" s="351">
        <v>2440</v>
      </c>
      <c r="D237" s="351">
        <v>6496</v>
      </c>
      <c r="E237" s="350">
        <v>4056</v>
      </c>
      <c r="F237" s="351">
        <v>8</v>
      </c>
      <c r="G237" s="351">
        <v>12</v>
      </c>
      <c r="H237" s="350">
        <v>4</v>
      </c>
    </row>
    <row r="238" spans="1:8" ht="15.75" customHeight="1">
      <c r="A238" s="349"/>
      <c r="B238" s="348" t="s">
        <v>2030</v>
      </c>
      <c r="C238" s="346">
        <v>1300</v>
      </c>
      <c r="D238" s="346">
        <v>2075</v>
      </c>
      <c r="E238" s="347">
        <v>775</v>
      </c>
      <c r="F238" s="346" t="s">
        <v>1706</v>
      </c>
      <c r="G238" s="346" t="s">
        <v>2029</v>
      </c>
      <c r="H238" s="345" t="s">
        <v>1446</v>
      </c>
    </row>
    <row r="239" spans="1:8" ht="15.75" customHeight="1">
      <c r="A239" s="349"/>
      <c r="B239" s="348" t="s">
        <v>2028</v>
      </c>
      <c r="C239" s="346">
        <v>680</v>
      </c>
      <c r="D239" s="346">
        <v>2375</v>
      </c>
      <c r="E239" s="347">
        <v>1695</v>
      </c>
      <c r="F239" s="346" t="s">
        <v>2027</v>
      </c>
      <c r="G239" s="346" t="s">
        <v>2026</v>
      </c>
      <c r="H239" s="345" t="s">
        <v>1466</v>
      </c>
    </row>
    <row r="240" spans="1:8" ht="15.75" customHeight="1">
      <c r="A240" s="349"/>
      <c r="B240" s="348"/>
      <c r="C240" s="354"/>
      <c r="D240" s="354"/>
      <c r="E240" s="348"/>
      <c r="F240" s="354"/>
      <c r="G240" s="354"/>
      <c r="H240" s="348"/>
    </row>
    <row r="241" spans="1:8" ht="15.75" customHeight="1">
      <c r="A241" s="349"/>
      <c r="B241" s="451" t="s">
        <v>2025</v>
      </c>
      <c r="C241" s="436"/>
      <c r="D241" s="436"/>
      <c r="E241" s="436"/>
      <c r="F241" s="436"/>
      <c r="G241" s="436"/>
      <c r="H241" s="437"/>
    </row>
    <row r="242" spans="1:8" ht="15.75" customHeight="1">
      <c r="A242" s="349"/>
      <c r="B242" s="348" t="s">
        <v>2024</v>
      </c>
      <c r="C242" s="346">
        <v>2159</v>
      </c>
      <c r="D242" s="346">
        <v>2487</v>
      </c>
      <c r="E242" s="347">
        <v>328</v>
      </c>
      <c r="F242" s="346" t="s">
        <v>1431</v>
      </c>
      <c r="G242" s="346" t="s">
        <v>1478</v>
      </c>
      <c r="H242" s="345" t="s">
        <v>1437</v>
      </c>
    </row>
    <row r="243" spans="1:8" ht="15.75" customHeight="1">
      <c r="A243" s="353"/>
      <c r="B243" s="352" t="s">
        <v>2023</v>
      </c>
      <c r="C243" s="351">
        <v>11498</v>
      </c>
      <c r="D243" s="351">
        <v>12229</v>
      </c>
      <c r="E243" s="350">
        <v>731</v>
      </c>
      <c r="F243" s="351" t="s">
        <v>1459</v>
      </c>
      <c r="G243" s="351" t="s">
        <v>1528</v>
      </c>
      <c r="H243" s="350" t="s">
        <v>1487</v>
      </c>
    </row>
    <row r="244" spans="1:8" ht="15.75" customHeight="1">
      <c r="A244" s="349"/>
      <c r="B244" s="348" t="s">
        <v>2022</v>
      </c>
      <c r="C244" s="346">
        <v>2637</v>
      </c>
      <c r="D244" s="346">
        <v>2751</v>
      </c>
      <c r="E244" s="347">
        <v>114</v>
      </c>
      <c r="F244" s="346">
        <v>1</v>
      </c>
      <c r="G244" s="346" t="s">
        <v>1484</v>
      </c>
      <c r="H244" s="345" t="s">
        <v>1449</v>
      </c>
    </row>
    <row r="245" spans="1:8" ht="15.75" customHeight="1">
      <c r="A245" s="349"/>
      <c r="B245" s="348" t="s">
        <v>2021</v>
      </c>
      <c r="C245" s="346">
        <v>4823</v>
      </c>
      <c r="D245" s="346">
        <v>6916</v>
      </c>
      <c r="E245" s="347">
        <v>2093</v>
      </c>
      <c r="F245" s="346" t="s">
        <v>1520</v>
      </c>
      <c r="G245" s="346" t="s">
        <v>1532</v>
      </c>
      <c r="H245" s="345" t="s">
        <v>1449</v>
      </c>
    </row>
    <row r="246" spans="1:8" ht="15.75" customHeight="1">
      <c r="A246" s="353"/>
      <c r="B246" s="352" t="s">
        <v>2020</v>
      </c>
      <c r="C246" s="351">
        <v>8689</v>
      </c>
      <c r="D246" s="351">
        <v>12636</v>
      </c>
      <c r="E246" s="350">
        <v>3947</v>
      </c>
      <c r="F246" s="351" t="s">
        <v>1446</v>
      </c>
      <c r="G246" s="351" t="s">
        <v>1461</v>
      </c>
      <c r="H246" s="350" t="s">
        <v>1494</v>
      </c>
    </row>
    <row r="247" spans="1:8" ht="15.75" customHeight="1">
      <c r="A247" s="353"/>
      <c r="B247" s="352" t="s">
        <v>2019</v>
      </c>
      <c r="C247" s="351">
        <v>11561</v>
      </c>
      <c r="D247" s="351">
        <v>12542</v>
      </c>
      <c r="E247" s="350">
        <v>981</v>
      </c>
      <c r="F247" s="351" t="s">
        <v>1459</v>
      </c>
      <c r="G247" s="351" t="s">
        <v>1608</v>
      </c>
      <c r="H247" s="350" t="s">
        <v>1476</v>
      </c>
    </row>
    <row r="248" spans="1:8" ht="15.75" customHeight="1">
      <c r="A248" s="349"/>
      <c r="B248" s="348" t="s">
        <v>2018</v>
      </c>
      <c r="C248" s="346">
        <v>1254</v>
      </c>
      <c r="D248" s="346">
        <v>1257</v>
      </c>
      <c r="E248" s="347">
        <v>3</v>
      </c>
      <c r="F248" s="346" t="s">
        <v>1458</v>
      </c>
      <c r="G248" s="346" t="s">
        <v>1458</v>
      </c>
      <c r="H248" s="355">
        <v>0</v>
      </c>
    </row>
    <row r="249" spans="1:8" ht="15.75" customHeight="1">
      <c r="A249" s="349"/>
      <c r="B249" s="348" t="s">
        <v>2017</v>
      </c>
      <c r="C249" s="346">
        <v>1504</v>
      </c>
      <c r="D249" s="346">
        <v>1630</v>
      </c>
      <c r="E249" s="347">
        <v>126</v>
      </c>
      <c r="F249" s="346">
        <v>1</v>
      </c>
      <c r="G249" s="346">
        <v>1</v>
      </c>
      <c r="H249" s="355">
        <v>0</v>
      </c>
    </row>
    <row r="250" spans="1:8" ht="15.75" customHeight="1">
      <c r="A250" s="353"/>
      <c r="B250" s="352" t="s">
        <v>2016</v>
      </c>
      <c r="C250" s="351">
        <v>5766</v>
      </c>
      <c r="D250" s="351">
        <v>5866</v>
      </c>
      <c r="E250" s="350">
        <v>100</v>
      </c>
      <c r="F250" s="351" t="s">
        <v>1484</v>
      </c>
      <c r="G250" s="351">
        <v>2</v>
      </c>
      <c r="H250" s="350" t="s">
        <v>1449</v>
      </c>
    </row>
    <row r="251" spans="1:8" ht="15.75" customHeight="1">
      <c r="A251" s="353"/>
      <c r="B251" s="352" t="s">
        <v>2015</v>
      </c>
      <c r="C251" s="351">
        <v>6301</v>
      </c>
      <c r="D251" s="351">
        <v>7414</v>
      </c>
      <c r="E251" s="350">
        <v>1113</v>
      </c>
      <c r="F251" s="351" t="s">
        <v>1483</v>
      </c>
      <c r="G251" s="351" t="s">
        <v>1469</v>
      </c>
      <c r="H251" s="350" t="s">
        <v>1449</v>
      </c>
    </row>
    <row r="252" spans="1:8" ht="15.75" customHeight="1">
      <c r="A252" s="353"/>
      <c r="B252" s="352" t="s">
        <v>2014</v>
      </c>
      <c r="C252" s="351">
        <v>9170</v>
      </c>
      <c r="D252" s="351">
        <v>11974</v>
      </c>
      <c r="E252" s="350">
        <v>2804</v>
      </c>
      <c r="F252" s="351" t="s">
        <v>1456</v>
      </c>
      <c r="G252" s="351" t="s">
        <v>1528</v>
      </c>
      <c r="H252" s="350" t="s">
        <v>1490</v>
      </c>
    </row>
    <row r="253" spans="1:8" ht="15.75" customHeight="1">
      <c r="A253" s="353"/>
      <c r="B253" s="352" t="s">
        <v>2013</v>
      </c>
      <c r="C253" s="351">
        <v>9628</v>
      </c>
      <c r="D253" s="351">
        <v>11971</v>
      </c>
      <c r="E253" s="350">
        <v>2343</v>
      </c>
      <c r="F253" s="351" t="s">
        <v>1453</v>
      </c>
      <c r="G253" s="351" t="s">
        <v>1446</v>
      </c>
      <c r="H253" s="350" t="s">
        <v>1476</v>
      </c>
    </row>
    <row r="254" spans="1:8" ht="15.75" customHeight="1">
      <c r="A254" s="353"/>
      <c r="B254" s="352" t="s">
        <v>2012</v>
      </c>
      <c r="C254" s="351">
        <v>9352</v>
      </c>
      <c r="D254" s="351">
        <v>12229</v>
      </c>
      <c r="E254" s="350">
        <v>2877</v>
      </c>
      <c r="F254" s="351" t="s">
        <v>1466</v>
      </c>
      <c r="G254" s="351" t="s">
        <v>1528</v>
      </c>
      <c r="H254" s="350" t="s">
        <v>1434</v>
      </c>
    </row>
    <row r="255" spans="1:8" ht="15.75" customHeight="1">
      <c r="A255" s="353"/>
      <c r="B255" s="352" t="s">
        <v>2011</v>
      </c>
      <c r="C255" s="351">
        <v>11705</v>
      </c>
      <c r="D255" s="351">
        <v>12410</v>
      </c>
      <c r="E255" s="350">
        <v>705</v>
      </c>
      <c r="F255" s="351" t="s">
        <v>1456</v>
      </c>
      <c r="G255" s="351" t="s">
        <v>1446</v>
      </c>
      <c r="H255" s="350" t="s">
        <v>1434</v>
      </c>
    </row>
    <row r="256" spans="1:8" ht="15.75" customHeight="1">
      <c r="A256" s="349"/>
      <c r="B256" s="348" t="s">
        <v>2010</v>
      </c>
      <c r="C256" s="346">
        <v>3045</v>
      </c>
      <c r="D256" s="346">
        <v>4189</v>
      </c>
      <c r="E256" s="347">
        <v>1144</v>
      </c>
      <c r="F256" s="346" t="s">
        <v>1478</v>
      </c>
      <c r="G256" s="346" t="s">
        <v>1484</v>
      </c>
      <c r="H256" s="345" t="s">
        <v>1473</v>
      </c>
    </row>
    <row r="257" spans="1:8" ht="15.75" customHeight="1">
      <c r="A257" s="349"/>
      <c r="B257" s="348" t="s">
        <v>2009</v>
      </c>
      <c r="C257" s="346">
        <v>4574</v>
      </c>
      <c r="D257" s="346">
        <v>4860</v>
      </c>
      <c r="E257" s="347">
        <v>286</v>
      </c>
      <c r="F257" s="346" t="s">
        <v>1545</v>
      </c>
      <c r="G257" s="346" t="s">
        <v>1520</v>
      </c>
      <c r="H257" s="345" t="s">
        <v>1494</v>
      </c>
    </row>
    <row r="258" spans="1:8" ht="15.75" customHeight="1">
      <c r="A258" s="353"/>
      <c r="B258" s="352" t="s">
        <v>2008</v>
      </c>
      <c r="C258" s="351">
        <v>5346</v>
      </c>
      <c r="D258" s="351">
        <v>5690</v>
      </c>
      <c r="E258" s="350">
        <v>344</v>
      </c>
      <c r="F258" s="351" t="s">
        <v>1484</v>
      </c>
      <c r="G258" s="351" t="s">
        <v>1439</v>
      </c>
      <c r="H258" s="350" t="s">
        <v>1494</v>
      </c>
    </row>
    <row r="259" spans="1:8" ht="15.75" customHeight="1">
      <c r="A259" s="353"/>
      <c r="B259" s="352" t="s">
        <v>2007</v>
      </c>
      <c r="C259" s="351">
        <v>5268</v>
      </c>
      <c r="D259" s="351">
        <v>6321</v>
      </c>
      <c r="E259" s="350">
        <v>1053</v>
      </c>
      <c r="F259" s="351" t="s">
        <v>1439</v>
      </c>
      <c r="G259" s="351" t="s">
        <v>1439</v>
      </c>
      <c r="H259" s="350">
        <v>0</v>
      </c>
    </row>
    <row r="260" spans="1:8" ht="15.75" customHeight="1">
      <c r="A260" s="353"/>
      <c r="B260" s="352" t="s">
        <v>2006</v>
      </c>
      <c r="C260" s="351">
        <v>13720</v>
      </c>
      <c r="D260" s="351">
        <v>14664</v>
      </c>
      <c r="E260" s="350">
        <v>944</v>
      </c>
      <c r="F260" s="351" t="s">
        <v>1525</v>
      </c>
      <c r="G260" s="351">
        <v>3</v>
      </c>
      <c r="H260" s="350" t="s">
        <v>1434</v>
      </c>
    </row>
    <row r="261" spans="1:8" ht="15.75" customHeight="1">
      <c r="A261" s="353"/>
      <c r="B261" s="352" t="s">
        <v>2005</v>
      </c>
      <c r="C261" s="351">
        <v>10564</v>
      </c>
      <c r="D261" s="351">
        <v>15030</v>
      </c>
      <c r="E261" s="350">
        <v>4466</v>
      </c>
      <c r="F261" s="351" t="s">
        <v>1456</v>
      </c>
      <c r="G261" s="351" t="s">
        <v>1446</v>
      </c>
      <c r="H261" s="350" t="s">
        <v>1434</v>
      </c>
    </row>
    <row r="262" spans="1:8" ht="15.75" customHeight="1">
      <c r="A262" s="349"/>
      <c r="B262" s="348" t="s">
        <v>2004</v>
      </c>
      <c r="C262" s="346">
        <v>628</v>
      </c>
      <c r="D262" s="346">
        <v>1147</v>
      </c>
      <c r="E262" s="347">
        <v>519</v>
      </c>
      <c r="F262" s="346" t="s">
        <v>1545</v>
      </c>
      <c r="G262" s="346" t="s">
        <v>1442</v>
      </c>
      <c r="H262" s="347" t="s">
        <v>1663</v>
      </c>
    </row>
    <row r="263" spans="1:8" ht="15.75" customHeight="1">
      <c r="A263" s="349"/>
      <c r="B263" s="348" t="s">
        <v>2003</v>
      </c>
      <c r="C263" s="346">
        <v>1765</v>
      </c>
      <c r="D263" s="346">
        <v>2103</v>
      </c>
      <c r="E263" s="347">
        <v>338</v>
      </c>
      <c r="F263" s="346" t="s">
        <v>1545</v>
      </c>
      <c r="G263" s="346" t="s">
        <v>1478</v>
      </c>
      <c r="H263" s="347" t="s">
        <v>1487</v>
      </c>
    </row>
    <row r="264" spans="1:8" ht="15.75" customHeight="1">
      <c r="A264" s="349"/>
      <c r="B264" s="348" t="s">
        <v>2002</v>
      </c>
      <c r="C264" s="346">
        <v>2073</v>
      </c>
      <c r="D264" s="346">
        <v>2103</v>
      </c>
      <c r="E264" s="347">
        <v>30</v>
      </c>
      <c r="F264" s="346" t="s">
        <v>1431</v>
      </c>
      <c r="G264" s="346" t="s">
        <v>1478</v>
      </c>
      <c r="H264" s="345" t="s">
        <v>1437</v>
      </c>
    </row>
    <row r="265" spans="1:8" ht="15.75" customHeight="1">
      <c r="A265" s="349"/>
      <c r="B265" s="348" t="s">
        <v>2001</v>
      </c>
      <c r="C265" s="346">
        <v>1684</v>
      </c>
      <c r="D265" s="346">
        <v>2381</v>
      </c>
      <c r="E265" s="347">
        <v>697</v>
      </c>
      <c r="F265" s="346" t="s">
        <v>1545</v>
      </c>
      <c r="G265" s="346" t="s">
        <v>1484</v>
      </c>
      <c r="H265" s="345" t="s">
        <v>1437</v>
      </c>
    </row>
    <row r="266" spans="1:8" ht="15.75" customHeight="1">
      <c r="A266" s="349"/>
      <c r="B266" s="348" t="s">
        <v>2000</v>
      </c>
      <c r="C266" s="346">
        <v>3019</v>
      </c>
      <c r="D266" s="346">
        <v>3184</v>
      </c>
      <c r="E266" s="347">
        <v>165</v>
      </c>
      <c r="F266" s="346" t="s">
        <v>1484</v>
      </c>
      <c r="G266" s="346" t="s">
        <v>1439</v>
      </c>
      <c r="H266" s="345" t="s">
        <v>1494</v>
      </c>
    </row>
    <row r="267" spans="1:8" ht="15.75" customHeight="1">
      <c r="A267" s="349"/>
      <c r="B267" s="348" t="s">
        <v>1999</v>
      </c>
      <c r="C267" s="346">
        <v>2851</v>
      </c>
      <c r="D267" s="346">
        <v>3446</v>
      </c>
      <c r="E267" s="347">
        <v>595</v>
      </c>
      <c r="F267" s="346" t="s">
        <v>1483</v>
      </c>
      <c r="G267" s="346" t="s">
        <v>1438</v>
      </c>
      <c r="H267" s="345" t="s">
        <v>1494</v>
      </c>
    </row>
    <row r="268" spans="1:8" ht="15.75" customHeight="1">
      <c r="A268" s="349"/>
      <c r="B268" s="348" t="s">
        <v>1998</v>
      </c>
      <c r="C268" s="346">
        <v>3286</v>
      </c>
      <c r="D268" s="346">
        <v>4548</v>
      </c>
      <c r="E268" s="347">
        <v>1262</v>
      </c>
      <c r="F268" s="346" t="s">
        <v>1469</v>
      </c>
      <c r="G268" s="346" t="s">
        <v>1532</v>
      </c>
      <c r="H268" s="345" t="s">
        <v>1437</v>
      </c>
    </row>
    <row r="269" spans="1:8" ht="15.75" customHeight="1">
      <c r="A269" s="353"/>
      <c r="B269" s="352" t="s">
        <v>1997</v>
      </c>
      <c r="C269" s="351">
        <v>5091</v>
      </c>
      <c r="D269" s="351">
        <v>6867</v>
      </c>
      <c r="E269" s="350">
        <v>1776</v>
      </c>
      <c r="F269" s="351" t="s">
        <v>1456</v>
      </c>
      <c r="G269" s="351" t="s">
        <v>1456</v>
      </c>
      <c r="H269" s="350">
        <v>0</v>
      </c>
    </row>
    <row r="270" spans="1:8" ht="15.75" customHeight="1">
      <c r="A270" s="353"/>
      <c r="B270" s="352" t="s">
        <v>1996</v>
      </c>
      <c r="C270" s="351">
        <v>5460</v>
      </c>
      <c r="D270" s="351">
        <v>8376</v>
      </c>
      <c r="E270" s="350">
        <v>2916</v>
      </c>
      <c r="F270" s="351" t="s">
        <v>1459</v>
      </c>
      <c r="G270" s="351" t="s">
        <v>1453</v>
      </c>
      <c r="H270" s="350" t="s">
        <v>1901</v>
      </c>
    </row>
    <row r="271" spans="1:8" ht="15.75" customHeight="1">
      <c r="A271" s="353"/>
      <c r="B271" s="352" t="s">
        <v>1995</v>
      </c>
      <c r="C271" s="351">
        <v>5983</v>
      </c>
      <c r="D271" s="351">
        <v>10278</v>
      </c>
      <c r="E271" s="350">
        <v>4295</v>
      </c>
      <c r="F271" s="351" t="s">
        <v>1483</v>
      </c>
      <c r="G271" s="351" t="s">
        <v>1462</v>
      </c>
      <c r="H271" s="350" t="s">
        <v>1490</v>
      </c>
    </row>
    <row r="272" spans="1:8" ht="15.75" customHeight="1">
      <c r="A272" s="353"/>
      <c r="B272" s="352" t="s">
        <v>1994</v>
      </c>
      <c r="C272" s="351">
        <v>6683</v>
      </c>
      <c r="D272" s="351">
        <v>11474</v>
      </c>
      <c r="E272" s="350">
        <v>4791</v>
      </c>
      <c r="F272" s="351" t="s">
        <v>1520</v>
      </c>
      <c r="G272" s="351" t="s">
        <v>1532</v>
      </c>
      <c r="H272" s="350" t="s">
        <v>1449</v>
      </c>
    </row>
    <row r="273" spans="1:8" ht="15.75" customHeight="1">
      <c r="A273" s="353"/>
      <c r="B273" s="352" t="s">
        <v>1993</v>
      </c>
      <c r="C273" s="351">
        <v>7242</v>
      </c>
      <c r="D273" s="351">
        <v>12294</v>
      </c>
      <c r="E273" s="350">
        <v>5052</v>
      </c>
      <c r="F273" s="351" t="s">
        <v>1484</v>
      </c>
      <c r="G273" s="351" t="s">
        <v>1462</v>
      </c>
      <c r="H273" s="350" t="s">
        <v>1458</v>
      </c>
    </row>
    <row r="274" spans="1:8" ht="15.75" customHeight="1">
      <c r="A274" s="349"/>
      <c r="B274" s="348" t="s">
        <v>1992</v>
      </c>
      <c r="C274" s="346">
        <v>80</v>
      </c>
      <c r="D274" s="346">
        <v>96</v>
      </c>
      <c r="E274" s="347">
        <v>16</v>
      </c>
      <c r="F274" s="346" t="s">
        <v>1476</v>
      </c>
      <c r="G274" s="346" t="s">
        <v>1449</v>
      </c>
      <c r="H274" s="345" t="s">
        <v>1437</v>
      </c>
    </row>
    <row r="275" spans="1:8" ht="15.75" customHeight="1">
      <c r="A275" s="349"/>
      <c r="B275" s="348" t="s">
        <v>1991</v>
      </c>
      <c r="C275" s="346">
        <v>1100</v>
      </c>
      <c r="D275" s="346">
        <v>1339</v>
      </c>
      <c r="E275" s="347">
        <v>239</v>
      </c>
      <c r="F275" s="346">
        <v>2</v>
      </c>
      <c r="G275" s="346">
        <v>2</v>
      </c>
      <c r="H275" s="355">
        <v>0</v>
      </c>
    </row>
    <row r="276" spans="1:8" ht="15.75" customHeight="1">
      <c r="A276" s="349"/>
      <c r="B276" s="348" t="s">
        <v>1990</v>
      </c>
      <c r="C276" s="346">
        <v>1000</v>
      </c>
      <c r="D276" s="346">
        <v>1580</v>
      </c>
      <c r="E276" s="347">
        <v>580</v>
      </c>
      <c r="F276" s="346" t="s">
        <v>1483</v>
      </c>
      <c r="G276" s="346" t="s">
        <v>1483</v>
      </c>
      <c r="H276" s="355">
        <v>0</v>
      </c>
    </row>
    <row r="277" spans="1:8" ht="15.75" customHeight="1">
      <c r="A277" s="349"/>
      <c r="B277" s="348" t="s">
        <v>1989</v>
      </c>
      <c r="C277" s="346">
        <v>3800</v>
      </c>
      <c r="D277" s="346">
        <v>4805</v>
      </c>
      <c r="E277" s="347">
        <v>1005</v>
      </c>
      <c r="F277" s="346" t="s">
        <v>1452</v>
      </c>
      <c r="G277" s="346" t="s">
        <v>1452</v>
      </c>
      <c r="H277" s="355">
        <v>0</v>
      </c>
    </row>
    <row r="278" spans="1:8" ht="15.75" customHeight="1">
      <c r="A278" s="349"/>
      <c r="B278" s="348" t="s">
        <v>1988</v>
      </c>
      <c r="C278" s="346">
        <v>2400</v>
      </c>
      <c r="D278" s="346">
        <v>3971</v>
      </c>
      <c r="E278" s="347">
        <v>1571</v>
      </c>
      <c r="F278" s="346" t="s">
        <v>1461</v>
      </c>
      <c r="G278" s="346" t="s">
        <v>1461</v>
      </c>
      <c r="H278" s="355">
        <v>0</v>
      </c>
    </row>
    <row r="279" spans="1:8" ht="15.75" customHeight="1">
      <c r="A279" s="349"/>
      <c r="B279" s="348" t="s">
        <v>1987</v>
      </c>
      <c r="C279" s="346">
        <v>810</v>
      </c>
      <c r="D279" s="346">
        <v>1363</v>
      </c>
      <c r="E279" s="347">
        <v>553</v>
      </c>
      <c r="F279" s="346" t="s">
        <v>1530</v>
      </c>
      <c r="G279" s="346" t="s">
        <v>1461</v>
      </c>
      <c r="H279" s="345" t="s">
        <v>1449</v>
      </c>
    </row>
    <row r="280" spans="1:8" ht="15.75" customHeight="1">
      <c r="A280" s="353"/>
      <c r="B280" s="352" t="s">
        <v>1986</v>
      </c>
      <c r="C280" s="351">
        <v>5790</v>
      </c>
      <c r="D280" s="351">
        <v>5973</v>
      </c>
      <c r="E280" s="350">
        <v>183</v>
      </c>
      <c r="F280" s="351" t="s">
        <v>1680</v>
      </c>
      <c r="G280" s="351" t="s">
        <v>1680</v>
      </c>
      <c r="H280" s="350">
        <v>0</v>
      </c>
    </row>
    <row r="281" spans="1:8" ht="15.75" customHeight="1">
      <c r="A281" s="349"/>
      <c r="B281" s="348" t="s">
        <v>1985</v>
      </c>
      <c r="C281" s="346">
        <v>1660</v>
      </c>
      <c r="D281" s="346">
        <v>2568</v>
      </c>
      <c r="E281" s="347">
        <v>908</v>
      </c>
      <c r="F281" s="346" t="s">
        <v>1530</v>
      </c>
      <c r="G281" s="346" t="s">
        <v>1459</v>
      </c>
      <c r="H281" s="345" t="s">
        <v>1476</v>
      </c>
    </row>
    <row r="282" spans="1:8" ht="15.75" customHeight="1">
      <c r="A282" s="353"/>
      <c r="B282" s="352" t="s">
        <v>1984</v>
      </c>
      <c r="C282" s="351">
        <v>3700</v>
      </c>
      <c r="D282" s="351">
        <v>6293</v>
      </c>
      <c r="E282" s="350">
        <v>2593</v>
      </c>
      <c r="F282" s="351" t="s">
        <v>1513</v>
      </c>
      <c r="G282" s="351" t="s">
        <v>1692</v>
      </c>
      <c r="H282" s="350" t="s">
        <v>1462</v>
      </c>
    </row>
    <row r="283" spans="1:8" ht="15.75" customHeight="1">
      <c r="A283" s="353"/>
      <c r="B283" s="352" t="s">
        <v>1983</v>
      </c>
      <c r="C283" s="351">
        <v>3330</v>
      </c>
      <c r="D283" s="351">
        <v>5899</v>
      </c>
      <c r="E283" s="350">
        <v>2569</v>
      </c>
      <c r="F283" s="351" t="s">
        <v>1570</v>
      </c>
      <c r="G283" s="351" t="s">
        <v>1511</v>
      </c>
      <c r="H283" s="350" t="s">
        <v>1453</v>
      </c>
    </row>
    <row r="284" spans="1:8" ht="15.75" customHeight="1">
      <c r="A284" s="353"/>
      <c r="B284" s="352" t="s">
        <v>1982</v>
      </c>
      <c r="C284" s="351">
        <v>4860</v>
      </c>
      <c r="D284" s="351">
        <v>5017</v>
      </c>
      <c r="E284" s="350">
        <v>157</v>
      </c>
      <c r="F284" s="351" t="s">
        <v>1444</v>
      </c>
      <c r="G284" s="351" t="s">
        <v>1511</v>
      </c>
      <c r="H284" s="350" t="s">
        <v>1462</v>
      </c>
    </row>
    <row r="285" spans="1:8" ht="15.75" customHeight="1">
      <c r="A285" s="353"/>
      <c r="B285" s="352" t="s">
        <v>1981</v>
      </c>
      <c r="C285" s="351">
        <v>5400</v>
      </c>
      <c r="D285" s="351">
        <v>6017</v>
      </c>
      <c r="E285" s="350">
        <v>617</v>
      </c>
      <c r="F285" s="351" t="s">
        <v>1513</v>
      </c>
      <c r="G285" s="351" t="s">
        <v>1980</v>
      </c>
      <c r="H285" s="350" t="s">
        <v>1438</v>
      </c>
    </row>
    <row r="286" spans="1:8" ht="15.75" customHeight="1">
      <c r="A286" s="353"/>
      <c r="B286" s="352" t="s">
        <v>1979</v>
      </c>
      <c r="C286" s="351">
        <v>4860</v>
      </c>
      <c r="D286" s="351">
        <v>6151</v>
      </c>
      <c r="E286" s="350">
        <v>1291</v>
      </c>
      <c r="F286" s="351" t="s">
        <v>1435</v>
      </c>
      <c r="G286" s="351" t="s">
        <v>1978</v>
      </c>
      <c r="H286" s="350">
        <v>3</v>
      </c>
    </row>
    <row r="287" spans="1:8" ht="15.75" customHeight="1">
      <c r="A287" s="353"/>
      <c r="B287" s="352" t="s">
        <v>1977</v>
      </c>
      <c r="C287" s="351">
        <v>5400</v>
      </c>
      <c r="D287" s="351">
        <v>6280</v>
      </c>
      <c r="E287" s="350">
        <v>880</v>
      </c>
      <c r="F287" s="351" t="s">
        <v>1432</v>
      </c>
      <c r="G287" s="351" t="s">
        <v>1636</v>
      </c>
      <c r="H287" s="350" t="s">
        <v>1438</v>
      </c>
    </row>
    <row r="288" spans="1:8" ht="15.75" customHeight="1">
      <c r="A288" s="353"/>
      <c r="B288" s="352" t="s">
        <v>1976</v>
      </c>
      <c r="C288" s="351">
        <v>11298</v>
      </c>
      <c r="D288" s="351">
        <v>12042</v>
      </c>
      <c r="E288" s="350">
        <v>744</v>
      </c>
      <c r="F288" s="351" t="s">
        <v>1459</v>
      </c>
      <c r="G288" s="351" t="s">
        <v>1446</v>
      </c>
      <c r="H288" s="350" t="s">
        <v>1468</v>
      </c>
    </row>
    <row r="289" spans="1:8" ht="15.75" customHeight="1">
      <c r="A289" s="353"/>
      <c r="B289" s="352" t="s">
        <v>1975</v>
      </c>
      <c r="C289" s="351">
        <v>5400</v>
      </c>
      <c r="D289" s="351">
        <v>6083</v>
      </c>
      <c r="E289" s="350">
        <v>683</v>
      </c>
      <c r="F289" s="351">
        <v>4</v>
      </c>
      <c r="G289" s="351" t="s">
        <v>1509</v>
      </c>
      <c r="H289" s="350" t="s">
        <v>1462</v>
      </c>
    </row>
    <row r="290" spans="1:8" ht="15.75" customHeight="1">
      <c r="A290" s="353"/>
      <c r="B290" s="352" t="s">
        <v>1974</v>
      </c>
      <c r="C290" s="351">
        <v>5400</v>
      </c>
      <c r="D290" s="351">
        <v>5627</v>
      </c>
      <c r="E290" s="350">
        <v>227</v>
      </c>
      <c r="F290" s="351" t="s">
        <v>1525</v>
      </c>
      <c r="G290" s="351" t="s">
        <v>1973</v>
      </c>
      <c r="H290" s="350" t="s">
        <v>1540</v>
      </c>
    </row>
    <row r="291" spans="1:8" ht="15.75" customHeight="1">
      <c r="A291" s="349"/>
      <c r="B291" s="348" t="s">
        <v>1972</v>
      </c>
      <c r="C291" s="346">
        <v>230</v>
      </c>
      <c r="D291" s="346">
        <v>1411</v>
      </c>
      <c r="E291" s="347">
        <v>1181</v>
      </c>
      <c r="F291" s="346">
        <v>2</v>
      </c>
      <c r="G291" s="346">
        <v>2</v>
      </c>
      <c r="H291" s="355">
        <v>0</v>
      </c>
    </row>
    <row r="292" spans="1:8" ht="15.75" customHeight="1">
      <c r="A292" s="349"/>
      <c r="B292" s="348" t="s">
        <v>1971</v>
      </c>
      <c r="C292" s="346">
        <v>2100</v>
      </c>
      <c r="D292" s="346">
        <v>2973</v>
      </c>
      <c r="E292" s="347">
        <v>873</v>
      </c>
      <c r="F292" s="346" t="s">
        <v>1608</v>
      </c>
      <c r="G292" s="346" t="s">
        <v>1608</v>
      </c>
      <c r="H292" s="355">
        <v>0</v>
      </c>
    </row>
    <row r="293" spans="1:8" ht="15.75" customHeight="1">
      <c r="A293" s="349"/>
      <c r="B293" s="348" t="s">
        <v>1970</v>
      </c>
      <c r="C293" s="346">
        <v>2418</v>
      </c>
      <c r="D293" s="346">
        <v>3603</v>
      </c>
      <c r="E293" s="347">
        <v>1185</v>
      </c>
      <c r="F293" s="346" t="s">
        <v>1464</v>
      </c>
      <c r="G293" s="346" t="s">
        <v>1439</v>
      </c>
      <c r="H293" s="345" t="s">
        <v>1464</v>
      </c>
    </row>
    <row r="294" spans="1:8" ht="15.75" customHeight="1">
      <c r="A294" s="349"/>
      <c r="B294" s="348" t="s">
        <v>1969</v>
      </c>
      <c r="C294" s="346">
        <v>2370</v>
      </c>
      <c r="D294" s="346">
        <v>2655</v>
      </c>
      <c r="E294" s="347">
        <v>285</v>
      </c>
      <c r="F294" s="346" t="s">
        <v>1465</v>
      </c>
      <c r="G294" s="346" t="s">
        <v>1608</v>
      </c>
      <c r="H294" s="345" t="s">
        <v>1473</v>
      </c>
    </row>
    <row r="295" spans="1:8" ht="15.75" customHeight="1">
      <c r="A295" s="353"/>
      <c r="B295" s="352" t="s">
        <v>922</v>
      </c>
      <c r="C295" s="351">
        <v>10614</v>
      </c>
      <c r="D295" s="351">
        <v>13673</v>
      </c>
      <c r="E295" s="350">
        <v>3059</v>
      </c>
      <c r="F295" s="351" t="s">
        <v>1435</v>
      </c>
      <c r="G295" s="351" t="s">
        <v>1452</v>
      </c>
      <c r="H295" s="350" t="s">
        <v>1473</v>
      </c>
    </row>
    <row r="296" spans="1:8" ht="15.75" customHeight="1">
      <c r="A296" s="353"/>
      <c r="B296" s="352" t="s">
        <v>1968</v>
      </c>
      <c r="C296" s="351">
        <v>5400</v>
      </c>
      <c r="D296" s="351">
        <v>7225</v>
      </c>
      <c r="E296" s="350">
        <v>1825</v>
      </c>
      <c r="F296" s="351" t="s">
        <v>1444</v>
      </c>
      <c r="G296" s="351" t="s">
        <v>1747</v>
      </c>
      <c r="H296" s="350" t="s">
        <v>1532</v>
      </c>
    </row>
    <row r="297" spans="1:8" ht="15.75" customHeight="1">
      <c r="A297" s="349"/>
      <c r="B297" s="348" t="s">
        <v>1967</v>
      </c>
      <c r="C297" s="346">
        <v>283</v>
      </c>
      <c r="D297" s="346">
        <v>368</v>
      </c>
      <c r="E297" s="347">
        <v>85</v>
      </c>
      <c r="F297" s="346" t="s">
        <v>1473</v>
      </c>
      <c r="G297" s="346" t="s">
        <v>1473</v>
      </c>
      <c r="H297" s="355">
        <v>0</v>
      </c>
    </row>
    <row r="298" spans="1:8" ht="15.75" customHeight="1">
      <c r="A298" s="349"/>
      <c r="B298" s="348" t="s">
        <v>1966</v>
      </c>
      <c r="C298" s="346">
        <v>733</v>
      </c>
      <c r="D298" s="346">
        <v>812</v>
      </c>
      <c r="E298" s="347">
        <v>79</v>
      </c>
      <c r="F298" s="346" t="s">
        <v>1449</v>
      </c>
      <c r="G298" s="346" t="s">
        <v>1449</v>
      </c>
      <c r="H298" s="355">
        <v>0</v>
      </c>
    </row>
    <row r="299" spans="1:8" ht="15.75" customHeight="1">
      <c r="A299" s="349"/>
      <c r="B299" s="348" t="s">
        <v>1965</v>
      </c>
      <c r="C299" s="346">
        <v>979</v>
      </c>
      <c r="D299" s="346">
        <v>1058</v>
      </c>
      <c r="E299" s="347">
        <v>79</v>
      </c>
      <c r="F299" s="346" t="s">
        <v>1434</v>
      </c>
      <c r="G299" s="346" t="s">
        <v>1490</v>
      </c>
      <c r="H299" s="345" t="s">
        <v>1437</v>
      </c>
    </row>
    <row r="300" spans="1:8" ht="15.75" customHeight="1">
      <c r="A300" s="349"/>
      <c r="B300" s="348" t="s">
        <v>1964</v>
      </c>
      <c r="C300" s="346">
        <v>1180</v>
      </c>
      <c r="D300" s="346">
        <v>1303</v>
      </c>
      <c r="E300" s="347">
        <v>123</v>
      </c>
      <c r="F300" s="346" t="s">
        <v>1490</v>
      </c>
      <c r="G300" s="346" t="s">
        <v>1458</v>
      </c>
      <c r="H300" s="345" t="s">
        <v>1437</v>
      </c>
    </row>
    <row r="301" spans="1:8" ht="15.75" customHeight="1">
      <c r="A301" s="349"/>
      <c r="B301" s="348" t="s">
        <v>1963</v>
      </c>
      <c r="C301" s="346">
        <v>1364</v>
      </c>
      <c r="D301" s="346">
        <v>1468</v>
      </c>
      <c r="E301" s="347">
        <v>104</v>
      </c>
      <c r="F301" s="346" t="s">
        <v>1458</v>
      </c>
      <c r="G301" s="346" t="s">
        <v>1464</v>
      </c>
      <c r="H301" s="345" t="s">
        <v>1437</v>
      </c>
    </row>
    <row r="302" spans="1:8" ht="15.75" customHeight="1">
      <c r="A302" s="349"/>
      <c r="B302" s="348" t="s">
        <v>1962</v>
      </c>
      <c r="C302" s="346">
        <v>1531</v>
      </c>
      <c r="D302" s="346">
        <v>1671</v>
      </c>
      <c r="E302" s="347">
        <v>140</v>
      </c>
      <c r="F302" s="346" t="s">
        <v>1464</v>
      </c>
      <c r="G302" s="346" t="s">
        <v>1442</v>
      </c>
      <c r="H302" s="345" t="s">
        <v>1473</v>
      </c>
    </row>
    <row r="303" spans="1:8" ht="15.75" customHeight="1">
      <c r="A303" s="349"/>
      <c r="B303" s="348" t="s">
        <v>1961</v>
      </c>
      <c r="C303" s="346">
        <v>3289</v>
      </c>
      <c r="D303" s="346">
        <v>3389</v>
      </c>
      <c r="E303" s="347">
        <v>100</v>
      </c>
      <c r="F303" s="346" t="s">
        <v>1478</v>
      </c>
      <c r="G303" s="346" t="s">
        <v>1484</v>
      </c>
      <c r="H303" s="345" t="s">
        <v>1473</v>
      </c>
    </row>
    <row r="304" spans="1:8" ht="15.75" customHeight="1">
      <c r="A304" s="353"/>
      <c r="B304" s="352" t="s">
        <v>1960</v>
      </c>
      <c r="C304" s="351">
        <v>5953</v>
      </c>
      <c r="D304" s="351">
        <v>6571</v>
      </c>
      <c r="E304" s="350">
        <v>618</v>
      </c>
      <c r="F304" s="351">
        <v>2</v>
      </c>
      <c r="G304" s="351" t="s">
        <v>1469</v>
      </c>
      <c r="H304" s="350" t="s">
        <v>1437</v>
      </c>
    </row>
    <row r="305" spans="1:8" ht="15.75" customHeight="1">
      <c r="A305" s="353"/>
      <c r="B305" s="352" t="s">
        <v>1959</v>
      </c>
      <c r="C305" s="351">
        <v>6111</v>
      </c>
      <c r="D305" s="351">
        <v>6982</v>
      </c>
      <c r="E305" s="350">
        <v>871</v>
      </c>
      <c r="F305" s="351" t="s">
        <v>1438</v>
      </c>
      <c r="G305" s="351" t="s">
        <v>1469</v>
      </c>
      <c r="H305" s="350" t="s">
        <v>1473</v>
      </c>
    </row>
    <row r="306" spans="1:8" ht="15.75" customHeight="1">
      <c r="A306" s="349"/>
      <c r="B306" s="348" t="s">
        <v>1958</v>
      </c>
      <c r="C306" s="346">
        <v>102</v>
      </c>
      <c r="D306" s="346">
        <v>116</v>
      </c>
      <c r="E306" s="347">
        <v>14</v>
      </c>
      <c r="F306" s="346" t="s">
        <v>1494</v>
      </c>
      <c r="G306" s="346" t="s">
        <v>1437</v>
      </c>
      <c r="H306" s="347" t="s">
        <v>1468</v>
      </c>
    </row>
    <row r="307" spans="1:8" ht="15.75" customHeight="1">
      <c r="A307" s="349"/>
      <c r="B307" s="348" t="s">
        <v>1957</v>
      </c>
      <c r="C307" s="346">
        <v>218</v>
      </c>
      <c r="D307" s="346">
        <v>262</v>
      </c>
      <c r="E307" s="347">
        <v>44</v>
      </c>
      <c r="F307" s="346" t="s">
        <v>1473</v>
      </c>
      <c r="G307" s="346" t="s">
        <v>1473</v>
      </c>
      <c r="H307" s="355">
        <v>0</v>
      </c>
    </row>
    <row r="308" spans="1:8" ht="15.75" customHeight="1">
      <c r="A308" s="349"/>
      <c r="B308" s="348" t="s">
        <v>1956</v>
      </c>
      <c r="C308" s="346">
        <v>476</v>
      </c>
      <c r="D308" s="346">
        <v>541</v>
      </c>
      <c r="E308" s="347">
        <v>65</v>
      </c>
      <c r="F308" s="346" t="s">
        <v>1476</v>
      </c>
      <c r="G308" s="346" t="s">
        <v>1476</v>
      </c>
      <c r="H308" s="355">
        <v>0</v>
      </c>
    </row>
    <row r="309" spans="1:8" ht="15.75" customHeight="1">
      <c r="A309" s="349"/>
      <c r="B309" s="348" t="s">
        <v>1955</v>
      </c>
      <c r="C309" s="346">
        <v>682</v>
      </c>
      <c r="D309" s="346">
        <v>808</v>
      </c>
      <c r="E309" s="347">
        <v>126</v>
      </c>
      <c r="F309" s="346" t="s">
        <v>1449</v>
      </c>
      <c r="G309" s="346" t="s">
        <v>1449</v>
      </c>
      <c r="H309" s="355">
        <v>0</v>
      </c>
    </row>
    <row r="310" spans="1:8" ht="15.75" customHeight="1">
      <c r="A310" s="349"/>
      <c r="B310" s="348" t="s">
        <v>1954</v>
      </c>
      <c r="C310" s="346">
        <v>1125</v>
      </c>
      <c r="D310" s="346">
        <v>1220</v>
      </c>
      <c r="E310" s="347">
        <v>95</v>
      </c>
      <c r="F310" s="346" t="s">
        <v>1458</v>
      </c>
      <c r="G310" s="346" t="s">
        <v>1458</v>
      </c>
      <c r="H310" s="355">
        <v>0</v>
      </c>
    </row>
    <row r="311" spans="1:8" ht="15.75" customHeight="1">
      <c r="A311" s="349"/>
      <c r="B311" s="348" t="s">
        <v>1953</v>
      </c>
      <c r="C311" s="346">
        <v>1459</v>
      </c>
      <c r="D311" s="346">
        <v>1650</v>
      </c>
      <c r="E311" s="347">
        <v>191</v>
      </c>
      <c r="F311" s="346" t="s">
        <v>1464</v>
      </c>
      <c r="G311" s="346">
        <v>1</v>
      </c>
      <c r="H311" s="345" t="s">
        <v>1437</v>
      </c>
    </row>
    <row r="312" spans="1:8" ht="15.75" customHeight="1">
      <c r="A312" s="349"/>
      <c r="B312" s="348" t="s">
        <v>1952</v>
      </c>
      <c r="C312" s="346">
        <v>1731</v>
      </c>
      <c r="D312" s="346">
        <v>1848</v>
      </c>
      <c r="E312" s="347">
        <v>117</v>
      </c>
      <c r="F312" s="346" t="s">
        <v>1464</v>
      </c>
      <c r="G312" s="346" t="s">
        <v>1442</v>
      </c>
      <c r="H312" s="345" t="s">
        <v>1473</v>
      </c>
    </row>
    <row r="313" spans="1:8" ht="15.75" customHeight="1">
      <c r="A313" s="349"/>
      <c r="B313" s="348" t="s">
        <v>1951</v>
      </c>
      <c r="C313" s="346">
        <v>1979</v>
      </c>
      <c r="D313" s="346">
        <v>2096</v>
      </c>
      <c r="E313" s="347">
        <v>117</v>
      </c>
      <c r="F313" s="346">
        <v>1</v>
      </c>
      <c r="G313" s="346" t="s">
        <v>1431</v>
      </c>
      <c r="H313" s="345" t="s">
        <v>1473</v>
      </c>
    </row>
    <row r="314" spans="1:8" ht="15.75" customHeight="1">
      <c r="A314" s="353"/>
      <c r="B314" s="352" t="s">
        <v>1950</v>
      </c>
      <c r="C314" s="351">
        <v>4315</v>
      </c>
      <c r="D314" s="351">
        <v>6234</v>
      </c>
      <c r="E314" s="350">
        <v>1919</v>
      </c>
      <c r="F314" s="351" t="s">
        <v>1438</v>
      </c>
      <c r="G314" s="351">
        <v>2</v>
      </c>
      <c r="H314" s="350" t="s">
        <v>1437</v>
      </c>
    </row>
    <row r="315" spans="1:8" ht="15.75" customHeight="1">
      <c r="A315" s="353"/>
      <c r="B315" s="352" t="s">
        <v>1949</v>
      </c>
      <c r="C315" s="351">
        <v>4365</v>
      </c>
      <c r="D315" s="351">
        <v>6229</v>
      </c>
      <c r="E315" s="350">
        <v>1864</v>
      </c>
      <c r="F315" s="351" t="s">
        <v>1438</v>
      </c>
      <c r="G315" s="351">
        <v>2</v>
      </c>
      <c r="H315" s="350" t="s">
        <v>1437</v>
      </c>
    </row>
    <row r="316" spans="1:8" ht="15.75" customHeight="1">
      <c r="A316" s="353"/>
      <c r="B316" s="352" t="s">
        <v>1948</v>
      </c>
      <c r="C316" s="351">
        <v>5703</v>
      </c>
      <c r="D316" s="351">
        <v>6288</v>
      </c>
      <c r="E316" s="350">
        <v>585</v>
      </c>
      <c r="F316" s="351" t="s">
        <v>1520</v>
      </c>
      <c r="G316" s="351" t="s">
        <v>1438</v>
      </c>
      <c r="H316" s="350" t="s">
        <v>1473</v>
      </c>
    </row>
    <row r="317" spans="1:8" ht="15.75" customHeight="1">
      <c r="A317" s="349"/>
      <c r="B317" s="348" t="s">
        <v>1947</v>
      </c>
      <c r="C317" s="346">
        <v>1561</v>
      </c>
      <c r="D317" s="346">
        <v>1810</v>
      </c>
      <c r="E317" s="347">
        <v>249</v>
      </c>
      <c r="F317" s="346" t="s">
        <v>1442</v>
      </c>
      <c r="G317" s="346" t="s">
        <v>1431</v>
      </c>
      <c r="H317" s="345" t="s">
        <v>1437</v>
      </c>
    </row>
    <row r="318" spans="1:8" ht="15.75" customHeight="1">
      <c r="A318" s="349"/>
      <c r="B318" s="348" t="s">
        <v>1946</v>
      </c>
      <c r="C318" s="346">
        <v>1882</v>
      </c>
      <c r="D318" s="346">
        <v>2168</v>
      </c>
      <c r="E318" s="347">
        <v>286</v>
      </c>
      <c r="F318" s="346" t="s">
        <v>1478</v>
      </c>
      <c r="G318" s="346" t="s">
        <v>1431</v>
      </c>
      <c r="H318" s="347" t="s">
        <v>1487</v>
      </c>
    </row>
    <row r="319" spans="1:8" ht="15.75" customHeight="1">
      <c r="A319" s="353"/>
      <c r="B319" s="352" t="s">
        <v>1945</v>
      </c>
      <c r="C319" s="351">
        <v>4864</v>
      </c>
      <c r="D319" s="351">
        <v>5012</v>
      </c>
      <c r="E319" s="350">
        <v>148</v>
      </c>
      <c r="F319" s="351">
        <v>2</v>
      </c>
      <c r="G319" s="351" t="s">
        <v>1438</v>
      </c>
      <c r="H319" s="350" t="s">
        <v>1487</v>
      </c>
    </row>
    <row r="320" spans="1:8" ht="15.75" customHeight="1">
      <c r="A320" s="353"/>
      <c r="B320" s="352" t="s">
        <v>1944</v>
      </c>
      <c r="C320" s="351">
        <v>5156</v>
      </c>
      <c r="D320" s="351">
        <v>5319</v>
      </c>
      <c r="E320" s="350">
        <v>163</v>
      </c>
      <c r="F320" s="351" t="s">
        <v>1442</v>
      </c>
      <c r="G320" s="351" t="s">
        <v>1483</v>
      </c>
      <c r="H320" s="350" t="s">
        <v>1449</v>
      </c>
    </row>
    <row r="321" spans="1:8" ht="15.75" customHeight="1">
      <c r="A321" s="353"/>
      <c r="B321" s="352" t="s">
        <v>1943</v>
      </c>
      <c r="C321" s="351">
        <v>4512</v>
      </c>
      <c r="D321" s="351">
        <v>5484</v>
      </c>
      <c r="E321" s="350">
        <v>972</v>
      </c>
      <c r="F321" s="351" t="s">
        <v>1520</v>
      </c>
      <c r="G321" s="351" t="s">
        <v>1520</v>
      </c>
      <c r="H321" s="350">
        <v>0</v>
      </c>
    </row>
    <row r="322" spans="1:8" ht="15.75" customHeight="1">
      <c r="A322" s="353"/>
      <c r="B322" s="352" t="s">
        <v>1942</v>
      </c>
      <c r="C322" s="351">
        <v>5502</v>
      </c>
      <c r="D322" s="351">
        <v>5621</v>
      </c>
      <c r="E322" s="350">
        <v>119</v>
      </c>
      <c r="F322" s="351" t="s">
        <v>1484</v>
      </c>
      <c r="G322" s="351" t="s">
        <v>1483</v>
      </c>
      <c r="H322" s="350" t="s">
        <v>1437</v>
      </c>
    </row>
    <row r="323" spans="1:8" ht="15.75" customHeight="1">
      <c r="A323" s="349"/>
      <c r="B323" s="348" t="s">
        <v>1941</v>
      </c>
      <c r="C323" s="346">
        <v>408</v>
      </c>
      <c r="D323" s="346">
        <v>409</v>
      </c>
      <c r="E323" s="347">
        <v>1</v>
      </c>
      <c r="F323" s="346" t="s">
        <v>1476</v>
      </c>
      <c r="G323" s="346" t="s">
        <v>1494</v>
      </c>
      <c r="H323" s="347" t="s">
        <v>1487</v>
      </c>
    </row>
    <row r="324" spans="1:8" ht="15.75" customHeight="1">
      <c r="A324" s="349"/>
      <c r="B324" s="348" t="s">
        <v>1940</v>
      </c>
      <c r="C324" s="346">
        <v>593</v>
      </c>
      <c r="D324" s="346">
        <v>594</v>
      </c>
      <c r="E324" s="347">
        <v>1</v>
      </c>
      <c r="F324" s="346" t="s">
        <v>1476</v>
      </c>
      <c r="G324" s="346" t="s">
        <v>1449</v>
      </c>
      <c r="H324" s="345" t="s">
        <v>1437</v>
      </c>
    </row>
    <row r="325" spans="1:8" ht="15.75" customHeight="1">
      <c r="A325" s="349"/>
      <c r="B325" s="348" t="s">
        <v>1939</v>
      </c>
      <c r="C325" s="346">
        <v>791</v>
      </c>
      <c r="D325" s="346">
        <v>817</v>
      </c>
      <c r="E325" s="347">
        <v>26</v>
      </c>
      <c r="F325" s="346" t="s">
        <v>1490</v>
      </c>
      <c r="G325" s="346" t="s">
        <v>1434</v>
      </c>
      <c r="H325" s="347" t="s">
        <v>1487</v>
      </c>
    </row>
    <row r="326" spans="1:8" ht="15.75" customHeight="1">
      <c r="A326" s="349"/>
      <c r="B326" s="348" t="s">
        <v>1938</v>
      </c>
      <c r="C326" s="346">
        <v>1422</v>
      </c>
      <c r="D326" s="346">
        <v>1522</v>
      </c>
      <c r="E326" s="347">
        <v>100</v>
      </c>
      <c r="F326" s="346" t="s">
        <v>1442</v>
      </c>
      <c r="G326" s="346">
        <v>1</v>
      </c>
      <c r="H326" s="347" t="s">
        <v>1487</v>
      </c>
    </row>
    <row r="327" spans="1:8" ht="15.75" customHeight="1">
      <c r="A327" s="349"/>
      <c r="B327" s="348" t="s">
        <v>1937</v>
      </c>
      <c r="C327" s="346">
        <v>1496</v>
      </c>
      <c r="D327" s="346">
        <v>1810</v>
      </c>
      <c r="E327" s="347">
        <v>314</v>
      </c>
      <c r="F327" s="346" t="s">
        <v>1464</v>
      </c>
      <c r="G327" s="346" t="s">
        <v>1431</v>
      </c>
      <c r="H327" s="345" t="s">
        <v>1494</v>
      </c>
    </row>
    <row r="328" spans="1:8" ht="15.75" customHeight="1">
      <c r="A328" s="349"/>
      <c r="B328" s="348" t="s">
        <v>1936</v>
      </c>
      <c r="C328" s="346">
        <v>2622</v>
      </c>
      <c r="D328" s="346">
        <v>2708</v>
      </c>
      <c r="E328" s="347">
        <v>86</v>
      </c>
      <c r="F328" s="346" t="s">
        <v>1431</v>
      </c>
      <c r="G328" s="346" t="s">
        <v>1484</v>
      </c>
      <c r="H328" s="345" t="s">
        <v>1494</v>
      </c>
    </row>
    <row r="329" spans="1:8" ht="15.75" customHeight="1">
      <c r="A329" s="353"/>
      <c r="B329" s="352" t="s">
        <v>1935</v>
      </c>
      <c r="C329" s="351">
        <v>6123</v>
      </c>
      <c r="D329" s="351">
        <v>6430</v>
      </c>
      <c r="E329" s="350">
        <v>307</v>
      </c>
      <c r="F329" s="351" t="s">
        <v>1438</v>
      </c>
      <c r="G329" s="351" t="s">
        <v>1469</v>
      </c>
      <c r="H329" s="350" t="s">
        <v>1473</v>
      </c>
    </row>
    <row r="330" spans="1:8" ht="15.75" customHeight="1">
      <c r="A330" s="353"/>
      <c r="B330" s="352" t="s">
        <v>1934</v>
      </c>
      <c r="C330" s="351">
        <v>5821</v>
      </c>
      <c r="D330" s="351">
        <v>6430</v>
      </c>
      <c r="E330" s="350">
        <v>609</v>
      </c>
      <c r="F330" s="351" t="s">
        <v>1438</v>
      </c>
      <c r="G330" s="351" t="s">
        <v>1469</v>
      </c>
      <c r="H330" s="350" t="s">
        <v>1473</v>
      </c>
    </row>
    <row r="331" spans="1:8" ht="15.75" customHeight="1">
      <c r="A331" s="349"/>
      <c r="B331" s="348" t="s">
        <v>1933</v>
      </c>
      <c r="C331" s="346">
        <v>103</v>
      </c>
      <c r="D331" s="346">
        <v>104</v>
      </c>
      <c r="E331" s="347">
        <v>1</v>
      </c>
      <c r="F331" s="346" t="s">
        <v>1437</v>
      </c>
      <c r="G331" s="346" t="s">
        <v>1437</v>
      </c>
      <c r="H331" s="355">
        <v>0</v>
      </c>
    </row>
    <row r="332" spans="1:8" ht="15.75" customHeight="1">
      <c r="A332" s="349"/>
      <c r="B332" s="348" t="s">
        <v>1932</v>
      </c>
      <c r="C332" s="346">
        <v>194</v>
      </c>
      <c r="D332" s="346">
        <v>225</v>
      </c>
      <c r="E332" s="347">
        <v>31</v>
      </c>
      <c r="F332" s="346" t="s">
        <v>1494</v>
      </c>
      <c r="G332" s="346" t="s">
        <v>1473</v>
      </c>
      <c r="H332" s="347" t="s">
        <v>1487</v>
      </c>
    </row>
    <row r="333" spans="1:8" ht="15.75" customHeight="1">
      <c r="A333" s="349"/>
      <c r="B333" s="348" t="s">
        <v>1931</v>
      </c>
      <c r="C333" s="346">
        <v>466</v>
      </c>
      <c r="D333" s="346">
        <v>488</v>
      </c>
      <c r="E333" s="347">
        <v>22</v>
      </c>
      <c r="F333" s="346" t="s">
        <v>1476</v>
      </c>
      <c r="G333" s="346" t="s">
        <v>1476</v>
      </c>
      <c r="H333" s="355">
        <v>0</v>
      </c>
    </row>
    <row r="334" spans="1:8" ht="15.75" customHeight="1">
      <c r="A334" s="349"/>
      <c r="B334" s="348" t="s">
        <v>1930</v>
      </c>
      <c r="C334" s="346">
        <v>830</v>
      </c>
      <c r="D334" s="346">
        <v>896</v>
      </c>
      <c r="E334" s="347">
        <v>66</v>
      </c>
      <c r="F334" s="346" t="s">
        <v>1434</v>
      </c>
      <c r="G334" s="346" t="s">
        <v>1434</v>
      </c>
      <c r="H334" s="355">
        <v>0</v>
      </c>
    </row>
    <row r="335" spans="1:8" ht="15.75" customHeight="1">
      <c r="A335" s="349"/>
      <c r="B335" s="348" t="s">
        <v>1929</v>
      </c>
      <c r="C335" s="346">
        <v>998</v>
      </c>
      <c r="D335" s="346">
        <v>1085</v>
      </c>
      <c r="E335" s="347">
        <v>87</v>
      </c>
      <c r="F335" s="346" t="s">
        <v>1434</v>
      </c>
      <c r="G335" s="346" t="s">
        <v>1490</v>
      </c>
      <c r="H335" s="345" t="s">
        <v>1437</v>
      </c>
    </row>
    <row r="336" spans="1:8" ht="15.75" customHeight="1">
      <c r="A336" s="349"/>
      <c r="B336" s="348" t="s">
        <v>1928</v>
      </c>
      <c r="C336" s="346">
        <v>1364</v>
      </c>
      <c r="D336" s="346">
        <v>1415</v>
      </c>
      <c r="E336" s="347">
        <v>51</v>
      </c>
      <c r="F336" s="346" t="s">
        <v>1431</v>
      </c>
      <c r="G336" s="346">
        <v>1</v>
      </c>
      <c r="H336" s="347" t="s">
        <v>1468</v>
      </c>
    </row>
    <row r="337" spans="1:8" ht="15.75" customHeight="1">
      <c r="A337" s="349"/>
      <c r="B337" s="348" t="s">
        <v>1927</v>
      </c>
      <c r="C337" s="346">
        <v>2574</v>
      </c>
      <c r="D337" s="346">
        <v>2651</v>
      </c>
      <c r="E337" s="347">
        <v>77</v>
      </c>
      <c r="F337" s="346" t="s">
        <v>1438</v>
      </c>
      <c r="G337" s="346" t="s">
        <v>1545</v>
      </c>
      <c r="H337" s="347" t="s">
        <v>1455</v>
      </c>
    </row>
    <row r="338" spans="1:8" ht="15.75" customHeight="1">
      <c r="A338" s="349"/>
      <c r="B338" s="348" t="s">
        <v>1926</v>
      </c>
      <c r="C338" s="346">
        <v>3297</v>
      </c>
      <c r="D338" s="346">
        <v>3654</v>
      </c>
      <c r="E338" s="347">
        <v>357</v>
      </c>
      <c r="F338" s="346" t="s">
        <v>1478</v>
      </c>
      <c r="G338" s="346" t="s">
        <v>1484</v>
      </c>
      <c r="H338" s="345" t="s">
        <v>1473</v>
      </c>
    </row>
    <row r="339" spans="1:8" ht="15.75" customHeight="1">
      <c r="A339" s="349"/>
      <c r="B339" s="348" t="s">
        <v>1925</v>
      </c>
      <c r="C339" s="346">
        <v>3696</v>
      </c>
      <c r="D339" s="346">
        <v>4281</v>
      </c>
      <c r="E339" s="347">
        <v>585</v>
      </c>
      <c r="F339" s="346" t="s">
        <v>1478</v>
      </c>
      <c r="G339" s="346" t="s">
        <v>1484</v>
      </c>
      <c r="H339" s="345" t="s">
        <v>1473</v>
      </c>
    </row>
    <row r="340" spans="1:8" ht="15.75" customHeight="1">
      <c r="A340" s="353"/>
      <c r="B340" s="352" t="s">
        <v>1924</v>
      </c>
      <c r="C340" s="351">
        <v>4002</v>
      </c>
      <c r="D340" s="351">
        <v>5708</v>
      </c>
      <c r="E340" s="350">
        <v>1706</v>
      </c>
      <c r="F340" s="351" t="s">
        <v>1520</v>
      </c>
      <c r="G340" s="351">
        <v>2</v>
      </c>
      <c r="H340" s="350" t="s">
        <v>1494</v>
      </c>
    </row>
    <row r="341" spans="1:8" ht="15.75" customHeight="1">
      <c r="A341" s="353"/>
      <c r="B341" s="352" t="s">
        <v>1923</v>
      </c>
      <c r="C341" s="351">
        <v>4416</v>
      </c>
      <c r="D341" s="351">
        <v>5906</v>
      </c>
      <c r="E341" s="350">
        <v>1490</v>
      </c>
      <c r="F341" s="351" t="s">
        <v>1438</v>
      </c>
      <c r="G341" s="351">
        <v>2</v>
      </c>
      <c r="H341" s="350" t="s">
        <v>1437</v>
      </c>
    </row>
    <row r="342" spans="1:8" ht="15.75" customHeight="1">
      <c r="A342" s="353"/>
      <c r="B342" s="352" t="s">
        <v>1922</v>
      </c>
      <c r="C342" s="351">
        <v>7563</v>
      </c>
      <c r="D342" s="351">
        <v>9506</v>
      </c>
      <c r="E342" s="350">
        <v>1943</v>
      </c>
      <c r="F342" s="351" t="s">
        <v>1545</v>
      </c>
      <c r="G342" s="351" t="s">
        <v>1469</v>
      </c>
      <c r="H342" s="350" t="s">
        <v>1490</v>
      </c>
    </row>
    <row r="343" spans="1:8" ht="15.75" customHeight="1">
      <c r="A343" s="349"/>
      <c r="B343" s="348" t="s">
        <v>1921</v>
      </c>
      <c r="C343" s="346">
        <v>130</v>
      </c>
      <c r="D343" s="346">
        <v>280</v>
      </c>
      <c r="E343" s="347">
        <v>150</v>
      </c>
      <c r="F343" s="346" t="s">
        <v>1476</v>
      </c>
      <c r="G343" s="346" t="s">
        <v>1476</v>
      </c>
      <c r="H343" s="355">
        <v>0</v>
      </c>
    </row>
    <row r="344" spans="1:8" ht="15.75" customHeight="1">
      <c r="A344" s="349"/>
      <c r="B344" s="348" t="s">
        <v>1920</v>
      </c>
      <c r="C344" s="346">
        <v>640</v>
      </c>
      <c r="D344" s="346">
        <v>1328</v>
      </c>
      <c r="E344" s="347">
        <v>688</v>
      </c>
      <c r="F344" s="346" t="s">
        <v>1520</v>
      </c>
      <c r="G344" s="346" t="s">
        <v>1520</v>
      </c>
      <c r="H344" s="355">
        <v>0</v>
      </c>
    </row>
    <row r="345" spans="1:8" ht="15.75" customHeight="1">
      <c r="A345" s="349"/>
      <c r="B345" s="348" t="s">
        <v>1919</v>
      </c>
      <c r="C345" s="346">
        <v>600</v>
      </c>
      <c r="D345" s="346">
        <v>1542</v>
      </c>
      <c r="E345" s="347">
        <v>942</v>
      </c>
      <c r="F345" s="346" t="s">
        <v>1453</v>
      </c>
      <c r="G345" s="346" t="s">
        <v>1453</v>
      </c>
      <c r="H345" s="355">
        <v>0</v>
      </c>
    </row>
    <row r="346" spans="1:8" ht="15.75" customHeight="1">
      <c r="A346" s="349"/>
      <c r="B346" s="348" t="s">
        <v>822</v>
      </c>
      <c r="C346" s="346">
        <v>630</v>
      </c>
      <c r="D346" s="346">
        <v>2092</v>
      </c>
      <c r="E346" s="347">
        <v>1462</v>
      </c>
      <c r="F346" s="346" t="s">
        <v>1471</v>
      </c>
      <c r="G346" s="346" t="s">
        <v>1471</v>
      </c>
      <c r="H346" s="355">
        <v>0</v>
      </c>
    </row>
    <row r="347" spans="1:8" ht="15.75" customHeight="1">
      <c r="A347" s="349"/>
      <c r="B347" s="348" t="s">
        <v>1918</v>
      </c>
      <c r="C347" s="346">
        <v>1170</v>
      </c>
      <c r="D347" s="346">
        <v>1693</v>
      </c>
      <c r="E347" s="347">
        <v>523</v>
      </c>
      <c r="F347" s="346">
        <v>3</v>
      </c>
      <c r="G347" s="346" t="s">
        <v>1459</v>
      </c>
      <c r="H347" s="345" t="s">
        <v>1494</v>
      </c>
    </row>
    <row r="348" spans="1:8" ht="15.75" customHeight="1">
      <c r="A348" s="349"/>
      <c r="B348" s="348" t="s">
        <v>1917</v>
      </c>
      <c r="C348" s="346">
        <v>1730</v>
      </c>
      <c r="D348" s="346">
        <v>2458</v>
      </c>
      <c r="E348" s="347">
        <v>728</v>
      </c>
      <c r="F348" s="346" t="s">
        <v>1471</v>
      </c>
      <c r="G348" s="346" t="s">
        <v>1578</v>
      </c>
      <c r="H348" s="345" t="s">
        <v>1442</v>
      </c>
    </row>
    <row r="349" spans="1:8" ht="15.75" customHeight="1">
      <c r="A349" s="349"/>
      <c r="B349" s="348" t="s">
        <v>1916</v>
      </c>
      <c r="C349" s="346">
        <v>2500</v>
      </c>
      <c r="D349" s="346">
        <v>2658</v>
      </c>
      <c r="E349" s="347">
        <v>158</v>
      </c>
      <c r="F349" s="346" t="s">
        <v>1453</v>
      </c>
      <c r="G349" s="346" t="s">
        <v>1608</v>
      </c>
      <c r="H349" s="345">
        <v>1</v>
      </c>
    </row>
    <row r="350" spans="1:8" ht="15.75" customHeight="1">
      <c r="A350" s="349"/>
      <c r="B350" s="348" t="s">
        <v>1915</v>
      </c>
      <c r="C350" s="346">
        <v>2350</v>
      </c>
      <c r="D350" s="346">
        <v>2658</v>
      </c>
      <c r="E350" s="347">
        <v>308</v>
      </c>
      <c r="F350" s="346" t="s">
        <v>1471</v>
      </c>
      <c r="G350" s="346" t="s">
        <v>1608</v>
      </c>
      <c r="H350" s="345" t="s">
        <v>1464</v>
      </c>
    </row>
    <row r="351" spans="1:8" ht="15.75" customHeight="1">
      <c r="A351" s="353"/>
      <c r="B351" s="352" t="s">
        <v>1914</v>
      </c>
      <c r="C351" s="351">
        <v>3399</v>
      </c>
      <c r="D351" s="351">
        <v>5440</v>
      </c>
      <c r="E351" s="350">
        <v>2041</v>
      </c>
      <c r="F351" s="351" t="s">
        <v>1483</v>
      </c>
      <c r="G351" s="351" t="s">
        <v>1520</v>
      </c>
      <c r="H351" s="350" t="s">
        <v>1437</v>
      </c>
    </row>
    <row r="352" spans="1:8" ht="15.75" customHeight="1">
      <c r="A352" s="349"/>
      <c r="B352" s="348" t="s">
        <v>1913</v>
      </c>
      <c r="C352" s="346">
        <v>390</v>
      </c>
      <c r="D352" s="346">
        <v>778</v>
      </c>
      <c r="E352" s="347">
        <v>388</v>
      </c>
      <c r="F352" s="346" t="s">
        <v>1545</v>
      </c>
      <c r="G352" s="346" t="s">
        <v>1545</v>
      </c>
      <c r="H352" s="355">
        <v>0</v>
      </c>
    </row>
    <row r="353" spans="1:8" ht="15.75" customHeight="1">
      <c r="A353" s="349"/>
      <c r="B353" s="348" t="s">
        <v>1912</v>
      </c>
      <c r="C353" s="346">
        <v>1550</v>
      </c>
      <c r="D353" s="346">
        <v>2587</v>
      </c>
      <c r="E353" s="347">
        <v>1037</v>
      </c>
      <c r="F353" s="346">
        <v>3</v>
      </c>
      <c r="G353" s="346" t="s">
        <v>1608</v>
      </c>
      <c r="H353" s="345" t="s">
        <v>1490</v>
      </c>
    </row>
    <row r="354" spans="1:8" ht="15.75" customHeight="1">
      <c r="A354" s="349"/>
      <c r="B354" s="348" t="s">
        <v>1911</v>
      </c>
      <c r="C354" s="346">
        <v>2390</v>
      </c>
      <c r="D354" s="346">
        <v>3297</v>
      </c>
      <c r="E354" s="347">
        <v>907</v>
      </c>
      <c r="F354" s="346">
        <v>3</v>
      </c>
      <c r="G354" s="346">
        <v>4</v>
      </c>
      <c r="H354" s="345">
        <v>1</v>
      </c>
    </row>
    <row r="355" spans="1:8" ht="15.75" customHeight="1">
      <c r="A355" s="349"/>
      <c r="B355" s="348" t="s">
        <v>1910</v>
      </c>
      <c r="C355" s="346">
        <v>2020</v>
      </c>
      <c r="D355" s="346">
        <v>3299</v>
      </c>
      <c r="E355" s="347">
        <v>1279</v>
      </c>
      <c r="F355" s="346">
        <v>3</v>
      </c>
      <c r="G355" s="346" t="s">
        <v>1578</v>
      </c>
      <c r="H355" s="345" t="s">
        <v>1464</v>
      </c>
    </row>
    <row r="356" spans="1:8" ht="15.75" customHeight="1">
      <c r="A356" s="349"/>
      <c r="B356" s="348" t="s">
        <v>1909</v>
      </c>
      <c r="C356" s="346">
        <v>2470</v>
      </c>
      <c r="D356" s="346">
        <v>3611</v>
      </c>
      <c r="E356" s="347">
        <v>1141</v>
      </c>
      <c r="F356" s="346" t="s">
        <v>1530</v>
      </c>
      <c r="G356" s="346" t="s">
        <v>1432</v>
      </c>
      <c r="H356" s="345" t="s">
        <v>1478</v>
      </c>
    </row>
    <row r="357" spans="1:8" ht="15.75" customHeight="1">
      <c r="A357" s="349"/>
      <c r="B357" s="348" t="s">
        <v>1908</v>
      </c>
      <c r="C357" s="346">
        <v>1400</v>
      </c>
      <c r="D357" s="346">
        <v>3636</v>
      </c>
      <c r="E357" s="347">
        <v>2236</v>
      </c>
      <c r="F357" s="346">
        <v>3</v>
      </c>
      <c r="G357" s="346" t="s">
        <v>1432</v>
      </c>
      <c r="H357" s="345" t="s">
        <v>1431</v>
      </c>
    </row>
    <row r="358" spans="1:8" ht="15.75" customHeight="1">
      <c r="A358" s="349"/>
      <c r="B358" s="348" t="s">
        <v>1005</v>
      </c>
      <c r="C358" s="346">
        <v>4848</v>
      </c>
      <c r="D358" s="346">
        <v>5714</v>
      </c>
      <c r="E358" s="347">
        <v>866</v>
      </c>
      <c r="F358" s="346" t="s">
        <v>1545</v>
      </c>
      <c r="G358" s="346" t="s">
        <v>1520</v>
      </c>
      <c r="H358" s="345" t="s">
        <v>1494</v>
      </c>
    </row>
    <row r="359" spans="1:8" ht="15.75" customHeight="1">
      <c r="A359" s="349"/>
      <c r="B359" s="348" t="s">
        <v>1907</v>
      </c>
      <c r="C359" s="346">
        <v>307</v>
      </c>
      <c r="D359" s="346">
        <v>312</v>
      </c>
      <c r="E359" s="347">
        <v>5</v>
      </c>
      <c r="F359" s="346" t="s">
        <v>1473</v>
      </c>
      <c r="G359" s="346" t="s">
        <v>1494</v>
      </c>
      <c r="H359" s="345" t="s">
        <v>1437</v>
      </c>
    </row>
    <row r="360" spans="1:8" ht="15.75" customHeight="1">
      <c r="A360" s="349"/>
      <c r="B360" s="348" t="s">
        <v>1906</v>
      </c>
      <c r="C360" s="346">
        <v>766</v>
      </c>
      <c r="D360" s="346">
        <v>846</v>
      </c>
      <c r="E360" s="347">
        <v>80</v>
      </c>
      <c r="F360" s="346" t="s">
        <v>1476</v>
      </c>
      <c r="G360" s="346" t="s">
        <v>1476</v>
      </c>
      <c r="H360" s="355">
        <v>0</v>
      </c>
    </row>
    <row r="361" spans="1:8" ht="15.75" customHeight="1">
      <c r="A361" s="349"/>
      <c r="B361" s="348" t="s">
        <v>1905</v>
      </c>
      <c r="C361" s="346">
        <v>1233</v>
      </c>
      <c r="D361" s="346">
        <v>1388</v>
      </c>
      <c r="E361" s="347">
        <v>155</v>
      </c>
      <c r="F361" s="346" t="s">
        <v>1464</v>
      </c>
      <c r="G361" s="346" t="s">
        <v>1442</v>
      </c>
      <c r="H361" s="345" t="s">
        <v>1473</v>
      </c>
    </row>
    <row r="362" spans="1:8" ht="15.75" customHeight="1">
      <c r="A362" s="349"/>
      <c r="B362" s="348" t="s">
        <v>1904</v>
      </c>
      <c r="C362" s="346">
        <v>1726</v>
      </c>
      <c r="D362" s="346">
        <v>1816</v>
      </c>
      <c r="E362" s="347">
        <v>90</v>
      </c>
      <c r="F362" s="346">
        <v>1</v>
      </c>
      <c r="G362" s="346" t="s">
        <v>1545</v>
      </c>
      <c r="H362" s="345" t="s">
        <v>1476</v>
      </c>
    </row>
    <row r="363" spans="1:8" ht="15.75" customHeight="1">
      <c r="A363" s="349"/>
      <c r="B363" s="348" t="s">
        <v>1903</v>
      </c>
      <c r="C363" s="346">
        <v>529</v>
      </c>
      <c r="D363" s="346">
        <v>560</v>
      </c>
      <c r="E363" s="347">
        <v>31</v>
      </c>
      <c r="F363" s="346" t="s">
        <v>1473</v>
      </c>
      <c r="G363" s="346" t="s">
        <v>1476</v>
      </c>
      <c r="H363" s="345" t="s">
        <v>1473</v>
      </c>
    </row>
    <row r="364" spans="1:8" ht="15.75" customHeight="1">
      <c r="A364" s="353"/>
      <c r="B364" s="352" t="s">
        <v>1902</v>
      </c>
      <c r="C364" s="351">
        <v>5073</v>
      </c>
      <c r="D364" s="351">
        <v>15338</v>
      </c>
      <c r="E364" s="350">
        <v>10265</v>
      </c>
      <c r="F364" s="351" t="s">
        <v>1729</v>
      </c>
      <c r="G364" s="351" t="s">
        <v>1570</v>
      </c>
      <c r="H364" s="350" t="s">
        <v>1901</v>
      </c>
    </row>
    <row r="365" spans="1:8" ht="15.75" customHeight="1">
      <c r="A365" s="349"/>
      <c r="B365" s="348" t="s">
        <v>1900</v>
      </c>
      <c r="C365" s="346">
        <v>8579</v>
      </c>
      <c r="D365" s="346">
        <v>9260</v>
      </c>
      <c r="E365" s="347">
        <v>681</v>
      </c>
      <c r="F365" s="346" t="s">
        <v>1478</v>
      </c>
      <c r="G365" s="346" t="s">
        <v>1469</v>
      </c>
      <c r="H365" s="345" t="s">
        <v>1458</v>
      </c>
    </row>
    <row r="366" spans="1:8" ht="15.75" customHeight="1">
      <c r="A366" s="349"/>
      <c r="B366" s="348" t="s">
        <v>1899</v>
      </c>
      <c r="C366" s="346">
        <v>8774</v>
      </c>
      <c r="D366" s="346">
        <v>9970</v>
      </c>
      <c r="E366" s="347">
        <v>1196</v>
      </c>
      <c r="F366" s="346" t="s">
        <v>1439</v>
      </c>
      <c r="G366" s="346" t="s">
        <v>1532</v>
      </c>
      <c r="H366" s="345" t="s">
        <v>1476</v>
      </c>
    </row>
    <row r="367" spans="1:8" ht="15.75" customHeight="1">
      <c r="A367" s="353"/>
      <c r="B367" s="352" t="s">
        <v>1898</v>
      </c>
      <c r="C367" s="351">
        <v>15047</v>
      </c>
      <c r="D367" s="351">
        <v>17457</v>
      </c>
      <c r="E367" s="350">
        <v>2410</v>
      </c>
      <c r="F367" s="351" t="s">
        <v>1680</v>
      </c>
      <c r="G367" s="351" t="s">
        <v>1514</v>
      </c>
      <c r="H367" s="350" t="s">
        <v>1683</v>
      </c>
    </row>
    <row r="368" spans="1:8" ht="15.75" customHeight="1">
      <c r="A368" s="353"/>
      <c r="B368" s="352" t="s">
        <v>1897</v>
      </c>
      <c r="C368" s="351">
        <v>15977</v>
      </c>
      <c r="D368" s="351">
        <v>18824</v>
      </c>
      <c r="E368" s="350">
        <v>2847</v>
      </c>
      <c r="F368" s="351">
        <v>4</v>
      </c>
      <c r="G368" s="351" t="s">
        <v>1513</v>
      </c>
      <c r="H368" s="350" t="s">
        <v>1434</v>
      </c>
    </row>
    <row r="369" spans="1:8" ht="15.75" customHeight="1">
      <c r="A369" s="349"/>
      <c r="B369" s="348" t="s">
        <v>1896</v>
      </c>
      <c r="C369" s="346">
        <v>390</v>
      </c>
      <c r="D369" s="346">
        <v>623</v>
      </c>
      <c r="E369" s="347">
        <v>233</v>
      </c>
      <c r="F369" s="346" t="s">
        <v>1431</v>
      </c>
      <c r="G369" s="346" t="s">
        <v>1431</v>
      </c>
      <c r="H369" s="355">
        <v>0</v>
      </c>
    </row>
    <row r="370" spans="1:8" ht="15.75" customHeight="1">
      <c r="A370" s="349"/>
      <c r="B370" s="348" t="s">
        <v>1895</v>
      </c>
      <c r="C370" s="346">
        <v>1100</v>
      </c>
      <c r="D370" s="346">
        <v>2125</v>
      </c>
      <c r="E370" s="347">
        <v>1025</v>
      </c>
      <c r="F370" s="346" t="s">
        <v>1466</v>
      </c>
      <c r="G370" s="346" t="s">
        <v>1466</v>
      </c>
      <c r="H370" s="355">
        <v>0</v>
      </c>
    </row>
    <row r="371" spans="1:8" ht="15.75" customHeight="1">
      <c r="A371" s="349"/>
      <c r="B371" s="348" t="s">
        <v>1894</v>
      </c>
      <c r="C371" s="346">
        <v>1210</v>
      </c>
      <c r="D371" s="346">
        <v>1399</v>
      </c>
      <c r="E371" s="347">
        <v>189</v>
      </c>
      <c r="F371" s="346" t="s">
        <v>1462</v>
      </c>
      <c r="G371" s="346">
        <v>3</v>
      </c>
      <c r="H371" s="345" t="s">
        <v>1490</v>
      </c>
    </row>
    <row r="372" spans="1:8" ht="15.75" customHeight="1">
      <c r="A372" s="349"/>
      <c r="B372" s="348" t="s">
        <v>1893</v>
      </c>
      <c r="C372" s="346">
        <v>2000</v>
      </c>
      <c r="D372" s="346">
        <v>7685</v>
      </c>
      <c r="E372" s="347">
        <v>5685</v>
      </c>
      <c r="F372" s="346" t="s">
        <v>1435</v>
      </c>
      <c r="G372" s="346">
        <v>8</v>
      </c>
      <c r="H372" s="345" t="s">
        <v>1540</v>
      </c>
    </row>
    <row r="373" spans="1:8" ht="15.75" customHeight="1">
      <c r="A373" s="353"/>
      <c r="B373" s="352" t="s">
        <v>1892</v>
      </c>
      <c r="C373" s="351">
        <v>10692</v>
      </c>
      <c r="D373" s="351">
        <v>17569</v>
      </c>
      <c r="E373" s="350">
        <v>6877</v>
      </c>
      <c r="F373" s="351" t="s">
        <v>1452</v>
      </c>
      <c r="G373" s="351" t="s">
        <v>1432</v>
      </c>
      <c r="H373" s="350" t="s">
        <v>1476</v>
      </c>
    </row>
    <row r="374" spans="1:8" ht="15.75" customHeight="1">
      <c r="A374" s="349"/>
      <c r="B374" s="348" t="s">
        <v>1891</v>
      </c>
      <c r="C374" s="346">
        <v>220</v>
      </c>
      <c r="D374" s="346">
        <v>282</v>
      </c>
      <c r="E374" s="347">
        <v>62</v>
      </c>
      <c r="F374" s="346" t="s">
        <v>1434</v>
      </c>
      <c r="G374" s="346" t="s">
        <v>1434</v>
      </c>
      <c r="H374" s="355">
        <v>0</v>
      </c>
    </row>
    <row r="375" spans="1:8" ht="15.75" customHeight="1">
      <c r="A375" s="349"/>
      <c r="B375" s="348" t="s">
        <v>1890</v>
      </c>
      <c r="C375" s="346">
        <v>610</v>
      </c>
      <c r="D375" s="346">
        <v>2005</v>
      </c>
      <c r="E375" s="347">
        <v>1395</v>
      </c>
      <c r="F375" s="346" t="s">
        <v>1438</v>
      </c>
      <c r="G375" s="346" t="s">
        <v>1438</v>
      </c>
      <c r="H375" s="355">
        <v>0</v>
      </c>
    </row>
    <row r="376" spans="1:8" ht="15.75" customHeight="1">
      <c r="A376" s="349"/>
      <c r="B376" s="348" t="s">
        <v>1889</v>
      </c>
      <c r="C376" s="346">
        <v>690</v>
      </c>
      <c r="D376" s="346">
        <v>3878</v>
      </c>
      <c r="E376" s="347">
        <v>3188</v>
      </c>
      <c r="F376" s="346" t="s">
        <v>1461</v>
      </c>
      <c r="G376" s="346" t="s">
        <v>1461</v>
      </c>
      <c r="H376" s="355">
        <v>0</v>
      </c>
    </row>
    <row r="377" spans="1:8" ht="15.75" customHeight="1">
      <c r="A377" s="353"/>
      <c r="B377" s="352" t="s">
        <v>903</v>
      </c>
      <c r="C377" s="351">
        <v>7533</v>
      </c>
      <c r="D377" s="351">
        <v>8754</v>
      </c>
      <c r="E377" s="350">
        <v>1221</v>
      </c>
      <c r="F377" s="351" t="s">
        <v>1456</v>
      </c>
      <c r="G377" s="351">
        <v>2</v>
      </c>
      <c r="H377" s="350" t="s">
        <v>1455</v>
      </c>
    </row>
    <row r="378" spans="1:8" ht="15.75" customHeight="1">
      <c r="A378" s="349"/>
      <c r="B378" s="348" t="s">
        <v>1888</v>
      </c>
      <c r="C378" s="346">
        <v>2000</v>
      </c>
      <c r="D378" s="346">
        <v>3364</v>
      </c>
      <c r="E378" s="347">
        <v>1364</v>
      </c>
      <c r="F378" s="346" t="s">
        <v>1465</v>
      </c>
      <c r="G378" s="346" t="s">
        <v>1432</v>
      </c>
      <c r="H378" s="345" t="s">
        <v>1490</v>
      </c>
    </row>
    <row r="379" spans="1:8" ht="15.75" customHeight="1">
      <c r="A379" s="349"/>
      <c r="B379" s="348" t="s">
        <v>1887</v>
      </c>
      <c r="C379" s="346">
        <v>689</v>
      </c>
      <c r="D379" s="346">
        <v>871</v>
      </c>
      <c r="E379" s="347">
        <v>182</v>
      </c>
      <c r="F379" s="346" t="s">
        <v>1434</v>
      </c>
      <c r="G379" s="346" t="s">
        <v>1464</v>
      </c>
      <c r="H379" s="345" t="s">
        <v>1494</v>
      </c>
    </row>
    <row r="380" spans="1:8" ht="15.75" customHeight="1">
      <c r="A380" s="349"/>
      <c r="B380" s="348" t="s">
        <v>1886</v>
      </c>
      <c r="C380" s="346">
        <v>909</v>
      </c>
      <c r="D380" s="346">
        <v>1305</v>
      </c>
      <c r="E380" s="347">
        <v>396</v>
      </c>
      <c r="F380" s="346">
        <v>1</v>
      </c>
      <c r="G380" s="346" t="s">
        <v>1545</v>
      </c>
      <c r="H380" s="345" t="s">
        <v>1476</v>
      </c>
    </row>
    <row r="381" spans="1:8" ht="15.75" customHeight="1">
      <c r="A381" s="349"/>
      <c r="B381" s="348" t="s">
        <v>1885</v>
      </c>
      <c r="C381" s="346">
        <v>1741</v>
      </c>
      <c r="D381" s="346">
        <v>2435</v>
      </c>
      <c r="E381" s="347">
        <v>694</v>
      </c>
      <c r="F381" s="346" t="s">
        <v>1438</v>
      </c>
      <c r="G381" s="346" t="s">
        <v>1525</v>
      </c>
      <c r="H381" s="345" t="s">
        <v>1449</v>
      </c>
    </row>
    <row r="382" spans="1:8" ht="15.75" customHeight="1">
      <c r="A382" s="353"/>
      <c r="B382" s="352" t="s">
        <v>1884</v>
      </c>
      <c r="C382" s="351">
        <v>7675</v>
      </c>
      <c r="D382" s="351">
        <v>8067</v>
      </c>
      <c r="E382" s="350">
        <v>392</v>
      </c>
      <c r="F382" s="351" t="s">
        <v>1883</v>
      </c>
      <c r="G382" s="351">
        <v>6</v>
      </c>
      <c r="H382" s="350" t="s">
        <v>1473</v>
      </c>
    </row>
    <row r="383" spans="1:8" ht="15.75" customHeight="1">
      <c r="A383" s="349"/>
      <c r="B383" s="348" t="s">
        <v>1882</v>
      </c>
      <c r="C383" s="346">
        <v>624</v>
      </c>
      <c r="D383" s="346">
        <v>885</v>
      </c>
      <c r="E383" s="347">
        <v>261</v>
      </c>
      <c r="F383" s="346" t="s">
        <v>1449</v>
      </c>
      <c r="G383" s="346" t="s">
        <v>1464</v>
      </c>
      <c r="H383" s="345" t="s">
        <v>1476</v>
      </c>
    </row>
    <row r="384" spans="1:8" ht="15.75" customHeight="1">
      <c r="A384" s="349"/>
      <c r="B384" s="348" t="s">
        <v>1881</v>
      </c>
      <c r="C384" s="346">
        <v>1170</v>
      </c>
      <c r="D384" s="346">
        <v>1307</v>
      </c>
      <c r="E384" s="347">
        <v>137</v>
      </c>
      <c r="F384" s="346" t="s">
        <v>1442</v>
      </c>
      <c r="G384" s="346" t="s">
        <v>1478</v>
      </c>
      <c r="H384" s="345" t="s">
        <v>1473</v>
      </c>
    </row>
    <row r="385" spans="1:8" ht="15.75" customHeight="1">
      <c r="A385" s="349"/>
      <c r="B385" s="348" t="s">
        <v>1880</v>
      </c>
      <c r="C385" s="346">
        <v>1274</v>
      </c>
      <c r="D385" s="346">
        <v>1762</v>
      </c>
      <c r="E385" s="347">
        <v>488</v>
      </c>
      <c r="F385" s="346" t="s">
        <v>1484</v>
      </c>
      <c r="G385" s="346" t="s">
        <v>1438</v>
      </c>
      <c r="H385" s="345" t="s">
        <v>1476</v>
      </c>
    </row>
    <row r="386" spans="1:8" ht="15.75" customHeight="1">
      <c r="A386" s="349"/>
      <c r="B386" s="348" t="s">
        <v>1879</v>
      </c>
      <c r="C386" s="346">
        <v>2730</v>
      </c>
      <c r="D386" s="346">
        <v>3756</v>
      </c>
      <c r="E386" s="347">
        <v>1026</v>
      </c>
      <c r="F386" s="346" t="s">
        <v>1438</v>
      </c>
      <c r="G386" s="346">
        <v>4</v>
      </c>
      <c r="H386" s="345" t="s">
        <v>1469</v>
      </c>
    </row>
    <row r="387" spans="1:8" ht="15.75" customHeight="1">
      <c r="A387" s="349"/>
      <c r="B387" s="348" t="s">
        <v>1878</v>
      </c>
      <c r="C387" s="346">
        <v>4201</v>
      </c>
      <c r="D387" s="346">
        <v>4309</v>
      </c>
      <c r="E387" s="347">
        <v>108</v>
      </c>
      <c r="F387" s="346" t="s">
        <v>1528</v>
      </c>
      <c r="G387" s="346" t="s">
        <v>1603</v>
      </c>
      <c r="H387" s="345" t="s">
        <v>1483</v>
      </c>
    </row>
    <row r="388" spans="1:8" ht="15.75" customHeight="1">
      <c r="A388" s="349"/>
      <c r="B388" s="348" t="s">
        <v>1874</v>
      </c>
      <c r="C388" s="346">
        <v>260</v>
      </c>
      <c r="D388" s="346">
        <v>358</v>
      </c>
      <c r="E388" s="347">
        <v>98</v>
      </c>
      <c r="F388" s="346" t="s">
        <v>1478</v>
      </c>
      <c r="G388" s="346" t="s">
        <v>1478</v>
      </c>
      <c r="H388" s="355">
        <v>0</v>
      </c>
    </row>
    <row r="389" spans="1:8" ht="15.75" customHeight="1">
      <c r="A389" s="349"/>
      <c r="B389" s="348" t="s">
        <v>1877</v>
      </c>
      <c r="C389" s="346">
        <v>580</v>
      </c>
      <c r="D389" s="346">
        <v>806</v>
      </c>
      <c r="E389" s="347">
        <v>226</v>
      </c>
      <c r="F389" s="346" t="s">
        <v>1466</v>
      </c>
      <c r="G389" s="346" t="s">
        <v>1466</v>
      </c>
      <c r="H389" s="355">
        <v>0</v>
      </c>
    </row>
    <row r="390" spans="1:8" ht="15.75" customHeight="1">
      <c r="A390" s="349"/>
      <c r="B390" s="348" t="s">
        <v>1876</v>
      </c>
      <c r="C390" s="346">
        <v>920</v>
      </c>
      <c r="D390" s="346">
        <v>2340</v>
      </c>
      <c r="E390" s="347">
        <v>1420</v>
      </c>
      <c r="F390" s="346">
        <v>7</v>
      </c>
      <c r="G390" s="346">
        <v>7</v>
      </c>
      <c r="H390" s="355">
        <v>0</v>
      </c>
    </row>
    <row r="391" spans="1:8" ht="15.75" customHeight="1">
      <c r="A391" s="349"/>
      <c r="B391" s="348" t="s">
        <v>1875</v>
      </c>
      <c r="C391" s="346">
        <v>1190</v>
      </c>
      <c r="D391" s="346">
        <v>2295</v>
      </c>
      <c r="E391" s="347">
        <v>1105</v>
      </c>
      <c r="F391" s="346">
        <v>8</v>
      </c>
      <c r="G391" s="346">
        <v>12</v>
      </c>
      <c r="H391" s="345">
        <v>4</v>
      </c>
    </row>
    <row r="392" spans="1:8" ht="15.75" customHeight="1">
      <c r="A392" s="353"/>
      <c r="B392" s="352" t="s">
        <v>1874</v>
      </c>
      <c r="C392" s="351">
        <v>2000</v>
      </c>
      <c r="D392" s="351">
        <v>5948</v>
      </c>
      <c r="E392" s="350">
        <v>3948</v>
      </c>
      <c r="F392" s="351">
        <v>8</v>
      </c>
      <c r="G392" s="351">
        <v>12</v>
      </c>
      <c r="H392" s="350">
        <v>4</v>
      </c>
    </row>
    <row r="393" spans="1:8" ht="15.75" customHeight="1">
      <c r="A393" s="353"/>
      <c r="B393" s="352" t="s">
        <v>1873</v>
      </c>
      <c r="C393" s="351">
        <v>2440</v>
      </c>
      <c r="D393" s="351">
        <v>6257</v>
      </c>
      <c r="E393" s="350">
        <v>3817</v>
      </c>
      <c r="F393" s="351">
        <v>8</v>
      </c>
      <c r="G393" s="351">
        <v>12</v>
      </c>
      <c r="H393" s="350">
        <v>4</v>
      </c>
    </row>
    <row r="394" spans="1:8" ht="15.75" customHeight="1">
      <c r="A394" s="349"/>
      <c r="B394" s="348" t="s">
        <v>1872</v>
      </c>
      <c r="C394" s="346">
        <v>1100</v>
      </c>
      <c r="D394" s="346">
        <v>3052</v>
      </c>
      <c r="E394" s="347">
        <v>1952</v>
      </c>
      <c r="F394" s="346">
        <v>8</v>
      </c>
      <c r="G394" s="346">
        <v>12</v>
      </c>
      <c r="H394" s="345">
        <v>4</v>
      </c>
    </row>
    <row r="395" spans="1:8" ht="15.75" customHeight="1">
      <c r="A395" s="349"/>
      <c r="B395" s="348"/>
      <c r="C395" s="354"/>
      <c r="D395" s="354"/>
      <c r="E395" s="348"/>
      <c r="F395" s="354"/>
      <c r="G395" s="354"/>
      <c r="H395" s="348"/>
    </row>
    <row r="396" spans="1:8" ht="15.75" customHeight="1">
      <c r="A396" s="349"/>
      <c r="B396" s="451" t="s">
        <v>1871</v>
      </c>
      <c r="C396" s="436"/>
      <c r="D396" s="436"/>
      <c r="E396" s="436"/>
      <c r="F396" s="436"/>
      <c r="G396" s="436"/>
      <c r="H396" s="437"/>
    </row>
    <row r="397" spans="1:8" ht="15.75" customHeight="1">
      <c r="A397" s="353"/>
      <c r="B397" s="352" t="s">
        <v>1870</v>
      </c>
      <c r="C397" s="351">
        <v>5041</v>
      </c>
      <c r="D397" s="351">
        <v>6131</v>
      </c>
      <c r="E397" s="350">
        <v>1090</v>
      </c>
      <c r="F397" s="351" t="s">
        <v>1483</v>
      </c>
      <c r="G397" s="351" t="s">
        <v>1438</v>
      </c>
      <c r="H397" s="350" t="s">
        <v>1494</v>
      </c>
    </row>
    <row r="398" spans="1:8" ht="15.75" customHeight="1">
      <c r="A398" s="353"/>
      <c r="B398" s="352" t="s">
        <v>1869</v>
      </c>
      <c r="C398" s="351">
        <v>13785</v>
      </c>
      <c r="D398" s="351">
        <v>14665</v>
      </c>
      <c r="E398" s="350">
        <v>880</v>
      </c>
      <c r="F398" s="351" t="s">
        <v>1459</v>
      </c>
      <c r="G398" s="351" t="s">
        <v>1452</v>
      </c>
      <c r="H398" s="350" t="s">
        <v>1449</v>
      </c>
    </row>
    <row r="399" spans="1:8" ht="15.75" customHeight="1">
      <c r="A399" s="349"/>
      <c r="B399" s="348" t="s">
        <v>1868</v>
      </c>
      <c r="C399" s="346">
        <v>375</v>
      </c>
      <c r="D399" s="346">
        <v>390</v>
      </c>
      <c r="E399" s="347">
        <v>15</v>
      </c>
      <c r="F399" s="346" t="s">
        <v>1494</v>
      </c>
      <c r="G399" s="346" t="s">
        <v>1494</v>
      </c>
      <c r="H399" s="355">
        <v>0</v>
      </c>
    </row>
    <row r="400" spans="1:8" ht="15.75" customHeight="1">
      <c r="A400" s="349"/>
      <c r="B400" s="348" t="s">
        <v>1867</v>
      </c>
      <c r="C400" s="346">
        <v>2336</v>
      </c>
      <c r="D400" s="346">
        <v>2942</v>
      </c>
      <c r="E400" s="347">
        <v>606</v>
      </c>
      <c r="F400" s="346" t="s">
        <v>1545</v>
      </c>
      <c r="G400" s="346" t="s">
        <v>1545</v>
      </c>
      <c r="H400" s="355">
        <v>0</v>
      </c>
    </row>
    <row r="401" spans="1:8" ht="15.75" customHeight="1">
      <c r="A401" s="353"/>
      <c r="B401" s="352" t="s">
        <v>1866</v>
      </c>
      <c r="C401" s="351">
        <v>10581</v>
      </c>
      <c r="D401" s="351">
        <v>11974</v>
      </c>
      <c r="E401" s="350">
        <v>1393</v>
      </c>
      <c r="F401" s="351" t="s">
        <v>1525</v>
      </c>
      <c r="G401" s="351" t="s">
        <v>1528</v>
      </c>
      <c r="H401" s="350" t="s">
        <v>1458</v>
      </c>
    </row>
    <row r="402" spans="1:8" ht="15.75" customHeight="1">
      <c r="A402" s="349"/>
      <c r="B402" s="348" t="s">
        <v>1865</v>
      </c>
      <c r="C402" s="346">
        <v>162</v>
      </c>
      <c r="D402" s="346">
        <v>196</v>
      </c>
      <c r="E402" s="347">
        <v>34</v>
      </c>
      <c r="F402" s="346" t="s">
        <v>1473</v>
      </c>
      <c r="G402" s="346" t="s">
        <v>1494</v>
      </c>
      <c r="H402" s="345" t="s">
        <v>1437</v>
      </c>
    </row>
    <row r="403" spans="1:8" ht="15.75" customHeight="1">
      <c r="A403" s="353"/>
      <c r="B403" s="352" t="s">
        <v>1864</v>
      </c>
      <c r="C403" s="351">
        <v>6935</v>
      </c>
      <c r="D403" s="351">
        <v>8048</v>
      </c>
      <c r="E403" s="350">
        <v>1113</v>
      </c>
      <c r="F403" s="351" t="s">
        <v>1525</v>
      </c>
      <c r="G403" s="351" t="s">
        <v>1453</v>
      </c>
      <c r="H403" s="350" t="s">
        <v>1494</v>
      </c>
    </row>
    <row r="404" spans="1:8" ht="15.75" customHeight="1">
      <c r="A404" s="353"/>
      <c r="B404" s="352" t="s">
        <v>1863</v>
      </c>
      <c r="C404" s="351">
        <v>11207</v>
      </c>
      <c r="D404" s="351">
        <v>12542</v>
      </c>
      <c r="E404" s="350">
        <v>1335</v>
      </c>
      <c r="F404" s="351" t="s">
        <v>1446</v>
      </c>
      <c r="G404" s="351" t="s">
        <v>1608</v>
      </c>
      <c r="H404" s="350" t="s">
        <v>1434</v>
      </c>
    </row>
    <row r="405" spans="1:8" ht="15.75" customHeight="1">
      <c r="A405" s="349"/>
      <c r="B405" s="348" t="s">
        <v>1862</v>
      </c>
      <c r="C405" s="346">
        <v>175</v>
      </c>
      <c r="D405" s="346">
        <v>196</v>
      </c>
      <c r="E405" s="347">
        <v>21</v>
      </c>
      <c r="F405" s="346" t="s">
        <v>1494</v>
      </c>
      <c r="G405" s="346" t="s">
        <v>1494</v>
      </c>
      <c r="H405" s="355">
        <v>0</v>
      </c>
    </row>
    <row r="406" spans="1:8" ht="15.75" customHeight="1">
      <c r="A406" s="353"/>
      <c r="B406" s="352" t="s">
        <v>1861</v>
      </c>
      <c r="C406" s="351">
        <v>4696</v>
      </c>
      <c r="D406" s="351">
        <v>5091</v>
      </c>
      <c r="E406" s="350">
        <v>395</v>
      </c>
      <c r="F406" s="351" t="s">
        <v>1456</v>
      </c>
      <c r="G406" s="351" t="s">
        <v>1462</v>
      </c>
      <c r="H406" s="350" t="s">
        <v>1468</v>
      </c>
    </row>
    <row r="407" spans="1:8" ht="15.75" customHeight="1">
      <c r="A407" s="353"/>
      <c r="B407" s="352" t="s">
        <v>1860</v>
      </c>
      <c r="C407" s="351">
        <v>7934</v>
      </c>
      <c r="D407" s="351">
        <v>8933</v>
      </c>
      <c r="E407" s="350">
        <v>999</v>
      </c>
      <c r="F407" s="351" t="s">
        <v>1453</v>
      </c>
      <c r="G407" s="351" t="s">
        <v>1532</v>
      </c>
      <c r="H407" s="350" t="s">
        <v>1455</v>
      </c>
    </row>
    <row r="408" spans="1:8" ht="15.75" customHeight="1">
      <c r="A408" s="353"/>
      <c r="B408" s="352" t="s">
        <v>1859</v>
      </c>
      <c r="C408" s="351">
        <v>9329</v>
      </c>
      <c r="D408" s="351">
        <v>10278</v>
      </c>
      <c r="E408" s="350">
        <v>949</v>
      </c>
      <c r="F408" s="351" t="s">
        <v>1471</v>
      </c>
      <c r="G408" s="351" t="s">
        <v>1462</v>
      </c>
      <c r="H408" s="350" t="s">
        <v>1455</v>
      </c>
    </row>
    <row r="409" spans="1:8" ht="15.75" customHeight="1">
      <c r="A409" s="349"/>
      <c r="B409" s="348" t="s">
        <v>1858</v>
      </c>
      <c r="C409" s="346">
        <v>668</v>
      </c>
      <c r="D409" s="346">
        <v>756</v>
      </c>
      <c r="E409" s="347">
        <v>88</v>
      </c>
      <c r="F409" s="346" t="s">
        <v>1532</v>
      </c>
      <c r="G409" s="346" t="s">
        <v>1464</v>
      </c>
      <c r="H409" s="347" t="s">
        <v>1857</v>
      </c>
    </row>
    <row r="410" spans="1:8" ht="15.75" customHeight="1">
      <c r="A410" s="349"/>
      <c r="B410" s="348" t="s">
        <v>1856</v>
      </c>
      <c r="C410" s="346">
        <v>1800</v>
      </c>
      <c r="D410" s="346">
        <v>2654</v>
      </c>
      <c r="E410" s="347">
        <v>854</v>
      </c>
      <c r="F410" s="346" t="s">
        <v>1514</v>
      </c>
      <c r="G410" s="346" t="s">
        <v>1514</v>
      </c>
      <c r="H410" s="355">
        <v>0</v>
      </c>
    </row>
    <row r="411" spans="1:8" ht="15.75" customHeight="1">
      <c r="A411" s="349"/>
      <c r="B411" s="348" t="s">
        <v>1855</v>
      </c>
      <c r="C411" s="346">
        <v>3900</v>
      </c>
      <c r="D411" s="346">
        <v>4645</v>
      </c>
      <c r="E411" s="347">
        <v>745</v>
      </c>
      <c r="F411" s="346" t="s">
        <v>1450</v>
      </c>
      <c r="G411" s="346" t="s">
        <v>1450</v>
      </c>
      <c r="H411" s="355">
        <v>0</v>
      </c>
    </row>
    <row r="412" spans="1:8" ht="15.75" customHeight="1">
      <c r="A412" s="349"/>
      <c r="B412" s="348" t="s">
        <v>1854</v>
      </c>
      <c r="C412" s="346">
        <v>4800</v>
      </c>
      <c r="D412" s="346">
        <v>4811</v>
      </c>
      <c r="E412" s="347">
        <v>11</v>
      </c>
      <c r="F412" s="346" t="s">
        <v>1603</v>
      </c>
      <c r="G412" s="346" t="s">
        <v>1603</v>
      </c>
      <c r="H412" s="355">
        <v>0</v>
      </c>
    </row>
    <row r="413" spans="1:8" ht="15.75" customHeight="1">
      <c r="A413" s="353"/>
      <c r="B413" s="352" t="s">
        <v>1853</v>
      </c>
      <c r="C413" s="351">
        <v>3170</v>
      </c>
      <c r="D413" s="351">
        <v>6077</v>
      </c>
      <c r="E413" s="350">
        <v>2907</v>
      </c>
      <c r="F413" s="351" t="s">
        <v>1680</v>
      </c>
      <c r="G413" s="351" t="s">
        <v>1509</v>
      </c>
      <c r="H413" s="350" t="s">
        <v>1483</v>
      </c>
    </row>
    <row r="414" spans="1:8" ht="15.75" customHeight="1">
      <c r="A414" s="353"/>
      <c r="B414" s="352" t="s">
        <v>1852</v>
      </c>
      <c r="C414" s="351">
        <v>4490</v>
      </c>
      <c r="D414" s="351">
        <v>6726</v>
      </c>
      <c r="E414" s="350">
        <v>2236</v>
      </c>
      <c r="F414" s="351" t="s">
        <v>1513</v>
      </c>
      <c r="G414" s="351" t="s">
        <v>1747</v>
      </c>
      <c r="H414" s="350" t="s">
        <v>1530</v>
      </c>
    </row>
    <row r="415" spans="1:8" ht="15.75" customHeight="1">
      <c r="A415" s="353"/>
      <c r="B415" s="352" t="s">
        <v>1851</v>
      </c>
      <c r="C415" s="351">
        <v>3400</v>
      </c>
      <c r="D415" s="351">
        <v>5511</v>
      </c>
      <c r="E415" s="350">
        <v>2111</v>
      </c>
      <c r="F415" s="351" t="s">
        <v>1701</v>
      </c>
      <c r="G415" s="351" t="s">
        <v>1511</v>
      </c>
      <c r="H415" s="350" t="s">
        <v>1525</v>
      </c>
    </row>
    <row r="416" spans="1:8" ht="15.75" customHeight="1">
      <c r="A416" s="353"/>
      <c r="B416" s="352" t="s">
        <v>1850</v>
      </c>
      <c r="C416" s="351">
        <v>5400</v>
      </c>
      <c r="D416" s="351">
        <v>5979</v>
      </c>
      <c r="E416" s="350">
        <v>579</v>
      </c>
      <c r="F416" s="351" t="s">
        <v>1432</v>
      </c>
      <c r="G416" s="351" t="s">
        <v>1447</v>
      </c>
      <c r="H416" s="350">
        <v>2</v>
      </c>
    </row>
    <row r="417" spans="1:8" ht="15.75" customHeight="1">
      <c r="A417" s="349"/>
      <c r="B417" s="348" t="s">
        <v>1849</v>
      </c>
      <c r="C417" s="346">
        <v>1800</v>
      </c>
      <c r="D417" s="346">
        <v>3663</v>
      </c>
      <c r="E417" s="347">
        <v>1863</v>
      </c>
      <c r="F417" s="346" t="s">
        <v>1528</v>
      </c>
      <c r="G417" s="346" t="s">
        <v>1528</v>
      </c>
      <c r="H417" s="355">
        <v>0</v>
      </c>
    </row>
    <row r="418" spans="1:8" ht="15.75" customHeight="1">
      <c r="A418" s="349"/>
      <c r="B418" s="348" t="s">
        <v>1848</v>
      </c>
      <c r="C418" s="346">
        <v>1800</v>
      </c>
      <c r="D418" s="346">
        <v>4224</v>
      </c>
      <c r="E418" s="347">
        <v>2424</v>
      </c>
      <c r="F418" s="346" t="s">
        <v>1465</v>
      </c>
      <c r="G418" s="346" t="s">
        <v>1465</v>
      </c>
      <c r="H418" s="355">
        <v>0</v>
      </c>
    </row>
    <row r="419" spans="1:8" ht="15.75" customHeight="1">
      <c r="A419" s="349"/>
      <c r="B419" s="348" t="s">
        <v>1847</v>
      </c>
      <c r="C419" s="346">
        <v>490</v>
      </c>
      <c r="D419" s="346">
        <v>2278</v>
      </c>
      <c r="E419" s="347">
        <v>1788</v>
      </c>
      <c r="F419" s="346" t="s">
        <v>1471</v>
      </c>
      <c r="G419" s="346" t="s">
        <v>1471</v>
      </c>
      <c r="H419" s="355">
        <v>0</v>
      </c>
    </row>
    <row r="420" spans="1:8" ht="15.75" customHeight="1">
      <c r="A420" s="349"/>
      <c r="B420" s="348" t="s">
        <v>1846</v>
      </c>
      <c r="C420" s="346">
        <v>3590</v>
      </c>
      <c r="D420" s="346">
        <v>3756</v>
      </c>
      <c r="E420" s="347">
        <v>166</v>
      </c>
      <c r="F420" s="346" t="s">
        <v>1465</v>
      </c>
      <c r="G420" s="346" t="s">
        <v>1465</v>
      </c>
      <c r="H420" s="355">
        <v>0</v>
      </c>
    </row>
    <row r="421" spans="1:8" ht="15.75" customHeight="1">
      <c r="A421" s="353"/>
      <c r="B421" s="352" t="s">
        <v>1845</v>
      </c>
      <c r="C421" s="351">
        <v>4860</v>
      </c>
      <c r="D421" s="351">
        <v>5560</v>
      </c>
      <c r="E421" s="350">
        <v>700</v>
      </c>
      <c r="F421" s="351" t="s">
        <v>1444</v>
      </c>
      <c r="G421" s="351" t="s">
        <v>1511</v>
      </c>
      <c r="H421" s="350" t="s">
        <v>1462</v>
      </c>
    </row>
    <row r="422" spans="1:8" ht="15.75" customHeight="1">
      <c r="A422" s="349"/>
      <c r="B422" s="348" t="s">
        <v>1844</v>
      </c>
      <c r="C422" s="346">
        <v>474</v>
      </c>
      <c r="D422" s="346">
        <v>518</v>
      </c>
      <c r="E422" s="347">
        <v>44</v>
      </c>
      <c r="F422" s="346" t="s">
        <v>1494</v>
      </c>
      <c r="G422" s="346" t="s">
        <v>1494</v>
      </c>
      <c r="H422" s="355">
        <v>0</v>
      </c>
    </row>
    <row r="423" spans="1:8" ht="15.75" customHeight="1">
      <c r="A423" s="349"/>
      <c r="B423" s="348" t="s">
        <v>1843</v>
      </c>
      <c r="C423" s="346">
        <v>675</v>
      </c>
      <c r="D423" s="346">
        <v>729</v>
      </c>
      <c r="E423" s="347">
        <v>54</v>
      </c>
      <c r="F423" s="346" t="s">
        <v>1476</v>
      </c>
      <c r="G423" s="346" t="s">
        <v>1476</v>
      </c>
      <c r="H423" s="355">
        <v>0</v>
      </c>
    </row>
    <row r="424" spans="1:8" ht="15.75" customHeight="1">
      <c r="A424" s="349"/>
      <c r="B424" s="348" t="s">
        <v>1842</v>
      </c>
      <c r="C424" s="346">
        <v>703</v>
      </c>
      <c r="D424" s="346">
        <v>812</v>
      </c>
      <c r="E424" s="347">
        <v>109</v>
      </c>
      <c r="F424" s="346" t="s">
        <v>1449</v>
      </c>
      <c r="G424" s="346" t="s">
        <v>1449</v>
      </c>
      <c r="H424" s="355">
        <v>0</v>
      </c>
    </row>
    <row r="425" spans="1:8" ht="15.75" customHeight="1">
      <c r="A425" s="349"/>
      <c r="B425" s="348" t="s">
        <v>1841</v>
      </c>
      <c r="C425" s="346">
        <v>933</v>
      </c>
      <c r="D425" s="346">
        <v>1058</v>
      </c>
      <c r="E425" s="347">
        <v>125</v>
      </c>
      <c r="F425" s="346" t="s">
        <v>1449</v>
      </c>
      <c r="G425" s="346" t="s">
        <v>1490</v>
      </c>
      <c r="H425" s="345" t="s">
        <v>1473</v>
      </c>
    </row>
    <row r="426" spans="1:8" ht="15.75" customHeight="1">
      <c r="A426" s="349"/>
      <c r="B426" s="348" t="s">
        <v>1840</v>
      </c>
      <c r="C426" s="346">
        <v>1184</v>
      </c>
      <c r="D426" s="346">
        <v>1300</v>
      </c>
      <c r="E426" s="347">
        <v>116</v>
      </c>
      <c r="F426" s="346" t="s">
        <v>1458</v>
      </c>
      <c r="G426" s="346" t="s">
        <v>1458</v>
      </c>
      <c r="H426" s="355">
        <v>0</v>
      </c>
    </row>
    <row r="427" spans="1:8" ht="15.75" customHeight="1">
      <c r="A427" s="349"/>
      <c r="B427" s="348" t="s">
        <v>1839</v>
      </c>
      <c r="C427" s="346">
        <v>1201</v>
      </c>
      <c r="D427" s="346">
        <v>1451</v>
      </c>
      <c r="E427" s="347">
        <v>250</v>
      </c>
      <c r="F427" s="346" t="s">
        <v>1464</v>
      </c>
      <c r="G427" s="346" t="s">
        <v>1464</v>
      </c>
      <c r="H427" s="355">
        <v>0</v>
      </c>
    </row>
    <row r="428" spans="1:8" ht="15.75" customHeight="1">
      <c r="A428" s="349"/>
      <c r="B428" s="348" t="s">
        <v>1838</v>
      </c>
      <c r="C428" s="346">
        <v>1894</v>
      </c>
      <c r="D428" s="346">
        <v>1923</v>
      </c>
      <c r="E428" s="347">
        <v>29</v>
      </c>
      <c r="F428" s="346">
        <v>1</v>
      </c>
      <c r="G428" s="346" t="s">
        <v>1431</v>
      </c>
      <c r="H428" s="345" t="s">
        <v>1473</v>
      </c>
    </row>
    <row r="429" spans="1:8" ht="15.75" customHeight="1">
      <c r="A429" s="349"/>
      <c r="B429" s="348" t="s">
        <v>1837</v>
      </c>
      <c r="C429" s="346">
        <v>830</v>
      </c>
      <c r="D429" s="346">
        <v>1149</v>
      </c>
      <c r="E429" s="347">
        <v>319</v>
      </c>
      <c r="F429" s="346" t="s">
        <v>1449</v>
      </c>
      <c r="G429" s="346" t="s">
        <v>1434</v>
      </c>
      <c r="H429" s="345" t="s">
        <v>1437</v>
      </c>
    </row>
    <row r="430" spans="1:8" ht="15.75" customHeight="1">
      <c r="A430" s="349"/>
      <c r="B430" s="348" t="s">
        <v>1836</v>
      </c>
      <c r="C430" s="346">
        <v>1466</v>
      </c>
      <c r="D430" s="346">
        <v>1650</v>
      </c>
      <c r="E430" s="347">
        <v>184</v>
      </c>
      <c r="F430" s="346" t="s">
        <v>1442</v>
      </c>
      <c r="G430" s="346">
        <v>1</v>
      </c>
      <c r="H430" s="347" t="s">
        <v>1487</v>
      </c>
    </row>
    <row r="431" spans="1:8" ht="15.75" customHeight="1">
      <c r="A431" s="349"/>
      <c r="B431" s="348" t="s">
        <v>1835</v>
      </c>
      <c r="C431" s="346">
        <v>1674</v>
      </c>
      <c r="D431" s="346">
        <v>2108</v>
      </c>
      <c r="E431" s="347">
        <v>434</v>
      </c>
      <c r="F431" s="346">
        <v>1</v>
      </c>
      <c r="G431" s="346" t="s">
        <v>1431</v>
      </c>
      <c r="H431" s="345" t="s">
        <v>1473</v>
      </c>
    </row>
    <row r="432" spans="1:8" ht="15.75" customHeight="1">
      <c r="A432" s="349"/>
      <c r="B432" s="348" t="s">
        <v>1834</v>
      </c>
      <c r="C432" s="346">
        <v>2408</v>
      </c>
      <c r="D432" s="346">
        <v>2651</v>
      </c>
      <c r="E432" s="347">
        <v>243</v>
      </c>
      <c r="F432" s="346" t="s">
        <v>1478</v>
      </c>
      <c r="G432" s="346" t="s">
        <v>1478</v>
      </c>
      <c r="H432" s="355">
        <v>0</v>
      </c>
    </row>
    <row r="433" spans="1:8" ht="15.75" customHeight="1">
      <c r="A433" s="349"/>
      <c r="B433" s="348" t="s">
        <v>1833</v>
      </c>
      <c r="C433" s="346">
        <v>2760</v>
      </c>
      <c r="D433" s="346">
        <v>3531</v>
      </c>
      <c r="E433" s="347">
        <v>771</v>
      </c>
      <c r="F433" s="346" t="s">
        <v>1545</v>
      </c>
      <c r="G433" s="346" t="s">
        <v>1484</v>
      </c>
      <c r="H433" s="345" t="s">
        <v>1437</v>
      </c>
    </row>
    <row r="434" spans="1:8" ht="15.75" customHeight="1">
      <c r="A434" s="349"/>
      <c r="B434" s="348" t="s">
        <v>1832</v>
      </c>
      <c r="C434" s="346">
        <v>204</v>
      </c>
      <c r="D434" s="346">
        <v>235</v>
      </c>
      <c r="E434" s="347">
        <v>31</v>
      </c>
      <c r="F434" s="346" t="s">
        <v>1437</v>
      </c>
      <c r="G434" s="346" t="s">
        <v>1473</v>
      </c>
      <c r="H434" s="345" t="s">
        <v>1437</v>
      </c>
    </row>
    <row r="435" spans="1:8" ht="15.75" customHeight="1">
      <c r="A435" s="349"/>
      <c r="B435" s="348" t="s">
        <v>1831</v>
      </c>
      <c r="C435" s="346">
        <v>1326</v>
      </c>
      <c r="D435" s="346">
        <v>1335</v>
      </c>
      <c r="E435" s="347">
        <v>9</v>
      </c>
      <c r="F435" s="346" t="s">
        <v>1458</v>
      </c>
      <c r="G435" s="346" t="s">
        <v>1464</v>
      </c>
      <c r="H435" s="345" t="s">
        <v>1437</v>
      </c>
    </row>
    <row r="436" spans="1:8" ht="15.75" customHeight="1">
      <c r="A436" s="349"/>
      <c r="B436" s="348" t="s">
        <v>859</v>
      </c>
      <c r="C436" s="346">
        <v>2187</v>
      </c>
      <c r="D436" s="346">
        <v>2398</v>
      </c>
      <c r="E436" s="347">
        <v>211</v>
      </c>
      <c r="F436" s="346" t="s">
        <v>1442</v>
      </c>
      <c r="G436" s="346" t="s">
        <v>1478</v>
      </c>
      <c r="H436" s="345" t="s">
        <v>1473</v>
      </c>
    </row>
    <row r="437" spans="1:8" ht="15.75" customHeight="1">
      <c r="A437" s="353"/>
      <c r="B437" s="352" t="s">
        <v>1830</v>
      </c>
      <c r="C437" s="351">
        <v>6045</v>
      </c>
      <c r="D437" s="351">
        <v>6727</v>
      </c>
      <c r="E437" s="350">
        <v>682</v>
      </c>
      <c r="F437" s="351">
        <v>2</v>
      </c>
      <c r="G437" s="351" t="s">
        <v>1469</v>
      </c>
      <c r="H437" s="350" t="s">
        <v>1437</v>
      </c>
    </row>
    <row r="438" spans="1:8" ht="15.75" customHeight="1">
      <c r="A438" s="349"/>
      <c r="B438" s="348" t="s">
        <v>1829</v>
      </c>
      <c r="C438" s="346">
        <v>350</v>
      </c>
      <c r="D438" s="346">
        <v>379</v>
      </c>
      <c r="E438" s="347">
        <v>29</v>
      </c>
      <c r="F438" s="346" t="s">
        <v>1473</v>
      </c>
      <c r="G438" s="346" t="s">
        <v>1494</v>
      </c>
      <c r="H438" s="345" t="s">
        <v>1437</v>
      </c>
    </row>
    <row r="439" spans="1:8" ht="15.75" customHeight="1">
      <c r="A439" s="349"/>
      <c r="B439" s="348" t="s">
        <v>1828</v>
      </c>
      <c r="C439" s="346">
        <v>661</v>
      </c>
      <c r="D439" s="346">
        <v>690</v>
      </c>
      <c r="E439" s="347">
        <v>29</v>
      </c>
      <c r="F439" s="346" t="s">
        <v>1476</v>
      </c>
      <c r="G439" s="346" t="s">
        <v>1449</v>
      </c>
      <c r="H439" s="345" t="s">
        <v>1437</v>
      </c>
    </row>
    <row r="440" spans="1:8" ht="15.75" customHeight="1">
      <c r="A440" s="349"/>
      <c r="B440" s="348" t="s">
        <v>1827</v>
      </c>
      <c r="C440" s="346">
        <v>2062</v>
      </c>
      <c r="D440" s="346">
        <v>2195</v>
      </c>
      <c r="E440" s="347">
        <v>133</v>
      </c>
      <c r="F440" s="346">
        <v>1</v>
      </c>
      <c r="G440" s="346" t="s">
        <v>1478</v>
      </c>
      <c r="H440" s="345" t="s">
        <v>1494</v>
      </c>
    </row>
    <row r="441" spans="1:8" ht="15.75" customHeight="1">
      <c r="A441" s="349"/>
      <c r="B441" s="348" t="s">
        <v>1826</v>
      </c>
      <c r="C441" s="346">
        <v>2316</v>
      </c>
      <c r="D441" s="346">
        <v>2974</v>
      </c>
      <c r="E441" s="347">
        <v>658</v>
      </c>
      <c r="F441" s="346" t="s">
        <v>1478</v>
      </c>
      <c r="G441" s="346" t="s">
        <v>1545</v>
      </c>
      <c r="H441" s="345" t="s">
        <v>1437</v>
      </c>
    </row>
    <row r="442" spans="1:8" ht="15.75" customHeight="1">
      <c r="A442" s="349"/>
      <c r="B442" s="348" t="s">
        <v>1825</v>
      </c>
      <c r="C442" s="346">
        <v>218</v>
      </c>
      <c r="D442" s="346">
        <v>235</v>
      </c>
      <c r="E442" s="347">
        <v>17</v>
      </c>
      <c r="F442" s="346" t="s">
        <v>1473</v>
      </c>
      <c r="G442" s="346" t="s">
        <v>1473</v>
      </c>
      <c r="H442" s="355">
        <v>0</v>
      </c>
    </row>
    <row r="443" spans="1:8" ht="15.75" customHeight="1">
      <c r="A443" s="349"/>
      <c r="B443" s="348" t="s">
        <v>1824</v>
      </c>
      <c r="C443" s="346">
        <v>348</v>
      </c>
      <c r="D443" s="346">
        <v>493</v>
      </c>
      <c r="E443" s="347">
        <v>145</v>
      </c>
      <c r="F443" s="346" t="s">
        <v>1494</v>
      </c>
      <c r="G443" s="346" t="s">
        <v>1494</v>
      </c>
      <c r="H443" s="355">
        <v>0</v>
      </c>
    </row>
    <row r="444" spans="1:8" ht="15.75" customHeight="1">
      <c r="A444" s="349"/>
      <c r="B444" s="348" t="s">
        <v>1823</v>
      </c>
      <c r="C444" s="346">
        <v>537</v>
      </c>
      <c r="D444" s="346">
        <v>734</v>
      </c>
      <c r="E444" s="347">
        <v>197</v>
      </c>
      <c r="F444" s="346" t="s">
        <v>1476</v>
      </c>
      <c r="G444" s="346" t="s">
        <v>1476</v>
      </c>
      <c r="H444" s="355">
        <v>0</v>
      </c>
    </row>
    <row r="445" spans="1:8" ht="15.75" customHeight="1">
      <c r="A445" s="349"/>
      <c r="B445" s="348" t="s">
        <v>1822</v>
      </c>
      <c r="C445" s="346">
        <v>1556</v>
      </c>
      <c r="D445" s="346">
        <v>1702</v>
      </c>
      <c r="E445" s="347">
        <v>146</v>
      </c>
      <c r="F445" s="346" t="s">
        <v>1458</v>
      </c>
      <c r="G445" s="346">
        <v>1</v>
      </c>
      <c r="H445" s="345" t="s">
        <v>1473</v>
      </c>
    </row>
    <row r="446" spans="1:8" ht="15.75" customHeight="1">
      <c r="A446" s="349"/>
      <c r="B446" s="348" t="s">
        <v>1821</v>
      </c>
      <c r="C446" s="346">
        <v>1800</v>
      </c>
      <c r="D446" s="346">
        <v>2925</v>
      </c>
      <c r="E446" s="347">
        <v>1125</v>
      </c>
      <c r="F446" s="346" t="s">
        <v>1456</v>
      </c>
      <c r="G446" s="346" t="s">
        <v>1452</v>
      </c>
      <c r="H446" s="345" t="s">
        <v>1478</v>
      </c>
    </row>
    <row r="447" spans="1:8" ht="15.75" customHeight="1">
      <c r="A447" s="349"/>
      <c r="B447" s="348" t="s">
        <v>1820</v>
      </c>
      <c r="C447" s="346">
        <v>2800</v>
      </c>
      <c r="D447" s="346">
        <v>2972</v>
      </c>
      <c r="E447" s="347">
        <v>172</v>
      </c>
      <c r="F447" s="346">
        <v>3</v>
      </c>
      <c r="G447" s="346" t="s">
        <v>1452</v>
      </c>
      <c r="H447" s="345" t="s">
        <v>1458</v>
      </c>
    </row>
    <row r="448" spans="1:8" ht="15.75" customHeight="1">
      <c r="A448" s="349"/>
      <c r="B448" s="348" t="s">
        <v>1819</v>
      </c>
      <c r="C448" s="346">
        <v>2500</v>
      </c>
      <c r="D448" s="346">
        <v>3158</v>
      </c>
      <c r="E448" s="347">
        <v>658</v>
      </c>
      <c r="F448" s="346">
        <v>3</v>
      </c>
      <c r="G448" s="346" t="s">
        <v>1578</v>
      </c>
      <c r="H448" s="345" t="s">
        <v>1464</v>
      </c>
    </row>
    <row r="449" spans="1:8" ht="15.75" customHeight="1">
      <c r="A449" s="349"/>
      <c r="B449" s="348" t="s">
        <v>1818</v>
      </c>
      <c r="C449" s="346">
        <v>2810</v>
      </c>
      <c r="D449" s="346">
        <v>3231</v>
      </c>
      <c r="E449" s="347">
        <v>421</v>
      </c>
      <c r="F449" s="346">
        <v>3</v>
      </c>
      <c r="G449" s="346" t="s">
        <v>1479</v>
      </c>
      <c r="H449" s="345" t="s">
        <v>1442</v>
      </c>
    </row>
    <row r="450" spans="1:8" ht="15.75" customHeight="1">
      <c r="A450" s="349"/>
      <c r="B450" s="348" t="s">
        <v>1817</v>
      </c>
      <c r="C450" s="346">
        <v>2720</v>
      </c>
      <c r="D450" s="346">
        <v>3232</v>
      </c>
      <c r="E450" s="347">
        <v>512</v>
      </c>
      <c r="F450" s="346" t="s">
        <v>1530</v>
      </c>
      <c r="G450" s="346" t="s">
        <v>1479</v>
      </c>
      <c r="H450" s="345" t="s">
        <v>1431</v>
      </c>
    </row>
    <row r="451" spans="1:8" ht="15.75" customHeight="1">
      <c r="A451" s="349"/>
      <c r="B451" s="348" t="s">
        <v>1816</v>
      </c>
      <c r="C451" s="346">
        <v>800</v>
      </c>
      <c r="D451" s="346">
        <v>1755</v>
      </c>
      <c r="E451" s="347">
        <v>955</v>
      </c>
      <c r="F451" s="346" t="s">
        <v>1530</v>
      </c>
      <c r="G451" s="346" t="s">
        <v>1530</v>
      </c>
      <c r="H451" s="355">
        <v>0</v>
      </c>
    </row>
    <row r="452" spans="1:8" ht="15.75" customHeight="1">
      <c r="A452" s="349"/>
      <c r="B452" s="348" t="s">
        <v>1815</v>
      </c>
      <c r="C452" s="346">
        <v>1840</v>
      </c>
      <c r="D452" s="346">
        <v>2474</v>
      </c>
      <c r="E452" s="347">
        <v>634</v>
      </c>
      <c r="F452" s="346">
        <v>3</v>
      </c>
      <c r="G452" s="346" t="s">
        <v>1465</v>
      </c>
      <c r="H452" s="345" t="s">
        <v>1449</v>
      </c>
    </row>
    <row r="453" spans="1:8" ht="15.75" customHeight="1">
      <c r="A453" s="349"/>
      <c r="B453" s="348" t="s">
        <v>1814</v>
      </c>
      <c r="C453" s="346">
        <v>2650</v>
      </c>
      <c r="D453" s="346">
        <v>3158</v>
      </c>
      <c r="E453" s="347">
        <v>508</v>
      </c>
      <c r="F453" s="346" t="s">
        <v>1453</v>
      </c>
      <c r="G453" s="346" t="s">
        <v>1578</v>
      </c>
      <c r="H453" s="345" t="s">
        <v>1431</v>
      </c>
    </row>
    <row r="454" spans="1:8" ht="15.75" customHeight="1">
      <c r="A454" s="349"/>
      <c r="B454" s="348" t="s">
        <v>1813</v>
      </c>
      <c r="C454" s="346">
        <v>151</v>
      </c>
      <c r="D454" s="346">
        <v>193</v>
      </c>
      <c r="E454" s="347">
        <v>42</v>
      </c>
      <c r="F454" s="346" t="s">
        <v>1494</v>
      </c>
      <c r="G454" s="346" t="s">
        <v>1473</v>
      </c>
      <c r="H454" s="347" t="s">
        <v>1487</v>
      </c>
    </row>
    <row r="455" spans="1:8" ht="15.75" customHeight="1">
      <c r="A455" s="349"/>
      <c r="B455" s="348" t="s">
        <v>1812</v>
      </c>
      <c r="C455" s="346">
        <v>479</v>
      </c>
      <c r="D455" s="346">
        <v>560</v>
      </c>
      <c r="E455" s="347">
        <v>81</v>
      </c>
      <c r="F455" s="346" t="s">
        <v>1473</v>
      </c>
      <c r="G455" s="346" t="s">
        <v>1476</v>
      </c>
      <c r="H455" s="345" t="s">
        <v>1473</v>
      </c>
    </row>
    <row r="456" spans="1:8" ht="15.75" customHeight="1">
      <c r="A456" s="349"/>
      <c r="B456" s="348" t="s">
        <v>1811</v>
      </c>
      <c r="C456" s="346">
        <v>975</v>
      </c>
      <c r="D456" s="346">
        <v>1051</v>
      </c>
      <c r="E456" s="347">
        <v>76</v>
      </c>
      <c r="F456" s="346" t="s">
        <v>1490</v>
      </c>
      <c r="G456" s="346" t="s">
        <v>1434</v>
      </c>
      <c r="H456" s="347" t="s">
        <v>1487</v>
      </c>
    </row>
    <row r="457" spans="1:8" ht="15.75" customHeight="1">
      <c r="A457" s="349"/>
      <c r="B457" s="348" t="s">
        <v>1810</v>
      </c>
      <c r="C457" s="346">
        <v>1513</v>
      </c>
      <c r="D457" s="346">
        <v>1661</v>
      </c>
      <c r="E457" s="347">
        <v>148</v>
      </c>
      <c r="F457" s="346" t="s">
        <v>1434</v>
      </c>
      <c r="G457" s="346">
        <v>1</v>
      </c>
      <c r="H457" s="345" t="s">
        <v>1476</v>
      </c>
    </row>
    <row r="458" spans="1:8" ht="15.75" customHeight="1">
      <c r="A458" s="349"/>
      <c r="B458" s="348" t="s">
        <v>1809</v>
      </c>
      <c r="C458" s="346">
        <v>1933</v>
      </c>
      <c r="D458" s="346">
        <v>2053</v>
      </c>
      <c r="E458" s="347">
        <v>120</v>
      </c>
      <c r="F458" s="346" t="s">
        <v>1483</v>
      </c>
      <c r="G458" s="346" t="s">
        <v>1483</v>
      </c>
      <c r="H458" s="355">
        <v>0</v>
      </c>
    </row>
    <row r="459" spans="1:8" ht="15.75" customHeight="1">
      <c r="A459" s="349"/>
      <c r="B459" s="348" t="s">
        <v>1808</v>
      </c>
      <c r="C459" s="346">
        <v>4124</v>
      </c>
      <c r="D459" s="346">
        <v>4252</v>
      </c>
      <c r="E459" s="347">
        <v>128</v>
      </c>
      <c r="F459" s="346" t="s">
        <v>1456</v>
      </c>
      <c r="G459" s="346" t="s">
        <v>1532</v>
      </c>
      <c r="H459" s="347" t="s">
        <v>1663</v>
      </c>
    </row>
    <row r="460" spans="1:8" ht="15.75" customHeight="1">
      <c r="A460" s="353"/>
      <c r="B460" s="352" t="s">
        <v>1807</v>
      </c>
      <c r="C460" s="351">
        <v>6038</v>
      </c>
      <c r="D460" s="351">
        <v>6429</v>
      </c>
      <c r="E460" s="350">
        <v>391</v>
      </c>
      <c r="F460" s="351" t="s">
        <v>1469</v>
      </c>
      <c r="G460" s="351" t="s">
        <v>1456</v>
      </c>
      <c r="H460" s="350" t="s">
        <v>1476</v>
      </c>
    </row>
    <row r="461" spans="1:8" ht="15.75" customHeight="1">
      <c r="A461" s="349"/>
      <c r="B461" s="348" t="s">
        <v>1806</v>
      </c>
      <c r="C461" s="346">
        <v>135</v>
      </c>
      <c r="D461" s="346">
        <v>147</v>
      </c>
      <c r="E461" s="347">
        <v>12</v>
      </c>
      <c r="F461" s="346" t="s">
        <v>1437</v>
      </c>
      <c r="G461" s="346" t="s">
        <v>1473</v>
      </c>
      <c r="H461" s="345" t="s">
        <v>1437</v>
      </c>
    </row>
    <row r="462" spans="1:8" ht="15.75" customHeight="1">
      <c r="A462" s="349"/>
      <c r="B462" s="348" t="s">
        <v>1805</v>
      </c>
      <c r="C462" s="346">
        <v>411</v>
      </c>
      <c r="D462" s="346">
        <v>560</v>
      </c>
      <c r="E462" s="347">
        <v>149</v>
      </c>
      <c r="F462" s="346" t="s">
        <v>1473</v>
      </c>
      <c r="G462" s="346" t="s">
        <v>1476</v>
      </c>
      <c r="H462" s="345" t="s">
        <v>1473</v>
      </c>
    </row>
    <row r="463" spans="1:8" ht="15.75" customHeight="1">
      <c r="A463" s="349"/>
      <c r="B463" s="348" t="s">
        <v>1804</v>
      </c>
      <c r="C463" s="346">
        <v>748</v>
      </c>
      <c r="D463" s="346">
        <v>855</v>
      </c>
      <c r="E463" s="347">
        <v>107</v>
      </c>
      <c r="F463" s="346" t="s">
        <v>1449</v>
      </c>
      <c r="G463" s="346" t="s">
        <v>1476</v>
      </c>
      <c r="H463" s="347" t="s">
        <v>1487</v>
      </c>
    </row>
    <row r="464" spans="1:8" ht="15.75" customHeight="1">
      <c r="A464" s="349"/>
      <c r="B464" s="348" t="s">
        <v>1803</v>
      </c>
      <c r="C464" s="346">
        <v>1470</v>
      </c>
      <c r="D464" s="346">
        <v>1486</v>
      </c>
      <c r="E464" s="347">
        <v>16</v>
      </c>
      <c r="F464" s="346" t="s">
        <v>1434</v>
      </c>
      <c r="G464" s="346" t="s">
        <v>1490</v>
      </c>
      <c r="H464" s="345" t="s">
        <v>1437</v>
      </c>
    </row>
    <row r="465" spans="1:8" ht="15.75" customHeight="1">
      <c r="A465" s="349"/>
      <c r="B465" s="348" t="s">
        <v>1802</v>
      </c>
      <c r="C465" s="346">
        <v>1886</v>
      </c>
      <c r="D465" s="346">
        <v>1974</v>
      </c>
      <c r="E465" s="347">
        <v>88</v>
      </c>
      <c r="F465" s="346" t="s">
        <v>1442</v>
      </c>
      <c r="G465" s="346" t="s">
        <v>1478</v>
      </c>
      <c r="H465" s="345" t="s">
        <v>1473</v>
      </c>
    </row>
    <row r="466" spans="1:8" ht="15.75" customHeight="1">
      <c r="A466" s="349"/>
      <c r="B466" s="348" t="s">
        <v>1801</v>
      </c>
      <c r="C466" s="346">
        <v>2642</v>
      </c>
      <c r="D466" s="346">
        <v>2837</v>
      </c>
      <c r="E466" s="347">
        <v>195</v>
      </c>
      <c r="F466" s="346" t="s">
        <v>1431</v>
      </c>
      <c r="G466" s="346" t="s">
        <v>1483</v>
      </c>
      <c r="H466" s="345" t="s">
        <v>1476</v>
      </c>
    </row>
    <row r="467" spans="1:8" ht="15.75" customHeight="1">
      <c r="A467" s="353"/>
      <c r="B467" s="352" t="s">
        <v>1800</v>
      </c>
      <c r="C467" s="351">
        <v>9647</v>
      </c>
      <c r="D467" s="351">
        <v>10890</v>
      </c>
      <c r="E467" s="350">
        <v>1243</v>
      </c>
      <c r="F467" s="351" t="s">
        <v>1483</v>
      </c>
      <c r="G467" s="351" t="s">
        <v>1462</v>
      </c>
      <c r="H467" s="350" t="s">
        <v>1490</v>
      </c>
    </row>
    <row r="468" spans="1:8" ht="15.75" customHeight="1">
      <c r="A468" s="349"/>
      <c r="B468" s="348" t="s">
        <v>1799</v>
      </c>
      <c r="C468" s="346">
        <v>770</v>
      </c>
      <c r="D468" s="346">
        <v>1945</v>
      </c>
      <c r="E468" s="347">
        <v>1175</v>
      </c>
      <c r="F468" s="346" t="s">
        <v>1459</v>
      </c>
      <c r="G468" s="346" t="s">
        <v>1459</v>
      </c>
      <c r="H468" s="355">
        <v>0</v>
      </c>
    </row>
    <row r="469" spans="1:8" ht="15.75" customHeight="1">
      <c r="A469" s="349"/>
      <c r="B469" s="348" t="s">
        <v>1798</v>
      </c>
      <c r="C469" s="346">
        <v>2000</v>
      </c>
      <c r="D469" s="346">
        <v>4732</v>
      </c>
      <c r="E469" s="347">
        <v>2732</v>
      </c>
      <c r="F469" s="346" t="s">
        <v>1466</v>
      </c>
      <c r="G469" s="346" t="s">
        <v>1432</v>
      </c>
      <c r="H469" s="345" t="s">
        <v>1483</v>
      </c>
    </row>
    <row r="470" spans="1:8" ht="15.75" customHeight="1">
      <c r="A470" s="349"/>
      <c r="B470" s="348" t="s">
        <v>1797</v>
      </c>
      <c r="C470" s="346">
        <v>5920</v>
      </c>
      <c r="D470" s="346">
        <v>7765</v>
      </c>
      <c r="E470" s="347">
        <v>1845</v>
      </c>
      <c r="F470" s="346" t="s">
        <v>1444</v>
      </c>
      <c r="G470" s="346" t="s">
        <v>1796</v>
      </c>
      <c r="H470" s="345" t="s">
        <v>1459</v>
      </c>
    </row>
    <row r="471" spans="1:8" ht="15.75" customHeight="1">
      <c r="A471" s="349"/>
      <c r="B471" s="348" t="s">
        <v>1795</v>
      </c>
      <c r="C471" s="346">
        <v>760</v>
      </c>
      <c r="D471" s="346">
        <v>1041</v>
      </c>
      <c r="E471" s="347">
        <v>281</v>
      </c>
      <c r="F471" s="346" t="s">
        <v>1453</v>
      </c>
      <c r="G471" s="346" t="s">
        <v>1453</v>
      </c>
      <c r="H471" s="355">
        <v>0</v>
      </c>
    </row>
    <row r="472" spans="1:8" ht="15.75" customHeight="1">
      <c r="A472" s="349"/>
      <c r="B472" s="348" t="s">
        <v>1794</v>
      </c>
      <c r="C472" s="346">
        <v>1394</v>
      </c>
      <c r="D472" s="346">
        <v>1579</v>
      </c>
      <c r="E472" s="347">
        <v>185</v>
      </c>
      <c r="F472" s="346" t="s">
        <v>1458</v>
      </c>
      <c r="G472" s="346" t="s">
        <v>1478</v>
      </c>
      <c r="H472" s="345" t="s">
        <v>1449</v>
      </c>
    </row>
    <row r="473" spans="1:8" ht="15.75" customHeight="1">
      <c r="A473" s="353"/>
      <c r="B473" s="352" t="s">
        <v>1793</v>
      </c>
      <c r="C473" s="351">
        <v>2500</v>
      </c>
      <c r="D473" s="351">
        <v>6701</v>
      </c>
      <c r="E473" s="350">
        <v>4201</v>
      </c>
      <c r="F473" s="351">
        <v>4</v>
      </c>
      <c r="G473" s="351" t="s">
        <v>1792</v>
      </c>
      <c r="H473" s="350" t="s">
        <v>1537</v>
      </c>
    </row>
    <row r="474" spans="1:8" ht="15.75" customHeight="1">
      <c r="A474" s="349"/>
      <c r="B474" s="348" t="s">
        <v>1791</v>
      </c>
      <c r="C474" s="346">
        <v>752</v>
      </c>
      <c r="D474" s="346">
        <v>885</v>
      </c>
      <c r="E474" s="347">
        <v>133</v>
      </c>
      <c r="F474" s="346" t="s">
        <v>1434</v>
      </c>
      <c r="G474" s="346" t="s">
        <v>1464</v>
      </c>
      <c r="H474" s="345" t="s">
        <v>1494</v>
      </c>
    </row>
    <row r="475" spans="1:8" ht="15.75" customHeight="1">
      <c r="A475" s="349"/>
      <c r="B475" s="348" t="s">
        <v>1790</v>
      </c>
      <c r="C475" s="346">
        <v>1639</v>
      </c>
      <c r="D475" s="346">
        <v>2435</v>
      </c>
      <c r="E475" s="347">
        <v>796</v>
      </c>
      <c r="F475" s="346" t="s">
        <v>1520</v>
      </c>
      <c r="G475" s="346" t="s">
        <v>1525</v>
      </c>
      <c r="H475" s="345" t="s">
        <v>1490</v>
      </c>
    </row>
    <row r="476" spans="1:8" ht="15.75" customHeight="1">
      <c r="A476" s="349"/>
      <c r="B476" s="348" t="s">
        <v>1789</v>
      </c>
      <c r="C476" s="346">
        <v>2042</v>
      </c>
      <c r="D476" s="346">
        <v>3023</v>
      </c>
      <c r="E476" s="347">
        <v>981</v>
      </c>
      <c r="F476" s="346" t="s">
        <v>1462</v>
      </c>
      <c r="G476" s="346" t="s">
        <v>1528</v>
      </c>
      <c r="H476" s="345" t="s">
        <v>1464</v>
      </c>
    </row>
    <row r="477" spans="1:8" ht="15.75" customHeight="1">
      <c r="A477" s="349"/>
      <c r="B477" s="348" t="s">
        <v>1788</v>
      </c>
      <c r="C477" s="346">
        <v>3381</v>
      </c>
      <c r="D477" s="346">
        <v>4311</v>
      </c>
      <c r="E477" s="347">
        <v>930</v>
      </c>
      <c r="F477" s="346" t="s">
        <v>1532</v>
      </c>
      <c r="G477" s="346" t="s">
        <v>1513</v>
      </c>
      <c r="H477" s="345" t="s">
        <v>1525</v>
      </c>
    </row>
    <row r="478" spans="1:8" ht="15.75" customHeight="1">
      <c r="A478" s="353"/>
      <c r="B478" s="352" t="s">
        <v>1787</v>
      </c>
      <c r="C478" s="351">
        <v>7046</v>
      </c>
      <c r="D478" s="351">
        <v>8067</v>
      </c>
      <c r="E478" s="350">
        <v>1021</v>
      </c>
      <c r="F478" s="351" t="s">
        <v>1450</v>
      </c>
      <c r="G478" s="351">
        <v>6</v>
      </c>
      <c r="H478" s="350" t="s">
        <v>1484</v>
      </c>
    </row>
    <row r="479" spans="1:8" ht="15.75" customHeight="1">
      <c r="A479" s="349"/>
      <c r="B479" s="348" t="s">
        <v>1786</v>
      </c>
      <c r="C479" s="346">
        <v>364</v>
      </c>
      <c r="D479" s="346">
        <v>445</v>
      </c>
      <c r="E479" s="347">
        <v>81</v>
      </c>
      <c r="F479" s="346" t="s">
        <v>1490</v>
      </c>
      <c r="G479" s="346" t="s">
        <v>1434</v>
      </c>
      <c r="H479" s="347" t="s">
        <v>1487</v>
      </c>
    </row>
    <row r="480" spans="1:8" ht="15.75" customHeight="1">
      <c r="A480" s="349"/>
      <c r="B480" s="348" t="s">
        <v>1785</v>
      </c>
      <c r="C480" s="346">
        <v>320</v>
      </c>
      <c r="D480" s="346">
        <v>434</v>
      </c>
      <c r="E480" s="347">
        <v>114</v>
      </c>
      <c r="F480" s="346" t="s">
        <v>1476</v>
      </c>
      <c r="G480" s="346" t="s">
        <v>1434</v>
      </c>
      <c r="H480" s="345" t="s">
        <v>1473</v>
      </c>
    </row>
    <row r="481" spans="1:8" ht="15.75" customHeight="1">
      <c r="A481" s="349"/>
      <c r="B481" s="348" t="s">
        <v>1784</v>
      </c>
      <c r="C481" s="346">
        <v>1483</v>
      </c>
      <c r="D481" s="346">
        <v>1729</v>
      </c>
      <c r="E481" s="347">
        <v>246</v>
      </c>
      <c r="F481" s="346" t="s">
        <v>1431</v>
      </c>
      <c r="G481" s="346" t="s">
        <v>1520</v>
      </c>
      <c r="H481" s="345" t="s">
        <v>1449</v>
      </c>
    </row>
    <row r="482" spans="1:8" ht="15.75" customHeight="1">
      <c r="A482" s="349"/>
      <c r="B482" s="348" t="s">
        <v>1783</v>
      </c>
      <c r="C482" s="346">
        <v>2432</v>
      </c>
      <c r="D482" s="346">
        <v>3774</v>
      </c>
      <c r="E482" s="347">
        <v>1342</v>
      </c>
      <c r="F482" s="346" t="s">
        <v>1456</v>
      </c>
      <c r="G482" s="346" t="s">
        <v>1452</v>
      </c>
      <c r="H482" s="345" t="s">
        <v>1478</v>
      </c>
    </row>
    <row r="483" spans="1:8" ht="15.75" customHeight="1">
      <c r="A483" s="349"/>
      <c r="B483" s="348" t="s">
        <v>1782</v>
      </c>
      <c r="C483" s="346">
        <v>3778</v>
      </c>
      <c r="D483" s="346">
        <v>4967</v>
      </c>
      <c r="E483" s="347">
        <v>1189</v>
      </c>
      <c r="F483" s="346" t="s">
        <v>1525</v>
      </c>
      <c r="G483" s="346" t="s">
        <v>1701</v>
      </c>
      <c r="H483" s="345" t="s">
        <v>1471</v>
      </c>
    </row>
    <row r="484" spans="1:8" ht="15.75" customHeight="1">
      <c r="A484" s="349"/>
      <c r="B484" s="348" t="s">
        <v>1781</v>
      </c>
      <c r="C484" s="346">
        <v>1478</v>
      </c>
      <c r="D484" s="346">
        <v>2670</v>
      </c>
      <c r="E484" s="347">
        <v>1192</v>
      </c>
      <c r="F484" s="346" t="s">
        <v>1431</v>
      </c>
      <c r="G484" s="346" t="s">
        <v>1438</v>
      </c>
      <c r="H484" s="345" t="s">
        <v>1490</v>
      </c>
    </row>
    <row r="485" spans="1:8" ht="15.75" customHeight="1">
      <c r="A485" s="349"/>
      <c r="B485" s="348" t="s">
        <v>1780</v>
      </c>
      <c r="C485" s="346">
        <v>4701</v>
      </c>
      <c r="D485" s="346">
        <v>4967</v>
      </c>
      <c r="E485" s="347">
        <v>266</v>
      </c>
      <c r="F485" s="346" t="s">
        <v>1450</v>
      </c>
      <c r="G485" s="346" t="s">
        <v>1701</v>
      </c>
      <c r="H485" s="345" t="s">
        <v>1490</v>
      </c>
    </row>
    <row r="486" spans="1:8" ht="15.75" customHeight="1">
      <c r="A486" s="353"/>
      <c r="B486" s="352" t="s">
        <v>1779</v>
      </c>
      <c r="C486" s="351">
        <v>5264</v>
      </c>
      <c r="D486" s="351">
        <v>5634</v>
      </c>
      <c r="E486" s="350">
        <v>370</v>
      </c>
      <c r="F486" s="351" t="s">
        <v>1603</v>
      </c>
      <c r="G486" s="351" t="s">
        <v>1678</v>
      </c>
      <c r="H486" s="350" t="s">
        <v>1442</v>
      </c>
    </row>
    <row r="487" spans="1:8" ht="15.75" customHeight="1">
      <c r="A487" s="349"/>
      <c r="B487" s="348" t="s">
        <v>1778</v>
      </c>
      <c r="C487" s="346">
        <v>570</v>
      </c>
      <c r="D487" s="346">
        <v>798</v>
      </c>
      <c r="E487" s="347">
        <v>228</v>
      </c>
      <c r="F487" s="346" t="s">
        <v>1453</v>
      </c>
      <c r="G487" s="346" t="s">
        <v>1453</v>
      </c>
      <c r="H487" s="355">
        <v>0</v>
      </c>
    </row>
    <row r="488" spans="1:8" ht="15.75" customHeight="1">
      <c r="A488" s="349"/>
      <c r="B488" s="348" t="s">
        <v>1777</v>
      </c>
      <c r="C488" s="346">
        <v>390</v>
      </c>
      <c r="D488" s="346">
        <v>1570</v>
      </c>
      <c r="E488" s="347">
        <v>1180</v>
      </c>
      <c r="F488" s="346" t="s">
        <v>1570</v>
      </c>
      <c r="G488" s="346" t="s">
        <v>1443</v>
      </c>
      <c r="H488" s="345" t="s">
        <v>1484</v>
      </c>
    </row>
    <row r="489" spans="1:8" ht="15.75" customHeight="1">
      <c r="A489" s="349"/>
      <c r="B489" s="348" t="s">
        <v>1776</v>
      </c>
      <c r="C489" s="346">
        <v>1600</v>
      </c>
      <c r="D489" s="346">
        <v>3052</v>
      </c>
      <c r="E489" s="347">
        <v>1452</v>
      </c>
      <c r="F489" s="346" t="s">
        <v>1443</v>
      </c>
      <c r="G489" s="346">
        <v>12</v>
      </c>
      <c r="H489" s="345" t="s">
        <v>1607</v>
      </c>
    </row>
    <row r="490" spans="1:8" ht="15.75" customHeight="1">
      <c r="A490" s="353"/>
      <c r="B490" s="352" t="s">
        <v>1775</v>
      </c>
      <c r="C490" s="351">
        <v>2440</v>
      </c>
      <c r="D490" s="351">
        <v>6496</v>
      </c>
      <c r="E490" s="350">
        <v>4056</v>
      </c>
      <c r="F490" s="351">
        <v>8</v>
      </c>
      <c r="G490" s="351">
        <v>12</v>
      </c>
      <c r="H490" s="350">
        <v>4</v>
      </c>
    </row>
    <row r="491" spans="1:8" ht="15.75" customHeight="1">
      <c r="A491" s="349"/>
      <c r="B491" s="348" t="s">
        <v>1774</v>
      </c>
      <c r="C491" s="346">
        <v>360</v>
      </c>
      <c r="D491" s="346">
        <v>1353</v>
      </c>
      <c r="E491" s="347">
        <v>993</v>
      </c>
      <c r="F491" s="346" t="s">
        <v>1456</v>
      </c>
      <c r="G491" s="346" t="s">
        <v>1456</v>
      </c>
      <c r="H491" s="355">
        <v>0</v>
      </c>
    </row>
    <row r="492" spans="1:8" ht="15.75" customHeight="1">
      <c r="A492" s="349"/>
      <c r="B492" s="348" t="s">
        <v>1773</v>
      </c>
      <c r="C492" s="346">
        <v>1500</v>
      </c>
      <c r="D492" s="346">
        <v>2264</v>
      </c>
      <c r="E492" s="347">
        <v>764</v>
      </c>
      <c r="F492" s="346" t="s">
        <v>1537</v>
      </c>
      <c r="G492" s="346" t="s">
        <v>1537</v>
      </c>
      <c r="H492" s="355">
        <v>0</v>
      </c>
    </row>
    <row r="493" spans="1:8" ht="15.75" customHeight="1">
      <c r="A493" s="349"/>
      <c r="B493" s="348" t="s">
        <v>1772</v>
      </c>
      <c r="C493" s="346">
        <v>1530</v>
      </c>
      <c r="D493" s="346">
        <v>1980</v>
      </c>
      <c r="E493" s="347">
        <v>450</v>
      </c>
      <c r="F493" s="346" t="s">
        <v>1678</v>
      </c>
      <c r="G493" s="346">
        <v>8</v>
      </c>
      <c r="H493" s="345" t="s">
        <v>1469</v>
      </c>
    </row>
    <row r="494" spans="1:8" ht="15.75" customHeight="1">
      <c r="A494" s="349"/>
      <c r="B494" s="348" t="s">
        <v>1771</v>
      </c>
      <c r="C494" s="346">
        <v>620</v>
      </c>
      <c r="D494" s="346">
        <v>2526</v>
      </c>
      <c r="E494" s="347">
        <v>1906</v>
      </c>
      <c r="F494" s="346">
        <v>8</v>
      </c>
      <c r="G494" s="346" t="s">
        <v>1694</v>
      </c>
      <c r="H494" s="345" t="s">
        <v>1456</v>
      </c>
    </row>
    <row r="495" spans="1:8" ht="15.75" customHeight="1">
      <c r="A495" s="349"/>
      <c r="B495" s="348"/>
      <c r="C495" s="354"/>
      <c r="D495" s="354"/>
      <c r="E495" s="348"/>
      <c r="F495" s="354"/>
      <c r="G495" s="354"/>
      <c r="H495" s="348"/>
    </row>
    <row r="496" spans="1:8" ht="15.75" customHeight="1">
      <c r="A496" s="349"/>
      <c r="B496" s="451" t="s">
        <v>1770</v>
      </c>
      <c r="C496" s="436"/>
      <c r="D496" s="436"/>
      <c r="E496" s="436"/>
      <c r="F496" s="436"/>
      <c r="G496" s="436"/>
      <c r="H496" s="437"/>
    </row>
    <row r="497" spans="1:8" ht="15.75" customHeight="1">
      <c r="A497" s="349"/>
      <c r="B497" s="348" t="s">
        <v>1769</v>
      </c>
      <c r="C497" s="346">
        <v>1215</v>
      </c>
      <c r="D497" s="346">
        <v>1257</v>
      </c>
      <c r="E497" s="347">
        <v>42</v>
      </c>
      <c r="F497" s="346" t="s">
        <v>1464</v>
      </c>
      <c r="G497" s="346" t="s">
        <v>1458</v>
      </c>
      <c r="H497" s="347" t="s">
        <v>1487</v>
      </c>
    </row>
    <row r="498" spans="1:8" ht="15.75" customHeight="1">
      <c r="A498" s="349"/>
      <c r="B498" s="348" t="s">
        <v>1768</v>
      </c>
      <c r="C498" s="346">
        <v>3623</v>
      </c>
      <c r="D498" s="346">
        <v>4520</v>
      </c>
      <c r="E498" s="347">
        <v>897</v>
      </c>
      <c r="F498" s="346" t="s">
        <v>1442</v>
      </c>
      <c r="G498" s="346" t="s">
        <v>1439</v>
      </c>
      <c r="H498" s="345" t="s">
        <v>1490</v>
      </c>
    </row>
    <row r="499" spans="1:8" ht="15.75" customHeight="1">
      <c r="A499" s="349"/>
      <c r="B499" s="348" t="s">
        <v>1767</v>
      </c>
      <c r="C499" s="346">
        <v>4290</v>
      </c>
      <c r="D499" s="346">
        <v>4496</v>
      </c>
      <c r="E499" s="347">
        <v>206</v>
      </c>
      <c r="F499" s="346" t="s">
        <v>1545</v>
      </c>
      <c r="G499" s="346" t="s">
        <v>1439</v>
      </c>
      <c r="H499" s="345" t="s">
        <v>1476</v>
      </c>
    </row>
    <row r="500" spans="1:8" ht="15.75" customHeight="1">
      <c r="A500" s="353"/>
      <c r="B500" s="352" t="s">
        <v>1766</v>
      </c>
      <c r="C500" s="351">
        <v>6092</v>
      </c>
      <c r="D500" s="351">
        <v>6110</v>
      </c>
      <c r="E500" s="350">
        <v>18</v>
      </c>
      <c r="F500" s="351" t="s">
        <v>1520</v>
      </c>
      <c r="G500" s="351" t="s">
        <v>1438</v>
      </c>
      <c r="H500" s="350" t="s">
        <v>1473</v>
      </c>
    </row>
    <row r="501" spans="1:8" ht="15.75" customHeight="1">
      <c r="A501" s="349"/>
      <c r="B501" s="348" t="s">
        <v>1765</v>
      </c>
      <c r="C501" s="346">
        <v>315</v>
      </c>
      <c r="D501" s="346">
        <v>402</v>
      </c>
      <c r="E501" s="347">
        <v>87</v>
      </c>
      <c r="F501" s="346" t="s">
        <v>1494</v>
      </c>
      <c r="G501" s="346" t="s">
        <v>1449</v>
      </c>
      <c r="H501" s="345" t="s">
        <v>1473</v>
      </c>
    </row>
    <row r="502" spans="1:8" ht="15.75" customHeight="1">
      <c r="A502" s="349"/>
      <c r="B502" s="348" t="s">
        <v>1764</v>
      </c>
      <c r="C502" s="346">
        <v>1376</v>
      </c>
      <c r="D502" s="346">
        <v>1426</v>
      </c>
      <c r="E502" s="347">
        <v>50</v>
      </c>
      <c r="F502" s="346" t="s">
        <v>1484</v>
      </c>
      <c r="G502" s="346">
        <v>1</v>
      </c>
      <c r="H502" s="347" t="s">
        <v>1455</v>
      </c>
    </row>
    <row r="503" spans="1:8" ht="15.75" customHeight="1">
      <c r="A503" s="349"/>
      <c r="B503" s="348" t="s">
        <v>1763</v>
      </c>
      <c r="C503" s="346">
        <v>1772</v>
      </c>
      <c r="D503" s="346">
        <v>1817</v>
      </c>
      <c r="E503" s="347">
        <v>45</v>
      </c>
      <c r="F503" s="346" t="s">
        <v>1484</v>
      </c>
      <c r="G503" s="346" t="s">
        <v>1478</v>
      </c>
      <c r="H503" s="347" t="s">
        <v>1468</v>
      </c>
    </row>
    <row r="504" spans="1:8" ht="15.75" customHeight="1">
      <c r="A504" s="349"/>
      <c r="B504" s="348" t="s">
        <v>1762</v>
      </c>
      <c r="C504" s="346">
        <v>1601</v>
      </c>
      <c r="D504" s="346">
        <v>1817</v>
      </c>
      <c r="E504" s="347">
        <v>216</v>
      </c>
      <c r="F504" s="346" t="s">
        <v>1545</v>
      </c>
      <c r="G504" s="346" t="s">
        <v>1478</v>
      </c>
      <c r="H504" s="347" t="s">
        <v>1487</v>
      </c>
    </row>
    <row r="505" spans="1:8" ht="15.75" customHeight="1">
      <c r="A505" s="349"/>
      <c r="B505" s="348" t="s">
        <v>1761</v>
      </c>
      <c r="C505" s="346">
        <v>2152</v>
      </c>
      <c r="D505" s="346">
        <v>2190</v>
      </c>
      <c r="E505" s="347">
        <v>38</v>
      </c>
      <c r="F505" s="346" t="s">
        <v>1478</v>
      </c>
      <c r="G505" s="346" t="s">
        <v>1545</v>
      </c>
      <c r="H505" s="345" t="s">
        <v>1437</v>
      </c>
    </row>
    <row r="506" spans="1:8" ht="15.75" customHeight="1">
      <c r="A506" s="349"/>
      <c r="B506" s="348" t="s">
        <v>1760</v>
      </c>
      <c r="C506" s="346">
        <v>2164</v>
      </c>
      <c r="D506" s="346">
        <v>2850</v>
      </c>
      <c r="E506" s="347">
        <v>686</v>
      </c>
      <c r="F506" s="346" t="s">
        <v>1478</v>
      </c>
      <c r="G506" s="346" t="s">
        <v>1520</v>
      </c>
      <c r="H506" s="345" t="s">
        <v>1476</v>
      </c>
    </row>
    <row r="507" spans="1:8" ht="15.75" customHeight="1">
      <c r="A507" s="353"/>
      <c r="B507" s="352" t="s">
        <v>1759</v>
      </c>
      <c r="C507" s="351">
        <v>10620</v>
      </c>
      <c r="D507" s="351">
        <v>12688</v>
      </c>
      <c r="E507" s="350">
        <v>2068</v>
      </c>
      <c r="F507" s="351" t="s">
        <v>1466</v>
      </c>
      <c r="G507" s="351" t="s">
        <v>1465</v>
      </c>
      <c r="H507" s="350" t="s">
        <v>1464</v>
      </c>
    </row>
    <row r="508" spans="1:8" ht="15.75" customHeight="1">
      <c r="A508" s="349"/>
      <c r="B508" s="348" t="s">
        <v>1758</v>
      </c>
      <c r="C508" s="346">
        <v>151</v>
      </c>
      <c r="D508" s="346">
        <v>196</v>
      </c>
      <c r="E508" s="347">
        <v>45</v>
      </c>
      <c r="F508" s="346" t="s">
        <v>1473</v>
      </c>
      <c r="G508" s="346" t="s">
        <v>1494</v>
      </c>
      <c r="H508" s="345" t="s">
        <v>1437</v>
      </c>
    </row>
    <row r="509" spans="1:8" ht="15.75" customHeight="1">
      <c r="A509" s="349"/>
      <c r="B509" s="348" t="s">
        <v>1757</v>
      </c>
      <c r="C509" s="346">
        <v>1772</v>
      </c>
      <c r="D509" s="346">
        <v>1797</v>
      </c>
      <c r="E509" s="347">
        <v>25</v>
      </c>
      <c r="F509" s="346" t="s">
        <v>1431</v>
      </c>
      <c r="G509" s="346" t="s">
        <v>1431</v>
      </c>
      <c r="H509" s="355">
        <v>0</v>
      </c>
    </row>
    <row r="510" spans="1:8" ht="15.75" customHeight="1">
      <c r="A510" s="353"/>
      <c r="B510" s="352" t="s">
        <v>1756</v>
      </c>
      <c r="C510" s="351">
        <v>4697</v>
      </c>
      <c r="D510" s="351">
        <v>5091</v>
      </c>
      <c r="E510" s="350">
        <v>394</v>
      </c>
      <c r="F510" s="351" t="s">
        <v>1532</v>
      </c>
      <c r="G510" s="351" t="s">
        <v>1462</v>
      </c>
      <c r="H510" s="350" t="s">
        <v>1437</v>
      </c>
    </row>
    <row r="511" spans="1:8" ht="15.75" customHeight="1">
      <c r="A511" s="353"/>
      <c r="B511" s="352" t="s">
        <v>1755</v>
      </c>
      <c r="C511" s="351">
        <v>7393</v>
      </c>
      <c r="D511" s="351">
        <v>8376</v>
      </c>
      <c r="E511" s="350">
        <v>983</v>
      </c>
      <c r="F511" s="351" t="s">
        <v>1452</v>
      </c>
      <c r="G511" s="351" t="s">
        <v>1453</v>
      </c>
      <c r="H511" s="350" t="s">
        <v>1754</v>
      </c>
    </row>
    <row r="512" spans="1:8" ht="15.75" customHeight="1">
      <c r="A512" s="349"/>
      <c r="B512" s="348" t="s">
        <v>1753</v>
      </c>
      <c r="C512" s="346">
        <v>3500</v>
      </c>
      <c r="D512" s="346">
        <v>3554</v>
      </c>
      <c r="E512" s="347">
        <v>54</v>
      </c>
      <c r="F512" s="346" t="s">
        <v>1471</v>
      </c>
      <c r="G512" s="346" t="s">
        <v>1471</v>
      </c>
      <c r="H512" s="355">
        <v>0</v>
      </c>
    </row>
    <row r="513" spans="1:8" ht="15.75" customHeight="1">
      <c r="A513" s="353"/>
      <c r="B513" s="352" t="s">
        <v>1752</v>
      </c>
      <c r="C513" s="351">
        <v>4800</v>
      </c>
      <c r="D513" s="351">
        <v>5036</v>
      </c>
      <c r="E513" s="350">
        <v>236</v>
      </c>
      <c r="F513" s="351" t="s">
        <v>1514</v>
      </c>
      <c r="G513" s="351" t="s">
        <v>1514</v>
      </c>
      <c r="H513" s="350">
        <v>0</v>
      </c>
    </row>
    <row r="514" spans="1:8" ht="15.75" customHeight="1">
      <c r="A514" s="353"/>
      <c r="B514" s="352" t="s">
        <v>1751</v>
      </c>
      <c r="C514" s="351">
        <v>3800</v>
      </c>
      <c r="D514" s="351">
        <v>5873</v>
      </c>
      <c r="E514" s="350">
        <v>2073</v>
      </c>
      <c r="F514" s="351" t="s">
        <v>1570</v>
      </c>
      <c r="G514" s="351" t="s">
        <v>1570</v>
      </c>
      <c r="H514" s="350">
        <v>0</v>
      </c>
    </row>
    <row r="515" spans="1:8" ht="15.75" customHeight="1">
      <c r="A515" s="349"/>
      <c r="B515" s="348" t="s">
        <v>1189</v>
      </c>
      <c r="C515" s="346">
        <v>2700</v>
      </c>
      <c r="D515" s="346">
        <v>4331</v>
      </c>
      <c r="E515" s="347">
        <v>1631</v>
      </c>
      <c r="F515" s="346" t="s">
        <v>1450</v>
      </c>
      <c r="G515" s="346" t="s">
        <v>1450</v>
      </c>
      <c r="H515" s="355">
        <v>0</v>
      </c>
    </row>
    <row r="516" spans="1:8" ht="15.75" customHeight="1">
      <c r="A516" s="349"/>
      <c r="B516" s="348" t="s">
        <v>1750</v>
      </c>
      <c r="C516" s="346">
        <v>3700</v>
      </c>
      <c r="D516" s="346">
        <v>4277</v>
      </c>
      <c r="E516" s="347">
        <v>577</v>
      </c>
      <c r="F516" s="346" t="s">
        <v>1450</v>
      </c>
      <c r="G516" s="346" t="s">
        <v>1708</v>
      </c>
      <c r="H516" s="345" t="s">
        <v>1464</v>
      </c>
    </row>
    <row r="517" spans="1:8" ht="15.75" customHeight="1">
      <c r="A517" s="353"/>
      <c r="B517" s="352" t="s">
        <v>1749</v>
      </c>
      <c r="C517" s="351">
        <v>3900</v>
      </c>
      <c r="D517" s="351">
        <v>5418</v>
      </c>
      <c r="E517" s="350">
        <v>1518</v>
      </c>
      <c r="F517" s="351" t="s">
        <v>1444</v>
      </c>
      <c r="G517" s="351" t="s">
        <v>1511</v>
      </c>
      <c r="H517" s="350" t="s">
        <v>1462</v>
      </c>
    </row>
    <row r="518" spans="1:8" ht="15.75" customHeight="1">
      <c r="A518" s="353"/>
      <c r="B518" s="352" t="s">
        <v>1748</v>
      </c>
      <c r="C518" s="351">
        <v>5590</v>
      </c>
      <c r="D518" s="351">
        <v>7225</v>
      </c>
      <c r="E518" s="350">
        <v>1635</v>
      </c>
      <c r="F518" s="351" t="s">
        <v>1701</v>
      </c>
      <c r="G518" s="351" t="s">
        <v>1747</v>
      </c>
      <c r="H518" s="350" t="s">
        <v>1462</v>
      </c>
    </row>
    <row r="519" spans="1:8" ht="15.75" customHeight="1">
      <c r="A519" s="353"/>
      <c r="B519" s="352" t="s">
        <v>1746</v>
      </c>
      <c r="C519" s="351">
        <v>5400</v>
      </c>
      <c r="D519" s="351">
        <v>5812</v>
      </c>
      <c r="E519" s="350">
        <v>412</v>
      </c>
      <c r="F519" s="351" t="s">
        <v>1444</v>
      </c>
      <c r="G519" s="351" t="s">
        <v>1636</v>
      </c>
      <c r="H519" s="350" t="s">
        <v>1458</v>
      </c>
    </row>
    <row r="520" spans="1:8" ht="15.75" customHeight="1">
      <c r="A520" s="353"/>
      <c r="B520" s="352" t="s">
        <v>1745</v>
      </c>
      <c r="C520" s="351">
        <v>4900</v>
      </c>
      <c r="D520" s="351">
        <v>6433</v>
      </c>
      <c r="E520" s="350">
        <v>1533</v>
      </c>
      <c r="F520" s="351" t="s">
        <v>1450</v>
      </c>
      <c r="G520" s="351" t="s">
        <v>1450</v>
      </c>
      <c r="H520" s="350">
        <v>0</v>
      </c>
    </row>
    <row r="521" spans="1:8" ht="15.75" customHeight="1">
      <c r="A521" s="349"/>
      <c r="B521" s="348" t="s">
        <v>1744</v>
      </c>
      <c r="C521" s="346">
        <v>710</v>
      </c>
      <c r="D521" s="346">
        <v>1635</v>
      </c>
      <c r="E521" s="347">
        <v>925</v>
      </c>
      <c r="F521" s="346" t="s">
        <v>1528</v>
      </c>
      <c r="G521" s="346" t="s">
        <v>1459</v>
      </c>
      <c r="H521" s="345" t="s">
        <v>1437</v>
      </c>
    </row>
    <row r="522" spans="1:8" ht="15.75" customHeight="1">
      <c r="A522" s="353"/>
      <c r="B522" s="352" t="s">
        <v>1743</v>
      </c>
      <c r="C522" s="351">
        <v>4400</v>
      </c>
      <c r="D522" s="351">
        <v>5378</v>
      </c>
      <c r="E522" s="350">
        <v>978</v>
      </c>
      <c r="F522" s="351" t="s">
        <v>1680</v>
      </c>
      <c r="G522" s="351" t="s">
        <v>1680</v>
      </c>
      <c r="H522" s="350">
        <v>0</v>
      </c>
    </row>
    <row r="523" spans="1:8" ht="15.75" customHeight="1">
      <c r="A523" s="349"/>
      <c r="B523" s="348" t="s">
        <v>1742</v>
      </c>
      <c r="C523" s="346">
        <v>1300</v>
      </c>
      <c r="D523" s="346">
        <v>2217</v>
      </c>
      <c r="E523" s="347">
        <v>917</v>
      </c>
      <c r="F523" s="346" t="s">
        <v>1465</v>
      </c>
      <c r="G523" s="346" t="s">
        <v>1435</v>
      </c>
      <c r="H523" s="345" t="s">
        <v>1437</v>
      </c>
    </row>
    <row r="524" spans="1:8" ht="15.75" customHeight="1">
      <c r="A524" s="349"/>
      <c r="B524" s="348" t="s">
        <v>1741</v>
      </c>
      <c r="C524" s="346">
        <v>102</v>
      </c>
      <c r="D524" s="346">
        <v>116</v>
      </c>
      <c r="E524" s="347">
        <v>14</v>
      </c>
      <c r="F524" s="346" t="s">
        <v>1437</v>
      </c>
      <c r="G524" s="346" t="s">
        <v>1437</v>
      </c>
      <c r="H524" s="355">
        <v>0</v>
      </c>
    </row>
    <row r="525" spans="1:8" ht="15.75" customHeight="1">
      <c r="A525" s="349"/>
      <c r="B525" s="348" t="s">
        <v>1740</v>
      </c>
      <c r="C525" s="346">
        <v>1580</v>
      </c>
      <c r="D525" s="346">
        <v>1585</v>
      </c>
      <c r="E525" s="347">
        <v>5</v>
      </c>
      <c r="F525" s="346" t="s">
        <v>1490</v>
      </c>
      <c r="G525" s="346" t="s">
        <v>1464</v>
      </c>
      <c r="H525" s="345" t="s">
        <v>1473</v>
      </c>
    </row>
    <row r="526" spans="1:8" ht="15.75" customHeight="1">
      <c r="A526" s="349"/>
      <c r="B526" s="348" t="s">
        <v>1739</v>
      </c>
      <c r="C526" s="346">
        <v>463</v>
      </c>
      <c r="D526" s="346">
        <v>573</v>
      </c>
      <c r="E526" s="347">
        <v>110</v>
      </c>
      <c r="F526" s="346" t="s">
        <v>1476</v>
      </c>
      <c r="G526" s="346" t="s">
        <v>1476</v>
      </c>
      <c r="H526" s="355">
        <v>0</v>
      </c>
    </row>
    <row r="527" spans="1:8" ht="15.75" customHeight="1">
      <c r="A527" s="349"/>
      <c r="B527" s="348" t="s">
        <v>1738</v>
      </c>
      <c r="C527" s="346">
        <v>1660</v>
      </c>
      <c r="D527" s="346">
        <v>1671</v>
      </c>
      <c r="E527" s="347">
        <v>11</v>
      </c>
      <c r="F527" s="346" t="s">
        <v>1464</v>
      </c>
      <c r="G527" s="346" t="s">
        <v>1442</v>
      </c>
      <c r="H527" s="345" t="s">
        <v>1473</v>
      </c>
    </row>
    <row r="528" spans="1:8" ht="15.75" customHeight="1">
      <c r="A528" s="349"/>
      <c r="B528" s="348" t="s">
        <v>1737</v>
      </c>
      <c r="C528" s="346">
        <v>4490</v>
      </c>
      <c r="D528" s="346">
        <v>4988</v>
      </c>
      <c r="E528" s="347">
        <v>498</v>
      </c>
      <c r="F528" s="346" t="s">
        <v>1439</v>
      </c>
      <c r="G528" s="346" t="s">
        <v>1438</v>
      </c>
      <c r="H528" s="345" t="s">
        <v>1437</v>
      </c>
    </row>
    <row r="529" spans="1:8" ht="15.75" customHeight="1">
      <c r="A529" s="349"/>
      <c r="B529" s="348" t="s">
        <v>1736</v>
      </c>
      <c r="C529" s="346">
        <v>476</v>
      </c>
      <c r="D529" s="346">
        <v>495</v>
      </c>
      <c r="E529" s="347">
        <v>19</v>
      </c>
      <c r="F529" s="346" t="s">
        <v>1494</v>
      </c>
      <c r="G529" s="346" t="s">
        <v>1476</v>
      </c>
      <c r="H529" s="345" t="s">
        <v>1437</v>
      </c>
    </row>
    <row r="530" spans="1:8" ht="15.75" customHeight="1">
      <c r="A530" s="349"/>
      <c r="B530" s="348" t="s">
        <v>1735</v>
      </c>
      <c r="C530" s="346">
        <v>2020</v>
      </c>
      <c r="D530" s="346">
        <v>2125</v>
      </c>
      <c r="E530" s="347">
        <v>105</v>
      </c>
      <c r="F530" s="346" t="s">
        <v>1442</v>
      </c>
      <c r="G530" s="346" t="s">
        <v>1478</v>
      </c>
      <c r="H530" s="345" t="s">
        <v>1473</v>
      </c>
    </row>
    <row r="531" spans="1:8" ht="15.75" customHeight="1">
      <c r="A531" s="349"/>
      <c r="B531" s="348" t="s">
        <v>1734</v>
      </c>
      <c r="C531" s="346">
        <v>2373</v>
      </c>
      <c r="D531" s="346">
        <v>2797</v>
      </c>
      <c r="E531" s="347">
        <v>424</v>
      </c>
      <c r="F531" s="346" t="s">
        <v>1545</v>
      </c>
      <c r="G531" s="346" t="s">
        <v>1545</v>
      </c>
      <c r="H531" s="355">
        <v>0</v>
      </c>
    </row>
    <row r="532" spans="1:8" ht="15.75" customHeight="1">
      <c r="A532" s="349"/>
      <c r="B532" s="348" t="s">
        <v>1733</v>
      </c>
      <c r="C532" s="346">
        <v>4424</v>
      </c>
      <c r="D532" s="346">
        <v>4531</v>
      </c>
      <c r="E532" s="347">
        <v>107</v>
      </c>
      <c r="F532" s="346" t="s">
        <v>1442</v>
      </c>
      <c r="G532" s="346" t="s">
        <v>1520</v>
      </c>
      <c r="H532" s="345" t="s">
        <v>1434</v>
      </c>
    </row>
    <row r="533" spans="1:8" ht="15.75" customHeight="1">
      <c r="A533" s="349"/>
      <c r="B533" s="348" t="s">
        <v>1732</v>
      </c>
      <c r="C533" s="346">
        <v>140</v>
      </c>
      <c r="D533" s="346">
        <v>172</v>
      </c>
      <c r="E533" s="347">
        <v>32</v>
      </c>
      <c r="F533" s="346" t="s">
        <v>1494</v>
      </c>
      <c r="G533" s="346" t="s">
        <v>1494</v>
      </c>
      <c r="H533" s="355">
        <v>0</v>
      </c>
    </row>
    <row r="534" spans="1:8" ht="15.75" customHeight="1">
      <c r="A534" s="349"/>
      <c r="B534" s="348" t="s">
        <v>1731</v>
      </c>
      <c r="C534" s="346">
        <v>630</v>
      </c>
      <c r="D534" s="346">
        <v>637</v>
      </c>
      <c r="E534" s="347">
        <v>7</v>
      </c>
      <c r="F534" s="346" t="s">
        <v>1449</v>
      </c>
      <c r="G534" s="346" t="s">
        <v>1494</v>
      </c>
      <c r="H534" s="347" t="s">
        <v>1468</v>
      </c>
    </row>
    <row r="535" spans="1:8" ht="15.75" customHeight="1">
      <c r="A535" s="353"/>
      <c r="B535" s="352" t="s">
        <v>1730</v>
      </c>
      <c r="C535" s="351">
        <v>17654</v>
      </c>
      <c r="D535" s="351">
        <v>18672</v>
      </c>
      <c r="E535" s="350">
        <v>1018</v>
      </c>
      <c r="F535" s="351" t="s">
        <v>1729</v>
      </c>
      <c r="G535" s="351" t="s">
        <v>1708</v>
      </c>
      <c r="H535" s="350" t="s">
        <v>1487</v>
      </c>
    </row>
    <row r="536" spans="1:8" ht="15.75" customHeight="1">
      <c r="A536" s="349"/>
      <c r="B536" s="348" t="s">
        <v>1728</v>
      </c>
      <c r="C536" s="346">
        <v>327</v>
      </c>
      <c r="D536" s="346">
        <v>396</v>
      </c>
      <c r="E536" s="347">
        <v>69</v>
      </c>
      <c r="F536" s="346" t="s">
        <v>1434</v>
      </c>
      <c r="G536" s="346" t="s">
        <v>1494</v>
      </c>
      <c r="H536" s="347" t="s">
        <v>1663</v>
      </c>
    </row>
    <row r="537" spans="1:8" ht="15.75" customHeight="1">
      <c r="A537" s="349"/>
      <c r="B537" s="348" t="s">
        <v>1727</v>
      </c>
      <c r="C537" s="346">
        <v>504</v>
      </c>
      <c r="D537" s="346">
        <v>754</v>
      </c>
      <c r="E537" s="347">
        <v>250</v>
      </c>
      <c r="F537" s="346" t="s">
        <v>1449</v>
      </c>
      <c r="G537" s="346" t="s">
        <v>1449</v>
      </c>
      <c r="H537" s="355">
        <v>0</v>
      </c>
    </row>
    <row r="538" spans="1:8" ht="15.75" customHeight="1">
      <c r="A538" s="349"/>
      <c r="B538" s="348" t="s">
        <v>1726</v>
      </c>
      <c r="C538" s="346">
        <v>995</v>
      </c>
      <c r="D538" s="346">
        <v>1108</v>
      </c>
      <c r="E538" s="347">
        <v>113</v>
      </c>
      <c r="F538" s="346" t="s">
        <v>1434</v>
      </c>
      <c r="G538" s="346" t="s">
        <v>1464</v>
      </c>
      <c r="H538" s="345" t="s">
        <v>1494</v>
      </c>
    </row>
    <row r="539" spans="1:8" ht="15.75" customHeight="1">
      <c r="A539" s="349"/>
      <c r="B539" s="348" t="s">
        <v>1725</v>
      </c>
      <c r="C539" s="346">
        <v>2017</v>
      </c>
      <c r="D539" s="346">
        <v>2347</v>
      </c>
      <c r="E539" s="347">
        <v>330</v>
      </c>
      <c r="F539" s="346" t="s">
        <v>1464</v>
      </c>
      <c r="G539" s="346" t="s">
        <v>1442</v>
      </c>
      <c r="H539" s="345" t="s">
        <v>1473</v>
      </c>
    </row>
    <row r="540" spans="1:8" ht="15.75" customHeight="1">
      <c r="A540" s="349"/>
      <c r="B540" s="348" t="s">
        <v>1724</v>
      </c>
      <c r="C540" s="346">
        <v>2610</v>
      </c>
      <c r="D540" s="346">
        <v>2658</v>
      </c>
      <c r="E540" s="347">
        <v>48</v>
      </c>
      <c r="F540" s="346" t="s">
        <v>1464</v>
      </c>
      <c r="G540" s="346" t="s">
        <v>1431</v>
      </c>
      <c r="H540" s="345" t="s">
        <v>1494</v>
      </c>
    </row>
    <row r="541" spans="1:8" ht="15.75" customHeight="1">
      <c r="A541" s="353"/>
      <c r="B541" s="352" t="s">
        <v>1723</v>
      </c>
      <c r="C541" s="351">
        <v>15300</v>
      </c>
      <c r="D541" s="351">
        <v>16278</v>
      </c>
      <c r="E541" s="350">
        <v>978</v>
      </c>
      <c r="F541" s="351" t="s">
        <v>1514</v>
      </c>
      <c r="G541" s="351" t="s">
        <v>1537</v>
      </c>
      <c r="H541" s="350" t="s">
        <v>1458</v>
      </c>
    </row>
    <row r="542" spans="1:8" ht="15.75" customHeight="1">
      <c r="A542" s="353"/>
      <c r="B542" s="352" t="s">
        <v>1722</v>
      </c>
      <c r="C542" s="351">
        <v>17598</v>
      </c>
      <c r="D542" s="351">
        <v>18267</v>
      </c>
      <c r="E542" s="350">
        <v>669</v>
      </c>
      <c r="F542" s="351" t="s">
        <v>1540</v>
      </c>
      <c r="G542" s="351" t="s">
        <v>1680</v>
      </c>
      <c r="H542" s="350" t="s">
        <v>1494</v>
      </c>
    </row>
    <row r="543" spans="1:8" ht="15.75" customHeight="1">
      <c r="A543" s="349"/>
      <c r="B543" s="348" t="s">
        <v>1721</v>
      </c>
      <c r="C543" s="346">
        <v>580</v>
      </c>
      <c r="D543" s="346">
        <v>581</v>
      </c>
      <c r="E543" s="347">
        <v>1</v>
      </c>
      <c r="F543" s="346" t="s">
        <v>1464</v>
      </c>
      <c r="G543" s="346" t="s">
        <v>1464</v>
      </c>
      <c r="H543" s="355">
        <v>0</v>
      </c>
    </row>
    <row r="544" spans="1:8" ht="15.75" customHeight="1">
      <c r="A544" s="349"/>
      <c r="B544" s="348" t="s">
        <v>1720</v>
      </c>
      <c r="C544" s="346">
        <v>610</v>
      </c>
      <c r="D544" s="346">
        <v>936</v>
      </c>
      <c r="E544" s="347">
        <v>326</v>
      </c>
      <c r="F544" s="346" t="s">
        <v>1484</v>
      </c>
      <c r="G544" s="346" t="s">
        <v>1484</v>
      </c>
      <c r="H544" s="355">
        <v>0</v>
      </c>
    </row>
    <row r="545" spans="1:8" ht="15.75" customHeight="1">
      <c r="A545" s="349"/>
      <c r="B545" s="348" t="s">
        <v>1719</v>
      </c>
      <c r="C545" s="346">
        <v>900</v>
      </c>
      <c r="D545" s="346">
        <v>1350</v>
      </c>
      <c r="E545" s="347">
        <v>450</v>
      </c>
      <c r="F545" s="346" t="s">
        <v>1465</v>
      </c>
      <c r="G545" s="346" t="s">
        <v>1465</v>
      </c>
      <c r="H545" s="355">
        <v>0</v>
      </c>
    </row>
    <row r="546" spans="1:8" ht="15.75" customHeight="1">
      <c r="A546" s="353"/>
      <c r="B546" s="352" t="s">
        <v>1718</v>
      </c>
      <c r="C546" s="351">
        <v>1190</v>
      </c>
      <c r="D546" s="351">
        <v>5306</v>
      </c>
      <c r="E546" s="350">
        <v>4116</v>
      </c>
      <c r="F546" s="351" t="s">
        <v>1701</v>
      </c>
      <c r="G546" s="351" t="s">
        <v>1717</v>
      </c>
      <c r="H546" s="350" t="s">
        <v>1446</v>
      </c>
    </row>
    <row r="547" spans="1:8" ht="15.75" customHeight="1">
      <c r="A547" s="349"/>
      <c r="B547" s="348" t="s">
        <v>1716</v>
      </c>
      <c r="C547" s="346">
        <v>1400</v>
      </c>
      <c r="D547" s="346">
        <v>2241</v>
      </c>
      <c r="E547" s="347">
        <v>841</v>
      </c>
      <c r="F547" s="346" t="s">
        <v>1525</v>
      </c>
      <c r="G547" s="346" t="s">
        <v>1435</v>
      </c>
      <c r="H547" s="345" t="s">
        <v>1431</v>
      </c>
    </row>
    <row r="548" spans="1:8" ht="15.75" customHeight="1">
      <c r="A548" s="349"/>
      <c r="B548" s="348" t="s">
        <v>1715</v>
      </c>
      <c r="C548" s="346">
        <v>2040</v>
      </c>
      <c r="D548" s="346">
        <v>2406</v>
      </c>
      <c r="E548" s="347">
        <v>366</v>
      </c>
      <c r="F548" s="346" t="s">
        <v>1484</v>
      </c>
      <c r="G548" s="346" t="s">
        <v>1462</v>
      </c>
      <c r="H548" s="345" t="s">
        <v>1458</v>
      </c>
    </row>
    <row r="549" spans="1:8" ht="15.75" customHeight="1">
      <c r="A549" s="349"/>
      <c r="B549" s="348" t="s">
        <v>1714</v>
      </c>
      <c r="C549" s="346">
        <v>3672</v>
      </c>
      <c r="D549" s="346">
        <v>4311</v>
      </c>
      <c r="E549" s="347">
        <v>639</v>
      </c>
      <c r="F549" s="346" t="s">
        <v>1525</v>
      </c>
      <c r="G549" s="346" t="s">
        <v>1513</v>
      </c>
      <c r="H549" s="345" t="s">
        <v>1532</v>
      </c>
    </row>
    <row r="550" spans="1:8" ht="15.75" customHeight="1">
      <c r="A550" s="353"/>
      <c r="B550" s="352" t="s">
        <v>1713</v>
      </c>
      <c r="C550" s="351">
        <v>14850</v>
      </c>
      <c r="D550" s="351">
        <v>15274</v>
      </c>
      <c r="E550" s="350">
        <v>424</v>
      </c>
      <c r="F550" s="351">
        <v>6</v>
      </c>
      <c r="G550" s="351">
        <v>6</v>
      </c>
      <c r="H550" s="350">
        <v>0</v>
      </c>
    </row>
    <row r="551" spans="1:8" ht="15.75" customHeight="1">
      <c r="A551" s="349"/>
      <c r="B551" s="348" t="s">
        <v>1712</v>
      </c>
      <c r="C551" s="346">
        <v>1037</v>
      </c>
      <c r="D551" s="346">
        <v>1307</v>
      </c>
      <c r="E551" s="347">
        <v>270</v>
      </c>
      <c r="F551" s="346" t="s">
        <v>1464</v>
      </c>
      <c r="G551" s="346" t="s">
        <v>1478</v>
      </c>
      <c r="H551" s="345" t="s">
        <v>1476</v>
      </c>
    </row>
    <row r="552" spans="1:8" ht="15.75" customHeight="1">
      <c r="A552" s="349"/>
      <c r="B552" s="348" t="s">
        <v>1711</v>
      </c>
      <c r="C552" s="346">
        <v>2499</v>
      </c>
      <c r="D552" s="346">
        <v>3023</v>
      </c>
      <c r="E552" s="347">
        <v>524</v>
      </c>
      <c r="F552" s="346" t="s">
        <v>1469</v>
      </c>
      <c r="G552" s="346" t="s">
        <v>1528</v>
      </c>
      <c r="H552" s="345" t="s">
        <v>1442</v>
      </c>
    </row>
    <row r="553" spans="1:8" ht="15.75" customHeight="1">
      <c r="A553" s="349"/>
      <c r="B553" s="348" t="s">
        <v>1710</v>
      </c>
      <c r="C553" s="346">
        <v>3138</v>
      </c>
      <c r="D553" s="346">
        <v>3774</v>
      </c>
      <c r="E553" s="347">
        <v>636</v>
      </c>
      <c r="F553" s="346" t="s">
        <v>1456</v>
      </c>
      <c r="G553" s="346" t="s">
        <v>1452</v>
      </c>
      <c r="H553" s="345" t="s">
        <v>1478</v>
      </c>
    </row>
    <row r="554" spans="1:8" ht="15.75" customHeight="1">
      <c r="A554" s="353"/>
      <c r="B554" s="352" t="s">
        <v>1709</v>
      </c>
      <c r="C554" s="351">
        <v>6387</v>
      </c>
      <c r="D554" s="351">
        <v>8179</v>
      </c>
      <c r="E554" s="350">
        <v>1792</v>
      </c>
      <c r="F554" s="351" t="s">
        <v>1708</v>
      </c>
      <c r="G554" s="351">
        <v>6</v>
      </c>
      <c r="H554" s="350" t="s">
        <v>1434</v>
      </c>
    </row>
    <row r="555" spans="1:8" ht="15.75" customHeight="1">
      <c r="A555" s="353"/>
      <c r="B555" s="352" t="s">
        <v>1707</v>
      </c>
      <c r="C555" s="351">
        <v>8814</v>
      </c>
      <c r="D555" s="351">
        <v>9281</v>
      </c>
      <c r="E555" s="350">
        <v>467</v>
      </c>
      <c r="F555" s="351" t="s">
        <v>1706</v>
      </c>
      <c r="G555" s="351">
        <v>6</v>
      </c>
      <c r="H555" s="350" t="s">
        <v>1494</v>
      </c>
    </row>
    <row r="556" spans="1:8" ht="15.75" customHeight="1">
      <c r="A556" s="353"/>
      <c r="B556" s="352" t="s">
        <v>1705</v>
      </c>
      <c r="C556" s="351">
        <v>13560</v>
      </c>
      <c r="D556" s="351">
        <v>14366</v>
      </c>
      <c r="E556" s="350">
        <v>806</v>
      </c>
      <c r="F556" s="351">
        <v>6</v>
      </c>
      <c r="G556" s="351">
        <v>6</v>
      </c>
      <c r="H556" s="350">
        <v>0</v>
      </c>
    </row>
    <row r="557" spans="1:8" ht="15.75" customHeight="1">
      <c r="A557" s="353"/>
      <c r="B557" s="352" t="s">
        <v>1704</v>
      </c>
      <c r="C557" s="351">
        <v>39919</v>
      </c>
      <c r="D557" s="351">
        <v>39923</v>
      </c>
      <c r="E557" s="350">
        <v>4</v>
      </c>
      <c r="F557" s="351" t="s">
        <v>1530</v>
      </c>
      <c r="G557" s="351">
        <v>6</v>
      </c>
      <c r="H557" s="350" t="s">
        <v>1446</v>
      </c>
    </row>
    <row r="558" spans="1:8" ht="15.75" customHeight="1">
      <c r="A558" s="349"/>
      <c r="B558" s="348" t="s">
        <v>1703</v>
      </c>
      <c r="C558" s="346">
        <v>170</v>
      </c>
      <c r="D558" s="346">
        <v>236</v>
      </c>
      <c r="E558" s="347">
        <v>66</v>
      </c>
      <c r="F558" s="346">
        <v>1</v>
      </c>
      <c r="G558" s="346" t="s">
        <v>1431</v>
      </c>
      <c r="H558" s="345" t="s">
        <v>1473</v>
      </c>
    </row>
    <row r="559" spans="1:8" ht="15.75" customHeight="1">
      <c r="A559" s="349"/>
      <c r="B559" s="348" t="s">
        <v>1702</v>
      </c>
      <c r="C559" s="346">
        <v>1320</v>
      </c>
      <c r="D559" s="346">
        <v>1570</v>
      </c>
      <c r="E559" s="347">
        <v>250</v>
      </c>
      <c r="F559" s="346" t="s">
        <v>1701</v>
      </c>
      <c r="G559" s="346" t="s">
        <v>1443</v>
      </c>
      <c r="H559" s="345" t="s">
        <v>1431</v>
      </c>
    </row>
    <row r="560" spans="1:8" ht="15.75" customHeight="1">
      <c r="A560" s="349"/>
      <c r="B560" s="348" t="s">
        <v>1700</v>
      </c>
      <c r="C560" s="346">
        <v>830</v>
      </c>
      <c r="D560" s="346">
        <v>1264</v>
      </c>
      <c r="E560" s="347">
        <v>434</v>
      </c>
      <c r="F560" s="346" t="s">
        <v>1446</v>
      </c>
      <c r="G560" s="346" t="s">
        <v>1603</v>
      </c>
      <c r="H560" s="345" t="s">
        <v>1520</v>
      </c>
    </row>
    <row r="561" spans="1:8" ht="15.75" customHeight="1">
      <c r="A561" s="349"/>
      <c r="B561" s="348" t="s">
        <v>1699</v>
      </c>
      <c r="C561" s="346">
        <v>900</v>
      </c>
      <c r="D561" s="346">
        <v>3187</v>
      </c>
      <c r="E561" s="347">
        <v>2287</v>
      </c>
      <c r="F561" s="346">
        <v>8</v>
      </c>
      <c r="G561" s="346">
        <v>12</v>
      </c>
      <c r="H561" s="345">
        <v>4</v>
      </c>
    </row>
    <row r="562" spans="1:8" ht="15.75" customHeight="1">
      <c r="A562" s="353"/>
      <c r="B562" s="352" t="s">
        <v>1698</v>
      </c>
      <c r="C562" s="351">
        <v>2220</v>
      </c>
      <c r="D562" s="351">
        <v>6087</v>
      </c>
      <c r="E562" s="350">
        <v>3867</v>
      </c>
      <c r="F562" s="351">
        <v>8</v>
      </c>
      <c r="G562" s="351">
        <v>12</v>
      </c>
      <c r="H562" s="350">
        <v>4</v>
      </c>
    </row>
    <row r="563" spans="1:8" ht="15.75" customHeight="1">
      <c r="A563" s="353"/>
      <c r="B563" s="352" t="s">
        <v>1697</v>
      </c>
      <c r="C563" s="351">
        <v>2440</v>
      </c>
      <c r="D563" s="351">
        <v>6257</v>
      </c>
      <c r="E563" s="350">
        <v>3817</v>
      </c>
      <c r="F563" s="351">
        <v>8</v>
      </c>
      <c r="G563" s="351">
        <v>12</v>
      </c>
      <c r="H563" s="350">
        <v>4</v>
      </c>
    </row>
    <row r="564" spans="1:8" ht="15.75" customHeight="1">
      <c r="A564" s="353"/>
      <c r="B564" s="352" t="s">
        <v>959</v>
      </c>
      <c r="C564" s="351">
        <v>39463</v>
      </c>
      <c r="D564" s="351">
        <v>39923</v>
      </c>
      <c r="E564" s="350">
        <v>460</v>
      </c>
      <c r="F564" s="351" t="s">
        <v>1456</v>
      </c>
      <c r="G564" s="351">
        <v>6</v>
      </c>
      <c r="H564" s="350" t="s">
        <v>1465</v>
      </c>
    </row>
    <row r="565" spans="1:8" ht="15.75" customHeight="1">
      <c r="A565" s="349"/>
      <c r="B565" s="348" t="s">
        <v>1696</v>
      </c>
      <c r="C565" s="346">
        <v>1200</v>
      </c>
      <c r="D565" s="346">
        <v>1570</v>
      </c>
      <c r="E565" s="347">
        <v>370</v>
      </c>
      <c r="F565" s="346">
        <v>5</v>
      </c>
      <c r="G565" s="346" t="s">
        <v>1443</v>
      </c>
      <c r="H565" s="345" t="s">
        <v>1545</v>
      </c>
    </row>
    <row r="566" spans="1:8" ht="15.75" customHeight="1">
      <c r="A566" s="349"/>
      <c r="B566" s="348" t="s">
        <v>1695</v>
      </c>
      <c r="C566" s="346">
        <v>790</v>
      </c>
      <c r="D566" s="346">
        <v>2526</v>
      </c>
      <c r="E566" s="347">
        <v>1736</v>
      </c>
      <c r="F566" s="346" t="s">
        <v>1692</v>
      </c>
      <c r="G566" s="346" t="s">
        <v>1694</v>
      </c>
      <c r="H566" s="345" t="s">
        <v>1435</v>
      </c>
    </row>
    <row r="567" spans="1:8" ht="15.75" customHeight="1">
      <c r="A567" s="349"/>
      <c r="B567" s="348" t="s">
        <v>1693</v>
      </c>
      <c r="C567" s="346">
        <v>1600</v>
      </c>
      <c r="D567" s="346">
        <v>2371</v>
      </c>
      <c r="E567" s="347">
        <v>771</v>
      </c>
      <c r="F567" s="346" t="s">
        <v>1692</v>
      </c>
      <c r="G567" s="346">
        <v>12</v>
      </c>
      <c r="H567" s="345" t="s">
        <v>1537</v>
      </c>
    </row>
    <row r="568" spans="1:8" ht="15.75" customHeight="1">
      <c r="A568" s="349"/>
      <c r="B568" s="348"/>
      <c r="C568" s="354"/>
      <c r="D568" s="354"/>
      <c r="E568" s="348"/>
      <c r="F568" s="354"/>
      <c r="G568" s="354"/>
      <c r="H568" s="348"/>
    </row>
    <row r="569" spans="1:8" ht="15.75" customHeight="1">
      <c r="A569" s="349"/>
      <c r="B569" s="451" t="s">
        <v>1691</v>
      </c>
      <c r="C569" s="436"/>
      <c r="D569" s="436"/>
      <c r="E569" s="436"/>
      <c r="F569" s="436"/>
      <c r="G569" s="436"/>
      <c r="H569" s="437"/>
    </row>
    <row r="570" spans="1:8" ht="15.75" customHeight="1">
      <c r="A570" s="349"/>
      <c r="B570" s="348" t="s">
        <v>1690</v>
      </c>
      <c r="C570" s="346">
        <v>2903</v>
      </c>
      <c r="D570" s="346">
        <v>3149</v>
      </c>
      <c r="E570" s="347">
        <v>246</v>
      </c>
      <c r="F570" s="346" t="s">
        <v>1464</v>
      </c>
      <c r="G570" s="346" t="s">
        <v>1545</v>
      </c>
      <c r="H570" s="345" t="s">
        <v>1449</v>
      </c>
    </row>
    <row r="571" spans="1:8" ht="15.75" customHeight="1">
      <c r="A571" s="353"/>
      <c r="B571" s="352" t="s">
        <v>1689</v>
      </c>
      <c r="C571" s="351">
        <v>10605</v>
      </c>
      <c r="D571" s="351">
        <v>13673</v>
      </c>
      <c r="E571" s="350">
        <v>3068</v>
      </c>
      <c r="F571" s="351" t="s">
        <v>1530</v>
      </c>
      <c r="G571" s="351" t="s">
        <v>1452</v>
      </c>
      <c r="H571" s="350" t="s">
        <v>1464</v>
      </c>
    </row>
    <row r="572" spans="1:8" ht="15.75" customHeight="1">
      <c r="A572" s="353"/>
      <c r="B572" s="352" t="s">
        <v>1688</v>
      </c>
      <c r="C572" s="351">
        <v>11455</v>
      </c>
      <c r="D572" s="351">
        <v>13673</v>
      </c>
      <c r="E572" s="350">
        <v>2218</v>
      </c>
      <c r="F572" s="351" t="s">
        <v>1459</v>
      </c>
      <c r="G572" s="351" t="s">
        <v>1452</v>
      </c>
      <c r="H572" s="350" t="s">
        <v>1449</v>
      </c>
    </row>
    <row r="573" spans="1:8" ht="15.75" customHeight="1">
      <c r="A573" s="349"/>
      <c r="B573" s="348" t="s">
        <v>1687</v>
      </c>
      <c r="C573" s="346">
        <v>150</v>
      </c>
      <c r="D573" s="346">
        <v>196</v>
      </c>
      <c r="E573" s="347">
        <v>46</v>
      </c>
      <c r="F573" s="346" t="s">
        <v>1473</v>
      </c>
      <c r="G573" s="346" t="s">
        <v>1494</v>
      </c>
      <c r="H573" s="345" t="s">
        <v>1437</v>
      </c>
    </row>
    <row r="574" spans="1:8" ht="15.75" customHeight="1">
      <c r="A574" s="353"/>
      <c r="B574" s="352" t="s">
        <v>1686</v>
      </c>
      <c r="C574" s="351">
        <v>10526</v>
      </c>
      <c r="D574" s="351">
        <v>11911</v>
      </c>
      <c r="E574" s="350">
        <v>1385</v>
      </c>
      <c r="F574" s="351" t="s">
        <v>1435</v>
      </c>
      <c r="G574" s="351" t="s">
        <v>1459</v>
      </c>
      <c r="H574" s="350" t="s">
        <v>1663</v>
      </c>
    </row>
    <row r="575" spans="1:8" ht="15.75" customHeight="1">
      <c r="A575" s="353"/>
      <c r="B575" s="352" t="s">
        <v>1685</v>
      </c>
      <c r="C575" s="351">
        <v>9594</v>
      </c>
      <c r="D575" s="351">
        <v>12156</v>
      </c>
      <c r="E575" s="350">
        <v>2562</v>
      </c>
      <c r="F575" s="351" t="s">
        <v>1461</v>
      </c>
      <c r="G575" s="351" t="s">
        <v>1461</v>
      </c>
      <c r="H575" s="350">
        <v>0</v>
      </c>
    </row>
    <row r="576" spans="1:8" ht="15.75" customHeight="1">
      <c r="A576" s="353"/>
      <c r="B576" s="352" t="s">
        <v>1684</v>
      </c>
      <c r="C576" s="351">
        <v>4668</v>
      </c>
      <c r="D576" s="351">
        <v>5356</v>
      </c>
      <c r="E576" s="350">
        <v>688</v>
      </c>
      <c r="F576" s="351" t="s">
        <v>1532</v>
      </c>
      <c r="G576" s="351" t="s">
        <v>1439</v>
      </c>
      <c r="H576" s="350" t="s">
        <v>1683</v>
      </c>
    </row>
    <row r="577" spans="1:8" ht="15.75" customHeight="1">
      <c r="A577" s="353"/>
      <c r="B577" s="352" t="s">
        <v>1682</v>
      </c>
      <c r="C577" s="351">
        <v>7230</v>
      </c>
      <c r="D577" s="351">
        <v>11474</v>
      </c>
      <c r="E577" s="350">
        <v>4244</v>
      </c>
      <c r="F577" s="351" t="s">
        <v>1520</v>
      </c>
      <c r="G577" s="351" t="s">
        <v>1532</v>
      </c>
      <c r="H577" s="350" t="s">
        <v>1449</v>
      </c>
    </row>
    <row r="578" spans="1:8" ht="15.75" customHeight="1">
      <c r="A578" s="353"/>
      <c r="B578" s="352" t="s">
        <v>1681</v>
      </c>
      <c r="C578" s="351">
        <v>2000</v>
      </c>
      <c r="D578" s="351">
        <v>5984</v>
      </c>
      <c r="E578" s="350">
        <v>3984</v>
      </c>
      <c r="F578" s="351" t="s">
        <v>1680</v>
      </c>
      <c r="G578" s="351" t="s">
        <v>1680</v>
      </c>
      <c r="H578" s="350">
        <v>0</v>
      </c>
    </row>
    <row r="579" spans="1:8" ht="15.75" customHeight="1">
      <c r="A579" s="349"/>
      <c r="B579" s="348" t="s">
        <v>1679</v>
      </c>
      <c r="C579" s="346">
        <v>3950</v>
      </c>
      <c r="D579" s="346">
        <v>4980</v>
      </c>
      <c r="E579" s="347">
        <v>1030</v>
      </c>
      <c r="F579" s="346" t="s">
        <v>1578</v>
      </c>
      <c r="G579" s="346" t="s">
        <v>1678</v>
      </c>
      <c r="H579" s="345">
        <v>2</v>
      </c>
    </row>
    <row r="580" spans="1:8" ht="15.75" customHeight="1">
      <c r="A580" s="353"/>
      <c r="B580" s="352" t="s">
        <v>1677</v>
      </c>
      <c r="C580" s="351">
        <v>4860</v>
      </c>
      <c r="D580" s="351">
        <v>5986</v>
      </c>
      <c r="E580" s="350">
        <v>1126</v>
      </c>
      <c r="F580" s="351" t="s">
        <v>1444</v>
      </c>
      <c r="G580" s="351" t="s">
        <v>1511</v>
      </c>
      <c r="H580" s="350" t="s">
        <v>1462</v>
      </c>
    </row>
    <row r="581" spans="1:8" ht="15.75" customHeight="1">
      <c r="A581" s="353"/>
      <c r="B581" s="352" t="s">
        <v>1676</v>
      </c>
      <c r="C581" s="351">
        <v>5400</v>
      </c>
      <c r="D581" s="351">
        <v>5812</v>
      </c>
      <c r="E581" s="350">
        <v>412</v>
      </c>
      <c r="F581" s="351" t="s">
        <v>1514</v>
      </c>
      <c r="G581" s="351" t="s">
        <v>1636</v>
      </c>
      <c r="H581" s="350" t="s">
        <v>1439</v>
      </c>
    </row>
    <row r="582" spans="1:8" ht="15.75" customHeight="1">
      <c r="A582" s="349"/>
      <c r="B582" s="348" t="s">
        <v>1675</v>
      </c>
      <c r="C582" s="346">
        <v>431</v>
      </c>
      <c r="D582" s="346">
        <v>518</v>
      </c>
      <c r="E582" s="347">
        <v>87</v>
      </c>
      <c r="F582" s="346" t="s">
        <v>1494</v>
      </c>
      <c r="G582" s="346" t="s">
        <v>1494</v>
      </c>
      <c r="H582" s="355">
        <v>0</v>
      </c>
    </row>
    <row r="583" spans="1:8" ht="15.75" customHeight="1">
      <c r="A583" s="349"/>
      <c r="B583" s="348" t="s">
        <v>1674</v>
      </c>
      <c r="C583" s="346">
        <v>682</v>
      </c>
      <c r="D583" s="346">
        <v>717</v>
      </c>
      <c r="E583" s="347">
        <v>35</v>
      </c>
      <c r="F583" s="346" t="s">
        <v>1476</v>
      </c>
      <c r="G583" s="346" t="s">
        <v>1476</v>
      </c>
      <c r="H583" s="355">
        <v>0</v>
      </c>
    </row>
    <row r="584" spans="1:8" ht="15.75" customHeight="1">
      <c r="A584" s="349"/>
      <c r="B584" s="348" t="s">
        <v>1673</v>
      </c>
      <c r="C584" s="346">
        <v>1149</v>
      </c>
      <c r="D584" s="346">
        <v>1204</v>
      </c>
      <c r="E584" s="347">
        <v>55</v>
      </c>
      <c r="F584" s="346" t="s">
        <v>1490</v>
      </c>
      <c r="G584" s="346" t="s">
        <v>1490</v>
      </c>
      <c r="H584" s="355">
        <v>0</v>
      </c>
    </row>
    <row r="585" spans="1:8" ht="15.75" customHeight="1">
      <c r="A585" s="349"/>
      <c r="B585" s="348" t="s">
        <v>1672</v>
      </c>
      <c r="C585" s="346">
        <v>1623</v>
      </c>
      <c r="D585" s="346">
        <v>1700</v>
      </c>
      <c r="E585" s="347">
        <v>77</v>
      </c>
      <c r="F585" s="346" t="s">
        <v>1431</v>
      </c>
      <c r="G585" s="346" t="s">
        <v>1442</v>
      </c>
      <c r="H585" s="347" t="s">
        <v>1487</v>
      </c>
    </row>
    <row r="586" spans="1:8" ht="15.75" customHeight="1">
      <c r="A586" s="349"/>
      <c r="B586" s="348" t="s">
        <v>1671</v>
      </c>
      <c r="C586" s="346">
        <v>2007</v>
      </c>
      <c r="D586" s="346">
        <v>2152</v>
      </c>
      <c r="E586" s="347">
        <v>145</v>
      </c>
      <c r="F586" s="346" t="s">
        <v>1545</v>
      </c>
      <c r="G586" s="346" t="s">
        <v>1431</v>
      </c>
      <c r="H586" s="347" t="s">
        <v>1468</v>
      </c>
    </row>
    <row r="587" spans="1:8" ht="15.75" customHeight="1">
      <c r="A587" s="349"/>
      <c r="B587" s="348" t="s">
        <v>1670</v>
      </c>
      <c r="C587" s="346">
        <v>566</v>
      </c>
      <c r="D587" s="346">
        <v>573</v>
      </c>
      <c r="E587" s="347">
        <v>7</v>
      </c>
      <c r="F587" s="346" t="s">
        <v>1476</v>
      </c>
      <c r="G587" s="346" t="s">
        <v>1476</v>
      </c>
      <c r="H587" s="355">
        <v>0</v>
      </c>
    </row>
    <row r="588" spans="1:8" ht="15.75" customHeight="1">
      <c r="A588" s="349"/>
      <c r="B588" s="348" t="s">
        <v>1669</v>
      </c>
      <c r="C588" s="346">
        <v>1222</v>
      </c>
      <c r="D588" s="346">
        <v>1300</v>
      </c>
      <c r="E588" s="347">
        <v>78</v>
      </c>
      <c r="F588" s="346" t="s">
        <v>1490</v>
      </c>
      <c r="G588" s="346" t="s">
        <v>1458</v>
      </c>
      <c r="H588" s="345" t="s">
        <v>1437</v>
      </c>
    </row>
    <row r="589" spans="1:8" ht="15.75" customHeight="1">
      <c r="A589" s="349"/>
      <c r="B589" s="348" t="s">
        <v>1668</v>
      </c>
      <c r="C589" s="346">
        <v>1505</v>
      </c>
      <c r="D589" s="346">
        <v>1675</v>
      </c>
      <c r="E589" s="347">
        <v>170</v>
      </c>
      <c r="F589" s="346">
        <v>1</v>
      </c>
      <c r="G589" s="346">
        <v>1</v>
      </c>
      <c r="H589" s="355">
        <v>0</v>
      </c>
    </row>
    <row r="590" spans="1:8" ht="15.75" customHeight="1">
      <c r="A590" s="349"/>
      <c r="B590" s="348" t="s">
        <v>1667</v>
      </c>
      <c r="C590" s="346">
        <v>116</v>
      </c>
      <c r="D590" s="346">
        <v>123</v>
      </c>
      <c r="E590" s="347">
        <v>7</v>
      </c>
      <c r="F590" s="346" t="s">
        <v>1473</v>
      </c>
      <c r="G590" s="346" t="s">
        <v>1437</v>
      </c>
      <c r="H590" s="347" t="s">
        <v>1487</v>
      </c>
    </row>
    <row r="591" spans="1:8" ht="15.75" customHeight="1">
      <c r="A591" s="349"/>
      <c r="B591" s="348" t="s">
        <v>1666</v>
      </c>
      <c r="C591" s="346">
        <v>466</v>
      </c>
      <c r="D591" s="346">
        <v>488</v>
      </c>
      <c r="E591" s="347">
        <v>22</v>
      </c>
      <c r="F591" s="346" t="s">
        <v>1476</v>
      </c>
      <c r="G591" s="346" t="s">
        <v>1476</v>
      </c>
      <c r="H591" s="355">
        <v>0</v>
      </c>
    </row>
    <row r="592" spans="1:8" ht="15.75" customHeight="1">
      <c r="A592" s="349"/>
      <c r="B592" s="348" t="s">
        <v>1665</v>
      </c>
      <c r="C592" s="346">
        <v>1904</v>
      </c>
      <c r="D592" s="346">
        <v>2184</v>
      </c>
      <c r="E592" s="347">
        <v>280</v>
      </c>
      <c r="F592" s="346" t="s">
        <v>1545</v>
      </c>
      <c r="G592" s="346" t="s">
        <v>1478</v>
      </c>
      <c r="H592" s="347" t="s">
        <v>1487</v>
      </c>
    </row>
    <row r="593" spans="1:8" ht="15.75" customHeight="1">
      <c r="A593" s="349"/>
      <c r="B593" s="348" t="s">
        <v>1664</v>
      </c>
      <c r="C593" s="346">
        <v>4272</v>
      </c>
      <c r="D593" s="346">
        <v>4501</v>
      </c>
      <c r="E593" s="347">
        <v>229</v>
      </c>
      <c r="F593" s="346">
        <v>2</v>
      </c>
      <c r="G593" s="346" t="s">
        <v>1520</v>
      </c>
      <c r="H593" s="347" t="s">
        <v>1663</v>
      </c>
    </row>
    <row r="594" spans="1:8" ht="15.75" customHeight="1">
      <c r="A594" s="353"/>
      <c r="B594" s="352" t="s">
        <v>1662</v>
      </c>
      <c r="C594" s="351">
        <v>8582</v>
      </c>
      <c r="D594" s="351">
        <v>9506</v>
      </c>
      <c r="E594" s="350">
        <v>924</v>
      </c>
      <c r="F594" s="351" t="s">
        <v>1545</v>
      </c>
      <c r="G594" s="351" t="s">
        <v>1469</v>
      </c>
      <c r="H594" s="350" t="s">
        <v>1490</v>
      </c>
    </row>
    <row r="595" spans="1:8" ht="15.75" customHeight="1">
      <c r="A595" s="349"/>
      <c r="B595" s="348" t="s">
        <v>1661</v>
      </c>
      <c r="C595" s="346">
        <v>136</v>
      </c>
      <c r="D595" s="346">
        <v>140</v>
      </c>
      <c r="E595" s="347">
        <v>4</v>
      </c>
      <c r="F595" s="346" t="s">
        <v>1437</v>
      </c>
      <c r="G595" s="346" t="s">
        <v>1473</v>
      </c>
      <c r="H595" s="345" t="s">
        <v>1437</v>
      </c>
    </row>
    <row r="596" spans="1:8" ht="15.75" customHeight="1">
      <c r="A596" s="349"/>
      <c r="B596" s="348" t="s">
        <v>1660</v>
      </c>
      <c r="C596" s="346">
        <v>581</v>
      </c>
      <c r="D596" s="346">
        <v>594</v>
      </c>
      <c r="E596" s="347">
        <v>13</v>
      </c>
      <c r="F596" s="346" t="s">
        <v>1449</v>
      </c>
      <c r="G596" s="346" t="s">
        <v>1449</v>
      </c>
      <c r="H596" s="355">
        <v>0</v>
      </c>
    </row>
    <row r="597" spans="1:8" ht="15.75" customHeight="1">
      <c r="A597" s="349"/>
      <c r="B597" s="348" t="s">
        <v>1659</v>
      </c>
      <c r="C597" s="346">
        <v>150</v>
      </c>
      <c r="D597" s="346">
        <v>226</v>
      </c>
      <c r="E597" s="347">
        <v>76</v>
      </c>
      <c r="F597" s="346" t="s">
        <v>1494</v>
      </c>
      <c r="G597" s="346" t="s">
        <v>1494</v>
      </c>
      <c r="H597" s="355">
        <v>0</v>
      </c>
    </row>
    <row r="598" spans="1:8" ht="15.75" customHeight="1">
      <c r="A598" s="349"/>
      <c r="B598" s="348" t="s">
        <v>1658</v>
      </c>
      <c r="C598" s="346">
        <v>260</v>
      </c>
      <c r="D598" s="346">
        <v>430</v>
      </c>
      <c r="E598" s="347">
        <v>170</v>
      </c>
      <c r="F598" s="346" t="s">
        <v>1490</v>
      </c>
      <c r="G598" s="346" t="s">
        <v>1490</v>
      </c>
      <c r="H598" s="355">
        <v>0</v>
      </c>
    </row>
    <row r="599" spans="1:8" ht="15.75" customHeight="1">
      <c r="A599" s="349"/>
      <c r="B599" s="348" t="s">
        <v>1657</v>
      </c>
      <c r="C599" s="346">
        <v>910</v>
      </c>
      <c r="D599" s="346">
        <v>1108</v>
      </c>
      <c r="E599" s="347">
        <v>198</v>
      </c>
      <c r="F599" s="346" t="s">
        <v>1438</v>
      </c>
      <c r="G599" s="346" t="s">
        <v>1525</v>
      </c>
      <c r="H599" s="345" t="s">
        <v>1449</v>
      </c>
    </row>
    <row r="600" spans="1:8" ht="15.75" customHeight="1">
      <c r="A600" s="349"/>
      <c r="B600" s="348" t="s">
        <v>1656</v>
      </c>
      <c r="C600" s="346">
        <v>1900</v>
      </c>
      <c r="D600" s="346">
        <v>2925</v>
      </c>
      <c r="E600" s="347">
        <v>1025</v>
      </c>
      <c r="F600" s="346" t="s">
        <v>1466</v>
      </c>
      <c r="G600" s="346" t="s">
        <v>1452</v>
      </c>
      <c r="H600" s="345" t="s">
        <v>1431</v>
      </c>
    </row>
    <row r="601" spans="1:8" ht="15.75" customHeight="1">
      <c r="A601" s="349"/>
      <c r="B601" s="348" t="s">
        <v>1655</v>
      </c>
      <c r="C601" s="346">
        <v>2420</v>
      </c>
      <c r="D601" s="346">
        <v>3225</v>
      </c>
      <c r="E601" s="347">
        <v>805</v>
      </c>
      <c r="F601" s="346">
        <v>3</v>
      </c>
      <c r="G601" s="346">
        <v>4</v>
      </c>
      <c r="H601" s="345">
        <v>1</v>
      </c>
    </row>
    <row r="602" spans="1:8" ht="15.75" customHeight="1">
      <c r="A602" s="349"/>
      <c r="B602" s="348"/>
      <c r="C602" s="354"/>
      <c r="D602" s="354"/>
      <c r="E602" s="348"/>
      <c r="F602" s="354"/>
      <c r="G602" s="354"/>
      <c r="H602" s="348"/>
    </row>
    <row r="603" spans="1:8" ht="15.75" customHeight="1">
      <c r="A603" s="349"/>
      <c r="B603" s="451" t="s">
        <v>1654</v>
      </c>
      <c r="C603" s="436"/>
      <c r="D603" s="436"/>
      <c r="E603" s="436"/>
      <c r="F603" s="436"/>
      <c r="G603" s="436"/>
      <c r="H603" s="437"/>
    </row>
    <row r="604" spans="1:8" ht="15.75" customHeight="1">
      <c r="A604" s="349"/>
      <c r="B604" s="348" t="s">
        <v>1653</v>
      </c>
      <c r="C604" s="346">
        <v>161</v>
      </c>
      <c r="D604" s="346">
        <v>186</v>
      </c>
      <c r="E604" s="347">
        <v>25</v>
      </c>
      <c r="F604" s="346" t="s">
        <v>1473</v>
      </c>
      <c r="G604" s="346" t="s">
        <v>1473</v>
      </c>
      <c r="H604" s="355">
        <v>0</v>
      </c>
    </row>
    <row r="605" spans="1:8" ht="15.75" customHeight="1">
      <c r="A605" s="349"/>
      <c r="B605" s="348" t="s">
        <v>1652</v>
      </c>
      <c r="C605" s="346">
        <v>1251</v>
      </c>
      <c r="D605" s="346">
        <v>1257</v>
      </c>
      <c r="E605" s="347">
        <v>6</v>
      </c>
      <c r="F605" s="346" t="s">
        <v>1434</v>
      </c>
      <c r="G605" s="346" t="s">
        <v>1458</v>
      </c>
      <c r="H605" s="345" t="s">
        <v>1473</v>
      </c>
    </row>
    <row r="606" spans="1:8" ht="15.75" customHeight="1">
      <c r="A606" s="349"/>
      <c r="B606" s="348" t="s">
        <v>1651</v>
      </c>
      <c r="C606" s="346">
        <v>1904</v>
      </c>
      <c r="D606" s="346">
        <v>2042</v>
      </c>
      <c r="E606" s="347">
        <v>138</v>
      </c>
      <c r="F606" s="346" t="s">
        <v>1458</v>
      </c>
      <c r="G606" s="346" t="s">
        <v>1431</v>
      </c>
      <c r="H606" s="345" t="s">
        <v>1476</v>
      </c>
    </row>
    <row r="607" spans="1:8" ht="15.75" customHeight="1">
      <c r="A607" s="349"/>
      <c r="B607" s="348" t="s">
        <v>1650</v>
      </c>
      <c r="C607" s="346">
        <v>2402</v>
      </c>
      <c r="D607" s="346">
        <v>2708</v>
      </c>
      <c r="E607" s="347">
        <v>306</v>
      </c>
      <c r="F607" s="346" t="s">
        <v>1442</v>
      </c>
      <c r="G607" s="346" t="s">
        <v>1484</v>
      </c>
      <c r="H607" s="345" t="s">
        <v>1476</v>
      </c>
    </row>
    <row r="608" spans="1:8" ht="15.75" customHeight="1">
      <c r="A608" s="349"/>
      <c r="B608" s="348" t="s">
        <v>1649</v>
      </c>
      <c r="C608" s="346">
        <v>1236</v>
      </c>
      <c r="D608" s="346">
        <v>1257</v>
      </c>
      <c r="E608" s="347">
        <v>21</v>
      </c>
      <c r="F608" s="346" t="s">
        <v>1434</v>
      </c>
      <c r="G608" s="346" t="s">
        <v>1458</v>
      </c>
      <c r="H608" s="345" t="s">
        <v>1473</v>
      </c>
    </row>
    <row r="609" spans="1:8" ht="15.75" customHeight="1">
      <c r="A609" s="349"/>
      <c r="B609" s="348" t="s">
        <v>1648</v>
      </c>
      <c r="C609" s="346">
        <v>2184</v>
      </c>
      <c r="D609" s="346">
        <v>2197</v>
      </c>
      <c r="E609" s="347">
        <v>13</v>
      </c>
      <c r="F609" s="346" t="s">
        <v>1458</v>
      </c>
      <c r="G609" s="346" t="s">
        <v>1442</v>
      </c>
      <c r="H609" s="345" t="s">
        <v>1494</v>
      </c>
    </row>
    <row r="610" spans="1:8" ht="15.75" customHeight="1">
      <c r="A610" s="353"/>
      <c r="B610" s="352" t="s">
        <v>1647</v>
      </c>
      <c r="C610" s="351">
        <v>8139</v>
      </c>
      <c r="D610" s="351">
        <v>8602</v>
      </c>
      <c r="E610" s="350">
        <v>463</v>
      </c>
      <c r="F610" s="351" t="s">
        <v>1532</v>
      </c>
      <c r="G610" s="351" t="s">
        <v>1462</v>
      </c>
      <c r="H610" s="350" t="s">
        <v>1437</v>
      </c>
    </row>
    <row r="611" spans="1:8" ht="15.75" customHeight="1">
      <c r="A611" s="353"/>
      <c r="B611" s="352" t="s">
        <v>1646</v>
      </c>
      <c r="C611" s="351">
        <v>9457</v>
      </c>
      <c r="D611" s="351">
        <v>12542</v>
      </c>
      <c r="E611" s="350">
        <v>3085</v>
      </c>
      <c r="F611" s="351" t="s">
        <v>1459</v>
      </c>
      <c r="G611" s="351" t="s">
        <v>1608</v>
      </c>
      <c r="H611" s="350" t="s">
        <v>1476</v>
      </c>
    </row>
    <row r="612" spans="1:8" ht="15.75" customHeight="1">
      <c r="A612" s="349"/>
      <c r="B612" s="348" t="s">
        <v>1645</v>
      </c>
      <c r="C612" s="346">
        <v>134</v>
      </c>
      <c r="D612" s="346">
        <v>138</v>
      </c>
      <c r="E612" s="347">
        <v>4</v>
      </c>
      <c r="F612" s="346" t="s">
        <v>1473</v>
      </c>
      <c r="G612" s="346" t="s">
        <v>1473</v>
      </c>
      <c r="H612" s="355">
        <v>0</v>
      </c>
    </row>
    <row r="613" spans="1:8" ht="15.75" customHeight="1">
      <c r="A613" s="349"/>
      <c r="B613" s="348" t="s">
        <v>1644</v>
      </c>
      <c r="C613" s="346">
        <v>983</v>
      </c>
      <c r="D613" s="346">
        <v>1632</v>
      </c>
      <c r="E613" s="347">
        <v>649</v>
      </c>
      <c r="F613" s="346" t="s">
        <v>1442</v>
      </c>
      <c r="G613" s="346" t="s">
        <v>1545</v>
      </c>
      <c r="H613" s="345" t="s">
        <v>1494</v>
      </c>
    </row>
    <row r="614" spans="1:8" ht="15.75" customHeight="1">
      <c r="A614" s="349"/>
      <c r="B614" s="348" t="s">
        <v>1643</v>
      </c>
      <c r="C614" s="346">
        <v>938</v>
      </c>
      <c r="D614" s="346">
        <v>1234</v>
      </c>
      <c r="E614" s="347">
        <v>296</v>
      </c>
      <c r="F614" s="346" t="s">
        <v>1532</v>
      </c>
      <c r="G614" s="346" t="s">
        <v>1431</v>
      </c>
      <c r="H614" s="347">
        <v>-1</v>
      </c>
    </row>
    <row r="615" spans="1:8" ht="15.75" customHeight="1">
      <c r="A615" s="353"/>
      <c r="B615" s="352" t="s">
        <v>1642</v>
      </c>
      <c r="C615" s="351">
        <v>5551</v>
      </c>
      <c r="D615" s="351">
        <v>5602</v>
      </c>
      <c r="E615" s="350">
        <v>51</v>
      </c>
      <c r="F615" s="351" t="s">
        <v>1483</v>
      </c>
      <c r="G615" s="351" t="s">
        <v>1438</v>
      </c>
      <c r="H615" s="350" t="s">
        <v>1494</v>
      </c>
    </row>
    <row r="616" spans="1:8" ht="15.75" customHeight="1">
      <c r="A616" s="353"/>
      <c r="B616" s="352" t="s">
        <v>1641</v>
      </c>
      <c r="C616" s="351">
        <v>5583</v>
      </c>
      <c r="D616" s="351">
        <v>9225</v>
      </c>
      <c r="E616" s="350">
        <v>3642</v>
      </c>
      <c r="F616" s="351" t="s">
        <v>1520</v>
      </c>
      <c r="G616" s="351" t="s">
        <v>1525</v>
      </c>
      <c r="H616" s="350" t="s">
        <v>1490</v>
      </c>
    </row>
    <row r="617" spans="1:8" ht="15.75" customHeight="1">
      <c r="A617" s="349"/>
      <c r="B617" s="348" t="s">
        <v>1640</v>
      </c>
      <c r="C617" s="346">
        <v>290</v>
      </c>
      <c r="D617" s="346">
        <v>499</v>
      </c>
      <c r="E617" s="347">
        <v>209</v>
      </c>
      <c r="F617" s="346">
        <v>1</v>
      </c>
      <c r="G617" s="346">
        <v>1</v>
      </c>
      <c r="H617" s="355">
        <v>0</v>
      </c>
    </row>
    <row r="618" spans="1:8" ht="15.75" customHeight="1">
      <c r="A618" s="349"/>
      <c r="B618" s="348" t="s">
        <v>1639</v>
      </c>
      <c r="C618" s="346">
        <v>1900</v>
      </c>
      <c r="D618" s="346">
        <v>3460</v>
      </c>
      <c r="E618" s="347">
        <v>1560</v>
      </c>
      <c r="F618" s="346" t="s">
        <v>1530</v>
      </c>
      <c r="G618" s="346" t="s">
        <v>1530</v>
      </c>
      <c r="H618" s="355">
        <v>0</v>
      </c>
    </row>
    <row r="619" spans="1:8" ht="15.75" customHeight="1">
      <c r="A619" s="353"/>
      <c r="B619" s="352" t="s">
        <v>1638</v>
      </c>
      <c r="C619" s="351">
        <v>5610</v>
      </c>
      <c r="D619" s="351">
        <v>6271</v>
      </c>
      <c r="E619" s="350">
        <v>661</v>
      </c>
      <c r="F619" s="351" t="s">
        <v>1479</v>
      </c>
      <c r="G619" s="351" t="s">
        <v>1511</v>
      </c>
      <c r="H619" s="350" t="s">
        <v>1465</v>
      </c>
    </row>
    <row r="620" spans="1:8" ht="15.75" customHeight="1">
      <c r="A620" s="353"/>
      <c r="B620" s="352" t="s">
        <v>1637</v>
      </c>
      <c r="C620" s="351">
        <v>5810</v>
      </c>
      <c r="D620" s="351">
        <v>5812</v>
      </c>
      <c r="E620" s="350">
        <v>2</v>
      </c>
      <c r="F620" s="351" t="s">
        <v>1452</v>
      </c>
      <c r="G620" s="351" t="s">
        <v>1636</v>
      </c>
      <c r="H620" s="350" t="s">
        <v>1462</v>
      </c>
    </row>
    <row r="621" spans="1:8" ht="15.75" customHeight="1">
      <c r="A621" s="349"/>
      <c r="B621" s="348" t="s">
        <v>901</v>
      </c>
      <c r="C621" s="346">
        <v>580</v>
      </c>
      <c r="D621" s="346">
        <v>787</v>
      </c>
      <c r="E621" s="347">
        <v>207</v>
      </c>
      <c r="F621" s="346" t="s">
        <v>1478</v>
      </c>
      <c r="G621" s="346" t="s">
        <v>1478</v>
      </c>
      <c r="H621" s="355">
        <v>0</v>
      </c>
    </row>
    <row r="622" spans="1:8" ht="15.75" customHeight="1">
      <c r="A622" s="349"/>
      <c r="B622" s="348" t="s">
        <v>1635</v>
      </c>
      <c r="C622" s="346">
        <v>1310</v>
      </c>
      <c r="D622" s="346">
        <v>3022</v>
      </c>
      <c r="E622" s="347">
        <v>1712</v>
      </c>
      <c r="F622" s="346" t="s">
        <v>1452</v>
      </c>
      <c r="G622" s="346" t="s">
        <v>1452</v>
      </c>
      <c r="H622" s="355">
        <v>0</v>
      </c>
    </row>
    <row r="623" spans="1:8" ht="15.75" customHeight="1">
      <c r="A623" s="349"/>
      <c r="B623" s="348" t="s">
        <v>1634</v>
      </c>
      <c r="C623" s="346">
        <v>272</v>
      </c>
      <c r="D623" s="346">
        <v>290</v>
      </c>
      <c r="E623" s="347">
        <v>18</v>
      </c>
      <c r="F623" s="346" t="s">
        <v>1473</v>
      </c>
      <c r="G623" s="346" t="s">
        <v>1473</v>
      </c>
      <c r="H623" s="355">
        <v>0</v>
      </c>
    </row>
    <row r="624" spans="1:8" ht="15.75" customHeight="1">
      <c r="A624" s="349"/>
      <c r="B624" s="348" t="s">
        <v>1633</v>
      </c>
      <c r="C624" s="346">
        <v>1497</v>
      </c>
      <c r="D624" s="346">
        <v>1866</v>
      </c>
      <c r="E624" s="347">
        <v>369</v>
      </c>
      <c r="F624" s="346" t="s">
        <v>1490</v>
      </c>
      <c r="G624" s="346" t="s">
        <v>1431</v>
      </c>
      <c r="H624" s="345" t="s">
        <v>1449</v>
      </c>
    </row>
    <row r="625" spans="1:8" ht="15.75" customHeight="1">
      <c r="A625" s="349"/>
      <c r="B625" s="348" t="s">
        <v>1632</v>
      </c>
      <c r="C625" s="346">
        <v>947</v>
      </c>
      <c r="D625" s="346">
        <v>1043</v>
      </c>
      <c r="E625" s="347">
        <v>96</v>
      </c>
      <c r="F625" s="346" t="s">
        <v>1490</v>
      </c>
      <c r="G625" s="346" t="s">
        <v>1434</v>
      </c>
      <c r="H625" s="347" t="s">
        <v>1487</v>
      </c>
    </row>
    <row r="626" spans="1:8" ht="15.75" customHeight="1">
      <c r="A626" s="349"/>
      <c r="B626" s="348" t="s">
        <v>1631</v>
      </c>
      <c r="C626" s="346">
        <v>1351</v>
      </c>
      <c r="D626" s="346">
        <v>1464</v>
      </c>
      <c r="E626" s="347">
        <v>113</v>
      </c>
      <c r="F626" s="346" t="s">
        <v>1490</v>
      </c>
      <c r="G626" s="346" t="s">
        <v>1464</v>
      </c>
      <c r="H626" s="345" t="s">
        <v>1473</v>
      </c>
    </row>
    <row r="627" spans="1:8" ht="15.75" customHeight="1">
      <c r="A627" s="349"/>
      <c r="B627" s="348" t="s">
        <v>1630</v>
      </c>
      <c r="C627" s="346">
        <v>1745</v>
      </c>
      <c r="D627" s="346">
        <v>1883</v>
      </c>
      <c r="E627" s="347">
        <v>138</v>
      </c>
      <c r="F627" s="346">
        <v>1</v>
      </c>
      <c r="G627" s="346" t="s">
        <v>1431</v>
      </c>
      <c r="H627" s="345" t="s">
        <v>1473</v>
      </c>
    </row>
    <row r="628" spans="1:8" ht="15.75" customHeight="1">
      <c r="A628" s="349"/>
      <c r="B628" s="348" t="s">
        <v>1629</v>
      </c>
      <c r="C628" s="346">
        <v>246</v>
      </c>
      <c r="D628" s="346">
        <v>247</v>
      </c>
      <c r="E628" s="347">
        <v>1</v>
      </c>
      <c r="F628" s="346" t="s">
        <v>1437</v>
      </c>
      <c r="G628" s="346" t="s">
        <v>1473</v>
      </c>
      <c r="H628" s="345" t="s">
        <v>1437</v>
      </c>
    </row>
    <row r="629" spans="1:8" ht="15.75" customHeight="1">
      <c r="A629" s="349"/>
      <c r="B629" s="348" t="s">
        <v>1628</v>
      </c>
      <c r="C629" s="346">
        <v>402</v>
      </c>
      <c r="D629" s="346">
        <v>488</v>
      </c>
      <c r="E629" s="347">
        <v>86</v>
      </c>
      <c r="F629" s="346" t="s">
        <v>1494</v>
      </c>
      <c r="G629" s="346" t="s">
        <v>1476</v>
      </c>
      <c r="H629" s="345" t="s">
        <v>1437</v>
      </c>
    </row>
    <row r="630" spans="1:8" ht="15.75" customHeight="1">
      <c r="A630" s="349"/>
      <c r="B630" s="348" t="s">
        <v>1627</v>
      </c>
      <c r="C630" s="346">
        <v>1014</v>
      </c>
      <c r="D630" s="346">
        <v>1061</v>
      </c>
      <c r="E630" s="347">
        <v>47</v>
      </c>
      <c r="F630" s="346" t="s">
        <v>1434</v>
      </c>
      <c r="G630" s="346" t="s">
        <v>1490</v>
      </c>
      <c r="H630" s="345" t="s">
        <v>1437</v>
      </c>
    </row>
    <row r="631" spans="1:8" ht="15.75" customHeight="1">
      <c r="A631" s="349"/>
      <c r="B631" s="348" t="s">
        <v>1626</v>
      </c>
      <c r="C631" s="346">
        <v>1426</v>
      </c>
      <c r="D631" s="346">
        <v>1568</v>
      </c>
      <c r="E631" s="347">
        <v>142</v>
      </c>
      <c r="F631" s="346" t="s">
        <v>1434</v>
      </c>
      <c r="G631" s="346">
        <v>1</v>
      </c>
      <c r="H631" s="345" t="s">
        <v>1476</v>
      </c>
    </row>
    <row r="632" spans="1:8" ht="15.75" customHeight="1">
      <c r="A632" s="349"/>
      <c r="B632" s="348" t="s">
        <v>1625</v>
      </c>
      <c r="C632" s="346">
        <v>123</v>
      </c>
      <c r="D632" s="346">
        <v>146</v>
      </c>
      <c r="E632" s="347">
        <v>23</v>
      </c>
      <c r="F632" s="346" t="s">
        <v>1473</v>
      </c>
      <c r="G632" s="346" t="s">
        <v>1473</v>
      </c>
      <c r="H632" s="355">
        <v>0</v>
      </c>
    </row>
    <row r="633" spans="1:8" ht="15.75" customHeight="1">
      <c r="A633" s="349"/>
      <c r="B633" s="348" t="s">
        <v>1624</v>
      </c>
      <c r="C633" s="346">
        <v>531</v>
      </c>
      <c r="D633" s="346">
        <v>576</v>
      </c>
      <c r="E633" s="347">
        <v>45</v>
      </c>
      <c r="F633" s="346" t="s">
        <v>1449</v>
      </c>
      <c r="G633" s="346" t="s">
        <v>1449</v>
      </c>
      <c r="H633" s="355">
        <v>0</v>
      </c>
    </row>
    <row r="634" spans="1:8" ht="15.75" customHeight="1">
      <c r="A634" s="349"/>
      <c r="B634" s="348" t="s">
        <v>1623</v>
      </c>
      <c r="C634" s="346">
        <v>1025</v>
      </c>
      <c r="D634" s="346">
        <v>1033</v>
      </c>
      <c r="E634" s="347">
        <v>8</v>
      </c>
      <c r="F634" s="346" t="s">
        <v>1434</v>
      </c>
      <c r="G634" s="346" t="s">
        <v>1458</v>
      </c>
      <c r="H634" s="345" t="s">
        <v>1473</v>
      </c>
    </row>
    <row r="635" spans="1:8" ht="15.75" customHeight="1">
      <c r="A635" s="349"/>
      <c r="B635" s="348" t="s">
        <v>1622</v>
      </c>
      <c r="C635" s="346">
        <v>1669</v>
      </c>
      <c r="D635" s="346">
        <v>1713</v>
      </c>
      <c r="E635" s="347">
        <v>44</v>
      </c>
      <c r="F635" s="346" t="s">
        <v>1464</v>
      </c>
      <c r="G635" s="346" t="s">
        <v>1431</v>
      </c>
      <c r="H635" s="345" t="s">
        <v>1494</v>
      </c>
    </row>
    <row r="636" spans="1:8" ht="15.75" customHeight="1">
      <c r="A636" s="353"/>
      <c r="B636" s="352" t="s">
        <v>1621</v>
      </c>
      <c r="C636" s="351">
        <v>5306</v>
      </c>
      <c r="D636" s="351">
        <v>5363</v>
      </c>
      <c r="E636" s="350">
        <v>57</v>
      </c>
      <c r="F636" s="351" t="s">
        <v>1439</v>
      </c>
      <c r="G636" s="351">
        <v>2</v>
      </c>
      <c r="H636" s="350" t="s">
        <v>1473</v>
      </c>
    </row>
    <row r="637" spans="1:8" ht="15.75" customHeight="1">
      <c r="A637" s="349"/>
      <c r="B637" s="348" t="s">
        <v>1620</v>
      </c>
      <c r="C637" s="346">
        <v>690</v>
      </c>
      <c r="D637" s="346">
        <v>1052</v>
      </c>
      <c r="E637" s="347">
        <v>362</v>
      </c>
      <c r="F637" s="346" t="s">
        <v>1469</v>
      </c>
      <c r="G637" s="346" t="s">
        <v>1453</v>
      </c>
      <c r="H637" s="345" t="s">
        <v>1434</v>
      </c>
    </row>
    <row r="638" spans="1:8" ht="15.75" customHeight="1">
      <c r="A638" s="349"/>
      <c r="B638" s="348" t="s">
        <v>1619</v>
      </c>
      <c r="C638" s="346">
        <v>1723</v>
      </c>
      <c r="D638" s="346">
        <v>1816</v>
      </c>
      <c r="E638" s="347">
        <v>93</v>
      </c>
      <c r="F638" s="346" t="s">
        <v>1478</v>
      </c>
      <c r="G638" s="346" t="s">
        <v>1545</v>
      </c>
      <c r="H638" s="345" t="s">
        <v>1437</v>
      </c>
    </row>
    <row r="639" spans="1:8" ht="15.75" customHeight="1">
      <c r="A639" s="349"/>
      <c r="B639" s="348" t="s">
        <v>1618</v>
      </c>
      <c r="C639" s="346">
        <v>2113</v>
      </c>
      <c r="D639" s="346">
        <v>2221</v>
      </c>
      <c r="E639" s="347">
        <v>108</v>
      </c>
      <c r="F639" s="346" t="s">
        <v>1442</v>
      </c>
      <c r="G639" s="346" t="s">
        <v>1545</v>
      </c>
      <c r="H639" s="345" t="s">
        <v>1494</v>
      </c>
    </row>
    <row r="640" spans="1:8" ht="15.75" customHeight="1">
      <c r="A640" s="349"/>
      <c r="B640" s="348" t="s">
        <v>1617</v>
      </c>
      <c r="C640" s="346">
        <v>4916</v>
      </c>
      <c r="D640" s="346">
        <v>5164</v>
      </c>
      <c r="E640" s="347">
        <v>248</v>
      </c>
      <c r="F640" s="346" t="s">
        <v>1520</v>
      </c>
      <c r="G640" s="346">
        <v>2</v>
      </c>
      <c r="H640" s="345" t="s">
        <v>1494</v>
      </c>
    </row>
    <row r="641" spans="1:8" ht="15.75" customHeight="1">
      <c r="A641" s="353"/>
      <c r="B641" s="352" t="s">
        <v>1616</v>
      </c>
      <c r="C641" s="351">
        <v>9402</v>
      </c>
      <c r="D641" s="351">
        <v>9408</v>
      </c>
      <c r="E641" s="350">
        <v>6</v>
      </c>
      <c r="F641" s="351" t="s">
        <v>1456</v>
      </c>
      <c r="G641" s="351">
        <v>2</v>
      </c>
      <c r="H641" s="350" t="s">
        <v>1455</v>
      </c>
    </row>
    <row r="642" spans="1:8" ht="15.75" customHeight="1">
      <c r="A642" s="349"/>
      <c r="B642" s="348" t="s">
        <v>1615</v>
      </c>
      <c r="C642" s="346">
        <v>150</v>
      </c>
      <c r="D642" s="346">
        <v>253</v>
      </c>
      <c r="E642" s="347">
        <v>103</v>
      </c>
      <c r="F642" s="346" t="s">
        <v>1449</v>
      </c>
      <c r="G642" s="346" t="s">
        <v>1449</v>
      </c>
      <c r="H642" s="355">
        <v>0</v>
      </c>
    </row>
    <row r="643" spans="1:8" ht="15.75" customHeight="1">
      <c r="A643" s="349"/>
      <c r="B643" s="348" t="s">
        <v>1614</v>
      </c>
      <c r="C643" s="346">
        <v>1750</v>
      </c>
      <c r="D643" s="346">
        <v>3625</v>
      </c>
      <c r="E643" s="347">
        <v>1875</v>
      </c>
      <c r="F643" s="346" t="s">
        <v>1461</v>
      </c>
      <c r="G643" s="346" t="s">
        <v>1465</v>
      </c>
      <c r="H643" s="345" t="s">
        <v>1437</v>
      </c>
    </row>
    <row r="644" spans="1:8" ht="15.75" customHeight="1">
      <c r="A644" s="349"/>
      <c r="B644" s="348" t="s">
        <v>1613</v>
      </c>
      <c r="C644" s="346">
        <v>1490</v>
      </c>
      <c r="D644" s="346">
        <v>2370</v>
      </c>
      <c r="E644" s="347">
        <v>880</v>
      </c>
      <c r="F644" s="346" t="s">
        <v>1471</v>
      </c>
      <c r="G644" s="346" t="s">
        <v>1435</v>
      </c>
      <c r="H644" s="345" t="s">
        <v>1458</v>
      </c>
    </row>
    <row r="645" spans="1:8" ht="15.75" customHeight="1">
      <c r="A645" s="349"/>
      <c r="B645" s="348" t="s">
        <v>1612</v>
      </c>
      <c r="C645" s="346">
        <v>676</v>
      </c>
      <c r="D645" s="346">
        <v>871</v>
      </c>
      <c r="E645" s="347">
        <v>195</v>
      </c>
      <c r="F645" s="346" t="s">
        <v>1434</v>
      </c>
      <c r="G645" s="346" t="s">
        <v>1464</v>
      </c>
      <c r="H645" s="345" t="s">
        <v>1494</v>
      </c>
    </row>
    <row r="646" spans="1:8" ht="15.75" customHeight="1">
      <c r="A646" s="349"/>
      <c r="B646" s="348" t="s">
        <v>1611</v>
      </c>
      <c r="C646" s="346">
        <v>2564</v>
      </c>
      <c r="D646" s="346">
        <v>3102</v>
      </c>
      <c r="E646" s="347">
        <v>538</v>
      </c>
      <c r="F646" s="346" t="s">
        <v>1456</v>
      </c>
      <c r="G646" s="346">
        <v>3</v>
      </c>
      <c r="H646" s="345" t="s">
        <v>1449</v>
      </c>
    </row>
    <row r="647" spans="1:8" ht="15.75" customHeight="1">
      <c r="A647" s="349"/>
      <c r="B647" s="348" t="s">
        <v>1610</v>
      </c>
      <c r="C647" s="346">
        <v>3407</v>
      </c>
      <c r="D647" s="346">
        <v>4332</v>
      </c>
      <c r="E647" s="347">
        <v>925</v>
      </c>
      <c r="F647" s="346" t="s">
        <v>1461</v>
      </c>
      <c r="G647" s="346" t="s">
        <v>1540</v>
      </c>
      <c r="H647" s="345">
        <v>1</v>
      </c>
    </row>
    <row r="648" spans="1:8" ht="15.75" customHeight="1">
      <c r="A648" s="353"/>
      <c r="B648" s="352" t="s">
        <v>1609</v>
      </c>
      <c r="C648" s="351">
        <v>4784</v>
      </c>
      <c r="D648" s="351">
        <v>5490</v>
      </c>
      <c r="E648" s="350">
        <v>706</v>
      </c>
      <c r="F648" s="351" t="s">
        <v>1608</v>
      </c>
      <c r="G648" s="351" t="s">
        <v>1607</v>
      </c>
      <c r="H648" s="350" t="s">
        <v>1438</v>
      </c>
    </row>
    <row r="649" spans="1:8" ht="15.75" customHeight="1">
      <c r="A649" s="349"/>
      <c r="B649" s="348" t="s">
        <v>1606</v>
      </c>
      <c r="C649" s="346">
        <v>294</v>
      </c>
      <c r="D649" s="346">
        <v>445</v>
      </c>
      <c r="E649" s="347">
        <v>151</v>
      </c>
      <c r="F649" s="346" t="s">
        <v>1449</v>
      </c>
      <c r="G649" s="346" t="s">
        <v>1434</v>
      </c>
      <c r="H649" s="345" t="s">
        <v>1437</v>
      </c>
    </row>
    <row r="650" spans="1:8" ht="15.75" customHeight="1">
      <c r="A650" s="349"/>
      <c r="B650" s="348" t="s">
        <v>1605</v>
      </c>
      <c r="C650" s="346">
        <v>3751</v>
      </c>
      <c r="D650" s="346">
        <v>4332</v>
      </c>
      <c r="E650" s="347">
        <v>581</v>
      </c>
      <c r="F650" s="346" t="s">
        <v>1530</v>
      </c>
      <c r="G650" s="346" t="s">
        <v>1540</v>
      </c>
      <c r="H650" s="345" t="s">
        <v>1484</v>
      </c>
    </row>
    <row r="651" spans="1:8" ht="15.75" customHeight="1">
      <c r="A651" s="353"/>
      <c r="B651" s="352" t="s">
        <v>1604</v>
      </c>
      <c r="C651" s="351">
        <v>6775</v>
      </c>
      <c r="D651" s="351">
        <v>8067</v>
      </c>
      <c r="E651" s="350">
        <v>1292</v>
      </c>
      <c r="F651" s="351" t="s">
        <v>1603</v>
      </c>
      <c r="G651" s="351">
        <v>6</v>
      </c>
      <c r="H651" s="350" t="s">
        <v>1431</v>
      </c>
    </row>
    <row r="652" spans="1:8" ht="15.75" customHeight="1">
      <c r="A652" s="353"/>
      <c r="B652" s="352" t="s">
        <v>1602</v>
      </c>
      <c r="C652" s="351">
        <v>35670</v>
      </c>
      <c r="D652" s="351">
        <v>36055</v>
      </c>
      <c r="E652" s="350">
        <v>385</v>
      </c>
      <c r="F652" s="351" t="s">
        <v>1450</v>
      </c>
      <c r="G652" s="351">
        <v>6</v>
      </c>
      <c r="H652" s="350" t="s">
        <v>1484</v>
      </c>
    </row>
    <row r="653" spans="1:8" ht="15.75" customHeight="1">
      <c r="A653" s="349"/>
      <c r="B653" s="348" t="s">
        <v>1601</v>
      </c>
      <c r="C653" s="346">
        <v>170</v>
      </c>
      <c r="D653" s="346">
        <v>236</v>
      </c>
      <c r="E653" s="347">
        <v>66</v>
      </c>
      <c r="F653" s="346">
        <v>1</v>
      </c>
      <c r="G653" s="346" t="s">
        <v>1431</v>
      </c>
      <c r="H653" s="345" t="s">
        <v>1473</v>
      </c>
    </row>
    <row r="654" spans="1:8" ht="15.75" customHeight="1">
      <c r="A654" s="349"/>
      <c r="B654" s="348" t="s">
        <v>1600</v>
      </c>
      <c r="C654" s="346">
        <v>1500</v>
      </c>
      <c r="D654" s="346">
        <v>1877</v>
      </c>
      <c r="E654" s="347">
        <v>377</v>
      </c>
      <c r="F654" s="346" t="s">
        <v>1570</v>
      </c>
      <c r="G654" s="346" t="s">
        <v>1511</v>
      </c>
      <c r="H654" s="345" t="s">
        <v>1453</v>
      </c>
    </row>
    <row r="655" spans="1:8" ht="15.75" customHeight="1">
      <c r="A655" s="349"/>
      <c r="B655" s="348" t="s">
        <v>1599</v>
      </c>
      <c r="C655" s="346">
        <v>900</v>
      </c>
      <c r="D655" s="346">
        <v>3052</v>
      </c>
      <c r="E655" s="347">
        <v>2152</v>
      </c>
      <c r="F655" s="346">
        <v>8</v>
      </c>
      <c r="G655" s="346">
        <v>12</v>
      </c>
      <c r="H655" s="345">
        <v>4</v>
      </c>
    </row>
    <row r="656" spans="1:8" ht="15.75" customHeight="1">
      <c r="A656" s="353"/>
      <c r="B656" s="352" t="s">
        <v>1598</v>
      </c>
      <c r="C656" s="351">
        <v>2440</v>
      </c>
      <c r="D656" s="351">
        <v>6496</v>
      </c>
      <c r="E656" s="350">
        <v>4056</v>
      </c>
      <c r="F656" s="351">
        <v>8</v>
      </c>
      <c r="G656" s="351">
        <v>12</v>
      </c>
      <c r="H656" s="350">
        <v>4</v>
      </c>
    </row>
    <row r="657" spans="1:8" ht="15.75" customHeight="1">
      <c r="A657" s="349"/>
      <c r="B657" s="348" t="s">
        <v>1597</v>
      </c>
      <c r="C657" s="346">
        <v>1300</v>
      </c>
      <c r="D657" s="346">
        <v>3559</v>
      </c>
      <c r="E657" s="347">
        <v>2259</v>
      </c>
      <c r="F657" s="346">
        <v>8</v>
      </c>
      <c r="G657" s="346">
        <v>12</v>
      </c>
      <c r="H657" s="345">
        <v>4</v>
      </c>
    </row>
    <row r="658" spans="1:8" ht="15.75" customHeight="1">
      <c r="A658" s="349"/>
      <c r="B658" s="348" t="s">
        <v>1596</v>
      </c>
      <c r="C658" s="346">
        <v>1500</v>
      </c>
      <c r="D658" s="346">
        <v>2780</v>
      </c>
      <c r="E658" s="347">
        <v>1280</v>
      </c>
      <c r="F658" s="346">
        <v>8</v>
      </c>
      <c r="G658" s="346">
        <v>12</v>
      </c>
      <c r="H658" s="345">
        <v>4</v>
      </c>
    </row>
    <row r="659" spans="1:8" ht="15.75" customHeight="1">
      <c r="A659" s="349"/>
      <c r="B659" s="348"/>
      <c r="C659" s="354"/>
      <c r="D659" s="354"/>
      <c r="E659" s="348"/>
      <c r="F659" s="354"/>
      <c r="G659" s="354"/>
      <c r="H659" s="348"/>
    </row>
    <row r="660" spans="1:8" ht="15.75" customHeight="1">
      <c r="A660" s="349"/>
      <c r="B660" s="451" t="s">
        <v>1595</v>
      </c>
      <c r="C660" s="436"/>
      <c r="D660" s="436"/>
      <c r="E660" s="436"/>
      <c r="F660" s="436"/>
      <c r="G660" s="436"/>
      <c r="H660" s="437"/>
    </row>
    <row r="661" spans="1:8" ht="15.75" customHeight="1">
      <c r="A661" s="353"/>
      <c r="B661" s="352" t="s">
        <v>1594</v>
      </c>
      <c r="C661" s="351">
        <v>11349</v>
      </c>
      <c r="D661" s="351">
        <v>13066</v>
      </c>
      <c r="E661" s="350">
        <v>1717</v>
      </c>
      <c r="F661" s="351" t="s">
        <v>1466</v>
      </c>
      <c r="G661" s="351" t="s">
        <v>1435</v>
      </c>
      <c r="H661" s="350">
        <v>1</v>
      </c>
    </row>
    <row r="662" spans="1:8" ht="15.75" customHeight="1">
      <c r="A662" s="349"/>
      <c r="B662" s="348" t="s">
        <v>1593</v>
      </c>
      <c r="C662" s="346">
        <v>1138</v>
      </c>
      <c r="D662" s="346">
        <v>1257</v>
      </c>
      <c r="E662" s="347">
        <v>119</v>
      </c>
      <c r="F662" s="346" t="s">
        <v>1434</v>
      </c>
      <c r="G662" s="346" t="s">
        <v>1458</v>
      </c>
      <c r="H662" s="345" t="s">
        <v>1473</v>
      </c>
    </row>
    <row r="663" spans="1:8" ht="15.75" customHeight="1">
      <c r="A663" s="353"/>
      <c r="B663" s="352" t="s">
        <v>1592</v>
      </c>
      <c r="C663" s="351">
        <v>3691</v>
      </c>
      <c r="D663" s="351">
        <v>5417</v>
      </c>
      <c r="E663" s="350">
        <v>1726</v>
      </c>
      <c r="F663" s="351" t="s">
        <v>1431</v>
      </c>
      <c r="G663" s="351">
        <v>2</v>
      </c>
      <c r="H663" s="350" t="s">
        <v>1458</v>
      </c>
    </row>
    <row r="664" spans="1:8" ht="15.75" customHeight="1">
      <c r="A664" s="349"/>
      <c r="B664" s="348" t="s">
        <v>1591</v>
      </c>
      <c r="C664" s="346">
        <v>4002</v>
      </c>
      <c r="D664" s="346">
        <v>4008</v>
      </c>
      <c r="E664" s="347">
        <v>6</v>
      </c>
      <c r="F664" s="346" t="s">
        <v>1545</v>
      </c>
      <c r="G664" s="346" t="s">
        <v>1439</v>
      </c>
      <c r="H664" s="345" t="s">
        <v>1476</v>
      </c>
    </row>
    <row r="665" spans="1:8" ht="15.75" customHeight="1">
      <c r="A665" s="353"/>
      <c r="B665" s="352" t="s">
        <v>1590</v>
      </c>
      <c r="C665" s="351">
        <v>8569</v>
      </c>
      <c r="D665" s="351">
        <v>10727</v>
      </c>
      <c r="E665" s="350">
        <v>2158</v>
      </c>
      <c r="F665" s="351" t="s">
        <v>1483</v>
      </c>
      <c r="G665" s="351" t="s">
        <v>1466</v>
      </c>
      <c r="H665" s="350">
        <v>1</v>
      </c>
    </row>
    <row r="666" spans="1:8" ht="15.75" customHeight="1">
      <c r="A666" s="349"/>
      <c r="B666" s="348" t="s">
        <v>1589</v>
      </c>
      <c r="C666" s="346">
        <v>1654</v>
      </c>
      <c r="D666" s="346">
        <v>2240</v>
      </c>
      <c r="E666" s="347">
        <v>586</v>
      </c>
      <c r="F666" s="346" t="s">
        <v>1464</v>
      </c>
      <c r="G666" s="346" t="s">
        <v>1484</v>
      </c>
      <c r="H666" s="345" t="s">
        <v>1434</v>
      </c>
    </row>
    <row r="667" spans="1:8" ht="15.75" customHeight="1">
      <c r="A667" s="353"/>
      <c r="B667" s="352" t="s">
        <v>1588</v>
      </c>
      <c r="C667" s="351">
        <v>5741</v>
      </c>
      <c r="D667" s="351">
        <v>9514</v>
      </c>
      <c r="E667" s="350">
        <v>3773</v>
      </c>
      <c r="F667" s="351" t="s">
        <v>1439</v>
      </c>
      <c r="G667" s="351" t="s">
        <v>1525</v>
      </c>
      <c r="H667" s="350" t="s">
        <v>1434</v>
      </c>
    </row>
    <row r="668" spans="1:8" ht="15.75" customHeight="1">
      <c r="A668" s="349"/>
      <c r="B668" s="348" t="s">
        <v>1587</v>
      </c>
      <c r="C668" s="346">
        <v>321</v>
      </c>
      <c r="D668" s="346">
        <v>778</v>
      </c>
      <c r="E668" s="347">
        <v>457</v>
      </c>
      <c r="F668" s="346" t="s">
        <v>1473</v>
      </c>
      <c r="G668" s="346" t="s">
        <v>1434</v>
      </c>
      <c r="H668" s="345" t="s">
        <v>1476</v>
      </c>
    </row>
    <row r="669" spans="1:8" ht="15.75" customHeight="1">
      <c r="A669" s="349"/>
      <c r="B669" s="348" t="s">
        <v>1586</v>
      </c>
      <c r="C669" s="346">
        <v>1164</v>
      </c>
      <c r="D669" s="346">
        <v>1395</v>
      </c>
      <c r="E669" s="347">
        <v>231</v>
      </c>
      <c r="F669" s="346" t="s">
        <v>1490</v>
      </c>
      <c r="G669" s="346" t="s">
        <v>1464</v>
      </c>
      <c r="H669" s="345" t="s">
        <v>1473</v>
      </c>
    </row>
    <row r="670" spans="1:8" ht="15.75" customHeight="1">
      <c r="A670" s="349"/>
      <c r="B670" s="348" t="s">
        <v>1585</v>
      </c>
      <c r="C670" s="346">
        <v>3276</v>
      </c>
      <c r="D670" s="346">
        <v>3603</v>
      </c>
      <c r="E670" s="347">
        <v>327</v>
      </c>
      <c r="F670" s="346" t="s">
        <v>1545</v>
      </c>
      <c r="G670" s="346" t="s">
        <v>1439</v>
      </c>
      <c r="H670" s="345" t="s">
        <v>1476</v>
      </c>
    </row>
    <row r="671" spans="1:8" ht="15.75" customHeight="1">
      <c r="A671" s="353"/>
      <c r="B671" s="352" t="s">
        <v>1584</v>
      </c>
      <c r="C671" s="351">
        <v>7921</v>
      </c>
      <c r="D671" s="351">
        <v>8933</v>
      </c>
      <c r="E671" s="350">
        <v>1012</v>
      </c>
      <c r="F671" s="351" t="s">
        <v>1453</v>
      </c>
      <c r="G671" s="351" t="s">
        <v>1532</v>
      </c>
      <c r="H671" s="350" t="s">
        <v>1455</v>
      </c>
    </row>
    <row r="672" spans="1:8" ht="15.75" customHeight="1">
      <c r="A672" s="353"/>
      <c r="B672" s="352" t="s">
        <v>1583</v>
      </c>
      <c r="C672" s="351">
        <v>9343</v>
      </c>
      <c r="D672" s="351">
        <v>10278</v>
      </c>
      <c r="E672" s="350">
        <v>935</v>
      </c>
      <c r="F672" s="351">
        <v>3</v>
      </c>
      <c r="G672" s="351" t="s">
        <v>1462</v>
      </c>
      <c r="H672" s="350" t="s">
        <v>1582</v>
      </c>
    </row>
    <row r="673" spans="1:8" ht="15.75" customHeight="1">
      <c r="A673" s="353"/>
      <c r="B673" s="352" t="s">
        <v>1581</v>
      </c>
      <c r="C673" s="351">
        <v>13590</v>
      </c>
      <c r="D673" s="351">
        <v>13600</v>
      </c>
      <c r="E673" s="350">
        <v>10</v>
      </c>
      <c r="F673" s="351" t="s">
        <v>1438</v>
      </c>
      <c r="G673" s="351" t="s">
        <v>1456</v>
      </c>
      <c r="H673" s="350" t="s">
        <v>1434</v>
      </c>
    </row>
    <row r="674" spans="1:8" ht="15.75" customHeight="1">
      <c r="A674" s="349"/>
      <c r="B674" s="348" t="s">
        <v>1580</v>
      </c>
      <c r="C674" s="346">
        <v>2840</v>
      </c>
      <c r="D674" s="346">
        <v>2996</v>
      </c>
      <c r="E674" s="347">
        <v>156</v>
      </c>
      <c r="F674" s="346">
        <v>3</v>
      </c>
      <c r="G674" s="346" t="s">
        <v>1452</v>
      </c>
      <c r="H674" s="345" t="s">
        <v>1458</v>
      </c>
    </row>
    <row r="675" spans="1:8" ht="15.75" customHeight="1">
      <c r="A675" s="353"/>
      <c r="B675" s="352" t="s">
        <v>1579</v>
      </c>
      <c r="C675" s="351">
        <v>5600</v>
      </c>
      <c r="D675" s="351">
        <v>6626</v>
      </c>
      <c r="E675" s="350">
        <v>1026</v>
      </c>
      <c r="F675" s="351" t="s">
        <v>1578</v>
      </c>
      <c r="G675" s="351" t="s">
        <v>1570</v>
      </c>
      <c r="H675" s="350">
        <v>1</v>
      </c>
    </row>
    <row r="676" spans="1:8" ht="15.75" customHeight="1">
      <c r="A676" s="353"/>
      <c r="B676" s="352" t="s">
        <v>1577</v>
      </c>
      <c r="C676" s="351">
        <v>5550</v>
      </c>
      <c r="D676" s="351">
        <v>6083</v>
      </c>
      <c r="E676" s="350">
        <v>533</v>
      </c>
      <c r="F676" s="351" t="s">
        <v>1450</v>
      </c>
      <c r="G676" s="351" t="s">
        <v>1509</v>
      </c>
      <c r="H676" s="350" t="s">
        <v>1439</v>
      </c>
    </row>
    <row r="677" spans="1:8" ht="15.75" customHeight="1">
      <c r="A677" s="349"/>
      <c r="B677" s="348" t="s">
        <v>1576</v>
      </c>
      <c r="C677" s="346">
        <v>180</v>
      </c>
      <c r="D677" s="346">
        <v>193</v>
      </c>
      <c r="E677" s="347">
        <v>13</v>
      </c>
      <c r="F677" s="346" t="s">
        <v>1458</v>
      </c>
      <c r="G677" s="346" t="s">
        <v>1464</v>
      </c>
      <c r="H677" s="345" t="s">
        <v>1437</v>
      </c>
    </row>
    <row r="678" spans="1:8" ht="15.75" customHeight="1">
      <c r="A678" s="349"/>
      <c r="B678" s="348" t="s">
        <v>1575</v>
      </c>
      <c r="C678" s="346">
        <v>180</v>
      </c>
      <c r="D678" s="346">
        <v>318</v>
      </c>
      <c r="E678" s="347">
        <v>138</v>
      </c>
      <c r="F678" s="346" t="s">
        <v>1431</v>
      </c>
      <c r="G678" s="346" t="s">
        <v>1431</v>
      </c>
      <c r="H678" s="355">
        <v>0</v>
      </c>
    </row>
    <row r="679" spans="1:8" ht="15.75" customHeight="1">
      <c r="A679" s="349"/>
      <c r="B679" s="348" t="s">
        <v>1574</v>
      </c>
      <c r="C679" s="346">
        <v>517</v>
      </c>
      <c r="D679" s="346">
        <v>572</v>
      </c>
      <c r="E679" s="347">
        <v>55</v>
      </c>
      <c r="F679" s="346" t="s">
        <v>1434</v>
      </c>
      <c r="G679" s="346" t="s">
        <v>1449</v>
      </c>
      <c r="H679" s="347" t="s">
        <v>1487</v>
      </c>
    </row>
    <row r="680" spans="1:8" ht="15.75" customHeight="1">
      <c r="A680" s="349"/>
      <c r="B680" s="348" t="s">
        <v>1573</v>
      </c>
      <c r="C680" s="346">
        <v>1920</v>
      </c>
      <c r="D680" s="346">
        <v>2072</v>
      </c>
      <c r="E680" s="347">
        <v>152</v>
      </c>
      <c r="F680" s="346">
        <v>3</v>
      </c>
      <c r="G680" s="346">
        <v>3</v>
      </c>
      <c r="H680" s="355">
        <v>0</v>
      </c>
    </row>
    <row r="681" spans="1:8" ht="15.75" customHeight="1">
      <c r="A681" s="349"/>
      <c r="B681" s="348" t="s">
        <v>1572</v>
      </c>
      <c r="C681" s="346">
        <v>670</v>
      </c>
      <c r="D681" s="346">
        <v>2195</v>
      </c>
      <c r="E681" s="347">
        <v>1525</v>
      </c>
      <c r="F681" s="346" t="s">
        <v>1446</v>
      </c>
      <c r="G681" s="346" t="s">
        <v>1446</v>
      </c>
      <c r="H681" s="355">
        <v>0</v>
      </c>
    </row>
    <row r="682" spans="1:8" ht="15.75" customHeight="1">
      <c r="A682" s="353"/>
      <c r="B682" s="352" t="s">
        <v>1571</v>
      </c>
      <c r="C682" s="351">
        <v>4900</v>
      </c>
      <c r="D682" s="351">
        <v>6626</v>
      </c>
      <c r="E682" s="350">
        <v>1726</v>
      </c>
      <c r="F682" s="351" t="s">
        <v>1459</v>
      </c>
      <c r="G682" s="351" t="s">
        <v>1570</v>
      </c>
      <c r="H682" s="350" t="s">
        <v>1483</v>
      </c>
    </row>
    <row r="683" spans="1:8" ht="15.75" customHeight="1">
      <c r="A683" s="353"/>
      <c r="B683" s="352" t="s">
        <v>1543</v>
      </c>
      <c r="C683" s="351">
        <v>5400</v>
      </c>
      <c r="D683" s="351">
        <v>7063</v>
      </c>
      <c r="E683" s="350">
        <v>1663</v>
      </c>
      <c r="F683" s="351" t="s">
        <v>1540</v>
      </c>
      <c r="G683" s="351" t="s">
        <v>1511</v>
      </c>
      <c r="H683" s="350" t="s">
        <v>1528</v>
      </c>
    </row>
    <row r="684" spans="1:8" ht="15.75" customHeight="1">
      <c r="A684" s="349"/>
      <c r="B684" s="348" t="s">
        <v>1569</v>
      </c>
      <c r="C684" s="346">
        <v>90</v>
      </c>
      <c r="D684" s="346">
        <v>116</v>
      </c>
      <c r="E684" s="347">
        <v>26</v>
      </c>
      <c r="F684" s="346" t="s">
        <v>1473</v>
      </c>
      <c r="G684" s="346" t="s">
        <v>1437</v>
      </c>
      <c r="H684" s="347" t="s">
        <v>1487</v>
      </c>
    </row>
    <row r="685" spans="1:8" ht="15.75" customHeight="1">
      <c r="A685" s="349"/>
      <c r="B685" s="348" t="s">
        <v>1568</v>
      </c>
      <c r="C685" s="346">
        <v>1322</v>
      </c>
      <c r="D685" s="346">
        <v>1352</v>
      </c>
      <c r="E685" s="347">
        <v>30</v>
      </c>
      <c r="F685" s="346" t="s">
        <v>1490</v>
      </c>
      <c r="G685" s="346" t="s">
        <v>1458</v>
      </c>
      <c r="H685" s="345" t="s">
        <v>1437</v>
      </c>
    </row>
    <row r="686" spans="1:8" ht="15.75" customHeight="1">
      <c r="A686" s="349"/>
      <c r="B686" s="348" t="s">
        <v>1567</v>
      </c>
      <c r="C686" s="346">
        <v>1495</v>
      </c>
      <c r="D686" s="346">
        <v>1499</v>
      </c>
      <c r="E686" s="347">
        <v>4</v>
      </c>
      <c r="F686" s="346" t="s">
        <v>1490</v>
      </c>
      <c r="G686" s="346">
        <v>1</v>
      </c>
      <c r="H686" s="345" t="s">
        <v>1494</v>
      </c>
    </row>
    <row r="687" spans="1:8" ht="15.75" customHeight="1">
      <c r="A687" s="353"/>
      <c r="B687" s="352" t="s">
        <v>1566</v>
      </c>
      <c r="C687" s="351">
        <v>5715</v>
      </c>
      <c r="D687" s="351">
        <v>5734</v>
      </c>
      <c r="E687" s="350">
        <v>19</v>
      </c>
      <c r="F687" s="351" t="s">
        <v>1438</v>
      </c>
      <c r="G687" s="351" t="s">
        <v>1520</v>
      </c>
      <c r="H687" s="350" t="s">
        <v>1468</v>
      </c>
    </row>
    <row r="688" spans="1:8" ht="15.75" customHeight="1">
      <c r="A688" s="349"/>
      <c r="B688" s="348" t="s">
        <v>1565</v>
      </c>
      <c r="C688" s="346">
        <v>1196</v>
      </c>
      <c r="D688" s="346">
        <v>1289</v>
      </c>
      <c r="E688" s="347">
        <v>93</v>
      </c>
      <c r="F688" s="346" t="s">
        <v>1434</v>
      </c>
      <c r="G688" s="346" t="s">
        <v>1458</v>
      </c>
      <c r="H688" s="345" t="s">
        <v>1473</v>
      </c>
    </row>
    <row r="689" spans="1:8" ht="15.75" customHeight="1">
      <c r="A689" s="349"/>
      <c r="B689" s="348" t="s">
        <v>1564</v>
      </c>
      <c r="C689" s="346">
        <v>1364</v>
      </c>
      <c r="D689" s="346">
        <v>1464</v>
      </c>
      <c r="E689" s="347">
        <v>100</v>
      </c>
      <c r="F689" s="346" t="s">
        <v>1490</v>
      </c>
      <c r="G689" s="346" t="s">
        <v>1464</v>
      </c>
      <c r="H689" s="345" t="s">
        <v>1473</v>
      </c>
    </row>
    <row r="690" spans="1:8" ht="15.75" customHeight="1">
      <c r="A690" s="353"/>
      <c r="B690" s="352" t="s">
        <v>1563</v>
      </c>
      <c r="C690" s="351">
        <v>6249</v>
      </c>
      <c r="D690" s="351">
        <v>6981</v>
      </c>
      <c r="E690" s="350">
        <v>732</v>
      </c>
      <c r="F690" s="351" t="s">
        <v>1438</v>
      </c>
      <c r="G690" s="351" t="s">
        <v>1469</v>
      </c>
      <c r="H690" s="350" t="s">
        <v>1473</v>
      </c>
    </row>
    <row r="691" spans="1:8" ht="15.75" customHeight="1">
      <c r="A691" s="349"/>
      <c r="B691" s="348" t="s">
        <v>1562</v>
      </c>
      <c r="C691" s="346">
        <v>692</v>
      </c>
      <c r="D691" s="346">
        <v>866</v>
      </c>
      <c r="E691" s="347">
        <v>174</v>
      </c>
      <c r="F691" s="346" t="s">
        <v>1449</v>
      </c>
      <c r="G691" s="346" t="s">
        <v>1476</v>
      </c>
      <c r="H691" s="347" t="s">
        <v>1487</v>
      </c>
    </row>
    <row r="692" spans="1:8" ht="15.75" customHeight="1">
      <c r="A692" s="349"/>
      <c r="B692" s="348" t="s">
        <v>1561</v>
      </c>
      <c r="C692" s="346">
        <v>766</v>
      </c>
      <c r="D692" s="346">
        <v>1167</v>
      </c>
      <c r="E692" s="347">
        <v>401</v>
      </c>
      <c r="F692" s="346" t="s">
        <v>1494</v>
      </c>
      <c r="G692" s="346" t="s">
        <v>1434</v>
      </c>
      <c r="H692" s="345" t="s">
        <v>1494</v>
      </c>
    </row>
    <row r="693" spans="1:8" ht="15.75" customHeight="1">
      <c r="A693" s="349"/>
      <c r="B693" s="348" t="s">
        <v>1560</v>
      </c>
      <c r="C693" s="346">
        <v>791</v>
      </c>
      <c r="D693" s="346">
        <v>882</v>
      </c>
      <c r="E693" s="347">
        <v>91</v>
      </c>
      <c r="F693" s="346" t="s">
        <v>1490</v>
      </c>
      <c r="G693" s="346" t="s">
        <v>1434</v>
      </c>
      <c r="H693" s="347" t="s">
        <v>1487</v>
      </c>
    </row>
    <row r="694" spans="1:8" ht="15.75" customHeight="1">
      <c r="A694" s="349"/>
      <c r="B694" s="348" t="s">
        <v>1559</v>
      </c>
      <c r="C694" s="346">
        <v>3912</v>
      </c>
      <c r="D694" s="346">
        <v>4142</v>
      </c>
      <c r="E694" s="347">
        <v>230</v>
      </c>
      <c r="F694" s="346" t="s">
        <v>1484</v>
      </c>
      <c r="G694" s="346" t="s">
        <v>1483</v>
      </c>
      <c r="H694" s="345" t="s">
        <v>1437</v>
      </c>
    </row>
    <row r="695" spans="1:8" ht="15.75" customHeight="1">
      <c r="A695" s="349"/>
      <c r="B695" s="348" t="s">
        <v>1558</v>
      </c>
      <c r="C695" s="346">
        <v>136</v>
      </c>
      <c r="D695" s="346">
        <v>146</v>
      </c>
      <c r="E695" s="347">
        <v>10</v>
      </c>
      <c r="F695" s="346" t="s">
        <v>1473</v>
      </c>
      <c r="G695" s="346" t="s">
        <v>1473</v>
      </c>
      <c r="H695" s="355">
        <v>0</v>
      </c>
    </row>
    <row r="696" spans="1:8" ht="15.75" customHeight="1">
      <c r="A696" s="349"/>
      <c r="B696" s="348" t="s">
        <v>1557</v>
      </c>
      <c r="C696" s="346">
        <v>3859</v>
      </c>
      <c r="D696" s="346">
        <v>4070</v>
      </c>
      <c r="E696" s="347">
        <v>211</v>
      </c>
      <c r="F696" s="346" t="s">
        <v>1520</v>
      </c>
      <c r="G696" s="346" t="s">
        <v>1439</v>
      </c>
      <c r="H696" s="345" t="s">
        <v>1437</v>
      </c>
    </row>
    <row r="697" spans="1:8" ht="15.75" customHeight="1">
      <c r="A697" s="349"/>
      <c r="B697" s="348" t="s">
        <v>1556</v>
      </c>
      <c r="C697" s="346">
        <v>3150</v>
      </c>
      <c r="D697" s="346">
        <v>3367</v>
      </c>
      <c r="E697" s="347">
        <v>217</v>
      </c>
      <c r="F697" s="346">
        <v>3</v>
      </c>
      <c r="G697" s="346" t="s">
        <v>1432</v>
      </c>
      <c r="H697" s="345" t="s">
        <v>1431</v>
      </c>
    </row>
    <row r="698" spans="1:8" ht="15.75" customHeight="1">
      <c r="A698" s="349"/>
      <c r="B698" s="348" t="s">
        <v>1010</v>
      </c>
      <c r="C698" s="346">
        <v>120</v>
      </c>
      <c r="D698" s="346">
        <v>338</v>
      </c>
      <c r="E698" s="347">
        <v>218</v>
      </c>
      <c r="F698" s="346" t="s">
        <v>1449</v>
      </c>
      <c r="G698" s="346" t="s">
        <v>1449</v>
      </c>
      <c r="H698" s="355">
        <v>0</v>
      </c>
    </row>
    <row r="699" spans="1:8" ht="15.75" customHeight="1">
      <c r="A699" s="349"/>
      <c r="B699" s="348" t="s">
        <v>1555</v>
      </c>
      <c r="C699" s="346">
        <v>290</v>
      </c>
      <c r="D699" s="346">
        <v>409</v>
      </c>
      <c r="E699" s="347">
        <v>119</v>
      </c>
      <c r="F699" s="346" t="s">
        <v>1490</v>
      </c>
      <c r="G699" s="346" t="s">
        <v>1490</v>
      </c>
      <c r="H699" s="355">
        <v>0</v>
      </c>
    </row>
    <row r="700" spans="1:8" ht="15.75" customHeight="1">
      <c r="A700" s="349"/>
      <c r="B700" s="348" t="s">
        <v>1554</v>
      </c>
      <c r="C700" s="346">
        <v>2640</v>
      </c>
      <c r="D700" s="346">
        <v>2661</v>
      </c>
      <c r="E700" s="347">
        <v>21</v>
      </c>
      <c r="F700" s="346" t="s">
        <v>1532</v>
      </c>
      <c r="G700" s="346" t="s">
        <v>1528</v>
      </c>
      <c r="H700" s="345">
        <v>1</v>
      </c>
    </row>
    <row r="701" spans="1:8" ht="15.75" customHeight="1">
      <c r="A701" s="349"/>
      <c r="B701" s="348" t="s">
        <v>1553</v>
      </c>
      <c r="C701" s="346">
        <v>3300</v>
      </c>
      <c r="D701" s="346">
        <v>3754</v>
      </c>
      <c r="E701" s="347">
        <v>454</v>
      </c>
      <c r="F701" s="346" t="s">
        <v>1466</v>
      </c>
      <c r="G701" s="346" t="s">
        <v>1432</v>
      </c>
      <c r="H701" s="345" t="s">
        <v>1483</v>
      </c>
    </row>
    <row r="702" spans="1:8" ht="15.75" customHeight="1">
      <c r="A702" s="349"/>
      <c r="B702" s="348" t="s">
        <v>1552</v>
      </c>
      <c r="C702" s="346">
        <v>2880</v>
      </c>
      <c r="D702" s="346">
        <v>3241</v>
      </c>
      <c r="E702" s="347">
        <v>361</v>
      </c>
      <c r="F702" s="346" t="s">
        <v>1453</v>
      </c>
      <c r="G702" s="346">
        <v>4</v>
      </c>
      <c r="H702" s="345" t="s">
        <v>1478</v>
      </c>
    </row>
    <row r="703" spans="1:8" ht="15.75" customHeight="1">
      <c r="A703" s="349"/>
      <c r="B703" s="348" t="s">
        <v>1551</v>
      </c>
      <c r="C703" s="346">
        <v>338</v>
      </c>
      <c r="D703" s="346">
        <v>434</v>
      </c>
      <c r="E703" s="347">
        <v>96</v>
      </c>
      <c r="F703" s="346" t="s">
        <v>1476</v>
      </c>
      <c r="G703" s="346" t="s">
        <v>1434</v>
      </c>
      <c r="H703" s="345" t="s">
        <v>1473</v>
      </c>
    </row>
    <row r="704" spans="1:8" ht="15.75" customHeight="1">
      <c r="A704" s="349"/>
      <c r="B704" s="348" t="s">
        <v>1550</v>
      </c>
      <c r="C704" s="346">
        <v>1848</v>
      </c>
      <c r="D704" s="346">
        <v>2435</v>
      </c>
      <c r="E704" s="347">
        <v>587</v>
      </c>
      <c r="F704" s="346">
        <v>2</v>
      </c>
      <c r="G704" s="346" t="s">
        <v>1525</v>
      </c>
      <c r="H704" s="345" t="s">
        <v>1476</v>
      </c>
    </row>
    <row r="705" spans="1:8" ht="15.75" customHeight="1">
      <c r="A705" s="349"/>
      <c r="B705" s="348" t="s">
        <v>1549</v>
      </c>
      <c r="C705" s="346">
        <v>3281</v>
      </c>
      <c r="D705" s="346">
        <v>4311</v>
      </c>
      <c r="E705" s="347">
        <v>1030</v>
      </c>
      <c r="F705" s="346" t="s">
        <v>1528</v>
      </c>
      <c r="G705" s="346" t="s">
        <v>1513</v>
      </c>
      <c r="H705" s="345" t="s">
        <v>1545</v>
      </c>
    </row>
    <row r="706" spans="1:8" ht="15.75" customHeight="1">
      <c r="A706" s="353"/>
      <c r="B706" s="352" t="s">
        <v>1548</v>
      </c>
      <c r="C706" s="351">
        <v>6310</v>
      </c>
      <c r="D706" s="351">
        <v>8067</v>
      </c>
      <c r="E706" s="350">
        <v>1757</v>
      </c>
      <c r="F706" s="351" t="s">
        <v>1540</v>
      </c>
      <c r="G706" s="351">
        <v>6</v>
      </c>
      <c r="H706" s="350" t="s">
        <v>1483</v>
      </c>
    </row>
    <row r="707" spans="1:8" ht="15.75" customHeight="1">
      <c r="A707" s="353"/>
      <c r="B707" s="352" t="s">
        <v>1547</v>
      </c>
      <c r="C707" s="351">
        <v>12009</v>
      </c>
      <c r="D707" s="351">
        <v>13135</v>
      </c>
      <c r="E707" s="350">
        <v>1126</v>
      </c>
      <c r="F707" s="351">
        <v>6</v>
      </c>
      <c r="G707" s="351">
        <v>6</v>
      </c>
      <c r="H707" s="350">
        <v>0</v>
      </c>
    </row>
    <row r="708" spans="1:8" ht="15.75" customHeight="1">
      <c r="A708" s="353"/>
      <c r="B708" s="352" t="s">
        <v>1546</v>
      </c>
      <c r="C708" s="351">
        <v>30571</v>
      </c>
      <c r="D708" s="351">
        <v>36055</v>
      </c>
      <c r="E708" s="350">
        <v>5484</v>
      </c>
      <c r="F708" s="351" t="s">
        <v>1513</v>
      </c>
      <c r="G708" s="351">
        <v>6</v>
      </c>
      <c r="H708" s="350" t="s">
        <v>1545</v>
      </c>
    </row>
    <row r="709" spans="1:8" ht="15.75" customHeight="1">
      <c r="A709" s="349"/>
      <c r="B709" s="348" t="s">
        <v>1544</v>
      </c>
      <c r="C709" s="346">
        <v>333</v>
      </c>
      <c r="D709" s="346">
        <v>437</v>
      </c>
      <c r="E709" s="347">
        <v>104</v>
      </c>
      <c r="F709" s="346" t="s">
        <v>1476</v>
      </c>
      <c r="G709" s="346" t="s">
        <v>1434</v>
      </c>
      <c r="H709" s="345" t="s">
        <v>1473</v>
      </c>
    </row>
    <row r="710" spans="1:8" ht="15.75" customHeight="1">
      <c r="A710" s="349"/>
      <c r="B710" s="348" t="s">
        <v>1543</v>
      </c>
      <c r="C710" s="346">
        <v>2356</v>
      </c>
      <c r="D710" s="346">
        <v>3023</v>
      </c>
      <c r="E710" s="347">
        <v>667</v>
      </c>
      <c r="F710" s="346" t="s">
        <v>1466</v>
      </c>
      <c r="G710" s="346" t="s">
        <v>1528</v>
      </c>
      <c r="H710" s="345" t="s">
        <v>1434</v>
      </c>
    </row>
    <row r="711" spans="1:8" ht="15.75" customHeight="1">
      <c r="A711" s="349"/>
      <c r="B711" s="348" t="s">
        <v>1542</v>
      </c>
      <c r="C711" s="346">
        <v>3977</v>
      </c>
      <c r="D711" s="346">
        <v>4332</v>
      </c>
      <c r="E711" s="347">
        <v>355</v>
      </c>
      <c r="F711" s="346" t="s">
        <v>1465</v>
      </c>
      <c r="G711" s="346" t="s">
        <v>1540</v>
      </c>
      <c r="H711" s="345" t="s">
        <v>1464</v>
      </c>
    </row>
    <row r="712" spans="1:8" ht="15.75" customHeight="1">
      <c r="A712" s="353"/>
      <c r="B712" s="352" t="s">
        <v>1541</v>
      </c>
      <c r="C712" s="351">
        <v>6355</v>
      </c>
      <c r="D712" s="351">
        <v>6859</v>
      </c>
      <c r="E712" s="350">
        <v>504</v>
      </c>
      <c r="F712" s="351" t="s">
        <v>1540</v>
      </c>
      <c r="G712" s="351">
        <v>6</v>
      </c>
      <c r="H712" s="350" t="s">
        <v>1483</v>
      </c>
    </row>
    <row r="713" spans="1:8" ht="15.75" customHeight="1">
      <c r="A713" s="349"/>
      <c r="B713" s="348" t="s">
        <v>1539</v>
      </c>
      <c r="C713" s="346">
        <v>190</v>
      </c>
      <c r="D713" s="346">
        <v>210</v>
      </c>
      <c r="E713" s="347">
        <v>20</v>
      </c>
      <c r="F713" s="346" t="s">
        <v>1458</v>
      </c>
      <c r="G713" s="346" t="s">
        <v>1442</v>
      </c>
      <c r="H713" s="345" t="s">
        <v>1494</v>
      </c>
    </row>
    <row r="714" spans="1:8" ht="15.75" customHeight="1">
      <c r="A714" s="349"/>
      <c r="B714" s="348" t="s">
        <v>1538</v>
      </c>
      <c r="C714" s="346">
        <v>940</v>
      </c>
      <c r="D714" s="346">
        <v>1617</v>
      </c>
      <c r="E714" s="347">
        <v>677</v>
      </c>
      <c r="F714" s="346" t="s">
        <v>1537</v>
      </c>
      <c r="G714" s="346" t="s">
        <v>1537</v>
      </c>
      <c r="H714" s="355">
        <v>0</v>
      </c>
    </row>
    <row r="715" spans="1:8" ht="15.75" customHeight="1">
      <c r="A715" s="349"/>
      <c r="B715" s="348" t="s">
        <v>1536</v>
      </c>
      <c r="C715" s="346">
        <v>710</v>
      </c>
      <c r="D715" s="346">
        <v>2579</v>
      </c>
      <c r="E715" s="347">
        <v>1869</v>
      </c>
      <c r="F715" s="346">
        <v>8</v>
      </c>
      <c r="G715" s="346">
        <v>12</v>
      </c>
      <c r="H715" s="345">
        <v>4</v>
      </c>
    </row>
    <row r="716" spans="1:8" ht="15.75" customHeight="1">
      <c r="A716" s="349"/>
      <c r="B716" s="348"/>
      <c r="C716" s="354"/>
      <c r="D716" s="354"/>
      <c r="E716" s="348"/>
      <c r="F716" s="354"/>
      <c r="G716" s="354"/>
      <c r="H716" s="348"/>
    </row>
    <row r="717" spans="1:8" ht="15.75" customHeight="1">
      <c r="A717" s="349"/>
      <c r="B717" s="451" t="s">
        <v>1535</v>
      </c>
      <c r="C717" s="436"/>
      <c r="D717" s="436"/>
      <c r="E717" s="436"/>
      <c r="F717" s="436"/>
      <c r="G717" s="436"/>
      <c r="H717" s="437"/>
    </row>
    <row r="718" spans="1:8" ht="15.75" customHeight="1">
      <c r="A718" s="349"/>
      <c r="B718" s="348" t="s">
        <v>1534</v>
      </c>
      <c r="C718" s="346">
        <v>349</v>
      </c>
      <c r="D718" s="346">
        <v>390</v>
      </c>
      <c r="E718" s="347">
        <v>41</v>
      </c>
      <c r="F718" s="346" t="s">
        <v>1494</v>
      </c>
      <c r="G718" s="346" t="s">
        <v>1494</v>
      </c>
      <c r="H718" s="355">
        <v>0</v>
      </c>
    </row>
    <row r="719" spans="1:8" ht="15.75" customHeight="1">
      <c r="A719" s="353"/>
      <c r="B719" s="352" t="s">
        <v>1533</v>
      </c>
      <c r="C719" s="351">
        <v>5596</v>
      </c>
      <c r="D719" s="351">
        <v>6916</v>
      </c>
      <c r="E719" s="350">
        <v>1320</v>
      </c>
      <c r="F719" s="351" t="s">
        <v>1484</v>
      </c>
      <c r="G719" s="351" t="s">
        <v>1532</v>
      </c>
      <c r="H719" s="350" t="s">
        <v>1490</v>
      </c>
    </row>
    <row r="720" spans="1:8" ht="15.75" customHeight="1">
      <c r="A720" s="353"/>
      <c r="B720" s="352" t="s">
        <v>1531</v>
      </c>
      <c r="C720" s="351">
        <v>10937</v>
      </c>
      <c r="D720" s="351">
        <v>12048</v>
      </c>
      <c r="E720" s="350">
        <v>1111</v>
      </c>
      <c r="F720" s="351" t="s">
        <v>1456</v>
      </c>
      <c r="G720" s="351" t="s">
        <v>1530</v>
      </c>
      <c r="H720" s="350" t="s">
        <v>1476</v>
      </c>
    </row>
    <row r="721" spans="1:8" ht="15.75" customHeight="1">
      <c r="A721" s="353"/>
      <c r="B721" s="352" t="s">
        <v>1529</v>
      </c>
      <c r="C721" s="351">
        <v>12089</v>
      </c>
      <c r="D721" s="351">
        <v>12229</v>
      </c>
      <c r="E721" s="350">
        <v>140</v>
      </c>
      <c r="F721" s="351" t="s">
        <v>1456</v>
      </c>
      <c r="G721" s="351" t="s">
        <v>1528</v>
      </c>
      <c r="H721" s="350" t="s">
        <v>1490</v>
      </c>
    </row>
    <row r="722" spans="1:8" ht="15.75" customHeight="1">
      <c r="A722" s="349"/>
      <c r="B722" s="348" t="s">
        <v>1527</v>
      </c>
      <c r="C722" s="346">
        <v>1311</v>
      </c>
      <c r="D722" s="346">
        <v>1395</v>
      </c>
      <c r="E722" s="347">
        <v>84</v>
      </c>
      <c r="F722" s="346" t="s">
        <v>1490</v>
      </c>
      <c r="G722" s="346" t="s">
        <v>1464</v>
      </c>
      <c r="H722" s="345" t="s">
        <v>1473</v>
      </c>
    </row>
    <row r="723" spans="1:8" ht="15.75" customHeight="1">
      <c r="A723" s="353"/>
      <c r="B723" s="352" t="s">
        <v>1526</v>
      </c>
      <c r="C723" s="351">
        <v>5680</v>
      </c>
      <c r="D723" s="351">
        <v>6117</v>
      </c>
      <c r="E723" s="350">
        <v>437</v>
      </c>
      <c r="F723" s="351" t="s">
        <v>1520</v>
      </c>
      <c r="G723" s="351" t="s">
        <v>1525</v>
      </c>
      <c r="H723" s="350" t="s">
        <v>1490</v>
      </c>
    </row>
    <row r="724" spans="1:8" ht="15.75" customHeight="1">
      <c r="A724" s="353"/>
      <c r="B724" s="352" t="s">
        <v>1524</v>
      </c>
      <c r="C724" s="351">
        <v>5759</v>
      </c>
      <c r="D724" s="351">
        <v>7496</v>
      </c>
      <c r="E724" s="350">
        <v>1737</v>
      </c>
      <c r="F724" s="351" t="s">
        <v>1439</v>
      </c>
      <c r="G724" s="351" t="s">
        <v>1466</v>
      </c>
      <c r="H724" s="350" t="s">
        <v>1458</v>
      </c>
    </row>
    <row r="725" spans="1:8" ht="15.75" customHeight="1">
      <c r="A725" s="349"/>
      <c r="B725" s="348" t="s">
        <v>1523</v>
      </c>
      <c r="C725" s="346">
        <v>362</v>
      </c>
      <c r="D725" s="346">
        <v>423</v>
      </c>
      <c r="E725" s="347">
        <v>61</v>
      </c>
      <c r="F725" s="346" t="s">
        <v>1473</v>
      </c>
      <c r="G725" s="346" t="s">
        <v>1494</v>
      </c>
      <c r="H725" s="345" t="s">
        <v>1437</v>
      </c>
    </row>
    <row r="726" spans="1:8" ht="15.75" customHeight="1">
      <c r="A726" s="349"/>
      <c r="B726" s="348" t="s">
        <v>1522</v>
      </c>
      <c r="C726" s="346">
        <v>577</v>
      </c>
      <c r="D726" s="346">
        <v>683</v>
      </c>
      <c r="E726" s="347">
        <v>106</v>
      </c>
      <c r="F726" s="346" t="s">
        <v>1476</v>
      </c>
      <c r="G726" s="346" t="s">
        <v>1476</v>
      </c>
      <c r="H726" s="355">
        <v>0</v>
      </c>
    </row>
    <row r="727" spans="1:8" ht="15.75" customHeight="1">
      <c r="A727" s="353"/>
      <c r="B727" s="352" t="s">
        <v>1521</v>
      </c>
      <c r="C727" s="351">
        <v>4557</v>
      </c>
      <c r="D727" s="351">
        <v>5688</v>
      </c>
      <c r="E727" s="350">
        <v>1131</v>
      </c>
      <c r="F727" s="351" t="s">
        <v>1520</v>
      </c>
      <c r="G727" s="351">
        <v>2</v>
      </c>
      <c r="H727" s="350" t="s">
        <v>1494</v>
      </c>
    </row>
    <row r="728" spans="1:8" ht="15.75" customHeight="1">
      <c r="A728" s="353"/>
      <c r="B728" s="352" t="s">
        <v>1519</v>
      </c>
      <c r="C728" s="351">
        <v>6543</v>
      </c>
      <c r="D728" s="351">
        <v>7146</v>
      </c>
      <c r="E728" s="350">
        <v>603</v>
      </c>
      <c r="F728" s="351" t="s">
        <v>1438</v>
      </c>
      <c r="G728" s="351" t="s">
        <v>1469</v>
      </c>
      <c r="H728" s="350" t="s">
        <v>1473</v>
      </c>
    </row>
    <row r="729" spans="1:8" ht="15.75" customHeight="1">
      <c r="A729" s="353"/>
      <c r="B729" s="352" t="s">
        <v>1518</v>
      </c>
      <c r="C729" s="351">
        <v>11491</v>
      </c>
      <c r="D729" s="351">
        <v>13007</v>
      </c>
      <c r="E729" s="350">
        <v>1516</v>
      </c>
      <c r="F729" s="351" t="s">
        <v>1462</v>
      </c>
      <c r="G729" s="351" t="s">
        <v>1435</v>
      </c>
      <c r="H729" s="350" t="s">
        <v>1478</v>
      </c>
    </row>
    <row r="730" spans="1:8" ht="15.75" customHeight="1">
      <c r="A730" s="349"/>
      <c r="B730" s="348" t="s">
        <v>1517</v>
      </c>
      <c r="C730" s="346">
        <v>180</v>
      </c>
      <c r="D730" s="346">
        <v>193</v>
      </c>
      <c r="E730" s="347">
        <v>13</v>
      </c>
      <c r="F730" s="346" t="s">
        <v>1449</v>
      </c>
      <c r="G730" s="346" t="s">
        <v>1464</v>
      </c>
      <c r="H730" s="345" t="s">
        <v>1476</v>
      </c>
    </row>
    <row r="731" spans="1:8" ht="15.75" customHeight="1">
      <c r="A731" s="349"/>
      <c r="B731" s="348" t="s">
        <v>1516</v>
      </c>
      <c r="C731" s="346">
        <v>1340</v>
      </c>
      <c r="D731" s="346">
        <v>3970</v>
      </c>
      <c r="E731" s="347">
        <v>2630</v>
      </c>
      <c r="F731" s="346" t="s">
        <v>1452</v>
      </c>
      <c r="G731" s="346" t="s">
        <v>1452</v>
      </c>
      <c r="H731" s="355">
        <v>0</v>
      </c>
    </row>
    <row r="732" spans="1:8" ht="15.75" customHeight="1">
      <c r="A732" s="349"/>
      <c r="B732" s="348" t="s">
        <v>1515</v>
      </c>
      <c r="C732" s="346">
        <v>3400</v>
      </c>
      <c r="D732" s="346">
        <v>4177</v>
      </c>
      <c r="E732" s="347">
        <v>777</v>
      </c>
      <c r="F732" s="346" t="s">
        <v>1514</v>
      </c>
      <c r="G732" s="346" t="s">
        <v>1513</v>
      </c>
      <c r="H732" s="345" t="s">
        <v>1494</v>
      </c>
    </row>
    <row r="733" spans="1:8" ht="15.75" customHeight="1">
      <c r="A733" s="353"/>
      <c r="B733" s="352" t="s">
        <v>1512</v>
      </c>
      <c r="C733" s="351">
        <v>4860</v>
      </c>
      <c r="D733" s="351">
        <v>7063</v>
      </c>
      <c r="E733" s="350">
        <v>2203</v>
      </c>
      <c r="F733" s="351" t="s">
        <v>1444</v>
      </c>
      <c r="G733" s="351" t="s">
        <v>1511</v>
      </c>
      <c r="H733" s="350" t="s">
        <v>1462</v>
      </c>
    </row>
    <row r="734" spans="1:8" ht="15.75" customHeight="1">
      <c r="A734" s="353"/>
      <c r="B734" s="352" t="s">
        <v>1510</v>
      </c>
      <c r="C734" s="351">
        <v>5400</v>
      </c>
      <c r="D734" s="351">
        <v>6206</v>
      </c>
      <c r="E734" s="350">
        <v>806</v>
      </c>
      <c r="F734" s="351" t="s">
        <v>1444</v>
      </c>
      <c r="G734" s="351" t="s">
        <v>1509</v>
      </c>
      <c r="H734" s="350">
        <v>1</v>
      </c>
    </row>
    <row r="735" spans="1:8" ht="15.75" customHeight="1">
      <c r="A735" s="349"/>
      <c r="B735" s="348" t="s">
        <v>1508</v>
      </c>
      <c r="C735" s="346">
        <v>989</v>
      </c>
      <c r="D735" s="346">
        <v>1094</v>
      </c>
      <c r="E735" s="347">
        <v>105</v>
      </c>
      <c r="F735" s="346" t="s">
        <v>1449</v>
      </c>
      <c r="G735" s="346" t="s">
        <v>1458</v>
      </c>
      <c r="H735" s="345" t="s">
        <v>1494</v>
      </c>
    </row>
    <row r="736" spans="1:8" ht="15.75" customHeight="1">
      <c r="A736" s="349"/>
      <c r="B736" s="348" t="s">
        <v>1507</v>
      </c>
      <c r="C736" s="346">
        <v>1496</v>
      </c>
      <c r="D736" s="346">
        <v>1522</v>
      </c>
      <c r="E736" s="347">
        <v>26</v>
      </c>
      <c r="F736" s="346" t="s">
        <v>1464</v>
      </c>
      <c r="G736" s="346">
        <v>1</v>
      </c>
      <c r="H736" s="345" t="s">
        <v>1437</v>
      </c>
    </row>
    <row r="737" spans="1:8" ht="15.75" customHeight="1">
      <c r="A737" s="349"/>
      <c r="B737" s="348" t="s">
        <v>1506</v>
      </c>
      <c r="C737" s="346">
        <v>2238</v>
      </c>
      <c r="D737" s="346">
        <v>2506</v>
      </c>
      <c r="E737" s="347">
        <v>268</v>
      </c>
      <c r="F737" s="346" t="s">
        <v>1483</v>
      </c>
      <c r="G737" s="346" t="s">
        <v>1484</v>
      </c>
      <c r="H737" s="347" t="s">
        <v>1487</v>
      </c>
    </row>
    <row r="738" spans="1:8" ht="15.75" customHeight="1">
      <c r="A738" s="349"/>
      <c r="B738" s="348" t="s">
        <v>1505</v>
      </c>
      <c r="C738" s="346">
        <v>682</v>
      </c>
      <c r="D738" s="346">
        <v>820</v>
      </c>
      <c r="E738" s="347">
        <v>138</v>
      </c>
      <c r="F738" s="346" t="s">
        <v>1449</v>
      </c>
      <c r="G738" s="346" t="s">
        <v>1449</v>
      </c>
      <c r="H738" s="355">
        <v>0</v>
      </c>
    </row>
    <row r="739" spans="1:8" ht="15.75" customHeight="1">
      <c r="A739" s="349"/>
      <c r="B739" s="348" t="s">
        <v>1504</v>
      </c>
      <c r="C739" s="346">
        <v>1068</v>
      </c>
      <c r="D739" s="346">
        <v>1273</v>
      </c>
      <c r="E739" s="347">
        <v>205</v>
      </c>
      <c r="F739" s="346" t="s">
        <v>1434</v>
      </c>
      <c r="G739" s="346" t="s">
        <v>1458</v>
      </c>
      <c r="H739" s="345" t="s">
        <v>1473</v>
      </c>
    </row>
    <row r="740" spans="1:8" ht="15.75" customHeight="1">
      <c r="A740" s="349"/>
      <c r="B740" s="348" t="s">
        <v>1503</v>
      </c>
      <c r="C740" s="346">
        <v>2213</v>
      </c>
      <c r="D740" s="346">
        <v>2408</v>
      </c>
      <c r="E740" s="347">
        <v>195</v>
      </c>
      <c r="F740" s="346" t="s">
        <v>1442</v>
      </c>
      <c r="G740" s="346" t="s">
        <v>1478</v>
      </c>
      <c r="H740" s="345" t="s">
        <v>1473</v>
      </c>
    </row>
    <row r="741" spans="1:8" ht="15.75" customHeight="1">
      <c r="A741" s="349"/>
      <c r="B741" s="348" t="s">
        <v>1502</v>
      </c>
      <c r="C741" s="346">
        <v>473</v>
      </c>
      <c r="D741" s="346">
        <v>488</v>
      </c>
      <c r="E741" s="347">
        <v>15</v>
      </c>
      <c r="F741" s="346" t="s">
        <v>1449</v>
      </c>
      <c r="G741" s="346" t="s">
        <v>1476</v>
      </c>
      <c r="H741" s="347" t="s">
        <v>1487</v>
      </c>
    </row>
    <row r="742" spans="1:8" ht="15.75" customHeight="1">
      <c r="A742" s="349"/>
      <c r="B742" s="348" t="s">
        <v>1501</v>
      </c>
      <c r="C742" s="346">
        <v>894</v>
      </c>
      <c r="D742" s="346">
        <v>896</v>
      </c>
      <c r="E742" s="347">
        <v>2</v>
      </c>
      <c r="F742" s="346" t="s">
        <v>1434</v>
      </c>
      <c r="G742" s="346" t="s">
        <v>1434</v>
      </c>
      <c r="H742" s="355">
        <v>0</v>
      </c>
    </row>
    <row r="743" spans="1:8" ht="15.75" customHeight="1">
      <c r="A743" s="349"/>
      <c r="B743" s="348" t="s">
        <v>1500</v>
      </c>
      <c r="C743" s="346">
        <v>4903</v>
      </c>
      <c r="D743" s="346">
        <v>5032</v>
      </c>
      <c r="E743" s="347">
        <v>129</v>
      </c>
      <c r="F743" s="346" t="s">
        <v>1439</v>
      </c>
      <c r="G743" s="346" t="s">
        <v>1438</v>
      </c>
      <c r="H743" s="345" t="s">
        <v>1437</v>
      </c>
    </row>
    <row r="744" spans="1:8" ht="15.75" customHeight="1">
      <c r="A744" s="353"/>
      <c r="B744" s="352" t="s">
        <v>1499</v>
      </c>
      <c r="C744" s="351">
        <v>5405</v>
      </c>
      <c r="D744" s="351">
        <v>6180</v>
      </c>
      <c r="E744" s="350">
        <v>775</v>
      </c>
      <c r="F744" s="351" t="s">
        <v>1483</v>
      </c>
      <c r="G744" s="351">
        <v>2</v>
      </c>
      <c r="H744" s="350" t="s">
        <v>1476</v>
      </c>
    </row>
    <row r="745" spans="1:8" ht="15.75" customHeight="1">
      <c r="A745" s="349"/>
      <c r="B745" s="348" t="s">
        <v>1498</v>
      </c>
      <c r="C745" s="346">
        <v>98</v>
      </c>
      <c r="D745" s="346">
        <v>137</v>
      </c>
      <c r="E745" s="347">
        <v>39</v>
      </c>
      <c r="F745" s="346" t="s">
        <v>1437</v>
      </c>
      <c r="G745" s="346" t="s">
        <v>1473</v>
      </c>
      <c r="H745" s="345" t="s">
        <v>1437</v>
      </c>
    </row>
    <row r="746" spans="1:8" ht="15.75" customHeight="1">
      <c r="A746" s="349"/>
      <c r="B746" s="348" t="s">
        <v>1497</v>
      </c>
      <c r="C746" s="346">
        <v>507</v>
      </c>
      <c r="D746" s="346">
        <v>540</v>
      </c>
      <c r="E746" s="347">
        <v>33</v>
      </c>
      <c r="F746" s="346" t="s">
        <v>1449</v>
      </c>
      <c r="G746" s="346" t="s">
        <v>1449</v>
      </c>
      <c r="H746" s="355">
        <v>0</v>
      </c>
    </row>
    <row r="747" spans="1:8" ht="15.75" customHeight="1">
      <c r="A747" s="349"/>
      <c r="B747" s="348" t="s">
        <v>1496</v>
      </c>
      <c r="C747" s="346">
        <v>952</v>
      </c>
      <c r="D747" s="346">
        <v>1100</v>
      </c>
      <c r="E747" s="347">
        <v>148</v>
      </c>
      <c r="F747" s="346" t="s">
        <v>1458</v>
      </c>
      <c r="G747" s="346" t="s">
        <v>1458</v>
      </c>
      <c r="H747" s="355">
        <v>0</v>
      </c>
    </row>
    <row r="748" spans="1:8" ht="15.75" customHeight="1">
      <c r="A748" s="349"/>
      <c r="B748" s="348" t="s">
        <v>1495</v>
      </c>
      <c r="C748" s="346">
        <v>1756</v>
      </c>
      <c r="D748" s="346">
        <v>1963</v>
      </c>
      <c r="E748" s="347">
        <v>207</v>
      </c>
      <c r="F748" s="346">
        <v>1</v>
      </c>
      <c r="G748" s="346" t="s">
        <v>1478</v>
      </c>
      <c r="H748" s="345" t="s">
        <v>1494</v>
      </c>
    </row>
    <row r="749" spans="1:8" ht="15.75" customHeight="1">
      <c r="A749" s="349"/>
      <c r="B749" s="348" t="s">
        <v>1493</v>
      </c>
      <c r="C749" s="346">
        <v>102</v>
      </c>
      <c r="D749" s="346">
        <v>116</v>
      </c>
      <c r="E749" s="347">
        <v>14</v>
      </c>
      <c r="F749" s="346" t="s">
        <v>1437</v>
      </c>
      <c r="G749" s="346" t="s">
        <v>1437</v>
      </c>
      <c r="H749" s="355">
        <v>0</v>
      </c>
    </row>
    <row r="750" spans="1:8" ht="15.75" customHeight="1">
      <c r="A750" s="349"/>
      <c r="B750" s="348" t="s">
        <v>1492</v>
      </c>
      <c r="C750" s="346">
        <v>424</v>
      </c>
      <c r="D750" s="346">
        <v>541</v>
      </c>
      <c r="E750" s="347">
        <v>117</v>
      </c>
      <c r="F750" s="346" t="s">
        <v>1476</v>
      </c>
      <c r="G750" s="346" t="s">
        <v>1476</v>
      </c>
      <c r="H750" s="355">
        <v>0</v>
      </c>
    </row>
    <row r="751" spans="1:8" ht="15.75" customHeight="1">
      <c r="A751" s="349"/>
      <c r="B751" s="348" t="s">
        <v>1491</v>
      </c>
      <c r="C751" s="346">
        <v>1287</v>
      </c>
      <c r="D751" s="346">
        <v>1464</v>
      </c>
      <c r="E751" s="347">
        <v>177</v>
      </c>
      <c r="F751" s="346" t="s">
        <v>1490</v>
      </c>
      <c r="G751" s="346" t="s">
        <v>1464</v>
      </c>
      <c r="H751" s="345" t="s">
        <v>1473</v>
      </c>
    </row>
    <row r="752" spans="1:8" ht="15.75" customHeight="1">
      <c r="A752" s="349"/>
      <c r="B752" s="348" t="s">
        <v>1489</v>
      </c>
      <c r="C752" s="346">
        <v>1501</v>
      </c>
      <c r="D752" s="346">
        <v>1671</v>
      </c>
      <c r="E752" s="347">
        <v>170</v>
      </c>
      <c r="F752" s="346">
        <v>1</v>
      </c>
      <c r="G752" s="346">
        <v>1</v>
      </c>
      <c r="H752" s="355">
        <v>0</v>
      </c>
    </row>
    <row r="753" spans="1:8" ht="15.75" customHeight="1">
      <c r="A753" s="349"/>
      <c r="B753" s="348" t="s">
        <v>1488</v>
      </c>
      <c r="C753" s="346">
        <v>1540</v>
      </c>
      <c r="D753" s="346">
        <v>1700</v>
      </c>
      <c r="E753" s="347">
        <v>160</v>
      </c>
      <c r="F753" s="346" t="s">
        <v>1431</v>
      </c>
      <c r="G753" s="346" t="s">
        <v>1442</v>
      </c>
      <c r="H753" s="347" t="s">
        <v>1487</v>
      </c>
    </row>
    <row r="754" spans="1:8" ht="15.75" customHeight="1">
      <c r="A754" s="349"/>
      <c r="B754" s="348" t="s">
        <v>1486</v>
      </c>
      <c r="C754" s="346">
        <v>3193</v>
      </c>
      <c r="D754" s="346">
        <v>3306</v>
      </c>
      <c r="E754" s="347">
        <v>113</v>
      </c>
      <c r="F754" s="346" t="s">
        <v>1484</v>
      </c>
      <c r="G754" s="346" t="s">
        <v>1484</v>
      </c>
      <c r="H754" s="355">
        <v>0</v>
      </c>
    </row>
    <row r="755" spans="1:8" ht="15.75" customHeight="1">
      <c r="A755" s="349"/>
      <c r="B755" s="348" t="s">
        <v>1485</v>
      </c>
      <c r="C755" s="346">
        <v>3873</v>
      </c>
      <c r="D755" s="346">
        <v>4127</v>
      </c>
      <c r="E755" s="347">
        <v>254</v>
      </c>
      <c r="F755" s="346" t="s">
        <v>1484</v>
      </c>
      <c r="G755" s="346" t="s">
        <v>1483</v>
      </c>
      <c r="H755" s="345" t="s">
        <v>1437</v>
      </c>
    </row>
    <row r="756" spans="1:8" ht="15.75" customHeight="1">
      <c r="A756" s="349"/>
      <c r="B756" s="348" t="s">
        <v>1482</v>
      </c>
      <c r="C756" s="346">
        <v>4234</v>
      </c>
      <c r="D756" s="346">
        <v>4974</v>
      </c>
      <c r="E756" s="347">
        <v>740</v>
      </c>
      <c r="F756" s="346" t="s">
        <v>1439</v>
      </c>
      <c r="G756" s="346" t="s">
        <v>1439</v>
      </c>
      <c r="H756" s="355">
        <v>0</v>
      </c>
    </row>
    <row r="757" spans="1:8" ht="15.75" customHeight="1">
      <c r="A757" s="349"/>
      <c r="B757" s="348" t="s">
        <v>1481</v>
      </c>
      <c r="C757" s="346">
        <v>480</v>
      </c>
      <c r="D757" s="346">
        <v>709</v>
      </c>
      <c r="E757" s="347">
        <v>229</v>
      </c>
      <c r="F757" s="346" t="s">
        <v>1439</v>
      </c>
      <c r="G757" s="346" t="s">
        <v>1439</v>
      </c>
      <c r="H757" s="355">
        <v>0</v>
      </c>
    </row>
    <row r="758" spans="1:8" ht="15.75" customHeight="1">
      <c r="A758" s="349"/>
      <c r="B758" s="348" t="s">
        <v>1480</v>
      </c>
      <c r="C758" s="346">
        <v>2630</v>
      </c>
      <c r="D758" s="346">
        <v>3301</v>
      </c>
      <c r="E758" s="347">
        <v>671</v>
      </c>
      <c r="F758" s="346" t="s">
        <v>1471</v>
      </c>
      <c r="G758" s="346" t="s">
        <v>1479</v>
      </c>
      <c r="H758" s="345" t="s">
        <v>1478</v>
      </c>
    </row>
    <row r="759" spans="1:8" ht="15.75" customHeight="1">
      <c r="A759" s="349"/>
      <c r="B759" s="348" t="s">
        <v>1477</v>
      </c>
      <c r="C759" s="346">
        <v>240</v>
      </c>
      <c r="D759" s="346">
        <v>243</v>
      </c>
      <c r="E759" s="347">
        <v>3</v>
      </c>
      <c r="F759" s="346" t="s">
        <v>1476</v>
      </c>
      <c r="G759" s="346" t="s">
        <v>1476</v>
      </c>
      <c r="H759" s="355">
        <v>0</v>
      </c>
    </row>
    <row r="760" spans="1:8" ht="15.75" customHeight="1">
      <c r="A760" s="349"/>
      <c r="B760" s="348"/>
      <c r="C760" s="354"/>
      <c r="D760" s="354"/>
      <c r="E760" s="348"/>
      <c r="F760" s="354"/>
      <c r="G760" s="354"/>
      <c r="H760" s="348"/>
    </row>
    <row r="761" spans="1:8" ht="15.75" customHeight="1">
      <c r="A761" s="349"/>
      <c r="B761" s="451" t="s">
        <v>1475</v>
      </c>
      <c r="C761" s="436"/>
      <c r="D761" s="436"/>
      <c r="E761" s="436"/>
      <c r="F761" s="436"/>
      <c r="G761" s="436"/>
      <c r="H761" s="437"/>
    </row>
    <row r="762" spans="1:8" ht="15.75" customHeight="1">
      <c r="A762" s="353"/>
      <c r="B762" s="352" t="s">
        <v>1474</v>
      </c>
      <c r="C762" s="351">
        <v>10464</v>
      </c>
      <c r="D762" s="351">
        <v>12656</v>
      </c>
      <c r="E762" s="350">
        <v>2192</v>
      </c>
      <c r="F762" s="351" t="s">
        <v>1435</v>
      </c>
      <c r="G762" s="351" t="s">
        <v>1452</v>
      </c>
      <c r="H762" s="350" t="s">
        <v>1473</v>
      </c>
    </row>
    <row r="763" spans="1:8" ht="15.75" customHeight="1">
      <c r="A763" s="353"/>
      <c r="B763" s="352" t="s">
        <v>1472</v>
      </c>
      <c r="C763" s="351">
        <v>10464</v>
      </c>
      <c r="D763" s="351">
        <v>12656</v>
      </c>
      <c r="E763" s="350">
        <v>2192</v>
      </c>
      <c r="F763" s="351" t="s">
        <v>1471</v>
      </c>
      <c r="G763" s="351" t="s">
        <v>1452</v>
      </c>
      <c r="H763" s="350">
        <v>1</v>
      </c>
    </row>
    <row r="764" spans="1:8" ht="15.75" customHeight="1">
      <c r="A764" s="353"/>
      <c r="B764" s="352" t="s">
        <v>1470</v>
      </c>
      <c r="C764" s="351">
        <v>5149</v>
      </c>
      <c r="D764" s="351">
        <v>5223</v>
      </c>
      <c r="E764" s="350">
        <v>74</v>
      </c>
      <c r="F764" s="351" t="s">
        <v>1462</v>
      </c>
      <c r="G764" s="351" t="s">
        <v>1469</v>
      </c>
      <c r="H764" s="350" t="s">
        <v>1468</v>
      </c>
    </row>
    <row r="765" spans="1:8" ht="15.75" customHeight="1">
      <c r="A765" s="353"/>
      <c r="B765" s="352" t="s">
        <v>1467</v>
      </c>
      <c r="C765" s="351">
        <v>11095</v>
      </c>
      <c r="D765" s="351">
        <v>12770</v>
      </c>
      <c r="E765" s="350">
        <v>1675</v>
      </c>
      <c r="F765" s="351" t="s">
        <v>1466</v>
      </c>
      <c r="G765" s="351" t="s">
        <v>1465</v>
      </c>
      <c r="H765" s="350" t="s">
        <v>1464</v>
      </c>
    </row>
    <row r="766" spans="1:8" ht="15.75" customHeight="1">
      <c r="A766" s="353"/>
      <c r="B766" s="352" t="s">
        <v>1463</v>
      </c>
      <c r="C766" s="351">
        <v>6727</v>
      </c>
      <c r="D766" s="351">
        <v>11916</v>
      </c>
      <c r="E766" s="350">
        <v>5189</v>
      </c>
      <c r="F766" s="351" t="s">
        <v>1462</v>
      </c>
      <c r="G766" s="351" t="s">
        <v>1461</v>
      </c>
      <c r="H766" s="350" t="s">
        <v>1442</v>
      </c>
    </row>
    <row r="767" spans="1:8" ht="15.75" customHeight="1">
      <c r="A767" s="353"/>
      <c r="B767" s="352" t="s">
        <v>1460</v>
      </c>
      <c r="C767" s="351">
        <v>6727</v>
      </c>
      <c r="D767" s="351">
        <v>12486</v>
      </c>
      <c r="E767" s="350">
        <v>5759</v>
      </c>
      <c r="F767" s="351" t="s">
        <v>1456</v>
      </c>
      <c r="G767" s="351" t="s">
        <v>1459</v>
      </c>
      <c r="H767" s="350" t="s">
        <v>1458</v>
      </c>
    </row>
    <row r="768" spans="1:8" ht="15.75" customHeight="1">
      <c r="A768" s="353"/>
      <c r="B768" s="352" t="s">
        <v>1457</v>
      </c>
      <c r="C768" s="351">
        <v>6437</v>
      </c>
      <c r="D768" s="351">
        <v>7347</v>
      </c>
      <c r="E768" s="350">
        <v>910</v>
      </c>
      <c r="F768" s="351" t="s">
        <v>1456</v>
      </c>
      <c r="G768" s="351">
        <v>2</v>
      </c>
      <c r="H768" s="350" t="s">
        <v>1455</v>
      </c>
    </row>
    <row r="769" spans="1:8" ht="15.75" customHeight="1">
      <c r="A769" s="353"/>
      <c r="B769" s="352" t="s">
        <v>1454</v>
      </c>
      <c r="C769" s="351">
        <v>14189</v>
      </c>
      <c r="D769" s="351">
        <v>15088</v>
      </c>
      <c r="E769" s="350">
        <v>899</v>
      </c>
      <c r="F769" s="351" t="s">
        <v>1453</v>
      </c>
      <c r="G769" s="351" t="s">
        <v>1452</v>
      </c>
      <c r="H769" s="350" t="s">
        <v>1442</v>
      </c>
    </row>
    <row r="770" spans="1:8" ht="15.75" customHeight="1">
      <c r="A770" s="353"/>
      <c r="B770" s="352" t="s">
        <v>1451</v>
      </c>
      <c r="C770" s="351">
        <v>2300</v>
      </c>
      <c r="D770" s="351">
        <v>4282</v>
      </c>
      <c r="E770" s="350">
        <v>1982</v>
      </c>
      <c r="F770" s="351">
        <v>4</v>
      </c>
      <c r="G770" s="351" t="s">
        <v>1450</v>
      </c>
      <c r="H770" s="350" t="s">
        <v>1449</v>
      </c>
    </row>
    <row r="771" spans="1:8" ht="15.75" customHeight="1">
      <c r="A771" s="353"/>
      <c r="B771" s="352" t="s">
        <v>1448</v>
      </c>
      <c r="C771" s="351">
        <v>4780</v>
      </c>
      <c r="D771" s="351">
        <v>5556</v>
      </c>
      <c r="E771" s="350">
        <v>776</v>
      </c>
      <c r="F771" s="351" t="s">
        <v>1446</v>
      </c>
      <c r="G771" s="351" t="s">
        <v>1447</v>
      </c>
      <c r="H771" s="350" t="s">
        <v>1446</v>
      </c>
    </row>
    <row r="772" spans="1:8" ht="15.75" customHeight="1">
      <c r="A772" s="353"/>
      <c r="B772" s="352" t="s">
        <v>1445</v>
      </c>
      <c r="C772" s="351">
        <v>5400</v>
      </c>
      <c r="D772" s="351">
        <v>6318</v>
      </c>
      <c r="E772" s="350">
        <v>918</v>
      </c>
      <c r="F772" s="351" t="s">
        <v>1444</v>
      </c>
      <c r="G772" s="351" t="s">
        <v>1443</v>
      </c>
      <c r="H772" s="350" t="s">
        <v>1442</v>
      </c>
    </row>
    <row r="773" spans="1:8" ht="15.75" customHeight="1">
      <c r="A773" s="353"/>
      <c r="B773" s="352" t="s">
        <v>1441</v>
      </c>
      <c r="C773" s="351">
        <v>4975</v>
      </c>
      <c r="D773" s="351">
        <v>5315</v>
      </c>
      <c r="E773" s="350">
        <v>340</v>
      </c>
      <c r="F773" s="351">
        <v>2</v>
      </c>
      <c r="G773" s="351">
        <v>2</v>
      </c>
      <c r="H773" s="350">
        <v>0</v>
      </c>
    </row>
    <row r="774" spans="1:8" ht="15.75" customHeight="1">
      <c r="A774" s="353"/>
      <c r="B774" s="352" t="s">
        <v>1440</v>
      </c>
      <c r="C774" s="351">
        <v>4903</v>
      </c>
      <c r="D774" s="351">
        <v>5032</v>
      </c>
      <c r="E774" s="350">
        <v>129</v>
      </c>
      <c r="F774" s="351" t="s">
        <v>1439</v>
      </c>
      <c r="G774" s="351" t="s">
        <v>1438</v>
      </c>
      <c r="H774" s="350" t="s">
        <v>1437</v>
      </c>
    </row>
    <row r="775" spans="1:8" ht="15.75" customHeight="1">
      <c r="A775" s="349"/>
      <c r="B775" s="348" t="s">
        <v>1436</v>
      </c>
      <c r="C775" s="346">
        <v>1740</v>
      </c>
      <c r="D775" s="346">
        <v>2478</v>
      </c>
      <c r="E775" s="347">
        <v>738</v>
      </c>
      <c r="F775" s="346">
        <v>3</v>
      </c>
      <c r="G775" s="346" t="s">
        <v>1435</v>
      </c>
      <c r="H775" s="345" t="s">
        <v>1434</v>
      </c>
    </row>
    <row r="776" spans="1:8" ht="15.75" customHeight="1">
      <c r="A776" s="349"/>
      <c r="B776" s="348" t="s">
        <v>1433</v>
      </c>
      <c r="C776" s="346">
        <v>2810</v>
      </c>
      <c r="D776" s="346">
        <v>3367</v>
      </c>
      <c r="E776" s="347">
        <v>557</v>
      </c>
      <c r="F776" s="346">
        <v>3</v>
      </c>
      <c r="G776" s="346" t="s">
        <v>1432</v>
      </c>
      <c r="H776" s="345" t="s">
        <v>1431</v>
      </c>
    </row>
    <row r="777" spans="1:8" ht="15.75" customHeight="1">
      <c r="A777" s="344" t="s">
        <v>1430</v>
      </c>
    </row>
    <row r="778" spans="1:8" ht="15.75" customHeight="1"/>
    <row r="779" spans="1:8" ht="15.75" customHeight="1"/>
    <row r="780" spans="1:8" ht="15.75" customHeight="1"/>
    <row r="781" spans="1:8" ht="15.75" customHeight="1"/>
    <row r="782" spans="1:8" ht="15.75" customHeight="1"/>
    <row r="783" spans="1:8" ht="15.75" customHeight="1"/>
    <row r="784" spans="1:8"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13">
    <mergeCell ref="B603:H603"/>
    <mergeCell ref="B660:H660"/>
    <mergeCell ref="B717:H717"/>
    <mergeCell ref="B761:H761"/>
    <mergeCell ref="B3:B4"/>
    <mergeCell ref="C3:E3"/>
    <mergeCell ref="F3:H3"/>
    <mergeCell ref="B5:H5"/>
    <mergeCell ref="B128:H128"/>
    <mergeCell ref="B241:H241"/>
    <mergeCell ref="B396:H396"/>
    <mergeCell ref="B496:H496"/>
    <mergeCell ref="B569:H569"/>
  </mergeCells>
  <hyperlinks>
    <hyperlink ref="A777" r:id="rId1" xr:uid="{5CEF856B-5F54-46AF-85B5-36A3782194D7}"/>
  </hyperlinks>
  <pageMargins left="0.74791666666666701" right="0.74791666666666701" top="0.98402777777777795" bottom="0.98402777777777795" header="0" footer="0"/>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59EAE-FDF0-4CAD-887F-CD5925D0830D}">
  <dimension ref="A1:T1000"/>
  <sheetViews>
    <sheetView workbookViewId="0"/>
  </sheetViews>
  <sheetFormatPr defaultColWidth="14.42578125" defaultRowHeight="15" customHeight="1"/>
  <cols>
    <col min="1" max="2" width="12.5703125" style="361" customWidth="1"/>
    <col min="3" max="3" width="16.140625" style="361" customWidth="1"/>
    <col min="4" max="4" width="11.5703125" style="361" customWidth="1"/>
    <col min="5" max="7" width="13.28515625" style="361" customWidth="1"/>
    <col min="8" max="8" width="9.140625" style="361" customWidth="1"/>
    <col min="9" max="9" width="13.140625" style="361" customWidth="1"/>
    <col min="10" max="10" width="12.28515625" style="361" customWidth="1"/>
    <col min="11" max="12" width="17.7109375" style="361" customWidth="1"/>
    <col min="13" max="13" width="18.7109375" style="361" customWidth="1"/>
    <col min="14" max="14" width="18" style="361" customWidth="1"/>
    <col min="15" max="15" width="8.7109375" style="361" customWidth="1"/>
    <col min="16" max="16" width="18.5703125" style="361" customWidth="1"/>
    <col min="17" max="17" width="17.85546875" style="361" customWidth="1"/>
    <col min="18" max="18" width="8.7109375" style="361" customWidth="1"/>
    <col min="19" max="19" width="17.28515625" style="361" customWidth="1"/>
    <col min="20" max="20" width="19.42578125" style="361" customWidth="1"/>
    <col min="21" max="26" width="8.7109375" style="361" customWidth="1"/>
    <col min="27" max="16384" width="14.42578125" style="361"/>
  </cols>
  <sheetData>
    <row r="1" spans="1:20" ht="18" thickBot="1">
      <c r="A1" s="392" t="s">
        <v>2333</v>
      </c>
      <c r="B1" s="392" t="s">
        <v>2332</v>
      </c>
      <c r="C1" s="392" t="s">
        <v>1006</v>
      </c>
      <c r="D1" s="390" t="s">
        <v>2331</v>
      </c>
      <c r="E1" s="390" t="s">
        <v>2330</v>
      </c>
      <c r="F1" s="390" t="s">
        <v>2329</v>
      </c>
      <c r="G1" s="390" t="s">
        <v>2328</v>
      </c>
      <c r="H1" s="391" t="s">
        <v>2327</v>
      </c>
      <c r="I1" s="390" t="s">
        <v>2326</v>
      </c>
      <c r="J1" s="390" t="s">
        <v>2325</v>
      </c>
      <c r="M1" s="362"/>
      <c r="N1" s="362"/>
    </row>
    <row r="2" spans="1:20" ht="15.75" thickTop="1">
      <c r="A2" s="368">
        <v>1</v>
      </c>
      <c r="B2" s="368">
        <v>1</v>
      </c>
      <c r="C2" s="368" t="s">
        <v>2324</v>
      </c>
      <c r="D2" s="365">
        <v>0</v>
      </c>
      <c r="E2" s="365">
        <v>0</v>
      </c>
      <c r="F2" s="365">
        <v>0</v>
      </c>
      <c r="G2" s="365">
        <v>0</v>
      </c>
      <c r="H2" s="367">
        <v>1</v>
      </c>
      <c r="I2" s="366">
        <f t="shared" ref="I2:I33" si="0">F2 - D2</f>
        <v>0</v>
      </c>
      <c r="J2" s="366">
        <f t="shared" ref="J2:J33" si="1">G2 - E2</f>
        <v>0</v>
      </c>
      <c r="M2" s="362"/>
      <c r="N2" s="362"/>
    </row>
    <row r="3" spans="1:20">
      <c r="A3" s="368">
        <v>1</v>
      </c>
      <c r="B3" s="368">
        <v>1</v>
      </c>
      <c r="C3" s="368" t="s">
        <v>2210</v>
      </c>
      <c r="D3" s="365">
        <v>2900</v>
      </c>
      <c r="E3" s="365">
        <v>700</v>
      </c>
      <c r="F3" s="365">
        <v>2900</v>
      </c>
      <c r="G3" s="365">
        <v>700</v>
      </c>
      <c r="H3" s="367">
        <v>1.3</v>
      </c>
      <c r="I3" s="366">
        <f t="shared" si="0"/>
        <v>0</v>
      </c>
      <c r="J3" s="366">
        <f t="shared" si="1"/>
        <v>0</v>
      </c>
      <c r="M3" s="362"/>
      <c r="N3" s="362"/>
    </row>
    <row r="4" spans="1:20">
      <c r="A4" s="368">
        <v>1</v>
      </c>
      <c r="B4" s="368">
        <v>1</v>
      </c>
      <c r="C4" s="368" t="s">
        <v>2323</v>
      </c>
      <c r="D4" s="365">
        <v>0</v>
      </c>
      <c r="E4" s="365">
        <v>0</v>
      </c>
      <c r="F4" s="365">
        <v>0</v>
      </c>
      <c r="G4" s="365">
        <v>0</v>
      </c>
      <c r="H4" s="367">
        <v>1</v>
      </c>
      <c r="I4" s="366">
        <f t="shared" si="0"/>
        <v>0</v>
      </c>
      <c r="J4" s="366">
        <f t="shared" si="1"/>
        <v>0</v>
      </c>
      <c r="M4" s="362"/>
      <c r="N4" s="362"/>
    </row>
    <row r="5" spans="1:20">
      <c r="A5" s="368">
        <v>1</v>
      </c>
      <c r="B5" s="368">
        <v>1</v>
      </c>
      <c r="C5" s="368" t="s">
        <v>2197</v>
      </c>
      <c r="D5" s="365">
        <v>4000</v>
      </c>
      <c r="E5" s="365">
        <v>2100</v>
      </c>
      <c r="F5" s="365">
        <v>2900</v>
      </c>
      <c r="G5" s="365">
        <v>700</v>
      </c>
      <c r="H5" s="367">
        <v>1.7</v>
      </c>
      <c r="I5" s="366">
        <f t="shared" si="0"/>
        <v>-1100</v>
      </c>
      <c r="J5" s="366">
        <f t="shared" si="1"/>
        <v>-1400</v>
      </c>
      <c r="M5" s="362"/>
      <c r="N5" s="362"/>
    </row>
    <row r="6" spans="1:20">
      <c r="A6" s="368">
        <v>1</v>
      </c>
      <c r="B6" s="368">
        <v>1</v>
      </c>
      <c r="C6" s="368" t="s">
        <v>2193</v>
      </c>
      <c r="D6" s="365">
        <v>2900</v>
      </c>
      <c r="E6" s="365">
        <v>700</v>
      </c>
      <c r="F6" s="365">
        <v>2900</v>
      </c>
      <c r="G6" s="365">
        <v>700</v>
      </c>
      <c r="H6" s="367">
        <v>1</v>
      </c>
      <c r="I6" s="366">
        <f t="shared" si="0"/>
        <v>0</v>
      </c>
      <c r="J6" s="366">
        <f t="shared" si="1"/>
        <v>0</v>
      </c>
      <c r="M6" s="362"/>
      <c r="N6" s="362"/>
    </row>
    <row r="7" spans="1:20">
      <c r="A7" s="368">
        <v>1</v>
      </c>
      <c r="B7" s="368">
        <v>1</v>
      </c>
      <c r="C7" s="368" t="s">
        <v>2322</v>
      </c>
      <c r="D7" s="365">
        <v>2900</v>
      </c>
      <c r="E7" s="365">
        <v>700</v>
      </c>
      <c r="F7" s="365">
        <v>2900</v>
      </c>
      <c r="G7" s="365">
        <v>700</v>
      </c>
      <c r="H7" s="367">
        <v>1.7</v>
      </c>
      <c r="I7" s="366">
        <f t="shared" si="0"/>
        <v>0</v>
      </c>
      <c r="J7" s="366">
        <f t="shared" si="1"/>
        <v>0</v>
      </c>
      <c r="M7" s="362"/>
      <c r="N7" s="362"/>
    </row>
    <row r="8" spans="1:20">
      <c r="A8" s="368">
        <v>1</v>
      </c>
      <c r="B8" s="368">
        <v>1</v>
      </c>
      <c r="C8" s="368" t="s">
        <v>2321</v>
      </c>
      <c r="D8" s="365">
        <v>5900</v>
      </c>
      <c r="E8" s="365">
        <v>6300</v>
      </c>
      <c r="F8" s="365">
        <v>4000</v>
      </c>
      <c r="G8" s="365">
        <v>2100</v>
      </c>
      <c r="H8" s="367">
        <v>2</v>
      </c>
      <c r="I8" s="366">
        <f t="shared" si="0"/>
        <v>-1900</v>
      </c>
      <c r="J8" s="366">
        <f t="shared" si="1"/>
        <v>-4200</v>
      </c>
      <c r="M8" s="362"/>
      <c r="N8" s="362"/>
    </row>
    <row r="9" spans="1:20" ht="24" thickBot="1">
      <c r="A9" s="368">
        <v>1</v>
      </c>
      <c r="B9" s="368">
        <v>1</v>
      </c>
      <c r="C9" s="368" t="s">
        <v>2320</v>
      </c>
      <c r="D9" s="365">
        <v>7900</v>
      </c>
      <c r="E9" s="365">
        <v>10000</v>
      </c>
      <c r="F9" s="365">
        <v>4000</v>
      </c>
      <c r="G9" s="365">
        <v>2100</v>
      </c>
      <c r="H9" s="367">
        <v>1.7</v>
      </c>
      <c r="I9" s="366">
        <f t="shared" si="0"/>
        <v>-3900</v>
      </c>
      <c r="J9" s="366">
        <f t="shared" si="1"/>
        <v>-7900</v>
      </c>
      <c r="M9" s="362"/>
      <c r="N9" s="362"/>
      <c r="P9" s="389" t="s">
        <v>2240</v>
      </c>
      <c r="S9" s="389" t="s">
        <v>2239</v>
      </c>
    </row>
    <row r="10" spans="1:20" ht="20.25" thickBot="1">
      <c r="A10" s="368">
        <v>1</v>
      </c>
      <c r="B10" s="368">
        <v>1</v>
      </c>
      <c r="C10" s="368" t="s">
        <v>2319</v>
      </c>
      <c r="D10" s="365">
        <v>4000</v>
      </c>
      <c r="E10" s="365">
        <v>2100</v>
      </c>
      <c r="F10" s="365">
        <v>4000</v>
      </c>
      <c r="G10" s="365">
        <v>2100</v>
      </c>
      <c r="H10" s="367">
        <v>1.3</v>
      </c>
      <c r="I10" s="366">
        <f t="shared" si="0"/>
        <v>0</v>
      </c>
      <c r="J10" s="366">
        <f t="shared" si="1"/>
        <v>0</v>
      </c>
      <c r="K10" s="369" t="s">
        <v>2318</v>
      </c>
      <c r="L10" s="369" t="s">
        <v>2317</v>
      </c>
      <c r="M10" s="369" t="s">
        <v>2316</v>
      </c>
      <c r="N10" s="369" t="s">
        <v>2315</v>
      </c>
      <c r="P10" s="388" t="s">
        <v>2314</v>
      </c>
      <c r="Q10" s="387" t="s">
        <v>2313</v>
      </c>
      <c r="S10" s="388" t="s">
        <v>2314</v>
      </c>
      <c r="T10" s="387" t="s">
        <v>2313</v>
      </c>
    </row>
    <row r="11" spans="1:20" ht="15.75" thickBot="1">
      <c r="A11" s="368">
        <v>1</v>
      </c>
      <c r="B11" s="368">
        <v>1</v>
      </c>
      <c r="C11" s="368" t="s">
        <v>2312</v>
      </c>
      <c r="D11" s="365">
        <v>5900</v>
      </c>
      <c r="E11" s="365">
        <v>6300</v>
      </c>
      <c r="F11" s="365">
        <v>5900</v>
      </c>
      <c r="G11" s="365">
        <v>6300</v>
      </c>
      <c r="H11" s="367">
        <v>2.2999999999999998</v>
      </c>
      <c r="I11" s="366">
        <f t="shared" si="0"/>
        <v>0</v>
      </c>
      <c r="J11" s="366">
        <f t="shared" si="1"/>
        <v>0</v>
      </c>
      <c r="K11" s="365">
        <f>SUM(D2:D11)</f>
        <v>36400</v>
      </c>
      <c r="L11" s="365">
        <f>SUM(E2:E11)</f>
        <v>28900</v>
      </c>
      <c r="M11" s="365">
        <f>SUMIF(B2:B74, "=1", F2:F74)</f>
        <v>35400</v>
      </c>
      <c r="N11" s="365">
        <f>SUMIF(B2:B74, "=1", G2:G74)</f>
        <v>21700</v>
      </c>
      <c r="P11" s="386">
        <f>SUM(D2:D74)</f>
        <v>8500300</v>
      </c>
      <c r="Q11" s="385">
        <f>SUM(E2:E74)</f>
        <v>24005200</v>
      </c>
      <c r="S11" s="386">
        <f>SUM(F2:F74)</f>
        <v>7503000</v>
      </c>
      <c r="T11" s="385">
        <f>SUM(G2:G74)</f>
        <v>23192700</v>
      </c>
    </row>
    <row r="12" spans="1:20">
      <c r="A12" s="384">
        <v>2</v>
      </c>
      <c r="B12" s="384">
        <v>1</v>
      </c>
      <c r="C12" s="384" t="s">
        <v>2311</v>
      </c>
      <c r="D12" s="382">
        <v>5900</v>
      </c>
      <c r="E12" s="382">
        <v>6300</v>
      </c>
      <c r="F12" s="382">
        <v>5900</v>
      </c>
      <c r="G12" s="382">
        <v>6300</v>
      </c>
      <c r="H12" s="383">
        <v>1.7</v>
      </c>
      <c r="I12" s="366">
        <f t="shared" si="0"/>
        <v>0</v>
      </c>
      <c r="J12" s="366">
        <f t="shared" si="1"/>
        <v>0</v>
      </c>
      <c r="M12" s="362"/>
      <c r="N12" s="362"/>
    </row>
    <row r="13" spans="1:20">
      <c r="A13" s="384">
        <v>2</v>
      </c>
      <c r="B13" s="384">
        <v>2</v>
      </c>
      <c r="C13" s="384" t="s">
        <v>2310</v>
      </c>
      <c r="D13" s="382">
        <v>7900</v>
      </c>
      <c r="E13" s="382">
        <v>10000</v>
      </c>
      <c r="F13" s="382">
        <v>7900</v>
      </c>
      <c r="G13" s="382">
        <v>10000</v>
      </c>
      <c r="H13" s="383">
        <v>2.7</v>
      </c>
      <c r="I13" s="366">
        <f t="shared" si="0"/>
        <v>0</v>
      </c>
      <c r="J13" s="366">
        <f t="shared" si="1"/>
        <v>0</v>
      </c>
      <c r="M13" s="362"/>
      <c r="N13" s="362"/>
    </row>
    <row r="14" spans="1:20">
      <c r="A14" s="384">
        <v>2</v>
      </c>
      <c r="B14" s="384">
        <v>2</v>
      </c>
      <c r="C14" s="384" t="s">
        <v>2209</v>
      </c>
      <c r="D14" s="382">
        <v>7900</v>
      </c>
      <c r="E14" s="382">
        <v>10000</v>
      </c>
      <c r="F14" s="382">
        <v>7900</v>
      </c>
      <c r="G14" s="382">
        <v>10000</v>
      </c>
      <c r="H14" s="383">
        <v>2.7</v>
      </c>
      <c r="I14" s="366">
        <f t="shared" si="0"/>
        <v>0</v>
      </c>
      <c r="J14" s="366">
        <f t="shared" si="1"/>
        <v>0</v>
      </c>
      <c r="M14" s="362"/>
      <c r="N14" s="362"/>
    </row>
    <row r="15" spans="1:20">
      <c r="A15" s="384">
        <v>2</v>
      </c>
      <c r="B15" s="384">
        <v>2</v>
      </c>
      <c r="C15" s="384" t="s">
        <v>2196</v>
      </c>
      <c r="D15" s="382">
        <v>11000</v>
      </c>
      <c r="E15" s="382">
        <v>38000</v>
      </c>
      <c r="F15" s="382">
        <v>7900</v>
      </c>
      <c r="G15" s="382">
        <v>10000</v>
      </c>
      <c r="H15" s="383">
        <v>2.7</v>
      </c>
      <c r="I15" s="366">
        <f t="shared" si="0"/>
        <v>-3100</v>
      </c>
      <c r="J15" s="366">
        <f t="shared" si="1"/>
        <v>-28000</v>
      </c>
      <c r="M15" s="362"/>
      <c r="N15" s="362"/>
    </row>
    <row r="16" spans="1:20">
      <c r="A16" s="384">
        <v>2</v>
      </c>
      <c r="B16" s="384">
        <v>2</v>
      </c>
      <c r="C16" s="384" t="s">
        <v>2204</v>
      </c>
      <c r="D16" s="382">
        <v>9200</v>
      </c>
      <c r="E16" s="382">
        <v>22000</v>
      </c>
      <c r="F16" s="382">
        <v>9200</v>
      </c>
      <c r="G16" s="382">
        <v>16000</v>
      </c>
      <c r="H16" s="383">
        <v>3</v>
      </c>
      <c r="I16" s="366">
        <f t="shared" si="0"/>
        <v>0</v>
      </c>
      <c r="J16" s="366">
        <f t="shared" si="1"/>
        <v>-6000</v>
      </c>
      <c r="M16" s="362"/>
      <c r="N16" s="362"/>
    </row>
    <row r="17" spans="1:14">
      <c r="A17" s="384">
        <v>2</v>
      </c>
      <c r="B17" s="384">
        <v>2</v>
      </c>
      <c r="C17" s="384" t="s">
        <v>2309</v>
      </c>
      <c r="D17" s="382">
        <v>14000</v>
      </c>
      <c r="E17" s="382">
        <v>55000</v>
      </c>
      <c r="F17" s="382">
        <v>11000</v>
      </c>
      <c r="G17" s="382">
        <v>22000</v>
      </c>
      <c r="H17" s="383">
        <v>3.7</v>
      </c>
      <c r="I17" s="366">
        <f t="shared" si="0"/>
        <v>-3000</v>
      </c>
      <c r="J17" s="366">
        <f t="shared" si="1"/>
        <v>-33000</v>
      </c>
      <c r="M17" s="362"/>
      <c r="N17" s="362"/>
    </row>
    <row r="18" spans="1:14">
      <c r="A18" s="384">
        <v>2</v>
      </c>
      <c r="B18" s="384">
        <v>2</v>
      </c>
      <c r="C18" s="384" t="s">
        <v>2208</v>
      </c>
      <c r="D18" s="382">
        <v>11000</v>
      </c>
      <c r="E18" s="382">
        <v>38000</v>
      </c>
      <c r="F18" s="382">
        <v>9200</v>
      </c>
      <c r="G18" s="382">
        <v>16000</v>
      </c>
      <c r="H18" s="383">
        <v>3.3</v>
      </c>
      <c r="I18" s="366">
        <f t="shared" si="0"/>
        <v>-1800</v>
      </c>
      <c r="J18" s="366">
        <f t="shared" si="1"/>
        <v>-22000</v>
      </c>
      <c r="M18" s="362"/>
      <c r="N18" s="362"/>
    </row>
    <row r="19" spans="1:14" ht="15.75" thickBot="1">
      <c r="A19" s="384">
        <v>2</v>
      </c>
      <c r="B19" s="384">
        <v>2</v>
      </c>
      <c r="C19" s="384" t="s">
        <v>2207</v>
      </c>
      <c r="D19" s="382">
        <v>14000</v>
      </c>
      <c r="E19" s="382">
        <v>55000</v>
      </c>
      <c r="F19" s="382">
        <v>5600</v>
      </c>
      <c r="G19" s="382">
        <v>22000</v>
      </c>
      <c r="H19" s="383">
        <v>3.7</v>
      </c>
      <c r="I19" s="366">
        <f t="shared" si="0"/>
        <v>-8400</v>
      </c>
      <c r="J19" s="366">
        <f t="shared" si="1"/>
        <v>-33000</v>
      </c>
      <c r="K19" s="369" t="s">
        <v>2308</v>
      </c>
      <c r="L19" s="369" t="s">
        <v>2307</v>
      </c>
      <c r="M19" s="369" t="s">
        <v>2306</v>
      </c>
      <c r="N19" s="369" t="s">
        <v>2305</v>
      </c>
    </row>
    <row r="20" spans="1:14">
      <c r="A20" s="384">
        <v>2</v>
      </c>
      <c r="B20" s="384">
        <v>2</v>
      </c>
      <c r="C20" s="384" t="s">
        <v>2206</v>
      </c>
      <c r="D20" s="382">
        <v>18000</v>
      </c>
      <c r="E20" s="382">
        <v>77000</v>
      </c>
      <c r="F20" s="382">
        <v>6900</v>
      </c>
      <c r="G20" s="382">
        <v>32000</v>
      </c>
      <c r="H20" s="383">
        <v>4</v>
      </c>
      <c r="I20" s="366">
        <f t="shared" si="0"/>
        <v>-11100</v>
      </c>
      <c r="J20" s="366">
        <f t="shared" si="1"/>
        <v>-45000</v>
      </c>
      <c r="K20" s="382">
        <f>SUM(D12:D20)</f>
        <v>98900</v>
      </c>
      <c r="L20" s="382">
        <f>SUM(E12:E20)</f>
        <v>311300</v>
      </c>
      <c r="M20" s="382">
        <f>SUMIF(B2:B74, "=2", F2:F74)</f>
        <v>76600</v>
      </c>
      <c r="N20" s="382">
        <f>SUMIF(B2:B74, "=2", G2:G74)</f>
        <v>160000</v>
      </c>
    </row>
    <row r="21" spans="1:14" ht="15.75" customHeight="1">
      <c r="A21" s="381">
        <v>3</v>
      </c>
      <c r="B21" s="381">
        <v>2</v>
      </c>
      <c r="C21" s="381" t="s">
        <v>2192</v>
      </c>
      <c r="D21" s="379">
        <v>14000</v>
      </c>
      <c r="E21" s="379">
        <v>55000</v>
      </c>
      <c r="F21" s="379">
        <v>11000</v>
      </c>
      <c r="G21" s="379">
        <v>22000</v>
      </c>
      <c r="H21" s="380">
        <v>3.3</v>
      </c>
      <c r="I21" s="366">
        <f t="shared" si="0"/>
        <v>-3000</v>
      </c>
      <c r="J21" s="366">
        <f t="shared" si="1"/>
        <v>-33000</v>
      </c>
      <c r="M21" s="362"/>
      <c r="N21" s="362"/>
    </row>
    <row r="22" spans="1:14" ht="15.75" customHeight="1">
      <c r="A22" s="381">
        <v>3</v>
      </c>
      <c r="B22" s="381">
        <v>3</v>
      </c>
      <c r="C22" s="381" t="s">
        <v>2304</v>
      </c>
      <c r="D22" s="379">
        <v>33000</v>
      </c>
      <c r="E22" s="379">
        <v>140000</v>
      </c>
      <c r="F22" s="379">
        <v>40000</v>
      </c>
      <c r="G22" s="379">
        <v>135000</v>
      </c>
      <c r="H22" s="380">
        <v>5.7</v>
      </c>
      <c r="I22" s="366">
        <f t="shared" si="0"/>
        <v>7000</v>
      </c>
      <c r="J22" s="366">
        <f t="shared" si="1"/>
        <v>-5000</v>
      </c>
      <c r="M22" s="362"/>
      <c r="N22" s="362"/>
    </row>
    <row r="23" spans="1:14" ht="15.75" customHeight="1">
      <c r="A23" s="381">
        <v>3</v>
      </c>
      <c r="B23" s="381">
        <v>3</v>
      </c>
      <c r="C23" s="381" t="s">
        <v>2303</v>
      </c>
      <c r="D23" s="379">
        <v>33000</v>
      </c>
      <c r="E23" s="379">
        <v>140000</v>
      </c>
      <c r="F23" s="379">
        <v>18000</v>
      </c>
      <c r="G23" s="379">
        <v>47000</v>
      </c>
      <c r="H23" s="380">
        <v>4.7</v>
      </c>
      <c r="I23" s="366">
        <f t="shared" si="0"/>
        <v>-15000</v>
      </c>
      <c r="J23" s="366">
        <f t="shared" si="1"/>
        <v>-93000</v>
      </c>
      <c r="M23" s="362"/>
      <c r="N23" s="362"/>
    </row>
    <row r="24" spans="1:14" ht="15.75" customHeight="1">
      <c r="A24" s="381">
        <v>3</v>
      </c>
      <c r="B24" s="381">
        <v>3</v>
      </c>
      <c r="C24" s="381" t="s">
        <v>2203</v>
      </c>
      <c r="D24" s="379">
        <v>26000</v>
      </c>
      <c r="E24" s="379">
        <v>110000</v>
      </c>
      <c r="F24" s="379">
        <v>26000</v>
      </c>
      <c r="G24" s="379">
        <v>76000</v>
      </c>
      <c r="H24" s="380">
        <v>5</v>
      </c>
      <c r="I24" s="366">
        <f t="shared" si="0"/>
        <v>0</v>
      </c>
      <c r="J24" s="366">
        <f t="shared" si="1"/>
        <v>-34000</v>
      </c>
      <c r="M24" s="362"/>
      <c r="N24" s="362"/>
    </row>
    <row r="25" spans="1:14" ht="15.75" customHeight="1">
      <c r="A25" s="381">
        <v>3</v>
      </c>
      <c r="B25" s="381">
        <v>3</v>
      </c>
      <c r="C25" s="381" t="s">
        <v>2202</v>
      </c>
      <c r="D25" s="379">
        <v>33000</v>
      </c>
      <c r="E25" s="379">
        <v>140000</v>
      </c>
      <c r="F25" s="379">
        <v>17000</v>
      </c>
      <c r="G25" s="379">
        <v>105000</v>
      </c>
      <c r="H25" s="380">
        <v>5</v>
      </c>
      <c r="I25" s="366">
        <f t="shared" si="0"/>
        <v>-16000</v>
      </c>
      <c r="J25" s="366">
        <f t="shared" si="1"/>
        <v>-35000</v>
      </c>
      <c r="M25" s="362"/>
      <c r="N25" s="362"/>
    </row>
    <row r="26" spans="1:14" ht="15.75" customHeight="1">
      <c r="A26" s="381">
        <v>3</v>
      </c>
      <c r="B26" s="381">
        <v>3</v>
      </c>
      <c r="C26" s="381" t="s">
        <v>2195</v>
      </c>
      <c r="D26" s="379">
        <v>40000</v>
      </c>
      <c r="E26" s="379">
        <v>150000</v>
      </c>
      <c r="F26" s="379">
        <v>18000</v>
      </c>
      <c r="G26" s="379">
        <v>47000</v>
      </c>
      <c r="H26" s="380">
        <v>4</v>
      </c>
      <c r="I26" s="366">
        <f t="shared" si="0"/>
        <v>-22000</v>
      </c>
      <c r="J26" s="366">
        <f t="shared" si="1"/>
        <v>-103000</v>
      </c>
      <c r="M26" s="362"/>
      <c r="N26" s="362"/>
    </row>
    <row r="27" spans="1:14" ht="15.75" customHeight="1">
      <c r="A27" s="381">
        <v>3</v>
      </c>
      <c r="B27" s="381">
        <v>3</v>
      </c>
      <c r="C27" s="381" t="s">
        <v>2191</v>
      </c>
      <c r="D27" s="379">
        <v>63000</v>
      </c>
      <c r="E27" s="379">
        <v>200000</v>
      </c>
      <c r="F27" s="379">
        <v>33000</v>
      </c>
      <c r="G27" s="379">
        <v>105000</v>
      </c>
      <c r="H27" s="380">
        <v>5.3</v>
      </c>
      <c r="I27" s="366">
        <f t="shared" si="0"/>
        <v>-30000</v>
      </c>
      <c r="J27" s="366">
        <f t="shared" si="1"/>
        <v>-95000</v>
      </c>
      <c r="M27" s="362"/>
      <c r="N27" s="362"/>
    </row>
    <row r="28" spans="1:14" ht="15.75" customHeight="1" thickBot="1">
      <c r="A28" s="381">
        <v>3</v>
      </c>
      <c r="B28" s="381">
        <v>3</v>
      </c>
      <c r="C28" s="381" t="s">
        <v>2190</v>
      </c>
      <c r="D28" s="379">
        <v>71000</v>
      </c>
      <c r="E28" s="379">
        <v>210000</v>
      </c>
      <c r="F28" s="379">
        <v>20000</v>
      </c>
      <c r="G28" s="379">
        <v>135000</v>
      </c>
      <c r="H28" s="380">
        <v>5.7</v>
      </c>
      <c r="I28" s="366">
        <f t="shared" si="0"/>
        <v>-51000</v>
      </c>
      <c r="J28" s="366">
        <f t="shared" si="1"/>
        <v>-75000</v>
      </c>
      <c r="K28" s="369" t="s">
        <v>2302</v>
      </c>
      <c r="L28" s="369" t="s">
        <v>2301</v>
      </c>
      <c r="M28" s="369" t="s">
        <v>2300</v>
      </c>
      <c r="N28" s="369" t="s">
        <v>2299</v>
      </c>
    </row>
    <row r="29" spans="1:14" ht="15.75" customHeight="1">
      <c r="A29" s="381">
        <v>3</v>
      </c>
      <c r="B29" s="381">
        <v>3</v>
      </c>
      <c r="C29" s="381" t="s">
        <v>2298</v>
      </c>
      <c r="D29" s="379">
        <v>40000</v>
      </c>
      <c r="E29" s="379">
        <v>150000</v>
      </c>
      <c r="F29" s="379">
        <v>33000</v>
      </c>
      <c r="G29" s="379">
        <v>105000</v>
      </c>
      <c r="H29" s="380">
        <v>5.3</v>
      </c>
      <c r="I29" s="366">
        <f t="shared" si="0"/>
        <v>-7000</v>
      </c>
      <c r="J29" s="366">
        <f t="shared" si="1"/>
        <v>-45000</v>
      </c>
      <c r="K29" s="379">
        <f>SUM(D21:D29)</f>
        <v>353000</v>
      </c>
      <c r="L29" s="379">
        <f>SUM(E21:E29)</f>
        <v>1295000</v>
      </c>
      <c r="M29" s="379">
        <f>SUMIF(B2:B74, "=3", F2:F74)</f>
        <v>291000</v>
      </c>
      <c r="N29" s="379">
        <f>SUMIF(B2:B74, "=3", G2:G74)</f>
        <v>1101000</v>
      </c>
    </row>
    <row r="30" spans="1:14" ht="15.75" customHeight="1">
      <c r="A30" s="378">
        <v>4</v>
      </c>
      <c r="B30" s="378">
        <v>3</v>
      </c>
      <c r="C30" s="378" t="s">
        <v>2297</v>
      </c>
      <c r="D30" s="376">
        <v>46000</v>
      </c>
      <c r="E30" s="376">
        <v>170000</v>
      </c>
      <c r="F30" s="376">
        <v>20000</v>
      </c>
      <c r="G30" s="376">
        <v>135000</v>
      </c>
      <c r="H30" s="377">
        <v>5.7</v>
      </c>
      <c r="I30" s="366">
        <f t="shared" si="0"/>
        <v>-26000</v>
      </c>
      <c r="J30" s="366">
        <f t="shared" si="1"/>
        <v>-35000</v>
      </c>
      <c r="M30" s="362"/>
      <c r="N30" s="362"/>
    </row>
    <row r="31" spans="1:14" ht="15.75" customHeight="1">
      <c r="A31" s="378">
        <v>4</v>
      </c>
      <c r="B31" s="378">
        <v>3</v>
      </c>
      <c r="C31" s="378" t="s">
        <v>2201</v>
      </c>
      <c r="D31" s="376">
        <v>40000</v>
      </c>
      <c r="E31" s="376">
        <v>150000</v>
      </c>
      <c r="F31" s="376">
        <v>40000</v>
      </c>
      <c r="G31" s="376">
        <v>135000</v>
      </c>
      <c r="H31" s="377">
        <v>5.3</v>
      </c>
      <c r="I31" s="366">
        <f t="shared" si="0"/>
        <v>0</v>
      </c>
      <c r="J31" s="366">
        <f t="shared" si="1"/>
        <v>-15000</v>
      </c>
      <c r="M31" s="362"/>
      <c r="N31" s="362"/>
    </row>
    <row r="32" spans="1:14" ht="15.75" customHeight="1">
      <c r="A32" s="378">
        <v>4</v>
      </c>
      <c r="B32" s="378">
        <v>3</v>
      </c>
      <c r="C32" s="378" t="s">
        <v>2194</v>
      </c>
      <c r="D32" s="376">
        <v>46000</v>
      </c>
      <c r="E32" s="376">
        <v>170000</v>
      </c>
      <c r="F32" s="376">
        <v>26000</v>
      </c>
      <c r="G32" s="376">
        <v>76000</v>
      </c>
      <c r="H32" s="377">
        <v>4.3</v>
      </c>
      <c r="I32" s="366">
        <f t="shared" si="0"/>
        <v>-20000</v>
      </c>
      <c r="J32" s="366">
        <f t="shared" si="1"/>
        <v>-94000</v>
      </c>
      <c r="M32" s="362"/>
      <c r="N32" s="362"/>
    </row>
    <row r="33" spans="1:14" ht="15.75" customHeight="1">
      <c r="A33" s="378">
        <v>4</v>
      </c>
      <c r="B33" s="378">
        <v>4</v>
      </c>
      <c r="C33" s="378" t="s">
        <v>2212</v>
      </c>
      <c r="D33" s="376">
        <v>46000</v>
      </c>
      <c r="E33" s="376">
        <v>170000</v>
      </c>
      <c r="F33" s="376">
        <v>46000</v>
      </c>
      <c r="G33" s="376">
        <v>155000</v>
      </c>
      <c r="H33" s="377">
        <v>6</v>
      </c>
      <c r="I33" s="366">
        <f t="shared" si="0"/>
        <v>0</v>
      </c>
      <c r="J33" s="366">
        <f t="shared" si="1"/>
        <v>-15000</v>
      </c>
      <c r="M33" s="362"/>
      <c r="N33" s="362"/>
    </row>
    <row r="34" spans="1:14" ht="15.75" customHeight="1">
      <c r="A34" s="378">
        <v>4</v>
      </c>
      <c r="B34" s="378">
        <v>4</v>
      </c>
      <c r="C34" s="378" t="s">
        <v>2296</v>
      </c>
      <c r="D34" s="376">
        <v>54000</v>
      </c>
      <c r="E34" s="376">
        <v>180000</v>
      </c>
      <c r="F34" s="376">
        <v>46000</v>
      </c>
      <c r="G34" s="376">
        <v>155000</v>
      </c>
      <c r="H34" s="377">
        <v>6</v>
      </c>
      <c r="I34" s="366">
        <f t="shared" ref="I34:I65" si="2">F34 - D34</f>
        <v>-8000</v>
      </c>
      <c r="J34" s="366">
        <f t="shared" ref="J34:J65" si="3">G34 - E34</f>
        <v>-25000</v>
      </c>
      <c r="M34" s="362"/>
      <c r="N34" s="362"/>
    </row>
    <row r="35" spans="1:14" ht="15.75" customHeight="1">
      <c r="A35" s="378">
        <v>4</v>
      </c>
      <c r="B35" s="378">
        <v>4</v>
      </c>
      <c r="C35" s="378" t="s">
        <v>2295</v>
      </c>
      <c r="D35" s="376">
        <v>63000</v>
      </c>
      <c r="E35" s="376">
        <v>200000</v>
      </c>
      <c r="F35" s="376">
        <v>27000</v>
      </c>
      <c r="G35" s="376">
        <v>185000</v>
      </c>
      <c r="H35" s="377">
        <v>6.3</v>
      </c>
      <c r="I35" s="366">
        <f t="shared" si="2"/>
        <v>-36000</v>
      </c>
      <c r="J35" s="366">
        <f t="shared" si="3"/>
        <v>-15000</v>
      </c>
      <c r="M35" s="362"/>
      <c r="N35" s="362"/>
    </row>
    <row r="36" spans="1:14" ht="15.75" customHeight="1">
      <c r="A36" s="378">
        <v>4</v>
      </c>
      <c r="B36" s="378">
        <v>4</v>
      </c>
      <c r="C36" s="378" t="s">
        <v>2200</v>
      </c>
      <c r="D36" s="376">
        <v>46000</v>
      </c>
      <c r="E36" s="376">
        <v>170000</v>
      </c>
      <c r="F36" s="376">
        <v>46000</v>
      </c>
      <c r="G36" s="376">
        <v>155000</v>
      </c>
      <c r="H36" s="377">
        <v>6.3</v>
      </c>
      <c r="I36" s="366">
        <f t="shared" si="2"/>
        <v>0</v>
      </c>
      <c r="J36" s="366">
        <f t="shared" si="3"/>
        <v>-15000</v>
      </c>
      <c r="M36" s="362"/>
      <c r="N36" s="362"/>
    </row>
    <row r="37" spans="1:14" ht="15.75" customHeight="1">
      <c r="A37" s="378">
        <v>4</v>
      </c>
      <c r="B37" s="378">
        <v>4</v>
      </c>
      <c r="C37" s="378" t="s">
        <v>2211</v>
      </c>
      <c r="D37" s="376">
        <v>63000</v>
      </c>
      <c r="E37" s="376">
        <v>200000</v>
      </c>
      <c r="F37" s="376">
        <v>54000</v>
      </c>
      <c r="G37" s="376">
        <v>185000</v>
      </c>
      <c r="H37" s="377">
        <v>6.7</v>
      </c>
      <c r="I37" s="366">
        <f t="shared" si="2"/>
        <v>-9000</v>
      </c>
      <c r="J37" s="366">
        <f t="shared" si="3"/>
        <v>-15000</v>
      </c>
      <c r="M37" s="362"/>
      <c r="N37" s="362"/>
    </row>
    <row r="38" spans="1:14" ht="15.75" customHeight="1">
      <c r="A38" s="378">
        <v>4</v>
      </c>
      <c r="B38" s="378">
        <v>4</v>
      </c>
      <c r="C38" s="378" t="s">
        <v>2294</v>
      </c>
      <c r="D38" s="376">
        <v>82000</v>
      </c>
      <c r="E38" s="376">
        <v>240000</v>
      </c>
      <c r="F38" s="376">
        <v>71000</v>
      </c>
      <c r="G38" s="376">
        <v>210000</v>
      </c>
      <c r="H38" s="377">
        <v>6.7</v>
      </c>
      <c r="I38" s="366">
        <f t="shared" si="2"/>
        <v>-11000</v>
      </c>
      <c r="J38" s="366">
        <f t="shared" si="3"/>
        <v>-30000</v>
      </c>
      <c r="M38" s="362"/>
      <c r="N38" s="362"/>
    </row>
    <row r="39" spans="1:14" ht="15.75" customHeight="1">
      <c r="A39" s="378">
        <v>4</v>
      </c>
      <c r="B39" s="378">
        <v>4</v>
      </c>
      <c r="C39" s="378" t="s">
        <v>2293</v>
      </c>
      <c r="D39" s="376">
        <v>82000</v>
      </c>
      <c r="E39" s="376">
        <v>240000</v>
      </c>
      <c r="F39" s="376">
        <v>63000</v>
      </c>
      <c r="G39" s="376">
        <v>200000</v>
      </c>
      <c r="H39" s="377">
        <v>6.3</v>
      </c>
      <c r="I39" s="366">
        <f t="shared" si="2"/>
        <v>-19000</v>
      </c>
      <c r="J39" s="366">
        <f t="shared" si="3"/>
        <v>-40000</v>
      </c>
      <c r="M39" s="362"/>
      <c r="N39" s="362"/>
    </row>
    <row r="40" spans="1:14" ht="15.75" customHeight="1">
      <c r="A40" s="378">
        <v>4</v>
      </c>
      <c r="B40" s="378">
        <v>4</v>
      </c>
      <c r="C40" s="378" t="s">
        <v>2199</v>
      </c>
      <c r="D40" s="376">
        <v>54000</v>
      </c>
      <c r="E40" s="376">
        <v>180000</v>
      </c>
      <c r="F40" s="376">
        <v>54000</v>
      </c>
      <c r="G40" s="376">
        <v>185000</v>
      </c>
      <c r="H40" s="377">
        <v>6.7</v>
      </c>
      <c r="I40" s="366">
        <f t="shared" si="2"/>
        <v>0</v>
      </c>
      <c r="J40" s="366">
        <f t="shared" si="3"/>
        <v>5000</v>
      </c>
      <c r="M40" s="362"/>
      <c r="N40" s="362"/>
    </row>
    <row r="41" spans="1:14" ht="15.75" customHeight="1" thickBot="1">
      <c r="A41" s="378">
        <v>4</v>
      </c>
      <c r="B41" s="378">
        <v>4</v>
      </c>
      <c r="C41" s="378" t="s">
        <v>2292</v>
      </c>
      <c r="D41" s="376">
        <v>63000</v>
      </c>
      <c r="E41" s="376">
        <v>200000</v>
      </c>
      <c r="F41" s="376">
        <v>31000</v>
      </c>
      <c r="G41" s="376">
        <v>200000</v>
      </c>
      <c r="H41" s="377">
        <v>6.7</v>
      </c>
      <c r="I41" s="366">
        <f t="shared" si="2"/>
        <v>-32000</v>
      </c>
      <c r="J41" s="366">
        <f t="shared" si="3"/>
        <v>0</v>
      </c>
      <c r="K41" s="369" t="s">
        <v>2291</v>
      </c>
      <c r="L41" s="369" t="s">
        <v>2290</v>
      </c>
      <c r="M41" s="369" t="s">
        <v>2289</v>
      </c>
      <c r="N41" s="369" t="s">
        <v>2288</v>
      </c>
    </row>
    <row r="42" spans="1:14" ht="15.75" customHeight="1">
      <c r="A42" s="378">
        <v>4</v>
      </c>
      <c r="B42" s="378">
        <v>4</v>
      </c>
      <c r="C42" s="378" t="s">
        <v>2287</v>
      </c>
      <c r="D42" s="376">
        <v>95000</v>
      </c>
      <c r="E42" s="376">
        <v>270000</v>
      </c>
      <c r="F42" s="376">
        <v>63000</v>
      </c>
      <c r="G42" s="376">
        <v>200000</v>
      </c>
      <c r="H42" s="377">
        <v>6.7</v>
      </c>
      <c r="I42" s="366">
        <f t="shared" si="2"/>
        <v>-32000</v>
      </c>
      <c r="J42" s="366">
        <f t="shared" si="3"/>
        <v>-70000</v>
      </c>
      <c r="K42" s="376">
        <f>SUM(D30:D42)</f>
        <v>780000</v>
      </c>
      <c r="L42" s="376">
        <f>SUM(E30:E42)</f>
        <v>2540000</v>
      </c>
      <c r="M42" s="376">
        <f>SUMIF(B2:B74, "=4", F2:F74)</f>
        <v>643000</v>
      </c>
      <c r="N42" s="376">
        <f>SUMIF(B2:B74, "=4", G2:G74)</f>
        <v>2250000</v>
      </c>
    </row>
    <row r="43" spans="1:14" ht="15.75" customHeight="1">
      <c r="A43" s="375">
        <v>5</v>
      </c>
      <c r="B43" s="375">
        <v>4</v>
      </c>
      <c r="C43" s="375" t="s">
        <v>2286</v>
      </c>
      <c r="D43" s="373">
        <v>95000</v>
      </c>
      <c r="E43" s="373">
        <v>270000</v>
      </c>
      <c r="F43" s="373">
        <v>71000</v>
      </c>
      <c r="G43" s="373">
        <v>210000</v>
      </c>
      <c r="H43" s="374">
        <v>7</v>
      </c>
      <c r="I43" s="366">
        <f t="shared" si="2"/>
        <v>-24000</v>
      </c>
      <c r="J43" s="366">
        <f t="shared" si="3"/>
        <v>-60000</v>
      </c>
      <c r="M43" s="362"/>
      <c r="N43" s="362"/>
    </row>
    <row r="44" spans="1:14" ht="15.75" customHeight="1">
      <c r="A44" s="375">
        <v>5</v>
      </c>
      <c r="B44" s="375">
        <v>4</v>
      </c>
      <c r="C44" s="375" t="s">
        <v>2285</v>
      </c>
      <c r="D44" s="373">
        <v>82000</v>
      </c>
      <c r="E44" s="373">
        <v>240000</v>
      </c>
      <c r="F44" s="373">
        <v>71000</v>
      </c>
      <c r="G44" s="373">
        <v>210000</v>
      </c>
      <c r="H44" s="374">
        <v>6.7</v>
      </c>
      <c r="I44" s="366">
        <f t="shared" si="2"/>
        <v>-11000</v>
      </c>
      <c r="J44" s="366">
        <f t="shared" si="3"/>
        <v>-30000</v>
      </c>
      <c r="M44" s="362"/>
      <c r="N44" s="362"/>
    </row>
    <row r="45" spans="1:14" ht="15.75" customHeight="1">
      <c r="A45" s="375">
        <v>5</v>
      </c>
      <c r="B45" s="375">
        <v>5</v>
      </c>
      <c r="C45" s="375" t="s">
        <v>2284</v>
      </c>
      <c r="D45" s="373">
        <v>110000</v>
      </c>
      <c r="E45" s="373">
        <v>310000</v>
      </c>
      <c r="F45" s="373">
        <v>82000</v>
      </c>
      <c r="G45" s="373">
        <v>240000</v>
      </c>
      <c r="H45" s="374">
        <v>7.3</v>
      </c>
      <c r="I45" s="366">
        <f t="shared" si="2"/>
        <v>-28000</v>
      </c>
      <c r="J45" s="366">
        <f t="shared" si="3"/>
        <v>-70000</v>
      </c>
      <c r="M45" s="362"/>
      <c r="N45" s="362"/>
    </row>
    <row r="46" spans="1:14" ht="15.75" customHeight="1">
      <c r="A46" s="375">
        <v>5</v>
      </c>
      <c r="B46" s="375">
        <v>5</v>
      </c>
      <c r="C46" s="375" t="s">
        <v>2283</v>
      </c>
      <c r="D46" s="373">
        <v>130000</v>
      </c>
      <c r="E46" s="373">
        <v>370000</v>
      </c>
      <c r="F46" s="373">
        <v>48000</v>
      </c>
      <c r="G46" s="373">
        <v>270000</v>
      </c>
      <c r="H46" s="374">
        <v>7.7</v>
      </c>
      <c r="I46" s="366">
        <f t="shared" si="2"/>
        <v>-82000</v>
      </c>
      <c r="J46" s="366">
        <f t="shared" si="3"/>
        <v>-100000</v>
      </c>
      <c r="M46" s="362"/>
      <c r="N46" s="362"/>
    </row>
    <row r="47" spans="1:14" ht="15.75" customHeight="1">
      <c r="A47" s="375">
        <v>5</v>
      </c>
      <c r="B47" s="375">
        <v>5</v>
      </c>
      <c r="C47" s="375" t="s">
        <v>2282</v>
      </c>
      <c r="D47" s="373">
        <v>150000</v>
      </c>
      <c r="E47" s="373">
        <v>420000</v>
      </c>
      <c r="F47" s="373">
        <v>130000</v>
      </c>
      <c r="G47" s="373">
        <v>370000</v>
      </c>
      <c r="H47" s="374">
        <v>8</v>
      </c>
      <c r="I47" s="366">
        <f t="shared" si="2"/>
        <v>-20000</v>
      </c>
      <c r="J47" s="366">
        <f t="shared" si="3"/>
        <v>-50000</v>
      </c>
      <c r="M47" s="362"/>
      <c r="N47" s="362"/>
    </row>
    <row r="48" spans="1:14" ht="15.75" customHeight="1">
      <c r="A48" s="375">
        <v>5</v>
      </c>
      <c r="B48" s="375">
        <v>5</v>
      </c>
      <c r="C48" s="375" t="s">
        <v>2281</v>
      </c>
      <c r="D48" s="373">
        <v>95000</v>
      </c>
      <c r="E48" s="373">
        <v>270000</v>
      </c>
      <c r="F48" s="373">
        <v>82000</v>
      </c>
      <c r="G48" s="373">
        <v>240000</v>
      </c>
      <c r="H48" s="374">
        <v>7.3</v>
      </c>
      <c r="I48" s="366">
        <f t="shared" si="2"/>
        <v>-13000</v>
      </c>
      <c r="J48" s="366">
        <f t="shared" si="3"/>
        <v>-30000</v>
      </c>
      <c r="M48" s="362"/>
      <c r="N48" s="362"/>
    </row>
    <row r="49" spans="1:14" ht="15.75" customHeight="1">
      <c r="A49" s="375">
        <v>5</v>
      </c>
      <c r="B49" s="375">
        <v>5</v>
      </c>
      <c r="C49" s="375" t="s">
        <v>2280</v>
      </c>
      <c r="D49" s="373">
        <v>110000</v>
      </c>
      <c r="E49" s="373">
        <v>310000</v>
      </c>
      <c r="F49" s="373">
        <v>48000</v>
      </c>
      <c r="G49" s="373">
        <v>270000</v>
      </c>
      <c r="H49" s="374">
        <v>7.7</v>
      </c>
      <c r="I49" s="366">
        <f t="shared" si="2"/>
        <v>-62000</v>
      </c>
      <c r="J49" s="366">
        <f t="shared" si="3"/>
        <v>-40000</v>
      </c>
      <c r="M49" s="362"/>
      <c r="N49" s="362"/>
    </row>
    <row r="50" spans="1:14" ht="15.75" customHeight="1">
      <c r="A50" s="375">
        <v>5</v>
      </c>
      <c r="B50" s="375">
        <v>5</v>
      </c>
      <c r="C50" s="375" t="s">
        <v>2279</v>
      </c>
      <c r="D50" s="373">
        <v>150000</v>
      </c>
      <c r="E50" s="373">
        <v>420000</v>
      </c>
      <c r="F50" s="373">
        <v>110000</v>
      </c>
      <c r="G50" s="373">
        <v>310000</v>
      </c>
      <c r="H50" s="374">
        <v>7.7</v>
      </c>
      <c r="I50" s="366">
        <f t="shared" si="2"/>
        <v>-40000</v>
      </c>
      <c r="J50" s="366">
        <f t="shared" si="3"/>
        <v>-110000</v>
      </c>
      <c r="M50" s="362"/>
      <c r="N50" s="362"/>
    </row>
    <row r="51" spans="1:14" ht="15.75" customHeight="1" thickBot="1">
      <c r="A51" s="375">
        <v>5</v>
      </c>
      <c r="B51" s="375">
        <v>5</v>
      </c>
      <c r="C51" s="375" t="s">
        <v>2278</v>
      </c>
      <c r="D51" s="373">
        <v>110000</v>
      </c>
      <c r="E51" s="373">
        <v>310000</v>
      </c>
      <c r="F51" s="373">
        <v>95000</v>
      </c>
      <c r="G51" s="373">
        <v>270000</v>
      </c>
      <c r="H51" s="374">
        <v>7.7</v>
      </c>
      <c r="I51" s="366">
        <f t="shared" si="2"/>
        <v>-15000</v>
      </c>
      <c r="J51" s="366">
        <f t="shared" si="3"/>
        <v>-40000</v>
      </c>
      <c r="K51" s="369" t="s">
        <v>2277</v>
      </c>
      <c r="L51" s="369" t="s">
        <v>2276</v>
      </c>
      <c r="M51" s="369" t="s">
        <v>2275</v>
      </c>
      <c r="N51" s="369" t="s">
        <v>2274</v>
      </c>
    </row>
    <row r="52" spans="1:14" ht="15.75" customHeight="1">
      <c r="A52" s="375">
        <v>5</v>
      </c>
      <c r="B52" s="375">
        <v>5</v>
      </c>
      <c r="C52" s="375" t="s">
        <v>2273</v>
      </c>
      <c r="D52" s="373">
        <v>110000</v>
      </c>
      <c r="E52" s="373">
        <v>310000</v>
      </c>
      <c r="F52" s="373">
        <v>82000</v>
      </c>
      <c r="G52" s="373">
        <v>240000</v>
      </c>
      <c r="H52" s="374">
        <v>7</v>
      </c>
      <c r="I52" s="366">
        <f t="shared" si="2"/>
        <v>-28000</v>
      </c>
      <c r="J52" s="366">
        <f t="shared" si="3"/>
        <v>-70000</v>
      </c>
      <c r="K52" s="373">
        <f>SUM(D43:D52)</f>
        <v>1142000</v>
      </c>
      <c r="L52" s="373">
        <f>SUM(E43:E52)</f>
        <v>3230000</v>
      </c>
      <c r="M52" s="373">
        <f>SUMIF(B2:B74, "=5", F2:F74)</f>
        <v>677000</v>
      </c>
      <c r="N52" s="373">
        <f>SUMIF(B2:B74, "=5", G2:G74)</f>
        <v>2210000</v>
      </c>
    </row>
    <row r="53" spans="1:14" ht="15.75" customHeight="1">
      <c r="A53" s="372">
        <v>6</v>
      </c>
      <c r="B53" s="372">
        <v>6</v>
      </c>
      <c r="C53" s="372" t="s">
        <v>2272</v>
      </c>
      <c r="D53" s="370">
        <v>180000</v>
      </c>
      <c r="E53" s="370">
        <v>500000</v>
      </c>
      <c r="F53" s="370">
        <v>150000</v>
      </c>
      <c r="G53" s="370">
        <v>420000</v>
      </c>
      <c r="H53" s="371">
        <v>8.3000000000000007</v>
      </c>
      <c r="I53" s="366">
        <f t="shared" si="2"/>
        <v>-30000</v>
      </c>
      <c r="J53" s="366">
        <f t="shared" si="3"/>
        <v>-80000</v>
      </c>
      <c r="M53" s="362"/>
      <c r="N53" s="362"/>
    </row>
    <row r="54" spans="1:14" ht="15.75" customHeight="1">
      <c r="A54" s="372">
        <v>6</v>
      </c>
      <c r="B54" s="372">
        <v>6</v>
      </c>
      <c r="C54" s="372" t="s">
        <v>2271</v>
      </c>
      <c r="D54" s="370">
        <v>220000</v>
      </c>
      <c r="E54" s="370">
        <v>590000</v>
      </c>
      <c r="F54" s="370">
        <v>180000</v>
      </c>
      <c r="G54" s="370">
        <v>500000</v>
      </c>
      <c r="H54" s="371">
        <v>8.3000000000000007</v>
      </c>
      <c r="I54" s="366">
        <f t="shared" si="2"/>
        <v>-40000</v>
      </c>
      <c r="J54" s="366">
        <f t="shared" si="3"/>
        <v>-90000</v>
      </c>
      <c r="M54" s="362"/>
      <c r="N54" s="362"/>
    </row>
    <row r="55" spans="1:14" ht="15.75" customHeight="1">
      <c r="A55" s="372">
        <v>6</v>
      </c>
      <c r="B55" s="372">
        <v>6</v>
      </c>
      <c r="C55" s="372" t="s">
        <v>2270</v>
      </c>
      <c r="D55" s="370">
        <v>180000</v>
      </c>
      <c r="E55" s="370">
        <v>500000</v>
      </c>
      <c r="F55" s="370">
        <v>150000</v>
      </c>
      <c r="G55" s="370">
        <v>420000</v>
      </c>
      <c r="H55" s="371">
        <v>8.3000000000000007</v>
      </c>
      <c r="I55" s="366">
        <f t="shared" si="2"/>
        <v>-30000</v>
      </c>
      <c r="J55" s="366">
        <f t="shared" si="3"/>
        <v>-80000</v>
      </c>
      <c r="M55" s="362"/>
      <c r="N55" s="362"/>
    </row>
    <row r="56" spans="1:14" ht="15.75" customHeight="1">
      <c r="A56" s="372">
        <v>6</v>
      </c>
      <c r="B56" s="372">
        <v>6</v>
      </c>
      <c r="C56" s="372" t="s">
        <v>2269</v>
      </c>
      <c r="D56" s="370">
        <v>220000</v>
      </c>
      <c r="E56" s="370">
        <v>590000</v>
      </c>
      <c r="F56" s="370">
        <v>90000</v>
      </c>
      <c r="G56" s="370">
        <v>500000</v>
      </c>
      <c r="H56" s="371">
        <v>8.6999999999999993</v>
      </c>
      <c r="I56" s="366">
        <f t="shared" si="2"/>
        <v>-130000</v>
      </c>
      <c r="J56" s="366">
        <f t="shared" si="3"/>
        <v>-90000</v>
      </c>
      <c r="M56" s="362"/>
      <c r="N56" s="362"/>
    </row>
    <row r="57" spans="1:14" ht="15.75" customHeight="1">
      <c r="A57" s="372">
        <v>6</v>
      </c>
      <c r="B57" s="372">
        <v>6</v>
      </c>
      <c r="C57" s="372" t="s">
        <v>2268</v>
      </c>
      <c r="D57" s="370">
        <v>270000</v>
      </c>
      <c r="E57" s="370">
        <v>740000</v>
      </c>
      <c r="F57" s="370">
        <v>220000</v>
      </c>
      <c r="G57" s="370">
        <v>590000</v>
      </c>
      <c r="H57" s="371">
        <v>9</v>
      </c>
      <c r="I57" s="366">
        <f t="shared" si="2"/>
        <v>-50000</v>
      </c>
      <c r="J57" s="366">
        <f t="shared" si="3"/>
        <v>-150000</v>
      </c>
      <c r="M57" s="362"/>
      <c r="N57" s="362"/>
    </row>
    <row r="58" spans="1:14" ht="15.75" customHeight="1">
      <c r="A58" s="372">
        <v>6</v>
      </c>
      <c r="B58" s="372">
        <v>6</v>
      </c>
      <c r="C58" s="372" t="s">
        <v>2267</v>
      </c>
      <c r="D58" s="370">
        <v>180000</v>
      </c>
      <c r="E58" s="370">
        <v>500000</v>
      </c>
      <c r="F58" s="370">
        <v>150000</v>
      </c>
      <c r="G58" s="370">
        <v>420000</v>
      </c>
      <c r="H58" s="371">
        <v>8.3000000000000007</v>
      </c>
      <c r="I58" s="366">
        <f t="shared" si="2"/>
        <v>-30000</v>
      </c>
      <c r="J58" s="366">
        <f t="shared" si="3"/>
        <v>-80000</v>
      </c>
      <c r="M58" s="362"/>
      <c r="N58" s="362"/>
    </row>
    <row r="59" spans="1:14" ht="15.75" customHeight="1">
      <c r="A59" s="372">
        <v>6</v>
      </c>
      <c r="B59" s="372">
        <v>6</v>
      </c>
      <c r="C59" s="372" t="s">
        <v>2266</v>
      </c>
      <c r="D59" s="370">
        <v>220000</v>
      </c>
      <c r="E59" s="370">
        <v>590000</v>
      </c>
      <c r="F59" s="370">
        <v>220000</v>
      </c>
      <c r="G59" s="370">
        <v>590000</v>
      </c>
      <c r="H59" s="371">
        <v>9</v>
      </c>
      <c r="I59" s="366">
        <f t="shared" si="2"/>
        <v>0</v>
      </c>
      <c r="J59" s="366">
        <f t="shared" si="3"/>
        <v>0</v>
      </c>
      <c r="M59" s="362"/>
      <c r="N59" s="362"/>
    </row>
    <row r="60" spans="1:14" ht="15.75" customHeight="1">
      <c r="A60" s="372">
        <v>6</v>
      </c>
      <c r="B60" s="372">
        <v>6</v>
      </c>
      <c r="C60" s="372" t="s">
        <v>2198</v>
      </c>
      <c r="D60" s="370">
        <v>220000</v>
      </c>
      <c r="E60" s="370">
        <v>590000</v>
      </c>
      <c r="F60" s="370">
        <v>135000</v>
      </c>
      <c r="G60" s="370">
        <v>740000</v>
      </c>
      <c r="H60" s="371">
        <v>9.3000000000000007</v>
      </c>
      <c r="I60" s="366">
        <f t="shared" si="2"/>
        <v>-85000</v>
      </c>
      <c r="J60" s="366">
        <f t="shared" si="3"/>
        <v>150000</v>
      </c>
      <c r="M60" s="362"/>
      <c r="N60" s="362"/>
    </row>
    <row r="61" spans="1:14" ht="15.75" customHeight="1">
      <c r="A61" s="372">
        <v>6</v>
      </c>
      <c r="B61" s="372">
        <v>6</v>
      </c>
      <c r="C61" s="372" t="s">
        <v>2265</v>
      </c>
      <c r="D61" s="370">
        <v>180000</v>
      </c>
      <c r="E61" s="370">
        <v>500000</v>
      </c>
      <c r="F61" s="370">
        <v>220000</v>
      </c>
      <c r="G61" s="370">
        <v>590000</v>
      </c>
      <c r="H61" s="371">
        <v>9</v>
      </c>
      <c r="I61" s="366">
        <f t="shared" si="2"/>
        <v>40000</v>
      </c>
      <c r="J61" s="366">
        <f t="shared" si="3"/>
        <v>90000</v>
      </c>
      <c r="M61" s="362"/>
      <c r="N61" s="362"/>
    </row>
    <row r="62" spans="1:14" ht="15.75" customHeight="1">
      <c r="A62" s="372">
        <v>6</v>
      </c>
      <c r="B62" s="372">
        <v>6</v>
      </c>
      <c r="C62" s="372" t="s">
        <v>2264</v>
      </c>
      <c r="D62" s="370">
        <v>180000</v>
      </c>
      <c r="E62" s="370">
        <v>500000</v>
      </c>
      <c r="F62" s="370">
        <v>150000</v>
      </c>
      <c r="G62" s="370">
        <v>420000</v>
      </c>
      <c r="H62" s="371">
        <v>8.3000000000000007</v>
      </c>
      <c r="I62" s="366">
        <f t="shared" si="2"/>
        <v>-30000</v>
      </c>
      <c r="J62" s="366">
        <f t="shared" si="3"/>
        <v>-80000</v>
      </c>
      <c r="M62" s="362"/>
      <c r="N62" s="362"/>
    </row>
    <row r="63" spans="1:14" ht="15.75" customHeight="1">
      <c r="A63" s="372">
        <v>6</v>
      </c>
      <c r="B63" s="372">
        <v>7</v>
      </c>
      <c r="C63" s="372" t="s">
        <v>2263</v>
      </c>
      <c r="D63" s="370">
        <v>270000</v>
      </c>
      <c r="E63" s="370">
        <v>740000</v>
      </c>
      <c r="F63" s="370">
        <v>340000</v>
      </c>
      <c r="G63" s="370">
        <v>930000</v>
      </c>
      <c r="H63" s="371">
        <v>10</v>
      </c>
      <c r="I63" s="366">
        <f t="shared" si="2"/>
        <v>70000</v>
      </c>
      <c r="J63" s="366">
        <f t="shared" si="3"/>
        <v>190000</v>
      </c>
      <c r="M63" s="362"/>
      <c r="N63" s="362"/>
    </row>
    <row r="64" spans="1:14" ht="15.75" customHeight="1" thickBot="1">
      <c r="A64" s="372">
        <v>6</v>
      </c>
      <c r="B64" s="372">
        <v>7</v>
      </c>
      <c r="C64" s="372" t="s">
        <v>2262</v>
      </c>
      <c r="D64" s="370">
        <v>270000</v>
      </c>
      <c r="E64" s="370">
        <v>740000</v>
      </c>
      <c r="F64" s="370">
        <v>340000</v>
      </c>
      <c r="G64" s="370">
        <v>930000</v>
      </c>
      <c r="H64" s="371">
        <v>11.3</v>
      </c>
      <c r="I64" s="366">
        <f t="shared" si="2"/>
        <v>70000</v>
      </c>
      <c r="J64" s="366">
        <f t="shared" si="3"/>
        <v>190000</v>
      </c>
      <c r="K64" s="369" t="s">
        <v>2261</v>
      </c>
      <c r="L64" s="369" t="s">
        <v>2260</v>
      </c>
      <c r="M64" s="369" t="s">
        <v>2259</v>
      </c>
      <c r="N64" s="369" t="s">
        <v>2258</v>
      </c>
    </row>
    <row r="65" spans="1:14" ht="15.75" customHeight="1">
      <c r="A65" s="372">
        <v>6</v>
      </c>
      <c r="B65" s="372">
        <v>7</v>
      </c>
      <c r="C65" s="372" t="s">
        <v>2257</v>
      </c>
      <c r="D65" s="370">
        <v>220000</v>
      </c>
      <c r="E65" s="370">
        <v>590000</v>
      </c>
      <c r="F65" s="370">
        <v>340000</v>
      </c>
      <c r="G65" s="370">
        <v>930000</v>
      </c>
      <c r="H65" s="371">
        <v>10</v>
      </c>
      <c r="I65" s="366">
        <f t="shared" si="2"/>
        <v>120000</v>
      </c>
      <c r="J65" s="366">
        <f t="shared" si="3"/>
        <v>340000</v>
      </c>
      <c r="K65" s="370">
        <f>SUM(D53:D65)</f>
        <v>2810000</v>
      </c>
      <c r="L65" s="370">
        <f>SUM(E53:E65)</f>
        <v>7670000</v>
      </c>
      <c r="M65" s="370">
        <f>SUMIF(B2:B74, "=6", F2:F74)</f>
        <v>1665000</v>
      </c>
      <c r="N65" s="370">
        <f>SUMIF(B2:B74, "=6", G2:G74)</f>
        <v>5190000</v>
      </c>
    </row>
    <row r="66" spans="1:14" ht="15.75" customHeight="1">
      <c r="A66" s="368">
        <v>7</v>
      </c>
      <c r="B66" s="368">
        <v>7</v>
      </c>
      <c r="C66" s="368" t="s">
        <v>2256</v>
      </c>
      <c r="D66" s="365">
        <v>340000</v>
      </c>
      <c r="E66" s="365">
        <v>930000</v>
      </c>
      <c r="F66" s="365">
        <v>390000</v>
      </c>
      <c r="G66" s="365">
        <v>1060000</v>
      </c>
      <c r="H66" s="367">
        <v>10.3</v>
      </c>
      <c r="I66" s="366">
        <f t="shared" ref="I66:I74" si="4">F66 - D66</f>
        <v>50000</v>
      </c>
      <c r="J66" s="366">
        <f t="shared" ref="J66:J74" si="5">G66 - E66</f>
        <v>130000</v>
      </c>
      <c r="M66" s="362"/>
      <c r="N66" s="362"/>
    </row>
    <row r="67" spans="1:14" ht="15.75" customHeight="1">
      <c r="A67" s="368">
        <v>7</v>
      </c>
      <c r="B67" s="368">
        <v>7</v>
      </c>
      <c r="C67" s="368" t="s">
        <v>2255</v>
      </c>
      <c r="D67" s="365">
        <v>390000</v>
      </c>
      <c r="E67" s="365">
        <v>1060000</v>
      </c>
      <c r="F67" s="365">
        <v>390000</v>
      </c>
      <c r="G67" s="365">
        <v>1060000</v>
      </c>
      <c r="H67" s="367">
        <v>11</v>
      </c>
      <c r="I67" s="366">
        <f t="shared" si="4"/>
        <v>0</v>
      </c>
      <c r="J67" s="366">
        <f t="shared" si="5"/>
        <v>0</v>
      </c>
      <c r="M67" s="362"/>
      <c r="N67" s="362"/>
    </row>
    <row r="68" spans="1:14" ht="15.75" customHeight="1">
      <c r="A68" s="368">
        <v>7</v>
      </c>
      <c r="B68" s="368">
        <v>7</v>
      </c>
      <c r="C68" s="368" t="s">
        <v>2254</v>
      </c>
      <c r="D68" s="365">
        <v>340000</v>
      </c>
      <c r="E68" s="365">
        <v>930000</v>
      </c>
      <c r="F68" s="365">
        <v>390000</v>
      </c>
      <c r="G68" s="365">
        <v>1060000</v>
      </c>
      <c r="H68" s="367">
        <v>11</v>
      </c>
      <c r="I68" s="366">
        <f t="shared" si="4"/>
        <v>50000</v>
      </c>
      <c r="J68" s="366">
        <f t="shared" si="5"/>
        <v>130000</v>
      </c>
      <c r="M68" s="362"/>
      <c r="N68" s="362"/>
    </row>
    <row r="69" spans="1:14" ht="15.75" customHeight="1">
      <c r="A69" s="368">
        <v>7</v>
      </c>
      <c r="B69" s="368">
        <v>7</v>
      </c>
      <c r="C69" s="368" t="s">
        <v>2253</v>
      </c>
      <c r="D69" s="365">
        <v>340000</v>
      </c>
      <c r="E69" s="365">
        <v>930000</v>
      </c>
      <c r="F69" s="365">
        <v>195000</v>
      </c>
      <c r="G69" s="365">
        <v>1060000</v>
      </c>
      <c r="H69" s="367">
        <v>11.7</v>
      </c>
      <c r="I69" s="366">
        <f t="shared" si="4"/>
        <v>-145000</v>
      </c>
      <c r="J69" s="366">
        <f t="shared" si="5"/>
        <v>130000</v>
      </c>
      <c r="M69" s="362"/>
      <c r="N69" s="362"/>
    </row>
    <row r="70" spans="1:14" ht="15.75" customHeight="1">
      <c r="A70" s="368">
        <v>7</v>
      </c>
      <c r="B70" s="368">
        <v>7</v>
      </c>
      <c r="C70" s="368" t="s">
        <v>2252</v>
      </c>
      <c r="D70" s="365">
        <v>400000</v>
      </c>
      <c r="E70" s="365">
        <v>1080000</v>
      </c>
      <c r="F70" s="365">
        <v>400000</v>
      </c>
      <c r="G70" s="365">
        <v>1080000</v>
      </c>
      <c r="H70" s="367">
        <v>11.7</v>
      </c>
      <c r="I70" s="366">
        <f t="shared" si="4"/>
        <v>0</v>
      </c>
      <c r="J70" s="366">
        <f t="shared" si="5"/>
        <v>0</v>
      </c>
      <c r="M70" s="362"/>
      <c r="N70" s="362"/>
    </row>
    <row r="71" spans="1:14" ht="15.75" customHeight="1">
      <c r="A71" s="368">
        <v>7</v>
      </c>
      <c r="B71" s="368">
        <v>7</v>
      </c>
      <c r="C71" s="368" t="s">
        <v>2251</v>
      </c>
      <c r="D71" s="365">
        <v>400000</v>
      </c>
      <c r="E71" s="365">
        <v>1080000</v>
      </c>
      <c r="F71" s="365">
        <v>200000</v>
      </c>
      <c r="G71" s="365">
        <v>1080000</v>
      </c>
      <c r="H71" s="367">
        <v>10</v>
      </c>
      <c r="I71" s="366">
        <f t="shared" si="4"/>
        <v>-200000</v>
      </c>
      <c r="J71" s="366">
        <f t="shared" si="5"/>
        <v>0</v>
      </c>
      <c r="M71" s="362"/>
      <c r="N71" s="362"/>
    </row>
    <row r="72" spans="1:14" ht="15.75" customHeight="1">
      <c r="A72" s="368">
        <v>7</v>
      </c>
      <c r="B72" s="368">
        <v>7</v>
      </c>
      <c r="C72" s="368" t="s">
        <v>2250</v>
      </c>
      <c r="D72" s="365">
        <v>340000</v>
      </c>
      <c r="E72" s="365">
        <v>930000</v>
      </c>
      <c r="F72" s="365">
        <v>390000</v>
      </c>
      <c r="G72" s="365">
        <v>1060000</v>
      </c>
      <c r="H72" s="367">
        <v>10.3</v>
      </c>
      <c r="I72" s="366">
        <f t="shared" si="4"/>
        <v>50000</v>
      </c>
      <c r="J72" s="366">
        <f t="shared" si="5"/>
        <v>130000</v>
      </c>
      <c r="M72" s="362"/>
      <c r="N72" s="362"/>
    </row>
    <row r="73" spans="1:14" ht="15.75" customHeight="1" thickBot="1">
      <c r="A73" s="368">
        <v>7</v>
      </c>
      <c r="B73" s="368">
        <v>7</v>
      </c>
      <c r="C73" s="368" t="s">
        <v>2249</v>
      </c>
      <c r="D73" s="365">
        <v>390000</v>
      </c>
      <c r="E73" s="365">
        <v>1060000</v>
      </c>
      <c r="F73" s="365">
        <v>400000</v>
      </c>
      <c r="G73" s="365">
        <v>1080000</v>
      </c>
      <c r="H73" s="367">
        <v>11.7</v>
      </c>
      <c r="I73" s="366">
        <f t="shared" si="4"/>
        <v>10000</v>
      </c>
      <c r="J73" s="366">
        <f t="shared" si="5"/>
        <v>20000</v>
      </c>
      <c r="K73" s="369" t="s">
        <v>2248</v>
      </c>
      <c r="L73" s="369" t="s">
        <v>2247</v>
      </c>
      <c r="M73" s="369" t="s">
        <v>2246</v>
      </c>
      <c r="N73" s="369" t="s">
        <v>2245</v>
      </c>
    </row>
    <row r="74" spans="1:14" ht="15.75" customHeight="1">
      <c r="A74" s="368">
        <v>7</v>
      </c>
      <c r="B74" s="368">
        <v>7</v>
      </c>
      <c r="C74" s="368" t="s">
        <v>2244</v>
      </c>
      <c r="D74" s="365">
        <v>340000</v>
      </c>
      <c r="E74" s="365">
        <v>930000</v>
      </c>
      <c r="F74" s="365">
        <v>340000</v>
      </c>
      <c r="G74" s="365">
        <v>930000</v>
      </c>
      <c r="H74" s="367">
        <v>10</v>
      </c>
      <c r="I74" s="366">
        <f t="shared" si="4"/>
        <v>0</v>
      </c>
      <c r="J74" s="366">
        <f t="shared" si="5"/>
        <v>0</v>
      </c>
      <c r="K74" s="365">
        <f>SUM(D66:D74)</f>
        <v>3280000</v>
      </c>
      <c r="L74" s="365">
        <f>SUM(E66:E74)</f>
        <v>8930000</v>
      </c>
      <c r="M74" s="365">
        <f>SUMIF(B2:B74, "=7", F2:F74)</f>
        <v>4115000</v>
      </c>
      <c r="N74" s="365">
        <f>SUMIF(B2:B74, "=7", G2:G74)</f>
        <v>12260000</v>
      </c>
    </row>
    <row r="75" spans="1:14" ht="15.75" customHeight="1">
      <c r="D75" s="363"/>
      <c r="E75" s="363"/>
      <c r="F75" s="363"/>
      <c r="G75" s="363"/>
      <c r="H75" s="364"/>
      <c r="I75" s="363"/>
      <c r="J75" s="363"/>
      <c r="M75" s="362"/>
      <c r="N75" s="362"/>
    </row>
    <row r="76" spans="1:14" ht="15.75" customHeight="1">
      <c r="D76" s="363"/>
      <c r="E76" s="363"/>
      <c r="F76" s="363"/>
      <c r="G76" s="363"/>
      <c r="H76" s="364"/>
      <c r="I76" s="363"/>
      <c r="J76" s="363"/>
      <c r="M76" s="362"/>
      <c r="N76" s="362"/>
    </row>
    <row r="77" spans="1:14" ht="15.75" customHeight="1">
      <c r="D77" s="363"/>
      <c r="E77" s="363"/>
      <c r="F77" s="363"/>
      <c r="G77" s="363"/>
      <c r="H77" s="364"/>
      <c r="I77" s="363"/>
      <c r="J77" s="363"/>
      <c r="M77" s="362"/>
      <c r="N77" s="362"/>
    </row>
    <row r="78" spans="1:14" ht="15.75" customHeight="1">
      <c r="D78" s="363"/>
      <c r="E78" s="363"/>
      <c r="F78" s="363"/>
      <c r="G78" s="363"/>
      <c r="H78" s="364"/>
      <c r="I78" s="363"/>
      <c r="J78" s="363"/>
      <c r="M78" s="362"/>
      <c r="N78" s="362"/>
    </row>
    <row r="79" spans="1:14" ht="15.75" customHeight="1">
      <c r="D79" s="363"/>
      <c r="E79" s="363"/>
      <c r="F79" s="363"/>
      <c r="G79" s="363"/>
      <c r="H79" s="364"/>
      <c r="I79" s="363"/>
      <c r="J79" s="363"/>
      <c r="M79" s="362"/>
      <c r="N79" s="362"/>
    </row>
    <row r="80" spans="1:14" ht="15.75" customHeight="1">
      <c r="D80" s="363"/>
      <c r="E80" s="363"/>
      <c r="F80" s="363"/>
      <c r="G80" s="363"/>
      <c r="H80" s="364"/>
      <c r="I80" s="363"/>
      <c r="J80" s="363"/>
      <c r="M80" s="362"/>
      <c r="N80" s="362"/>
    </row>
    <row r="81" spans="4:14" ht="15.75" customHeight="1">
      <c r="D81" s="363"/>
      <c r="E81" s="363"/>
      <c r="F81" s="363"/>
      <c r="G81" s="363"/>
      <c r="H81" s="364"/>
      <c r="I81" s="363"/>
      <c r="J81" s="363"/>
      <c r="M81" s="362"/>
      <c r="N81" s="362"/>
    </row>
    <row r="82" spans="4:14" ht="15.75" customHeight="1">
      <c r="D82" s="363"/>
      <c r="E82" s="363"/>
      <c r="F82" s="363"/>
      <c r="G82" s="363"/>
      <c r="H82" s="364"/>
      <c r="I82" s="363"/>
      <c r="J82" s="363"/>
      <c r="M82" s="362"/>
      <c r="N82" s="362"/>
    </row>
    <row r="83" spans="4:14" ht="15.75" customHeight="1">
      <c r="D83" s="363"/>
      <c r="E83" s="363"/>
      <c r="F83" s="363"/>
      <c r="G83" s="363"/>
      <c r="H83" s="364"/>
      <c r="I83" s="363"/>
      <c r="J83" s="363"/>
      <c r="M83" s="362"/>
      <c r="N83" s="362"/>
    </row>
    <row r="84" spans="4:14" ht="15.75" customHeight="1">
      <c r="D84" s="363"/>
      <c r="E84" s="363"/>
      <c r="F84" s="363"/>
      <c r="G84" s="363"/>
      <c r="H84" s="364"/>
      <c r="I84" s="363"/>
      <c r="J84" s="363"/>
      <c r="M84" s="362"/>
      <c r="N84" s="362"/>
    </row>
    <row r="85" spans="4:14" ht="15.75" customHeight="1">
      <c r="D85" s="363"/>
      <c r="E85" s="363"/>
      <c r="F85" s="363"/>
      <c r="G85" s="363"/>
      <c r="H85" s="364"/>
      <c r="I85" s="363"/>
      <c r="J85" s="363"/>
      <c r="M85" s="362"/>
      <c r="N85" s="362"/>
    </row>
    <row r="86" spans="4:14" ht="15.75" customHeight="1">
      <c r="D86" s="363"/>
      <c r="E86" s="363"/>
      <c r="F86" s="363"/>
      <c r="G86" s="363"/>
      <c r="H86" s="364"/>
      <c r="I86" s="363"/>
      <c r="J86" s="363"/>
      <c r="M86" s="362"/>
      <c r="N86" s="362"/>
    </row>
    <row r="87" spans="4:14" ht="15.75" customHeight="1">
      <c r="D87" s="363"/>
      <c r="E87" s="363"/>
      <c r="F87" s="363"/>
      <c r="G87" s="363"/>
      <c r="H87" s="364"/>
      <c r="I87" s="363"/>
      <c r="J87" s="363"/>
      <c r="M87" s="362"/>
      <c r="N87" s="362"/>
    </row>
    <row r="88" spans="4:14" ht="15.75" customHeight="1">
      <c r="D88" s="363"/>
      <c r="E88" s="363"/>
      <c r="F88" s="363"/>
      <c r="G88" s="363"/>
      <c r="H88" s="364"/>
      <c r="I88" s="363"/>
      <c r="J88" s="363"/>
      <c r="M88" s="362"/>
      <c r="N88" s="362"/>
    </row>
    <row r="89" spans="4:14" ht="15.75" customHeight="1">
      <c r="D89" s="363"/>
      <c r="E89" s="363"/>
      <c r="F89" s="363"/>
      <c r="G89" s="363"/>
      <c r="H89" s="364"/>
      <c r="I89" s="363"/>
      <c r="J89" s="363"/>
      <c r="M89" s="362"/>
      <c r="N89" s="362"/>
    </row>
    <row r="90" spans="4:14" ht="15.75" customHeight="1">
      <c r="D90" s="363"/>
      <c r="E90" s="363"/>
      <c r="F90" s="363"/>
      <c r="G90" s="363"/>
      <c r="H90" s="364"/>
      <c r="I90" s="363"/>
      <c r="J90" s="363"/>
      <c r="M90" s="362"/>
      <c r="N90" s="362"/>
    </row>
    <row r="91" spans="4:14" ht="15.75" customHeight="1">
      <c r="D91" s="363"/>
      <c r="E91" s="363"/>
      <c r="F91" s="363"/>
      <c r="G91" s="363"/>
      <c r="H91" s="364"/>
      <c r="I91" s="363"/>
      <c r="J91" s="363"/>
      <c r="M91" s="362"/>
      <c r="N91" s="362"/>
    </row>
    <row r="92" spans="4:14" ht="15.75" customHeight="1">
      <c r="D92" s="363"/>
      <c r="E92" s="363"/>
      <c r="F92" s="363"/>
      <c r="G92" s="363"/>
      <c r="H92" s="364"/>
      <c r="I92" s="363"/>
      <c r="J92" s="363"/>
      <c r="M92" s="362"/>
      <c r="N92" s="362"/>
    </row>
    <row r="93" spans="4:14" ht="15.75" customHeight="1">
      <c r="D93" s="363"/>
      <c r="E93" s="363"/>
      <c r="F93" s="363"/>
      <c r="G93" s="363"/>
      <c r="H93" s="364"/>
      <c r="I93" s="363"/>
      <c r="J93" s="363"/>
      <c r="M93" s="362"/>
      <c r="N93" s="362"/>
    </row>
    <row r="94" spans="4:14" ht="15.75" customHeight="1">
      <c r="D94" s="363"/>
      <c r="E94" s="363"/>
      <c r="F94" s="363"/>
      <c r="G94" s="363"/>
      <c r="H94" s="364"/>
      <c r="I94" s="363"/>
      <c r="J94" s="363"/>
      <c r="M94" s="362"/>
      <c r="N94" s="362"/>
    </row>
    <row r="95" spans="4:14" ht="15.75" customHeight="1">
      <c r="D95" s="363"/>
      <c r="E95" s="363"/>
      <c r="F95" s="363"/>
      <c r="G95" s="363"/>
      <c r="H95" s="364"/>
      <c r="I95" s="363"/>
      <c r="J95" s="363"/>
      <c r="M95" s="362"/>
      <c r="N95" s="362"/>
    </row>
    <row r="96" spans="4:14" ht="15.75" customHeight="1">
      <c r="D96" s="363"/>
      <c r="E96" s="363"/>
      <c r="F96" s="363"/>
      <c r="G96" s="363"/>
      <c r="H96" s="364"/>
      <c r="I96" s="363"/>
      <c r="J96" s="363"/>
      <c r="M96" s="362"/>
      <c r="N96" s="362"/>
    </row>
    <row r="97" spans="4:14" ht="15.75" customHeight="1">
      <c r="D97" s="363"/>
      <c r="E97" s="363"/>
      <c r="F97" s="363"/>
      <c r="G97" s="363"/>
      <c r="H97" s="364"/>
      <c r="I97" s="363"/>
      <c r="J97" s="363"/>
      <c r="M97" s="362"/>
      <c r="N97" s="362"/>
    </row>
    <row r="98" spans="4:14" ht="15.75" customHeight="1">
      <c r="D98" s="363"/>
      <c r="E98" s="363"/>
      <c r="F98" s="363"/>
      <c r="G98" s="363"/>
      <c r="H98" s="364"/>
      <c r="I98" s="363"/>
      <c r="J98" s="363"/>
      <c r="M98" s="362"/>
      <c r="N98" s="362"/>
    </row>
    <row r="99" spans="4:14" ht="15.75" customHeight="1">
      <c r="D99" s="363"/>
      <c r="E99" s="363"/>
      <c r="F99" s="363"/>
      <c r="G99" s="363"/>
      <c r="H99" s="364"/>
      <c r="I99" s="363"/>
      <c r="J99" s="363"/>
      <c r="M99" s="362"/>
      <c r="N99" s="362"/>
    </row>
    <row r="100" spans="4:14" ht="15.75" customHeight="1">
      <c r="D100" s="363"/>
      <c r="E100" s="363"/>
      <c r="F100" s="363"/>
      <c r="G100" s="363"/>
      <c r="H100" s="364"/>
      <c r="I100" s="363"/>
      <c r="J100" s="363"/>
      <c r="M100" s="362"/>
      <c r="N100" s="362"/>
    </row>
    <row r="101" spans="4:14" ht="15.75" customHeight="1">
      <c r="D101" s="363"/>
      <c r="E101" s="363"/>
      <c r="F101" s="363"/>
      <c r="G101" s="363"/>
      <c r="H101" s="364"/>
      <c r="I101" s="363"/>
      <c r="J101" s="363"/>
      <c r="M101" s="362"/>
      <c r="N101" s="362"/>
    </row>
    <row r="102" spans="4:14" ht="15.75" customHeight="1">
      <c r="D102" s="363"/>
      <c r="E102" s="363"/>
      <c r="F102" s="363"/>
      <c r="G102" s="363"/>
      <c r="H102" s="364"/>
      <c r="I102" s="363"/>
      <c r="J102" s="363"/>
      <c r="M102" s="362"/>
      <c r="N102" s="362"/>
    </row>
    <row r="103" spans="4:14" ht="15.75" customHeight="1">
      <c r="D103" s="363"/>
      <c r="E103" s="363"/>
      <c r="F103" s="363"/>
      <c r="G103" s="363"/>
      <c r="H103" s="364"/>
      <c r="I103" s="363"/>
      <c r="J103" s="363"/>
      <c r="M103" s="362"/>
      <c r="N103" s="362"/>
    </row>
    <row r="104" spans="4:14" ht="15.75" customHeight="1">
      <c r="D104" s="363"/>
      <c r="E104" s="363"/>
      <c r="F104" s="363"/>
      <c r="G104" s="363"/>
      <c r="H104" s="364"/>
      <c r="I104" s="363"/>
      <c r="J104" s="363"/>
      <c r="M104" s="362"/>
      <c r="N104" s="362"/>
    </row>
    <row r="105" spans="4:14" ht="15.75" customHeight="1">
      <c r="D105" s="363"/>
      <c r="E105" s="363"/>
      <c r="F105" s="363"/>
      <c r="G105" s="363"/>
      <c r="H105" s="364"/>
      <c r="I105" s="363"/>
      <c r="J105" s="363"/>
      <c r="M105" s="362"/>
      <c r="N105" s="362"/>
    </row>
    <row r="106" spans="4:14" ht="15.75" customHeight="1">
      <c r="D106" s="363"/>
      <c r="E106" s="363"/>
      <c r="F106" s="363"/>
      <c r="G106" s="363"/>
      <c r="H106" s="364"/>
      <c r="I106" s="363"/>
      <c r="J106" s="363"/>
      <c r="M106" s="362"/>
      <c r="N106" s="362"/>
    </row>
    <row r="107" spans="4:14" ht="15.75" customHeight="1">
      <c r="D107" s="363"/>
      <c r="E107" s="363"/>
      <c r="F107" s="363"/>
      <c r="G107" s="363"/>
      <c r="H107" s="364"/>
      <c r="I107" s="363"/>
      <c r="J107" s="363"/>
      <c r="M107" s="362"/>
      <c r="N107" s="362"/>
    </row>
    <row r="108" spans="4:14" ht="15.75" customHeight="1">
      <c r="D108" s="363"/>
      <c r="E108" s="363"/>
      <c r="F108" s="363"/>
      <c r="G108" s="363"/>
      <c r="H108" s="364"/>
      <c r="I108" s="363"/>
      <c r="J108" s="363"/>
      <c r="M108" s="362"/>
      <c r="N108" s="362"/>
    </row>
    <row r="109" spans="4:14" ht="15.75" customHeight="1">
      <c r="D109" s="363"/>
      <c r="E109" s="363"/>
      <c r="F109" s="363"/>
      <c r="G109" s="363"/>
      <c r="H109" s="364"/>
      <c r="I109" s="363"/>
      <c r="J109" s="363"/>
      <c r="M109" s="362"/>
      <c r="N109" s="362"/>
    </row>
    <row r="110" spans="4:14" ht="15.75" customHeight="1">
      <c r="D110" s="363"/>
      <c r="E110" s="363"/>
      <c r="F110" s="363"/>
      <c r="G110" s="363"/>
      <c r="H110" s="364"/>
      <c r="I110" s="363"/>
      <c r="J110" s="363"/>
      <c r="M110" s="362"/>
      <c r="N110" s="362"/>
    </row>
    <row r="111" spans="4:14" ht="15.75" customHeight="1">
      <c r="D111" s="363"/>
      <c r="E111" s="363"/>
      <c r="F111" s="363"/>
      <c r="G111" s="363"/>
      <c r="H111" s="364"/>
      <c r="I111" s="363"/>
      <c r="J111" s="363"/>
      <c r="M111" s="362"/>
      <c r="N111" s="362"/>
    </row>
    <row r="112" spans="4:14" ht="15.75" customHeight="1">
      <c r="D112" s="363"/>
      <c r="E112" s="363"/>
      <c r="F112" s="363"/>
      <c r="G112" s="363"/>
      <c r="H112" s="364"/>
      <c r="I112" s="363"/>
      <c r="J112" s="363"/>
      <c r="M112" s="362"/>
      <c r="N112" s="362"/>
    </row>
    <row r="113" spans="4:14" ht="15.75" customHeight="1">
      <c r="D113" s="363"/>
      <c r="E113" s="363"/>
      <c r="F113" s="363"/>
      <c r="G113" s="363"/>
      <c r="H113" s="364"/>
      <c r="I113" s="363"/>
      <c r="J113" s="363"/>
      <c r="M113" s="362"/>
      <c r="N113" s="362"/>
    </row>
    <row r="114" spans="4:14" ht="15.75" customHeight="1">
      <c r="D114" s="363"/>
      <c r="E114" s="363"/>
      <c r="F114" s="363"/>
      <c r="G114" s="363"/>
      <c r="H114" s="364"/>
      <c r="I114" s="363"/>
      <c r="J114" s="363"/>
      <c r="M114" s="362"/>
      <c r="N114" s="362"/>
    </row>
    <row r="115" spans="4:14" ht="15.75" customHeight="1">
      <c r="D115" s="363"/>
      <c r="E115" s="363"/>
      <c r="F115" s="363"/>
      <c r="G115" s="363"/>
      <c r="H115" s="364"/>
      <c r="I115" s="363"/>
      <c r="J115" s="363"/>
      <c r="M115" s="362"/>
      <c r="N115" s="362"/>
    </row>
    <row r="116" spans="4:14" ht="15.75" customHeight="1">
      <c r="D116" s="363"/>
      <c r="E116" s="363"/>
      <c r="F116" s="363"/>
      <c r="G116" s="363"/>
      <c r="H116" s="364"/>
      <c r="I116" s="363"/>
      <c r="J116" s="363"/>
      <c r="M116" s="362"/>
      <c r="N116" s="362"/>
    </row>
    <row r="117" spans="4:14" ht="15.75" customHeight="1">
      <c r="D117" s="363"/>
      <c r="E117" s="363"/>
      <c r="F117" s="363"/>
      <c r="G117" s="363"/>
      <c r="H117" s="364"/>
      <c r="I117" s="363"/>
      <c r="J117" s="363"/>
      <c r="M117" s="362"/>
      <c r="N117" s="362"/>
    </row>
    <row r="118" spans="4:14" ht="15.75" customHeight="1">
      <c r="D118" s="363"/>
      <c r="E118" s="363"/>
      <c r="F118" s="363"/>
      <c r="G118" s="363"/>
      <c r="H118" s="364"/>
      <c r="I118" s="363"/>
      <c r="J118" s="363"/>
      <c r="M118" s="362"/>
      <c r="N118" s="362"/>
    </row>
    <row r="119" spans="4:14" ht="15.75" customHeight="1">
      <c r="D119" s="363"/>
      <c r="E119" s="363"/>
      <c r="F119" s="363"/>
      <c r="G119" s="363"/>
      <c r="H119" s="364"/>
      <c r="I119" s="363"/>
      <c r="J119" s="363"/>
      <c r="M119" s="362"/>
      <c r="N119" s="362"/>
    </row>
    <row r="120" spans="4:14" ht="15.75" customHeight="1">
      <c r="D120" s="363"/>
      <c r="E120" s="363"/>
      <c r="F120" s="363"/>
      <c r="G120" s="363"/>
      <c r="H120" s="364"/>
      <c r="I120" s="363"/>
      <c r="J120" s="363"/>
      <c r="M120" s="362"/>
      <c r="N120" s="362"/>
    </row>
    <row r="121" spans="4:14" ht="15.75" customHeight="1">
      <c r="D121" s="363"/>
      <c r="E121" s="363"/>
      <c r="F121" s="363"/>
      <c r="G121" s="363"/>
      <c r="H121" s="364"/>
      <c r="I121" s="363"/>
      <c r="J121" s="363"/>
      <c r="M121" s="362"/>
      <c r="N121" s="362"/>
    </row>
    <row r="122" spans="4:14" ht="15.75" customHeight="1">
      <c r="D122" s="363"/>
      <c r="E122" s="363"/>
      <c r="F122" s="363"/>
      <c r="G122" s="363"/>
      <c r="H122" s="364"/>
      <c r="I122" s="363"/>
      <c r="J122" s="363"/>
      <c r="M122" s="362"/>
      <c r="N122" s="362"/>
    </row>
    <row r="123" spans="4:14" ht="15.75" customHeight="1">
      <c r="D123" s="363"/>
      <c r="E123" s="363"/>
      <c r="F123" s="363"/>
      <c r="G123" s="363"/>
      <c r="H123" s="364"/>
      <c r="I123" s="363"/>
      <c r="J123" s="363"/>
      <c r="M123" s="362"/>
      <c r="N123" s="362"/>
    </row>
    <row r="124" spans="4:14" ht="15.75" customHeight="1">
      <c r="D124" s="363"/>
      <c r="E124" s="363"/>
      <c r="F124" s="363"/>
      <c r="G124" s="363"/>
      <c r="H124" s="364"/>
      <c r="I124" s="363"/>
      <c r="J124" s="363"/>
      <c r="M124" s="362"/>
      <c r="N124" s="362"/>
    </row>
    <row r="125" spans="4:14" ht="15.75" customHeight="1">
      <c r="D125" s="363"/>
      <c r="E125" s="363"/>
      <c r="F125" s="363"/>
      <c r="G125" s="363"/>
      <c r="H125" s="364"/>
      <c r="I125" s="363"/>
      <c r="J125" s="363"/>
      <c r="M125" s="362"/>
      <c r="N125" s="362"/>
    </row>
    <row r="126" spans="4:14" ht="15.75" customHeight="1">
      <c r="D126" s="363"/>
      <c r="E126" s="363"/>
      <c r="F126" s="363"/>
      <c r="G126" s="363"/>
      <c r="H126" s="364"/>
      <c r="I126" s="363"/>
      <c r="J126" s="363"/>
      <c r="M126" s="362"/>
      <c r="N126" s="362"/>
    </row>
    <row r="127" spans="4:14" ht="15.75" customHeight="1">
      <c r="D127" s="363"/>
      <c r="E127" s="363"/>
      <c r="F127" s="363"/>
      <c r="G127" s="363"/>
      <c r="H127" s="364"/>
      <c r="I127" s="363"/>
      <c r="J127" s="363"/>
      <c r="M127" s="362"/>
      <c r="N127" s="362"/>
    </row>
    <row r="128" spans="4:14" ht="15.75" customHeight="1">
      <c r="D128" s="363"/>
      <c r="E128" s="363"/>
      <c r="F128" s="363"/>
      <c r="G128" s="363"/>
      <c r="H128" s="364"/>
      <c r="I128" s="363"/>
      <c r="J128" s="363"/>
      <c r="M128" s="362"/>
      <c r="N128" s="362"/>
    </row>
    <row r="129" spans="4:14" ht="15.75" customHeight="1">
      <c r="D129" s="363"/>
      <c r="E129" s="363"/>
      <c r="F129" s="363"/>
      <c r="G129" s="363"/>
      <c r="H129" s="364"/>
      <c r="I129" s="363"/>
      <c r="J129" s="363"/>
      <c r="M129" s="362"/>
      <c r="N129" s="362"/>
    </row>
    <row r="130" spans="4:14" ht="15.75" customHeight="1">
      <c r="D130" s="363"/>
      <c r="E130" s="363"/>
      <c r="F130" s="363"/>
      <c r="G130" s="363"/>
      <c r="H130" s="364"/>
      <c r="I130" s="363"/>
      <c r="J130" s="363"/>
      <c r="M130" s="362"/>
      <c r="N130" s="362"/>
    </row>
    <row r="131" spans="4:14" ht="15.75" customHeight="1">
      <c r="D131" s="363"/>
      <c r="E131" s="363"/>
      <c r="F131" s="363"/>
      <c r="G131" s="363"/>
      <c r="H131" s="364"/>
      <c r="I131" s="363"/>
      <c r="J131" s="363"/>
      <c r="M131" s="362"/>
      <c r="N131" s="362"/>
    </row>
    <row r="132" spans="4:14" ht="15.75" customHeight="1">
      <c r="D132" s="363"/>
      <c r="E132" s="363"/>
      <c r="F132" s="363"/>
      <c r="G132" s="363"/>
      <c r="H132" s="364"/>
      <c r="I132" s="363"/>
      <c r="J132" s="363"/>
      <c r="M132" s="362"/>
      <c r="N132" s="362"/>
    </row>
    <row r="133" spans="4:14" ht="15.75" customHeight="1">
      <c r="D133" s="363"/>
      <c r="E133" s="363"/>
      <c r="F133" s="363"/>
      <c r="G133" s="363"/>
      <c r="H133" s="364"/>
      <c r="I133" s="363"/>
      <c r="J133" s="363"/>
      <c r="M133" s="362"/>
      <c r="N133" s="362"/>
    </row>
    <row r="134" spans="4:14" ht="15.75" customHeight="1">
      <c r="D134" s="363"/>
      <c r="E134" s="363"/>
      <c r="F134" s="363"/>
      <c r="G134" s="363"/>
      <c r="H134" s="364"/>
      <c r="I134" s="363"/>
      <c r="J134" s="363"/>
      <c r="M134" s="362"/>
      <c r="N134" s="362"/>
    </row>
    <row r="135" spans="4:14" ht="15.75" customHeight="1">
      <c r="D135" s="363"/>
      <c r="E135" s="363"/>
      <c r="F135" s="363"/>
      <c r="G135" s="363"/>
      <c r="H135" s="364"/>
      <c r="I135" s="363"/>
      <c r="J135" s="363"/>
      <c r="M135" s="362"/>
      <c r="N135" s="362"/>
    </row>
    <row r="136" spans="4:14" ht="15.75" customHeight="1">
      <c r="D136" s="363"/>
      <c r="E136" s="363"/>
      <c r="F136" s="363"/>
      <c r="G136" s="363"/>
      <c r="H136" s="364"/>
      <c r="I136" s="363"/>
      <c r="J136" s="363"/>
      <c r="M136" s="362"/>
      <c r="N136" s="362"/>
    </row>
    <row r="137" spans="4:14" ht="15.75" customHeight="1">
      <c r="D137" s="363"/>
      <c r="E137" s="363"/>
      <c r="F137" s="363"/>
      <c r="G137" s="363"/>
      <c r="H137" s="364"/>
      <c r="I137" s="363"/>
      <c r="J137" s="363"/>
      <c r="M137" s="362"/>
      <c r="N137" s="362"/>
    </row>
    <row r="138" spans="4:14" ht="15.75" customHeight="1">
      <c r="D138" s="363"/>
      <c r="E138" s="363"/>
      <c r="F138" s="363"/>
      <c r="G138" s="363"/>
      <c r="H138" s="364"/>
      <c r="I138" s="363"/>
      <c r="J138" s="363"/>
      <c r="M138" s="362"/>
      <c r="N138" s="362"/>
    </row>
    <row r="139" spans="4:14" ht="15.75" customHeight="1">
      <c r="D139" s="363"/>
      <c r="E139" s="363"/>
      <c r="F139" s="363"/>
      <c r="G139" s="363"/>
      <c r="H139" s="364"/>
      <c r="I139" s="363"/>
      <c r="J139" s="363"/>
      <c r="M139" s="362"/>
      <c r="N139" s="362"/>
    </row>
    <row r="140" spans="4:14" ht="15.75" customHeight="1">
      <c r="D140" s="363"/>
      <c r="E140" s="363"/>
      <c r="F140" s="363"/>
      <c r="G140" s="363"/>
      <c r="H140" s="364"/>
      <c r="I140" s="363"/>
      <c r="J140" s="363"/>
      <c r="M140" s="362"/>
      <c r="N140" s="362"/>
    </row>
    <row r="141" spans="4:14" ht="15.75" customHeight="1">
      <c r="D141" s="363"/>
      <c r="E141" s="363"/>
      <c r="F141" s="363"/>
      <c r="G141" s="363"/>
      <c r="H141" s="364"/>
      <c r="I141" s="363"/>
      <c r="J141" s="363"/>
      <c r="M141" s="362"/>
      <c r="N141" s="362"/>
    </row>
    <row r="142" spans="4:14" ht="15.75" customHeight="1">
      <c r="D142" s="363"/>
      <c r="E142" s="363"/>
      <c r="F142" s="363"/>
      <c r="G142" s="363"/>
      <c r="H142" s="364"/>
      <c r="I142" s="363"/>
      <c r="J142" s="363"/>
      <c r="M142" s="362"/>
      <c r="N142" s="362"/>
    </row>
    <row r="143" spans="4:14" ht="15.75" customHeight="1">
      <c r="D143" s="363"/>
      <c r="E143" s="363"/>
      <c r="F143" s="363"/>
      <c r="G143" s="363"/>
      <c r="H143" s="364"/>
      <c r="I143" s="363"/>
      <c r="J143" s="363"/>
      <c r="M143" s="362"/>
      <c r="N143" s="362"/>
    </row>
    <row r="144" spans="4:14" ht="15.75" customHeight="1">
      <c r="D144" s="363"/>
      <c r="E144" s="363"/>
      <c r="F144" s="363"/>
      <c r="G144" s="363"/>
      <c r="H144" s="364"/>
      <c r="I144" s="363"/>
      <c r="J144" s="363"/>
      <c r="M144" s="362"/>
      <c r="N144" s="362"/>
    </row>
    <row r="145" spans="4:14" ht="15.75" customHeight="1">
      <c r="D145" s="363"/>
      <c r="E145" s="363"/>
      <c r="F145" s="363"/>
      <c r="G145" s="363"/>
      <c r="H145" s="364"/>
      <c r="I145" s="363"/>
      <c r="J145" s="363"/>
      <c r="M145" s="362"/>
      <c r="N145" s="362"/>
    </row>
    <row r="146" spans="4:14" ht="15.75" customHeight="1">
      <c r="D146" s="363"/>
      <c r="E146" s="363"/>
      <c r="F146" s="363"/>
      <c r="G146" s="363"/>
      <c r="H146" s="364"/>
      <c r="I146" s="363"/>
      <c r="J146" s="363"/>
      <c r="M146" s="362"/>
      <c r="N146" s="362"/>
    </row>
    <row r="147" spans="4:14" ht="15.75" customHeight="1">
      <c r="D147" s="363"/>
      <c r="E147" s="363"/>
      <c r="F147" s="363"/>
      <c r="G147" s="363"/>
      <c r="H147" s="364"/>
      <c r="I147" s="363"/>
      <c r="J147" s="363"/>
      <c r="M147" s="362"/>
      <c r="N147" s="362"/>
    </row>
    <row r="148" spans="4:14" ht="15.75" customHeight="1">
      <c r="D148" s="363"/>
      <c r="E148" s="363"/>
      <c r="F148" s="363"/>
      <c r="G148" s="363"/>
      <c r="H148" s="364"/>
      <c r="I148" s="363"/>
      <c r="J148" s="363"/>
      <c r="M148" s="362"/>
      <c r="N148" s="362"/>
    </row>
    <row r="149" spans="4:14" ht="15.75" customHeight="1">
      <c r="D149" s="363"/>
      <c r="E149" s="363"/>
      <c r="F149" s="363"/>
      <c r="G149" s="363"/>
      <c r="H149" s="364"/>
      <c r="I149" s="363"/>
      <c r="J149" s="363"/>
      <c r="M149" s="362"/>
      <c r="N149" s="362"/>
    </row>
    <row r="150" spans="4:14" ht="15.75" customHeight="1">
      <c r="D150" s="363"/>
      <c r="E150" s="363"/>
      <c r="F150" s="363"/>
      <c r="G150" s="363"/>
      <c r="H150" s="364"/>
      <c r="I150" s="363"/>
      <c r="J150" s="363"/>
      <c r="M150" s="362"/>
      <c r="N150" s="362"/>
    </row>
    <row r="151" spans="4:14" ht="15.75" customHeight="1">
      <c r="D151" s="363"/>
      <c r="E151" s="363"/>
      <c r="F151" s="363"/>
      <c r="G151" s="363"/>
      <c r="H151" s="364"/>
      <c r="I151" s="363"/>
      <c r="J151" s="363"/>
      <c r="M151" s="362"/>
      <c r="N151" s="362"/>
    </row>
    <row r="152" spans="4:14" ht="15.75" customHeight="1">
      <c r="D152" s="363"/>
      <c r="E152" s="363"/>
      <c r="F152" s="363"/>
      <c r="G152" s="363"/>
      <c r="H152" s="364"/>
      <c r="I152" s="363"/>
      <c r="J152" s="363"/>
      <c r="M152" s="362"/>
      <c r="N152" s="362"/>
    </row>
    <row r="153" spans="4:14" ht="15.75" customHeight="1">
      <c r="D153" s="363"/>
      <c r="E153" s="363"/>
      <c r="F153" s="363"/>
      <c r="G153" s="363"/>
      <c r="H153" s="364"/>
      <c r="I153" s="363"/>
      <c r="J153" s="363"/>
      <c r="M153" s="362"/>
      <c r="N153" s="362"/>
    </row>
    <row r="154" spans="4:14" ht="15.75" customHeight="1">
      <c r="D154" s="363"/>
      <c r="E154" s="363"/>
      <c r="F154" s="363"/>
      <c r="G154" s="363"/>
      <c r="H154" s="364"/>
      <c r="I154" s="363"/>
      <c r="J154" s="363"/>
      <c r="M154" s="362"/>
      <c r="N154" s="362"/>
    </row>
    <row r="155" spans="4:14" ht="15.75" customHeight="1">
      <c r="D155" s="363"/>
      <c r="E155" s="363"/>
      <c r="F155" s="363"/>
      <c r="G155" s="363"/>
      <c r="H155" s="364"/>
      <c r="I155" s="363"/>
      <c r="J155" s="363"/>
      <c r="M155" s="362"/>
      <c r="N155" s="362"/>
    </row>
    <row r="156" spans="4:14" ht="15.75" customHeight="1">
      <c r="D156" s="363"/>
      <c r="E156" s="363"/>
      <c r="F156" s="363"/>
      <c r="G156" s="363"/>
      <c r="H156" s="364"/>
      <c r="I156" s="363"/>
      <c r="J156" s="363"/>
      <c r="M156" s="362"/>
      <c r="N156" s="362"/>
    </row>
    <row r="157" spans="4:14" ht="15.75" customHeight="1">
      <c r="D157" s="363"/>
      <c r="E157" s="363"/>
      <c r="F157" s="363"/>
      <c r="G157" s="363"/>
      <c r="H157" s="364"/>
      <c r="I157" s="363"/>
      <c r="J157" s="363"/>
      <c r="M157" s="362"/>
      <c r="N157" s="362"/>
    </row>
    <row r="158" spans="4:14" ht="15.75" customHeight="1">
      <c r="D158" s="363"/>
      <c r="E158" s="363"/>
      <c r="F158" s="363"/>
      <c r="G158" s="363"/>
      <c r="H158" s="364"/>
      <c r="I158" s="363"/>
      <c r="J158" s="363"/>
      <c r="M158" s="362"/>
      <c r="N158" s="362"/>
    </row>
    <row r="159" spans="4:14" ht="15.75" customHeight="1">
      <c r="D159" s="363"/>
      <c r="E159" s="363"/>
      <c r="F159" s="363"/>
      <c r="G159" s="363"/>
      <c r="H159" s="364"/>
      <c r="I159" s="363"/>
      <c r="J159" s="363"/>
      <c r="M159" s="362"/>
      <c r="N159" s="362"/>
    </row>
    <row r="160" spans="4:14" ht="15.75" customHeight="1">
      <c r="D160" s="363"/>
      <c r="E160" s="363"/>
      <c r="F160" s="363"/>
      <c r="G160" s="363"/>
      <c r="H160" s="364"/>
      <c r="I160" s="363"/>
      <c r="J160" s="363"/>
      <c r="M160" s="362"/>
      <c r="N160" s="362"/>
    </row>
    <row r="161" spans="4:14" ht="15.75" customHeight="1">
      <c r="D161" s="363"/>
      <c r="E161" s="363"/>
      <c r="F161" s="363"/>
      <c r="G161" s="363"/>
      <c r="H161" s="364"/>
      <c r="I161" s="363"/>
      <c r="J161" s="363"/>
      <c r="M161" s="362"/>
      <c r="N161" s="362"/>
    </row>
    <row r="162" spans="4:14" ht="15.75" customHeight="1">
      <c r="D162" s="363"/>
      <c r="E162" s="363"/>
      <c r="F162" s="363"/>
      <c r="G162" s="363"/>
      <c r="H162" s="364"/>
      <c r="I162" s="363"/>
      <c r="J162" s="363"/>
      <c r="M162" s="362"/>
      <c r="N162" s="362"/>
    </row>
    <row r="163" spans="4:14" ht="15.75" customHeight="1">
      <c r="D163" s="363"/>
      <c r="E163" s="363"/>
      <c r="F163" s="363"/>
      <c r="G163" s="363"/>
      <c r="H163" s="364"/>
      <c r="I163" s="363"/>
      <c r="J163" s="363"/>
      <c r="M163" s="362"/>
      <c r="N163" s="362"/>
    </row>
    <row r="164" spans="4:14" ht="15.75" customHeight="1">
      <c r="D164" s="363"/>
      <c r="E164" s="363"/>
      <c r="F164" s="363"/>
      <c r="G164" s="363"/>
      <c r="H164" s="364"/>
      <c r="I164" s="363"/>
      <c r="J164" s="363"/>
      <c r="M164" s="362"/>
      <c r="N164" s="362"/>
    </row>
    <row r="165" spans="4:14" ht="15.75" customHeight="1">
      <c r="D165" s="363"/>
      <c r="E165" s="363"/>
      <c r="F165" s="363"/>
      <c r="G165" s="363"/>
      <c r="H165" s="364"/>
      <c r="I165" s="363"/>
      <c r="J165" s="363"/>
      <c r="M165" s="362"/>
      <c r="N165" s="362"/>
    </row>
    <row r="166" spans="4:14" ht="15.75" customHeight="1">
      <c r="D166" s="363"/>
      <c r="E166" s="363"/>
      <c r="F166" s="363"/>
      <c r="G166" s="363"/>
      <c r="H166" s="364"/>
      <c r="I166" s="363"/>
      <c r="J166" s="363"/>
      <c r="M166" s="362"/>
      <c r="N166" s="362"/>
    </row>
    <row r="167" spans="4:14" ht="15.75" customHeight="1">
      <c r="D167" s="363"/>
      <c r="E167" s="363"/>
      <c r="F167" s="363"/>
      <c r="G167" s="363"/>
      <c r="H167" s="364"/>
      <c r="I167" s="363"/>
      <c r="J167" s="363"/>
      <c r="M167" s="362"/>
      <c r="N167" s="362"/>
    </row>
    <row r="168" spans="4:14" ht="15.75" customHeight="1">
      <c r="D168" s="363"/>
      <c r="E168" s="363"/>
      <c r="F168" s="363"/>
      <c r="G168" s="363"/>
      <c r="H168" s="364"/>
      <c r="I168" s="363"/>
      <c r="J168" s="363"/>
      <c r="M168" s="362"/>
      <c r="N168" s="362"/>
    </row>
    <row r="169" spans="4:14" ht="15.75" customHeight="1">
      <c r="D169" s="363"/>
      <c r="E169" s="363"/>
      <c r="F169" s="363"/>
      <c r="G169" s="363"/>
      <c r="H169" s="364"/>
      <c r="I169" s="363"/>
      <c r="J169" s="363"/>
      <c r="M169" s="362"/>
      <c r="N169" s="362"/>
    </row>
    <row r="170" spans="4:14" ht="15.75" customHeight="1">
      <c r="D170" s="363"/>
      <c r="E170" s="363"/>
      <c r="F170" s="363"/>
      <c r="G170" s="363"/>
      <c r="H170" s="364"/>
      <c r="I170" s="363"/>
      <c r="J170" s="363"/>
      <c r="M170" s="362"/>
      <c r="N170" s="362"/>
    </row>
    <row r="171" spans="4:14" ht="15.75" customHeight="1">
      <c r="D171" s="363"/>
      <c r="E171" s="363"/>
      <c r="F171" s="363"/>
      <c r="G171" s="363"/>
      <c r="H171" s="364"/>
      <c r="I171" s="363"/>
      <c r="J171" s="363"/>
      <c r="M171" s="362"/>
      <c r="N171" s="362"/>
    </row>
    <row r="172" spans="4:14" ht="15.75" customHeight="1">
      <c r="D172" s="363"/>
      <c r="E172" s="363"/>
      <c r="F172" s="363"/>
      <c r="G172" s="363"/>
      <c r="H172" s="364"/>
      <c r="I172" s="363"/>
      <c r="J172" s="363"/>
      <c r="M172" s="362"/>
      <c r="N172" s="362"/>
    </row>
    <row r="173" spans="4:14" ht="15.75" customHeight="1">
      <c r="D173" s="363"/>
      <c r="E173" s="363"/>
      <c r="F173" s="363"/>
      <c r="G173" s="363"/>
      <c r="H173" s="364"/>
      <c r="I173" s="363"/>
      <c r="J173" s="363"/>
      <c r="M173" s="362"/>
      <c r="N173" s="362"/>
    </row>
    <row r="174" spans="4:14" ht="15.75" customHeight="1">
      <c r="D174" s="363"/>
      <c r="E174" s="363"/>
      <c r="F174" s="363"/>
      <c r="G174" s="363"/>
      <c r="H174" s="364"/>
      <c r="I174" s="363"/>
      <c r="J174" s="363"/>
      <c r="M174" s="362"/>
      <c r="N174" s="362"/>
    </row>
    <row r="175" spans="4:14" ht="15.75" customHeight="1">
      <c r="D175" s="363"/>
      <c r="E175" s="363"/>
      <c r="F175" s="363"/>
      <c r="G175" s="363"/>
      <c r="H175" s="364"/>
      <c r="I175" s="363"/>
      <c r="J175" s="363"/>
      <c r="M175" s="362"/>
      <c r="N175" s="362"/>
    </row>
    <row r="176" spans="4:14" ht="15.75" customHeight="1">
      <c r="D176" s="363"/>
      <c r="E176" s="363"/>
      <c r="F176" s="363"/>
      <c r="G176" s="363"/>
      <c r="H176" s="364"/>
      <c r="I176" s="363"/>
      <c r="J176" s="363"/>
      <c r="M176" s="362"/>
      <c r="N176" s="362"/>
    </row>
    <row r="177" spans="4:14" ht="15.75" customHeight="1">
      <c r="D177" s="363"/>
      <c r="E177" s="363"/>
      <c r="F177" s="363"/>
      <c r="G177" s="363"/>
      <c r="H177" s="364"/>
      <c r="I177" s="363"/>
      <c r="J177" s="363"/>
      <c r="M177" s="362"/>
      <c r="N177" s="362"/>
    </row>
    <row r="178" spans="4:14" ht="15.75" customHeight="1">
      <c r="D178" s="363"/>
      <c r="E178" s="363"/>
      <c r="F178" s="363"/>
      <c r="G178" s="363"/>
      <c r="H178" s="364"/>
      <c r="I178" s="363"/>
      <c r="J178" s="363"/>
      <c r="M178" s="362"/>
      <c r="N178" s="362"/>
    </row>
    <row r="179" spans="4:14" ht="15.75" customHeight="1">
      <c r="D179" s="363"/>
      <c r="E179" s="363"/>
      <c r="F179" s="363"/>
      <c r="G179" s="363"/>
      <c r="H179" s="364"/>
      <c r="I179" s="363"/>
      <c r="J179" s="363"/>
      <c r="M179" s="362"/>
      <c r="N179" s="362"/>
    </row>
    <row r="180" spans="4:14" ht="15.75" customHeight="1">
      <c r="D180" s="363"/>
      <c r="E180" s="363"/>
      <c r="F180" s="363"/>
      <c r="G180" s="363"/>
      <c r="H180" s="364"/>
      <c r="I180" s="363"/>
      <c r="J180" s="363"/>
      <c r="M180" s="362"/>
      <c r="N180" s="362"/>
    </row>
    <row r="181" spans="4:14" ht="15.75" customHeight="1">
      <c r="D181" s="363"/>
      <c r="E181" s="363"/>
      <c r="F181" s="363"/>
      <c r="G181" s="363"/>
      <c r="H181" s="364"/>
      <c r="I181" s="363"/>
      <c r="J181" s="363"/>
      <c r="M181" s="362"/>
      <c r="N181" s="362"/>
    </row>
    <row r="182" spans="4:14" ht="15.75" customHeight="1">
      <c r="D182" s="363"/>
      <c r="E182" s="363"/>
      <c r="F182" s="363"/>
      <c r="G182" s="363"/>
      <c r="H182" s="364"/>
      <c r="I182" s="363"/>
      <c r="J182" s="363"/>
      <c r="M182" s="362"/>
      <c r="N182" s="362"/>
    </row>
    <row r="183" spans="4:14" ht="15.75" customHeight="1">
      <c r="D183" s="363"/>
      <c r="E183" s="363"/>
      <c r="F183" s="363"/>
      <c r="G183" s="363"/>
      <c r="H183" s="364"/>
      <c r="I183" s="363"/>
      <c r="J183" s="363"/>
      <c r="M183" s="362"/>
      <c r="N183" s="362"/>
    </row>
    <row r="184" spans="4:14" ht="15.75" customHeight="1">
      <c r="D184" s="363"/>
      <c r="E184" s="363"/>
      <c r="F184" s="363"/>
      <c r="G184" s="363"/>
      <c r="H184" s="364"/>
      <c r="I184" s="363"/>
      <c r="J184" s="363"/>
      <c r="M184" s="362"/>
      <c r="N184" s="362"/>
    </row>
    <row r="185" spans="4:14" ht="15.75" customHeight="1">
      <c r="D185" s="363"/>
      <c r="E185" s="363"/>
      <c r="F185" s="363"/>
      <c r="G185" s="363"/>
      <c r="H185" s="364"/>
      <c r="I185" s="363"/>
      <c r="J185" s="363"/>
      <c r="M185" s="362"/>
      <c r="N185" s="362"/>
    </row>
    <row r="186" spans="4:14" ht="15.75" customHeight="1">
      <c r="D186" s="363"/>
      <c r="E186" s="363"/>
      <c r="F186" s="363"/>
      <c r="G186" s="363"/>
      <c r="H186" s="364"/>
      <c r="I186" s="363"/>
      <c r="J186" s="363"/>
      <c r="M186" s="362"/>
      <c r="N186" s="362"/>
    </row>
    <row r="187" spans="4:14" ht="15.75" customHeight="1">
      <c r="D187" s="363"/>
      <c r="E187" s="363"/>
      <c r="F187" s="363"/>
      <c r="G187" s="363"/>
      <c r="H187" s="364"/>
      <c r="I187" s="363"/>
      <c r="J187" s="363"/>
      <c r="M187" s="362"/>
      <c r="N187" s="362"/>
    </row>
    <row r="188" spans="4:14" ht="15.75" customHeight="1">
      <c r="D188" s="363"/>
      <c r="E188" s="363"/>
      <c r="F188" s="363"/>
      <c r="G188" s="363"/>
      <c r="H188" s="364"/>
      <c r="I188" s="363"/>
      <c r="J188" s="363"/>
      <c r="M188" s="362"/>
      <c r="N188" s="362"/>
    </row>
    <row r="189" spans="4:14" ht="15.75" customHeight="1">
      <c r="D189" s="363"/>
      <c r="E189" s="363"/>
      <c r="F189" s="363"/>
      <c r="G189" s="363"/>
      <c r="H189" s="364"/>
      <c r="I189" s="363"/>
      <c r="J189" s="363"/>
      <c r="M189" s="362"/>
      <c r="N189" s="362"/>
    </row>
    <row r="190" spans="4:14" ht="15.75" customHeight="1">
      <c r="D190" s="363"/>
      <c r="E190" s="363"/>
      <c r="F190" s="363"/>
      <c r="G190" s="363"/>
      <c r="H190" s="364"/>
      <c r="I190" s="363"/>
      <c r="J190" s="363"/>
      <c r="M190" s="362"/>
      <c r="N190" s="362"/>
    </row>
    <row r="191" spans="4:14" ht="15.75" customHeight="1">
      <c r="D191" s="363"/>
      <c r="E191" s="363"/>
      <c r="F191" s="363"/>
      <c r="G191" s="363"/>
      <c r="H191" s="364"/>
      <c r="I191" s="363"/>
      <c r="J191" s="363"/>
      <c r="M191" s="362"/>
      <c r="N191" s="362"/>
    </row>
    <row r="192" spans="4:14" ht="15.75" customHeight="1">
      <c r="D192" s="363"/>
      <c r="E192" s="363"/>
      <c r="F192" s="363"/>
      <c r="G192" s="363"/>
      <c r="H192" s="364"/>
      <c r="I192" s="363"/>
      <c r="J192" s="363"/>
      <c r="M192" s="362"/>
      <c r="N192" s="362"/>
    </row>
    <row r="193" spans="4:14" ht="15.75" customHeight="1">
      <c r="D193" s="363"/>
      <c r="E193" s="363"/>
      <c r="F193" s="363"/>
      <c r="G193" s="363"/>
      <c r="H193" s="364"/>
      <c r="I193" s="363"/>
      <c r="J193" s="363"/>
      <c r="M193" s="362"/>
      <c r="N193" s="362"/>
    </row>
    <row r="194" spans="4:14" ht="15.75" customHeight="1">
      <c r="D194" s="363"/>
      <c r="E194" s="363"/>
      <c r="F194" s="363"/>
      <c r="G194" s="363"/>
      <c r="H194" s="364"/>
      <c r="I194" s="363"/>
      <c r="J194" s="363"/>
      <c r="M194" s="362"/>
      <c r="N194" s="362"/>
    </row>
    <row r="195" spans="4:14" ht="15.75" customHeight="1">
      <c r="D195" s="363"/>
      <c r="E195" s="363"/>
      <c r="F195" s="363"/>
      <c r="G195" s="363"/>
      <c r="H195" s="364"/>
      <c r="I195" s="363"/>
      <c r="J195" s="363"/>
      <c r="M195" s="362"/>
      <c r="N195" s="362"/>
    </row>
    <row r="196" spans="4:14" ht="15.75" customHeight="1">
      <c r="D196" s="363"/>
      <c r="E196" s="363"/>
      <c r="F196" s="363"/>
      <c r="G196" s="363"/>
      <c r="H196" s="364"/>
      <c r="I196" s="363"/>
      <c r="J196" s="363"/>
      <c r="M196" s="362"/>
      <c r="N196" s="362"/>
    </row>
    <row r="197" spans="4:14" ht="15.75" customHeight="1">
      <c r="D197" s="363"/>
      <c r="E197" s="363"/>
      <c r="F197" s="363"/>
      <c r="G197" s="363"/>
      <c r="H197" s="364"/>
      <c r="I197" s="363"/>
      <c r="J197" s="363"/>
      <c r="M197" s="362"/>
      <c r="N197" s="362"/>
    </row>
    <row r="198" spans="4:14" ht="15.75" customHeight="1">
      <c r="D198" s="363"/>
      <c r="E198" s="363"/>
      <c r="F198" s="363"/>
      <c r="G198" s="363"/>
      <c r="H198" s="364"/>
      <c r="I198" s="363"/>
      <c r="J198" s="363"/>
      <c r="M198" s="362"/>
      <c r="N198" s="362"/>
    </row>
    <row r="199" spans="4:14" ht="15.75" customHeight="1">
      <c r="D199" s="363"/>
      <c r="E199" s="363"/>
      <c r="F199" s="363"/>
      <c r="G199" s="363"/>
      <c r="H199" s="364"/>
      <c r="I199" s="363"/>
      <c r="J199" s="363"/>
      <c r="M199" s="362"/>
      <c r="N199" s="362"/>
    </row>
    <row r="200" spans="4:14" ht="15.75" customHeight="1">
      <c r="D200" s="363"/>
      <c r="E200" s="363"/>
      <c r="F200" s="363"/>
      <c r="G200" s="363"/>
      <c r="H200" s="364"/>
      <c r="I200" s="363"/>
      <c r="J200" s="363"/>
      <c r="M200" s="362"/>
      <c r="N200" s="362"/>
    </row>
    <row r="201" spans="4:14" ht="15.75" customHeight="1">
      <c r="D201" s="363"/>
      <c r="E201" s="363"/>
      <c r="F201" s="363"/>
      <c r="G201" s="363"/>
      <c r="H201" s="364"/>
      <c r="I201" s="363"/>
      <c r="J201" s="363"/>
      <c r="M201" s="362"/>
      <c r="N201" s="362"/>
    </row>
    <row r="202" spans="4:14" ht="15.75" customHeight="1">
      <c r="D202" s="363"/>
      <c r="E202" s="363"/>
      <c r="F202" s="363"/>
      <c r="G202" s="363"/>
      <c r="H202" s="364"/>
      <c r="I202" s="363"/>
      <c r="J202" s="363"/>
      <c r="M202" s="362"/>
      <c r="N202" s="362"/>
    </row>
    <row r="203" spans="4:14" ht="15.75" customHeight="1">
      <c r="D203" s="363"/>
      <c r="E203" s="363"/>
      <c r="F203" s="363"/>
      <c r="G203" s="363"/>
      <c r="H203" s="364"/>
      <c r="I203" s="363"/>
      <c r="J203" s="363"/>
      <c r="M203" s="362"/>
      <c r="N203" s="362"/>
    </row>
    <row r="204" spans="4:14" ht="15.75" customHeight="1">
      <c r="D204" s="363"/>
      <c r="E204" s="363"/>
      <c r="F204" s="363"/>
      <c r="G204" s="363"/>
      <c r="H204" s="364"/>
      <c r="I204" s="363"/>
      <c r="J204" s="363"/>
      <c r="M204" s="362"/>
      <c r="N204" s="362"/>
    </row>
    <row r="205" spans="4:14" ht="15.75" customHeight="1">
      <c r="D205" s="363"/>
      <c r="E205" s="363"/>
      <c r="F205" s="363"/>
      <c r="G205" s="363"/>
      <c r="H205" s="364"/>
      <c r="I205" s="363"/>
      <c r="J205" s="363"/>
      <c r="M205" s="362"/>
      <c r="N205" s="362"/>
    </row>
    <row r="206" spans="4:14" ht="15.75" customHeight="1">
      <c r="D206" s="363"/>
      <c r="E206" s="363"/>
      <c r="F206" s="363"/>
      <c r="G206" s="363"/>
      <c r="H206" s="364"/>
      <c r="I206" s="363"/>
      <c r="J206" s="363"/>
      <c r="M206" s="362"/>
      <c r="N206" s="362"/>
    </row>
    <row r="207" spans="4:14" ht="15.75" customHeight="1">
      <c r="D207" s="363"/>
      <c r="E207" s="363"/>
      <c r="F207" s="363"/>
      <c r="G207" s="363"/>
      <c r="H207" s="364"/>
      <c r="I207" s="363"/>
      <c r="J207" s="363"/>
      <c r="M207" s="362"/>
      <c r="N207" s="362"/>
    </row>
    <row r="208" spans="4:14" ht="15.75" customHeight="1">
      <c r="D208" s="363"/>
      <c r="E208" s="363"/>
      <c r="F208" s="363"/>
      <c r="G208" s="363"/>
      <c r="H208" s="364"/>
      <c r="I208" s="363"/>
      <c r="J208" s="363"/>
      <c r="M208" s="362"/>
      <c r="N208" s="362"/>
    </row>
    <row r="209" spans="4:14" ht="15.75" customHeight="1">
      <c r="D209" s="363"/>
      <c r="E209" s="363"/>
      <c r="F209" s="363"/>
      <c r="G209" s="363"/>
      <c r="H209" s="364"/>
      <c r="I209" s="363"/>
      <c r="J209" s="363"/>
      <c r="M209" s="362"/>
      <c r="N209" s="362"/>
    </row>
    <row r="210" spans="4:14" ht="15.75" customHeight="1">
      <c r="D210" s="363"/>
      <c r="E210" s="363"/>
      <c r="F210" s="363"/>
      <c r="G210" s="363"/>
      <c r="H210" s="364"/>
      <c r="I210" s="363"/>
      <c r="J210" s="363"/>
      <c r="M210" s="362"/>
      <c r="N210" s="362"/>
    </row>
    <row r="211" spans="4:14" ht="15.75" customHeight="1">
      <c r="D211" s="363"/>
      <c r="E211" s="363"/>
      <c r="F211" s="363"/>
      <c r="G211" s="363"/>
      <c r="H211" s="364"/>
      <c r="I211" s="363"/>
      <c r="J211" s="363"/>
      <c r="M211" s="362"/>
      <c r="N211" s="362"/>
    </row>
    <row r="212" spans="4:14" ht="15.75" customHeight="1">
      <c r="D212" s="363"/>
      <c r="E212" s="363"/>
      <c r="F212" s="363"/>
      <c r="G212" s="363"/>
      <c r="H212" s="364"/>
      <c r="I212" s="363"/>
      <c r="J212" s="363"/>
      <c r="M212" s="362"/>
      <c r="N212" s="362"/>
    </row>
    <row r="213" spans="4:14" ht="15.75" customHeight="1">
      <c r="D213" s="363"/>
      <c r="E213" s="363"/>
      <c r="F213" s="363"/>
      <c r="G213" s="363"/>
      <c r="H213" s="364"/>
      <c r="I213" s="363"/>
      <c r="J213" s="363"/>
      <c r="M213" s="362"/>
      <c r="N213" s="362"/>
    </row>
    <row r="214" spans="4:14" ht="15.75" customHeight="1">
      <c r="D214" s="363"/>
      <c r="E214" s="363"/>
      <c r="F214" s="363"/>
      <c r="G214" s="363"/>
      <c r="H214" s="364"/>
      <c r="I214" s="363"/>
      <c r="J214" s="363"/>
      <c r="M214" s="362"/>
      <c r="N214" s="362"/>
    </row>
    <row r="215" spans="4:14" ht="15.75" customHeight="1">
      <c r="D215" s="363"/>
      <c r="E215" s="363"/>
      <c r="F215" s="363"/>
      <c r="G215" s="363"/>
      <c r="H215" s="364"/>
      <c r="I215" s="363"/>
      <c r="J215" s="363"/>
      <c r="M215" s="362"/>
      <c r="N215" s="362"/>
    </row>
    <row r="216" spans="4:14" ht="15.75" customHeight="1">
      <c r="D216" s="363"/>
      <c r="E216" s="363"/>
      <c r="F216" s="363"/>
      <c r="G216" s="363"/>
      <c r="H216" s="364"/>
      <c r="I216" s="363"/>
      <c r="J216" s="363"/>
      <c r="M216" s="362"/>
      <c r="N216" s="362"/>
    </row>
    <row r="217" spans="4:14" ht="15.75" customHeight="1">
      <c r="D217" s="363"/>
      <c r="E217" s="363"/>
      <c r="F217" s="363"/>
      <c r="G217" s="363"/>
      <c r="H217" s="364"/>
      <c r="I217" s="363"/>
      <c r="J217" s="363"/>
      <c r="M217" s="362"/>
      <c r="N217" s="362"/>
    </row>
    <row r="218" spans="4:14" ht="15.75" customHeight="1">
      <c r="D218" s="363"/>
      <c r="E218" s="363"/>
      <c r="F218" s="363"/>
      <c r="G218" s="363"/>
      <c r="H218" s="364"/>
      <c r="I218" s="363"/>
      <c r="J218" s="363"/>
      <c r="M218" s="362"/>
      <c r="N218" s="362"/>
    </row>
    <row r="219" spans="4:14" ht="15.75" customHeight="1">
      <c r="D219" s="363"/>
      <c r="E219" s="363"/>
      <c r="F219" s="363"/>
      <c r="G219" s="363"/>
      <c r="H219" s="364"/>
      <c r="I219" s="363"/>
      <c r="J219" s="363"/>
      <c r="M219" s="362"/>
      <c r="N219" s="362"/>
    </row>
    <row r="220" spans="4:14" ht="15.75" customHeight="1">
      <c r="D220" s="363"/>
      <c r="E220" s="363"/>
      <c r="F220" s="363"/>
      <c r="G220" s="363"/>
      <c r="H220" s="364"/>
      <c r="I220" s="363"/>
      <c r="J220" s="363"/>
      <c r="M220" s="362"/>
      <c r="N220" s="362"/>
    </row>
    <row r="221" spans="4:14" ht="15.75" customHeight="1">
      <c r="D221" s="363"/>
      <c r="E221" s="363"/>
      <c r="F221" s="363"/>
      <c r="G221" s="363"/>
      <c r="H221" s="364"/>
      <c r="I221" s="363"/>
      <c r="J221" s="363"/>
      <c r="M221" s="362"/>
      <c r="N221" s="362"/>
    </row>
    <row r="222" spans="4:14" ht="15.75" customHeight="1">
      <c r="D222" s="363"/>
      <c r="E222" s="363"/>
      <c r="F222" s="363"/>
      <c r="G222" s="363"/>
      <c r="H222" s="364"/>
      <c r="I222" s="363"/>
      <c r="J222" s="363"/>
      <c r="M222" s="362"/>
      <c r="N222" s="362"/>
    </row>
    <row r="223" spans="4:14" ht="15.75" customHeight="1">
      <c r="D223" s="363"/>
      <c r="E223" s="363"/>
      <c r="F223" s="363"/>
      <c r="G223" s="363"/>
      <c r="H223" s="364"/>
      <c r="I223" s="363"/>
      <c r="J223" s="363"/>
      <c r="M223" s="362"/>
      <c r="N223" s="362"/>
    </row>
    <row r="224" spans="4:14" ht="15.75" customHeight="1">
      <c r="D224" s="363"/>
      <c r="E224" s="363"/>
      <c r="F224" s="363"/>
      <c r="G224" s="363"/>
      <c r="H224" s="364"/>
      <c r="I224" s="363"/>
      <c r="J224" s="363"/>
      <c r="M224" s="362"/>
      <c r="N224" s="362"/>
    </row>
    <row r="225" spans="4:14" ht="15.75" customHeight="1">
      <c r="D225" s="363"/>
      <c r="E225" s="363"/>
      <c r="F225" s="363"/>
      <c r="G225" s="363"/>
      <c r="H225" s="364"/>
      <c r="I225" s="363"/>
      <c r="J225" s="363"/>
      <c r="M225" s="362"/>
      <c r="N225" s="362"/>
    </row>
    <row r="226" spans="4:14" ht="15.75" customHeight="1">
      <c r="D226" s="363"/>
      <c r="E226" s="363"/>
      <c r="F226" s="363"/>
      <c r="G226" s="363"/>
      <c r="H226" s="364"/>
      <c r="I226" s="363"/>
      <c r="J226" s="363"/>
      <c r="M226" s="362"/>
      <c r="N226" s="362"/>
    </row>
    <row r="227" spans="4:14" ht="15.75" customHeight="1">
      <c r="D227" s="363"/>
      <c r="E227" s="363"/>
      <c r="F227" s="363"/>
      <c r="G227" s="363"/>
      <c r="H227" s="364"/>
      <c r="I227" s="363"/>
      <c r="J227" s="363"/>
      <c r="M227" s="362"/>
      <c r="N227" s="362"/>
    </row>
    <row r="228" spans="4:14" ht="15.75" customHeight="1">
      <c r="D228" s="363"/>
      <c r="E228" s="363"/>
      <c r="F228" s="363"/>
      <c r="G228" s="363"/>
      <c r="H228" s="364"/>
      <c r="I228" s="363"/>
      <c r="J228" s="363"/>
      <c r="M228" s="362"/>
      <c r="N228" s="362"/>
    </row>
    <row r="229" spans="4:14" ht="15.75" customHeight="1">
      <c r="D229" s="363"/>
      <c r="E229" s="363"/>
      <c r="F229" s="363"/>
      <c r="G229" s="363"/>
      <c r="H229" s="364"/>
      <c r="I229" s="363"/>
      <c r="J229" s="363"/>
      <c r="M229" s="362"/>
      <c r="N229" s="362"/>
    </row>
    <row r="230" spans="4:14" ht="15.75" customHeight="1">
      <c r="D230" s="363"/>
      <c r="E230" s="363"/>
      <c r="F230" s="363"/>
      <c r="G230" s="363"/>
      <c r="H230" s="364"/>
      <c r="I230" s="363"/>
      <c r="J230" s="363"/>
      <c r="M230" s="362"/>
      <c r="N230" s="362"/>
    </row>
    <row r="231" spans="4:14" ht="15.75" customHeight="1">
      <c r="D231" s="363"/>
      <c r="E231" s="363"/>
      <c r="F231" s="363"/>
      <c r="G231" s="363"/>
      <c r="H231" s="364"/>
      <c r="I231" s="363"/>
      <c r="J231" s="363"/>
      <c r="M231" s="362"/>
      <c r="N231" s="362"/>
    </row>
    <row r="232" spans="4:14" ht="15.75" customHeight="1">
      <c r="D232" s="363"/>
      <c r="E232" s="363"/>
      <c r="F232" s="363"/>
      <c r="G232" s="363"/>
      <c r="H232" s="364"/>
      <c r="I232" s="363"/>
      <c r="J232" s="363"/>
      <c r="M232" s="362"/>
      <c r="N232" s="362"/>
    </row>
    <row r="233" spans="4:14" ht="15.75" customHeight="1">
      <c r="D233" s="363"/>
      <c r="E233" s="363"/>
      <c r="F233" s="363"/>
      <c r="G233" s="363"/>
      <c r="H233" s="364"/>
      <c r="I233" s="363"/>
      <c r="J233" s="363"/>
      <c r="M233" s="362"/>
      <c r="N233" s="362"/>
    </row>
    <row r="234" spans="4:14" ht="15.75" customHeight="1">
      <c r="D234" s="363"/>
      <c r="E234" s="363"/>
      <c r="F234" s="363"/>
      <c r="G234" s="363"/>
      <c r="H234" s="364"/>
      <c r="I234" s="363"/>
      <c r="J234" s="363"/>
      <c r="M234" s="362"/>
      <c r="N234" s="362"/>
    </row>
    <row r="235" spans="4:14" ht="15.75" customHeight="1">
      <c r="D235" s="363"/>
      <c r="E235" s="363"/>
      <c r="F235" s="363"/>
      <c r="G235" s="363"/>
      <c r="H235" s="364"/>
      <c r="I235" s="363"/>
      <c r="J235" s="363"/>
      <c r="M235" s="362"/>
      <c r="N235" s="362"/>
    </row>
    <row r="236" spans="4:14" ht="15.75" customHeight="1">
      <c r="D236" s="363"/>
      <c r="E236" s="363"/>
      <c r="F236" s="363"/>
      <c r="G236" s="363"/>
      <c r="H236" s="364"/>
      <c r="I236" s="363"/>
      <c r="J236" s="363"/>
      <c r="M236" s="362"/>
      <c r="N236" s="362"/>
    </row>
    <row r="237" spans="4:14" ht="15.75" customHeight="1">
      <c r="D237" s="363"/>
      <c r="E237" s="363"/>
      <c r="F237" s="363"/>
      <c r="G237" s="363"/>
      <c r="H237" s="364"/>
      <c r="I237" s="363"/>
      <c r="J237" s="363"/>
      <c r="M237" s="362"/>
      <c r="N237" s="362"/>
    </row>
    <row r="238" spans="4:14" ht="15.75" customHeight="1">
      <c r="D238" s="363"/>
      <c r="E238" s="363"/>
      <c r="F238" s="363"/>
      <c r="G238" s="363"/>
      <c r="H238" s="364"/>
      <c r="I238" s="363"/>
      <c r="J238" s="363"/>
      <c r="M238" s="362"/>
      <c r="N238" s="362"/>
    </row>
    <row r="239" spans="4:14" ht="15.75" customHeight="1">
      <c r="D239" s="363"/>
      <c r="E239" s="363"/>
      <c r="F239" s="363"/>
      <c r="G239" s="363"/>
      <c r="H239" s="364"/>
      <c r="I239" s="363"/>
      <c r="J239" s="363"/>
      <c r="M239" s="362"/>
      <c r="N239" s="362"/>
    </row>
    <row r="240" spans="4:14" ht="15.75" customHeight="1">
      <c r="D240" s="363"/>
      <c r="E240" s="363"/>
      <c r="F240" s="363"/>
      <c r="G240" s="363"/>
      <c r="H240" s="364"/>
      <c r="I240" s="363"/>
      <c r="J240" s="363"/>
      <c r="M240" s="362"/>
      <c r="N240" s="362"/>
    </row>
    <row r="241" spans="4:14" ht="15.75" customHeight="1">
      <c r="D241" s="363"/>
      <c r="E241" s="363"/>
      <c r="F241" s="363"/>
      <c r="G241" s="363"/>
      <c r="H241" s="364"/>
      <c r="I241" s="363"/>
      <c r="J241" s="363"/>
      <c r="M241" s="362"/>
      <c r="N241" s="362"/>
    </row>
    <row r="242" spans="4:14" ht="15.75" customHeight="1">
      <c r="D242" s="363"/>
      <c r="E242" s="363"/>
      <c r="F242" s="363"/>
      <c r="G242" s="363"/>
      <c r="H242" s="364"/>
      <c r="I242" s="363"/>
      <c r="J242" s="363"/>
      <c r="M242" s="362"/>
      <c r="N242" s="362"/>
    </row>
    <row r="243" spans="4:14" ht="15.75" customHeight="1">
      <c r="D243" s="363"/>
      <c r="E243" s="363"/>
      <c r="F243" s="363"/>
      <c r="G243" s="363"/>
      <c r="H243" s="364"/>
      <c r="I243" s="363"/>
      <c r="J243" s="363"/>
      <c r="M243" s="362"/>
      <c r="N243" s="362"/>
    </row>
    <row r="244" spans="4:14" ht="15.75" customHeight="1">
      <c r="D244" s="363"/>
      <c r="E244" s="363"/>
      <c r="F244" s="363"/>
      <c r="G244" s="363"/>
      <c r="H244" s="364"/>
      <c r="I244" s="363"/>
      <c r="J244" s="363"/>
      <c r="M244" s="362"/>
      <c r="N244" s="362"/>
    </row>
    <row r="245" spans="4:14" ht="15.75" customHeight="1">
      <c r="D245" s="363"/>
      <c r="E245" s="363"/>
      <c r="F245" s="363"/>
      <c r="G245" s="363"/>
      <c r="H245" s="364"/>
      <c r="I245" s="363"/>
      <c r="J245" s="363"/>
      <c r="M245" s="362"/>
      <c r="N245" s="362"/>
    </row>
    <row r="246" spans="4:14" ht="15.75" customHeight="1">
      <c r="D246" s="363"/>
      <c r="E246" s="363"/>
      <c r="F246" s="363"/>
      <c r="G246" s="363"/>
      <c r="H246" s="364"/>
      <c r="I246" s="363"/>
      <c r="J246" s="363"/>
      <c r="M246" s="362"/>
      <c r="N246" s="362"/>
    </row>
    <row r="247" spans="4:14" ht="15.75" customHeight="1">
      <c r="D247" s="363"/>
      <c r="E247" s="363"/>
      <c r="F247" s="363"/>
      <c r="G247" s="363"/>
      <c r="H247" s="364"/>
      <c r="I247" s="363"/>
      <c r="J247" s="363"/>
      <c r="M247" s="362"/>
      <c r="N247" s="362"/>
    </row>
    <row r="248" spans="4:14" ht="15.75" customHeight="1">
      <c r="D248" s="363"/>
      <c r="E248" s="363"/>
      <c r="F248" s="363"/>
      <c r="G248" s="363"/>
      <c r="H248" s="364"/>
      <c r="I248" s="363"/>
      <c r="J248" s="363"/>
      <c r="M248" s="362"/>
      <c r="N248" s="362"/>
    </row>
    <row r="249" spans="4:14" ht="15.75" customHeight="1">
      <c r="D249" s="363"/>
      <c r="E249" s="363"/>
      <c r="F249" s="363"/>
      <c r="G249" s="363"/>
      <c r="H249" s="364"/>
      <c r="I249" s="363"/>
      <c r="J249" s="363"/>
      <c r="M249" s="362"/>
      <c r="N249" s="362"/>
    </row>
    <row r="250" spans="4:14" ht="15.75" customHeight="1">
      <c r="D250" s="363"/>
      <c r="E250" s="363"/>
      <c r="F250" s="363"/>
      <c r="G250" s="363"/>
      <c r="H250" s="364"/>
      <c r="I250" s="363"/>
      <c r="J250" s="363"/>
      <c r="M250" s="362"/>
      <c r="N250" s="362"/>
    </row>
    <row r="251" spans="4:14" ht="15.75" customHeight="1">
      <c r="D251" s="363"/>
      <c r="E251" s="363"/>
      <c r="F251" s="363"/>
      <c r="G251" s="363"/>
      <c r="H251" s="364"/>
      <c r="I251" s="363"/>
      <c r="J251" s="363"/>
      <c r="M251" s="362"/>
      <c r="N251" s="362"/>
    </row>
    <row r="252" spans="4:14" ht="15.75" customHeight="1">
      <c r="D252" s="363"/>
      <c r="E252" s="363"/>
      <c r="F252" s="363"/>
      <c r="G252" s="363"/>
      <c r="H252" s="364"/>
      <c r="I252" s="363"/>
      <c r="J252" s="363"/>
      <c r="M252" s="362"/>
      <c r="N252" s="362"/>
    </row>
    <row r="253" spans="4:14" ht="15.75" customHeight="1">
      <c r="D253" s="363"/>
      <c r="E253" s="363"/>
      <c r="F253" s="363"/>
      <c r="G253" s="363"/>
      <c r="H253" s="364"/>
      <c r="I253" s="363"/>
      <c r="J253" s="363"/>
      <c r="M253" s="362"/>
      <c r="N253" s="362"/>
    </row>
    <row r="254" spans="4:14" ht="15.75" customHeight="1">
      <c r="D254" s="363"/>
      <c r="E254" s="363"/>
      <c r="F254" s="363"/>
      <c r="G254" s="363"/>
      <c r="H254" s="364"/>
      <c r="I254" s="363"/>
      <c r="J254" s="363"/>
      <c r="M254" s="362"/>
      <c r="N254" s="362"/>
    </row>
    <row r="255" spans="4:14" ht="15.75" customHeight="1">
      <c r="D255" s="363"/>
      <c r="E255" s="363"/>
      <c r="F255" s="363"/>
      <c r="G255" s="363"/>
      <c r="H255" s="364"/>
      <c r="I255" s="363"/>
      <c r="J255" s="363"/>
      <c r="M255" s="362"/>
      <c r="N255" s="362"/>
    </row>
    <row r="256" spans="4:14" ht="15.75" customHeight="1">
      <c r="D256" s="363"/>
      <c r="E256" s="363"/>
      <c r="F256" s="363"/>
      <c r="G256" s="363"/>
      <c r="H256" s="364"/>
      <c r="I256" s="363"/>
      <c r="J256" s="363"/>
      <c r="M256" s="362"/>
      <c r="N256" s="362"/>
    </row>
    <row r="257" spans="4:14" ht="15.75" customHeight="1">
      <c r="D257" s="363"/>
      <c r="E257" s="363"/>
      <c r="F257" s="363"/>
      <c r="G257" s="363"/>
      <c r="H257" s="364"/>
      <c r="I257" s="363"/>
      <c r="J257" s="363"/>
      <c r="M257" s="362"/>
      <c r="N257" s="362"/>
    </row>
    <row r="258" spans="4:14" ht="15.75" customHeight="1">
      <c r="D258" s="363"/>
      <c r="E258" s="363"/>
      <c r="F258" s="363"/>
      <c r="G258" s="363"/>
      <c r="H258" s="364"/>
      <c r="I258" s="363"/>
      <c r="J258" s="363"/>
      <c r="M258" s="362"/>
      <c r="N258" s="362"/>
    </row>
    <row r="259" spans="4:14" ht="15.75" customHeight="1">
      <c r="D259" s="363"/>
      <c r="E259" s="363"/>
      <c r="F259" s="363"/>
      <c r="G259" s="363"/>
      <c r="H259" s="364"/>
      <c r="I259" s="363"/>
      <c r="J259" s="363"/>
      <c r="M259" s="362"/>
      <c r="N259" s="362"/>
    </row>
    <row r="260" spans="4:14" ht="15.75" customHeight="1">
      <c r="D260" s="363"/>
      <c r="E260" s="363"/>
      <c r="F260" s="363"/>
      <c r="G260" s="363"/>
      <c r="H260" s="364"/>
      <c r="I260" s="363"/>
      <c r="J260" s="363"/>
      <c r="M260" s="362"/>
      <c r="N260" s="362"/>
    </row>
    <row r="261" spans="4:14" ht="15.75" customHeight="1">
      <c r="D261" s="363"/>
      <c r="E261" s="363"/>
      <c r="F261" s="363"/>
      <c r="G261" s="363"/>
      <c r="H261" s="364"/>
      <c r="I261" s="363"/>
      <c r="J261" s="363"/>
      <c r="M261" s="362"/>
      <c r="N261" s="362"/>
    </row>
    <row r="262" spans="4:14" ht="15.75" customHeight="1">
      <c r="D262" s="363"/>
      <c r="E262" s="363"/>
      <c r="F262" s="363"/>
      <c r="G262" s="363"/>
      <c r="H262" s="364"/>
      <c r="I262" s="363"/>
      <c r="J262" s="363"/>
      <c r="M262" s="362"/>
      <c r="N262" s="362"/>
    </row>
    <row r="263" spans="4:14" ht="15.75" customHeight="1">
      <c r="D263" s="363"/>
      <c r="E263" s="363"/>
      <c r="F263" s="363"/>
      <c r="G263" s="363"/>
      <c r="H263" s="364"/>
      <c r="I263" s="363"/>
      <c r="J263" s="363"/>
      <c r="M263" s="362"/>
      <c r="N263" s="362"/>
    </row>
    <row r="264" spans="4:14" ht="15.75" customHeight="1">
      <c r="D264" s="363"/>
      <c r="E264" s="363"/>
      <c r="F264" s="363"/>
      <c r="G264" s="363"/>
      <c r="H264" s="364"/>
      <c r="I264" s="363"/>
      <c r="J264" s="363"/>
      <c r="M264" s="362"/>
      <c r="N264" s="362"/>
    </row>
    <row r="265" spans="4:14" ht="15.75" customHeight="1">
      <c r="D265" s="363"/>
      <c r="E265" s="363"/>
      <c r="F265" s="363"/>
      <c r="G265" s="363"/>
      <c r="H265" s="364"/>
      <c r="I265" s="363"/>
      <c r="J265" s="363"/>
      <c r="M265" s="362"/>
      <c r="N265" s="362"/>
    </row>
    <row r="266" spans="4:14" ht="15.75" customHeight="1">
      <c r="D266" s="363"/>
      <c r="E266" s="363"/>
      <c r="F266" s="363"/>
      <c r="G266" s="363"/>
      <c r="H266" s="364"/>
      <c r="I266" s="363"/>
      <c r="J266" s="363"/>
      <c r="M266" s="362"/>
      <c r="N266" s="362"/>
    </row>
    <row r="267" spans="4:14" ht="15.75" customHeight="1">
      <c r="D267" s="363"/>
      <c r="E267" s="363"/>
      <c r="F267" s="363"/>
      <c r="G267" s="363"/>
      <c r="H267" s="364"/>
      <c r="I267" s="363"/>
      <c r="J267" s="363"/>
      <c r="M267" s="362"/>
      <c r="N267" s="362"/>
    </row>
    <row r="268" spans="4:14" ht="15.75" customHeight="1">
      <c r="D268" s="363"/>
      <c r="E268" s="363"/>
      <c r="F268" s="363"/>
      <c r="G268" s="363"/>
      <c r="H268" s="364"/>
      <c r="I268" s="363"/>
      <c r="J268" s="363"/>
      <c r="M268" s="362"/>
      <c r="N268" s="362"/>
    </row>
    <row r="269" spans="4:14" ht="15.75" customHeight="1">
      <c r="D269" s="363"/>
      <c r="E269" s="363"/>
      <c r="F269" s="363"/>
      <c r="G269" s="363"/>
      <c r="H269" s="364"/>
      <c r="I269" s="363"/>
      <c r="J269" s="363"/>
      <c r="M269" s="362"/>
      <c r="N269" s="362"/>
    </row>
    <row r="270" spans="4:14" ht="15.75" customHeight="1">
      <c r="D270" s="363"/>
      <c r="E270" s="363"/>
      <c r="F270" s="363"/>
      <c r="G270" s="363"/>
      <c r="H270" s="364"/>
      <c r="I270" s="363"/>
      <c r="J270" s="363"/>
      <c r="M270" s="362"/>
      <c r="N270" s="362"/>
    </row>
    <row r="271" spans="4:14" ht="15.75" customHeight="1">
      <c r="D271" s="363"/>
      <c r="E271" s="363"/>
      <c r="F271" s="363"/>
      <c r="G271" s="363"/>
      <c r="H271" s="364"/>
      <c r="I271" s="363"/>
      <c r="J271" s="363"/>
      <c r="M271" s="362"/>
      <c r="N271" s="362"/>
    </row>
    <row r="272" spans="4:14" ht="15.75" customHeight="1">
      <c r="D272" s="363"/>
      <c r="E272" s="363"/>
      <c r="F272" s="363"/>
      <c r="G272" s="363"/>
      <c r="H272" s="364"/>
      <c r="I272" s="363"/>
      <c r="J272" s="363"/>
      <c r="M272" s="362"/>
      <c r="N272" s="362"/>
    </row>
    <row r="273" spans="4:14" ht="15.75" customHeight="1">
      <c r="D273" s="363"/>
      <c r="E273" s="363"/>
      <c r="F273" s="363"/>
      <c r="G273" s="363"/>
      <c r="H273" s="364"/>
      <c r="I273" s="363"/>
      <c r="J273" s="363"/>
      <c r="M273" s="362"/>
      <c r="N273" s="362"/>
    </row>
    <row r="274" spans="4:14" ht="15.75" customHeight="1">
      <c r="D274" s="363"/>
      <c r="E274" s="363"/>
      <c r="F274" s="363"/>
      <c r="G274" s="363"/>
      <c r="H274" s="364"/>
      <c r="I274" s="363"/>
      <c r="J274" s="363"/>
      <c r="M274" s="362"/>
      <c r="N274" s="362"/>
    </row>
    <row r="275" spans="4:14" ht="15.75" customHeight="1">
      <c r="D275" s="363"/>
      <c r="E275" s="363"/>
      <c r="F275" s="363"/>
      <c r="G275" s="363"/>
      <c r="H275" s="364"/>
      <c r="I275" s="363"/>
      <c r="J275" s="363"/>
      <c r="M275" s="362"/>
      <c r="N275" s="362"/>
    </row>
    <row r="276" spans="4:14" ht="15.75" customHeight="1">
      <c r="D276" s="363"/>
      <c r="E276" s="363"/>
      <c r="F276" s="363"/>
      <c r="G276" s="363"/>
      <c r="H276" s="364"/>
      <c r="I276" s="363"/>
      <c r="J276" s="363"/>
      <c r="M276" s="362"/>
      <c r="N276" s="362"/>
    </row>
    <row r="277" spans="4:14" ht="15.75" customHeight="1">
      <c r="D277" s="363"/>
      <c r="E277" s="363"/>
      <c r="F277" s="363"/>
      <c r="G277" s="363"/>
      <c r="H277" s="364"/>
      <c r="I277" s="363"/>
      <c r="J277" s="363"/>
      <c r="M277" s="362"/>
      <c r="N277" s="362"/>
    </row>
    <row r="278" spans="4:14" ht="15.75" customHeight="1">
      <c r="D278" s="363"/>
      <c r="E278" s="363"/>
      <c r="F278" s="363"/>
      <c r="G278" s="363"/>
      <c r="H278" s="364"/>
      <c r="I278" s="363"/>
      <c r="J278" s="363"/>
      <c r="M278" s="362"/>
      <c r="N278" s="362"/>
    </row>
    <row r="279" spans="4:14" ht="15.75" customHeight="1">
      <c r="D279" s="363"/>
      <c r="E279" s="363"/>
      <c r="F279" s="363"/>
      <c r="G279" s="363"/>
      <c r="H279" s="364"/>
      <c r="I279" s="363"/>
      <c r="J279" s="363"/>
      <c r="M279" s="362"/>
      <c r="N279" s="362"/>
    </row>
    <row r="280" spans="4:14" ht="15.75" customHeight="1">
      <c r="D280" s="363"/>
      <c r="E280" s="363"/>
      <c r="F280" s="363"/>
      <c r="G280" s="363"/>
      <c r="H280" s="364"/>
      <c r="I280" s="363"/>
      <c r="J280" s="363"/>
      <c r="M280" s="362"/>
      <c r="N280" s="362"/>
    </row>
    <row r="281" spans="4:14" ht="15.75" customHeight="1">
      <c r="D281" s="363"/>
      <c r="E281" s="363"/>
      <c r="F281" s="363"/>
      <c r="G281" s="363"/>
      <c r="H281" s="364"/>
      <c r="I281" s="363"/>
      <c r="J281" s="363"/>
      <c r="M281" s="362"/>
      <c r="N281" s="362"/>
    </row>
    <row r="282" spans="4:14" ht="15.75" customHeight="1">
      <c r="D282" s="363"/>
      <c r="E282" s="363"/>
      <c r="F282" s="363"/>
      <c r="G282" s="363"/>
      <c r="H282" s="364"/>
      <c r="I282" s="363"/>
      <c r="J282" s="363"/>
      <c r="M282" s="362"/>
      <c r="N282" s="362"/>
    </row>
    <row r="283" spans="4:14" ht="15.75" customHeight="1">
      <c r="D283" s="363"/>
      <c r="E283" s="363"/>
      <c r="F283" s="363"/>
      <c r="G283" s="363"/>
      <c r="H283" s="364"/>
      <c r="I283" s="363"/>
      <c r="J283" s="363"/>
      <c r="M283" s="362"/>
      <c r="N283" s="362"/>
    </row>
    <row r="284" spans="4:14" ht="15.75" customHeight="1">
      <c r="D284" s="363"/>
      <c r="E284" s="363"/>
      <c r="F284" s="363"/>
      <c r="G284" s="363"/>
      <c r="H284" s="364"/>
      <c r="I284" s="363"/>
      <c r="J284" s="363"/>
      <c r="M284" s="362"/>
      <c r="N284" s="362"/>
    </row>
    <row r="285" spans="4:14" ht="15.75" customHeight="1">
      <c r="D285" s="363"/>
      <c r="E285" s="363"/>
      <c r="F285" s="363"/>
      <c r="G285" s="363"/>
      <c r="H285" s="364"/>
      <c r="I285" s="363"/>
      <c r="J285" s="363"/>
      <c r="M285" s="362"/>
      <c r="N285" s="362"/>
    </row>
    <row r="286" spans="4:14" ht="15.75" customHeight="1">
      <c r="D286" s="363"/>
      <c r="E286" s="363"/>
      <c r="F286" s="363"/>
      <c r="G286" s="363"/>
      <c r="H286" s="364"/>
      <c r="I286" s="363"/>
      <c r="J286" s="363"/>
      <c r="M286" s="362"/>
      <c r="N286" s="362"/>
    </row>
    <row r="287" spans="4:14" ht="15.75" customHeight="1">
      <c r="D287" s="363"/>
      <c r="E287" s="363"/>
      <c r="F287" s="363"/>
      <c r="G287" s="363"/>
      <c r="H287" s="364"/>
      <c r="I287" s="363"/>
      <c r="J287" s="363"/>
      <c r="M287" s="362"/>
      <c r="N287" s="362"/>
    </row>
    <row r="288" spans="4:14" ht="15.75" customHeight="1">
      <c r="D288" s="363"/>
      <c r="E288" s="363"/>
      <c r="F288" s="363"/>
      <c r="G288" s="363"/>
      <c r="H288" s="364"/>
      <c r="I288" s="363"/>
      <c r="J288" s="363"/>
      <c r="M288" s="362"/>
      <c r="N288" s="362"/>
    </row>
    <row r="289" spans="4:14" ht="15.75" customHeight="1">
      <c r="D289" s="363"/>
      <c r="E289" s="363"/>
      <c r="F289" s="363"/>
      <c r="G289" s="363"/>
      <c r="H289" s="364"/>
      <c r="I289" s="363"/>
      <c r="J289" s="363"/>
      <c r="M289" s="362"/>
      <c r="N289" s="362"/>
    </row>
    <row r="290" spans="4:14" ht="15.75" customHeight="1">
      <c r="D290" s="363"/>
      <c r="E290" s="363"/>
      <c r="F290" s="363"/>
      <c r="G290" s="363"/>
      <c r="H290" s="364"/>
      <c r="I290" s="363"/>
      <c r="J290" s="363"/>
      <c r="M290" s="362"/>
      <c r="N290" s="362"/>
    </row>
    <row r="291" spans="4:14" ht="15.75" customHeight="1">
      <c r="D291" s="363"/>
      <c r="E291" s="363"/>
      <c r="F291" s="363"/>
      <c r="G291" s="363"/>
      <c r="H291" s="364"/>
      <c r="I291" s="363"/>
      <c r="J291" s="363"/>
      <c r="M291" s="362"/>
      <c r="N291" s="362"/>
    </row>
    <row r="292" spans="4:14" ht="15.75" customHeight="1">
      <c r="D292" s="363"/>
      <c r="E292" s="363"/>
      <c r="F292" s="363"/>
      <c r="G292" s="363"/>
      <c r="H292" s="364"/>
      <c r="I292" s="363"/>
      <c r="J292" s="363"/>
      <c r="M292" s="362"/>
      <c r="N292" s="362"/>
    </row>
    <row r="293" spans="4:14" ht="15.75" customHeight="1">
      <c r="D293" s="363"/>
      <c r="E293" s="363"/>
      <c r="F293" s="363"/>
      <c r="G293" s="363"/>
      <c r="H293" s="364"/>
      <c r="I293" s="363"/>
      <c r="J293" s="363"/>
      <c r="M293" s="362"/>
      <c r="N293" s="362"/>
    </row>
    <row r="294" spans="4:14" ht="15.75" customHeight="1">
      <c r="D294" s="363"/>
      <c r="E294" s="363"/>
      <c r="F294" s="363"/>
      <c r="G294" s="363"/>
      <c r="H294" s="364"/>
      <c r="I294" s="363"/>
      <c r="J294" s="363"/>
      <c r="M294" s="362"/>
      <c r="N294" s="362"/>
    </row>
    <row r="295" spans="4:14" ht="15.75" customHeight="1">
      <c r="D295" s="363"/>
      <c r="E295" s="363"/>
      <c r="F295" s="363"/>
      <c r="G295" s="363"/>
      <c r="H295" s="364"/>
      <c r="I295" s="363"/>
      <c r="J295" s="363"/>
      <c r="M295" s="362"/>
      <c r="N295" s="362"/>
    </row>
    <row r="296" spans="4:14" ht="15.75" customHeight="1">
      <c r="D296" s="363"/>
      <c r="E296" s="363"/>
      <c r="F296" s="363"/>
      <c r="G296" s="363"/>
      <c r="H296" s="364"/>
      <c r="I296" s="363"/>
      <c r="J296" s="363"/>
      <c r="M296" s="362"/>
      <c r="N296" s="362"/>
    </row>
    <row r="297" spans="4:14" ht="15.75" customHeight="1">
      <c r="D297" s="363"/>
      <c r="E297" s="363"/>
      <c r="F297" s="363"/>
      <c r="G297" s="363"/>
      <c r="H297" s="364"/>
      <c r="I297" s="363"/>
      <c r="J297" s="363"/>
      <c r="M297" s="362"/>
      <c r="N297" s="362"/>
    </row>
    <row r="298" spans="4:14" ht="15.75" customHeight="1">
      <c r="D298" s="363"/>
      <c r="E298" s="363"/>
      <c r="F298" s="363"/>
      <c r="G298" s="363"/>
      <c r="H298" s="364"/>
      <c r="I298" s="363"/>
      <c r="J298" s="363"/>
      <c r="M298" s="362"/>
      <c r="N298" s="362"/>
    </row>
    <row r="299" spans="4:14" ht="15.75" customHeight="1">
      <c r="D299" s="363"/>
      <c r="E299" s="363"/>
      <c r="F299" s="363"/>
      <c r="G299" s="363"/>
      <c r="H299" s="364"/>
      <c r="I299" s="363"/>
      <c r="J299" s="363"/>
      <c r="M299" s="362"/>
      <c r="N299" s="362"/>
    </row>
    <row r="300" spans="4:14" ht="15.75" customHeight="1">
      <c r="D300" s="363"/>
      <c r="E300" s="363"/>
      <c r="F300" s="363"/>
      <c r="G300" s="363"/>
      <c r="H300" s="364"/>
      <c r="I300" s="363"/>
      <c r="J300" s="363"/>
      <c r="M300" s="362"/>
      <c r="N300" s="362"/>
    </row>
    <row r="301" spans="4:14" ht="15.75" customHeight="1">
      <c r="D301" s="363"/>
      <c r="E301" s="363"/>
      <c r="F301" s="363"/>
      <c r="G301" s="363"/>
      <c r="H301" s="364"/>
      <c r="I301" s="363"/>
      <c r="J301" s="363"/>
      <c r="M301" s="362"/>
      <c r="N301" s="362"/>
    </row>
    <row r="302" spans="4:14" ht="15.75" customHeight="1">
      <c r="D302" s="363"/>
      <c r="E302" s="363"/>
      <c r="F302" s="363"/>
      <c r="G302" s="363"/>
      <c r="H302" s="364"/>
      <c r="I302" s="363"/>
      <c r="J302" s="363"/>
      <c r="M302" s="362"/>
      <c r="N302" s="362"/>
    </row>
    <row r="303" spans="4:14" ht="15.75" customHeight="1">
      <c r="D303" s="363"/>
      <c r="E303" s="363"/>
      <c r="F303" s="363"/>
      <c r="G303" s="363"/>
      <c r="H303" s="364"/>
      <c r="I303" s="363"/>
      <c r="J303" s="363"/>
      <c r="M303" s="362"/>
      <c r="N303" s="362"/>
    </row>
    <row r="304" spans="4:14" ht="15.75" customHeight="1">
      <c r="D304" s="363"/>
      <c r="E304" s="363"/>
      <c r="F304" s="363"/>
      <c r="G304" s="363"/>
      <c r="H304" s="364"/>
      <c r="I304" s="363"/>
      <c r="J304" s="363"/>
      <c r="M304" s="362"/>
      <c r="N304" s="362"/>
    </row>
    <row r="305" spans="4:14" ht="15.75" customHeight="1">
      <c r="D305" s="363"/>
      <c r="E305" s="363"/>
      <c r="F305" s="363"/>
      <c r="G305" s="363"/>
      <c r="H305" s="364"/>
      <c r="I305" s="363"/>
      <c r="J305" s="363"/>
      <c r="M305" s="362"/>
      <c r="N305" s="362"/>
    </row>
    <row r="306" spans="4:14" ht="15.75" customHeight="1">
      <c r="D306" s="363"/>
      <c r="E306" s="363"/>
      <c r="F306" s="363"/>
      <c r="G306" s="363"/>
      <c r="H306" s="364"/>
      <c r="I306" s="363"/>
      <c r="J306" s="363"/>
      <c r="M306" s="362"/>
      <c r="N306" s="362"/>
    </row>
    <row r="307" spans="4:14" ht="15.75" customHeight="1">
      <c r="D307" s="363"/>
      <c r="E307" s="363"/>
      <c r="F307" s="363"/>
      <c r="G307" s="363"/>
      <c r="H307" s="364"/>
      <c r="I307" s="363"/>
      <c r="J307" s="363"/>
      <c r="M307" s="362"/>
      <c r="N307" s="362"/>
    </row>
    <row r="308" spans="4:14" ht="15.75" customHeight="1">
      <c r="D308" s="363"/>
      <c r="E308" s="363"/>
      <c r="F308" s="363"/>
      <c r="G308" s="363"/>
      <c r="H308" s="364"/>
      <c r="I308" s="363"/>
      <c r="J308" s="363"/>
      <c r="M308" s="362"/>
      <c r="N308" s="362"/>
    </row>
    <row r="309" spans="4:14" ht="15.75" customHeight="1">
      <c r="D309" s="363"/>
      <c r="E309" s="363"/>
      <c r="F309" s="363"/>
      <c r="G309" s="363"/>
      <c r="H309" s="364"/>
      <c r="I309" s="363"/>
      <c r="J309" s="363"/>
      <c r="M309" s="362"/>
      <c r="N309" s="362"/>
    </row>
    <row r="310" spans="4:14" ht="15.75" customHeight="1">
      <c r="D310" s="363"/>
      <c r="E310" s="363"/>
      <c r="F310" s="363"/>
      <c r="G310" s="363"/>
      <c r="H310" s="364"/>
      <c r="I310" s="363"/>
      <c r="J310" s="363"/>
      <c r="M310" s="362"/>
      <c r="N310" s="362"/>
    </row>
    <row r="311" spans="4:14" ht="15.75" customHeight="1">
      <c r="D311" s="363"/>
      <c r="E311" s="363"/>
      <c r="F311" s="363"/>
      <c r="G311" s="363"/>
      <c r="H311" s="364"/>
      <c r="I311" s="363"/>
      <c r="J311" s="363"/>
      <c r="M311" s="362"/>
      <c r="N311" s="362"/>
    </row>
    <row r="312" spans="4:14" ht="15.75" customHeight="1">
      <c r="D312" s="363"/>
      <c r="E312" s="363"/>
      <c r="F312" s="363"/>
      <c r="G312" s="363"/>
      <c r="H312" s="364"/>
      <c r="I312" s="363"/>
      <c r="J312" s="363"/>
      <c r="M312" s="362"/>
      <c r="N312" s="362"/>
    </row>
    <row r="313" spans="4:14" ht="15.75" customHeight="1">
      <c r="D313" s="363"/>
      <c r="E313" s="363"/>
      <c r="F313" s="363"/>
      <c r="G313" s="363"/>
      <c r="H313" s="364"/>
      <c r="I313" s="363"/>
      <c r="J313" s="363"/>
      <c r="M313" s="362"/>
      <c r="N313" s="362"/>
    </row>
    <row r="314" spans="4:14" ht="15.75" customHeight="1">
      <c r="D314" s="363"/>
      <c r="E314" s="363"/>
      <c r="F314" s="363"/>
      <c r="G314" s="363"/>
      <c r="H314" s="364"/>
      <c r="I314" s="363"/>
      <c r="J314" s="363"/>
      <c r="M314" s="362"/>
      <c r="N314" s="362"/>
    </row>
    <row r="315" spans="4:14" ht="15.75" customHeight="1">
      <c r="D315" s="363"/>
      <c r="E315" s="363"/>
      <c r="F315" s="363"/>
      <c r="G315" s="363"/>
      <c r="H315" s="364"/>
      <c r="I315" s="363"/>
      <c r="J315" s="363"/>
      <c r="M315" s="362"/>
      <c r="N315" s="362"/>
    </row>
    <row r="316" spans="4:14" ht="15.75" customHeight="1">
      <c r="D316" s="363"/>
      <c r="E316" s="363"/>
      <c r="F316" s="363"/>
      <c r="G316" s="363"/>
      <c r="H316" s="364"/>
      <c r="I316" s="363"/>
      <c r="J316" s="363"/>
      <c r="M316" s="362"/>
      <c r="N316" s="362"/>
    </row>
    <row r="317" spans="4:14" ht="15.75" customHeight="1">
      <c r="D317" s="363"/>
      <c r="E317" s="363"/>
      <c r="F317" s="363"/>
      <c r="G317" s="363"/>
      <c r="H317" s="364"/>
      <c r="I317" s="363"/>
      <c r="J317" s="363"/>
      <c r="M317" s="362"/>
      <c r="N317" s="362"/>
    </row>
    <row r="318" spans="4:14" ht="15.75" customHeight="1">
      <c r="D318" s="363"/>
      <c r="E318" s="363"/>
      <c r="F318" s="363"/>
      <c r="G318" s="363"/>
      <c r="H318" s="364"/>
      <c r="I318" s="363"/>
      <c r="J318" s="363"/>
      <c r="M318" s="362"/>
      <c r="N318" s="362"/>
    </row>
    <row r="319" spans="4:14" ht="15.75" customHeight="1">
      <c r="D319" s="363"/>
      <c r="E319" s="363"/>
      <c r="F319" s="363"/>
      <c r="G319" s="363"/>
      <c r="H319" s="364"/>
      <c r="I319" s="363"/>
      <c r="J319" s="363"/>
      <c r="M319" s="362"/>
      <c r="N319" s="362"/>
    </row>
    <row r="320" spans="4:14" ht="15.75" customHeight="1">
      <c r="D320" s="363"/>
      <c r="E320" s="363"/>
      <c r="F320" s="363"/>
      <c r="G320" s="363"/>
      <c r="H320" s="364"/>
      <c r="I320" s="363"/>
      <c r="J320" s="363"/>
      <c r="M320" s="362"/>
      <c r="N320" s="362"/>
    </row>
    <row r="321" spans="4:14" ht="15.75" customHeight="1">
      <c r="D321" s="363"/>
      <c r="E321" s="363"/>
      <c r="F321" s="363"/>
      <c r="G321" s="363"/>
      <c r="H321" s="364"/>
      <c r="I321" s="363"/>
      <c r="J321" s="363"/>
      <c r="M321" s="362"/>
      <c r="N321" s="362"/>
    </row>
    <row r="322" spans="4:14" ht="15.75" customHeight="1">
      <c r="D322" s="363"/>
      <c r="E322" s="363"/>
      <c r="F322" s="363"/>
      <c r="G322" s="363"/>
      <c r="H322" s="364"/>
      <c r="I322" s="363"/>
      <c r="J322" s="363"/>
      <c r="M322" s="362"/>
      <c r="N322" s="362"/>
    </row>
    <row r="323" spans="4:14" ht="15.75" customHeight="1">
      <c r="D323" s="363"/>
      <c r="E323" s="363"/>
      <c r="F323" s="363"/>
      <c r="G323" s="363"/>
      <c r="H323" s="364"/>
      <c r="I323" s="363"/>
      <c r="J323" s="363"/>
      <c r="M323" s="362"/>
      <c r="N323" s="362"/>
    </row>
    <row r="324" spans="4:14" ht="15.75" customHeight="1">
      <c r="D324" s="363"/>
      <c r="E324" s="363"/>
      <c r="F324" s="363"/>
      <c r="G324" s="363"/>
      <c r="H324" s="364"/>
      <c r="I324" s="363"/>
      <c r="J324" s="363"/>
      <c r="M324" s="362"/>
      <c r="N324" s="362"/>
    </row>
    <row r="325" spans="4:14" ht="15.75" customHeight="1">
      <c r="D325" s="363"/>
      <c r="E325" s="363"/>
      <c r="F325" s="363"/>
      <c r="G325" s="363"/>
      <c r="H325" s="364"/>
      <c r="I325" s="363"/>
      <c r="J325" s="363"/>
      <c r="M325" s="362"/>
      <c r="N325" s="362"/>
    </row>
    <row r="326" spans="4:14" ht="15.75" customHeight="1">
      <c r="D326" s="363"/>
      <c r="E326" s="363"/>
      <c r="F326" s="363"/>
      <c r="G326" s="363"/>
      <c r="H326" s="364"/>
      <c r="I326" s="363"/>
      <c r="J326" s="363"/>
      <c r="M326" s="362"/>
      <c r="N326" s="362"/>
    </row>
    <row r="327" spans="4:14" ht="15.75" customHeight="1">
      <c r="D327" s="363"/>
      <c r="E327" s="363"/>
      <c r="F327" s="363"/>
      <c r="G327" s="363"/>
      <c r="H327" s="364"/>
      <c r="I327" s="363"/>
      <c r="J327" s="363"/>
      <c r="M327" s="362"/>
      <c r="N327" s="362"/>
    </row>
    <row r="328" spans="4:14" ht="15.75" customHeight="1">
      <c r="D328" s="363"/>
      <c r="E328" s="363"/>
      <c r="F328" s="363"/>
      <c r="G328" s="363"/>
      <c r="H328" s="364"/>
      <c r="I328" s="363"/>
      <c r="J328" s="363"/>
      <c r="M328" s="362"/>
      <c r="N328" s="362"/>
    </row>
    <row r="329" spans="4:14" ht="15.75" customHeight="1">
      <c r="D329" s="363"/>
      <c r="E329" s="363"/>
      <c r="F329" s="363"/>
      <c r="G329" s="363"/>
      <c r="H329" s="364"/>
      <c r="I329" s="363"/>
      <c r="J329" s="363"/>
      <c r="M329" s="362"/>
      <c r="N329" s="362"/>
    </row>
    <row r="330" spans="4:14" ht="15.75" customHeight="1">
      <c r="D330" s="363"/>
      <c r="E330" s="363"/>
      <c r="F330" s="363"/>
      <c r="G330" s="363"/>
      <c r="H330" s="364"/>
      <c r="I330" s="363"/>
      <c r="J330" s="363"/>
      <c r="M330" s="362"/>
      <c r="N330" s="362"/>
    </row>
    <row r="331" spans="4:14" ht="15.75" customHeight="1">
      <c r="D331" s="363"/>
      <c r="E331" s="363"/>
      <c r="F331" s="363"/>
      <c r="G331" s="363"/>
      <c r="H331" s="364"/>
      <c r="I331" s="363"/>
      <c r="J331" s="363"/>
      <c r="M331" s="362"/>
      <c r="N331" s="362"/>
    </row>
    <row r="332" spans="4:14" ht="15.75" customHeight="1">
      <c r="D332" s="363"/>
      <c r="E332" s="363"/>
      <c r="F332" s="363"/>
      <c r="G332" s="363"/>
      <c r="H332" s="364"/>
      <c r="I332" s="363"/>
      <c r="J332" s="363"/>
      <c r="M332" s="362"/>
      <c r="N332" s="362"/>
    </row>
    <row r="333" spans="4:14" ht="15.75" customHeight="1">
      <c r="D333" s="363"/>
      <c r="E333" s="363"/>
      <c r="F333" s="363"/>
      <c r="G333" s="363"/>
      <c r="H333" s="364"/>
      <c r="I333" s="363"/>
      <c r="J333" s="363"/>
      <c r="M333" s="362"/>
      <c r="N333" s="362"/>
    </row>
    <row r="334" spans="4:14" ht="15.75" customHeight="1">
      <c r="D334" s="363"/>
      <c r="E334" s="363"/>
      <c r="F334" s="363"/>
      <c r="G334" s="363"/>
      <c r="H334" s="364"/>
      <c r="I334" s="363"/>
      <c r="J334" s="363"/>
      <c r="M334" s="362"/>
      <c r="N334" s="362"/>
    </row>
    <row r="335" spans="4:14" ht="15.75" customHeight="1">
      <c r="D335" s="363"/>
      <c r="E335" s="363"/>
      <c r="F335" s="363"/>
      <c r="G335" s="363"/>
      <c r="H335" s="364"/>
      <c r="I335" s="363"/>
      <c r="J335" s="363"/>
      <c r="M335" s="362"/>
      <c r="N335" s="362"/>
    </row>
    <row r="336" spans="4:14" ht="15.75" customHeight="1">
      <c r="D336" s="363"/>
      <c r="E336" s="363"/>
      <c r="F336" s="363"/>
      <c r="G336" s="363"/>
      <c r="H336" s="364"/>
      <c r="I336" s="363"/>
      <c r="J336" s="363"/>
      <c r="M336" s="362"/>
      <c r="N336" s="362"/>
    </row>
    <row r="337" spans="4:14" ht="15.75" customHeight="1">
      <c r="D337" s="363"/>
      <c r="E337" s="363"/>
      <c r="F337" s="363"/>
      <c r="G337" s="363"/>
      <c r="H337" s="364"/>
      <c r="I337" s="363"/>
      <c r="J337" s="363"/>
      <c r="M337" s="362"/>
      <c r="N337" s="362"/>
    </row>
    <row r="338" spans="4:14" ht="15.75" customHeight="1">
      <c r="D338" s="363"/>
      <c r="E338" s="363"/>
      <c r="F338" s="363"/>
      <c r="G338" s="363"/>
      <c r="H338" s="364"/>
      <c r="I338" s="363"/>
      <c r="J338" s="363"/>
      <c r="M338" s="362"/>
      <c r="N338" s="362"/>
    </row>
    <row r="339" spans="4:14" ht="15.75" customHeight="1">
      <c r="D339" s="363"/>
      <c r="E339" s="363"/>
      <c r="F339" s="363"/>
      <c r="G339" s="363"/>
      <c r="H339" s="364"/>
      <c r="I339" s="363"/>
      <c r="J339" s="363"/>
      <c r="M339" s="362"/>
      <c r="N339" s="362"/>
    </row>
    <row r="340" spans="4:14" ht="15.75" customHeight="1">
      <c r="D340" s="363"/>
      <c r="E340" s="363"/>
      <c r="F340" s="363"/>
      <c r="G340" s="363"/>
      <c r="H340" s="364"/>
      <c r="I340" s="363"/>
      <c r="J340" s="363"/>
      <c r="M340" s="362"/>
      <c r="N340" s="362"/>
    </row>
    <row r="341" spans="4:14" ht="15.75" customHeight="1">
      <c r="D341" s="363"/>
      <c r="E341" s="363"/>
      <c r="F341" s="363"/>
      <c r="G341" s="363"/>
      <c r="H341" s="364"/>
      <c r="I341" s="363"/>
      <c r="J341" s="363"/>
      <c r="M341" s="362"/>
      <c r="N341" s="362"/>
    </row>
    <row r="342" spans="4:14" ht="15.75" customHeight="1">
      <c r="D342" s="363"/>
      <c r="E342" s="363"/>
      <c r="F342" s="363"/>
      <c r="G342" s="363"/>
      <c r="H342" s="364"/>
      <c r="I342" s="363"/>
      <c r="J342" s="363"/>
      <c r="M342" s="362"/>
      <c r="N342" s="362"/>
    </row>
    <row r="343" spans="4:14" ht="15.75" customHeight="1">
      <c r="D343" s="363"/>
      <c r="E343" s="363"/>
      <c r="F343" s="363"/>
      <c r="G343" s="363"/>
      <c r="H343" s="364"/>
      <c r="I343" s="363"/>
      <c r="J343" s="363"/>
      <c r="M343" s="362"/>
      <c r="N343" s="362"/>
    </row>
    <row r="344" spans="4:14" ht="15.75" customHeight="1">
      <c r="D344" s="363"/>
      <c r="E344" s="363"/>
      <c r="F344" s="363"/>
      <c r="G344" s="363"/>
      <c r="H344" s="364"/>
      <c r="I344" s="363"/>
      <c r="J344" s="363"/>
      <c r="M344" s="362"/>
      <c r="N344" s="362"/>
    </row>
    <row r="345" spans="4:14" ht="15.75" customHeight="1">
      <c r="D345" s="363"/>
      <c r="E345" s="363"/>
      <c r="F345" s="363"/>
      <c r="G345" s="363"/>
      <c r="H345" s="364"/>
      <c r="I345" s="363"/>
      <c r="J345" s="363"/>
      <c r="M345" s="362"/>
      <c r="N345" s="362"/>
    </row>
    <row r="346" spans="4:14" ht="15.75" customHeight="1">
      <c r="D346" s="363"/>
      <c r="E346" s="363"/>
      <c r="F346" s="363"/>
      <c r="G346" s="363"/>
      <c r="H346" s="364"/>
      <c r="I346" s="363"/>
      <c r="J346" s="363"/>
      <c r="M346" s="362"/>
      <c r="N346" s="362"/>
    </row>
    <row r="347" spans="4:14" ht="15.75" customHeight="1">
      <c r="D347" s="363"/>
      <c r="E347" s="363"/>
      <c r="F347" s="363"/>
      <c r="G347" s="363"/>
      <c r="H347" s="364"/>
      <c r="I347" s="363"/>
      <c r="J347" s="363"/>
      <c r="M347" s="362"/>
      <c r="N347" s="362"/>
    </row>
    <row r="348" spans="4:14" ht="15.75" customHeight="1">
      <c r="D348" s="363"/>
      <c r="E348" s="363"/>
      <c r="F348" s="363"/>
      <c r="G348" s="363"/>
      <c r="H348" s="364"/>
      <c r="I348" s="363"/>
      <c r="J348" s="363"/>
      <c r="M348" s="362"/>
      <c r="N348" s="362"/>
    </row>
    <row r="349" spans="4:14" ht="15.75" customHeight="1">
      <c r="D349" s="363"/>
      <c r="E349" s="363"/>
      <c r="F349" s="363"/>
      <c r="G349" s="363"/>
      <c r="H349" s="364"/>
      <c r="I349" s="363"/>
      <c r="J349" s="363"/>
      <c r="M349" s="362"/>
      <c r="N349" s="362"/>
    </row>
    <row r="350" spans="4:14" ht="15.75" customHeight="1">
      <c r="D350" s="363"/>
      <c r="E350" s="363"/>
      <c r="F350" s="363"/>
      <c r="G350" s="363"/>
      <c r="H350" s="364"/>
      <c r="I350" s="363"/>
      <c r="J350" s="363"/>
      <c r="M350" s="362"/>
      <c r="N350" s="362"/>
    </row>
    <row r="351" spans="4:14" ht="15.75" customHeight="1">
      <c r="D351" s="363"/>
      <c r="E351" s="363"/>
      <c r="F351" s="363"/>
      <c r="G351" s="363"/>
      <c r="H351" s="364"/>
      <c r="I351" s="363"/>
      <c r="J351" s="363"/>
      <c r="M351" s="362"/>
      <c r="N351" s="362"/>
    </row>
    <row r="352" spans="4:14" ht="15.75" customHeight="1">
      <c r="D352" s="363"/>
      <c r="E352" s="363"/>
      <c r="F352" s="363"/>
      <c r="G352" s="363"/>
      <c r="H352" s="364"/>
      <c r="I352" s="363"/>
      <c r="J352" s="363"/>
      <c r="M352" s="362"/>
      <c r="N352" s="362"/>
    </row>
    <row r="353" spans="4:14" ht="15.75" customHeight="1">
      <c r="D353" s="363"/>
      <c r="E353" s="363"/>
      <c r="F353" s="363"/>
      <c r="G353" s="363"/>
      <c r="H353" s="364"/>
      <c r="I353" s="363"/>
      <c r="J353" s="363"/>
      <c r="M353" s="362"/>
      <c r="N353" s="362"/>
    </row>
    <row r="354" spans="4:14" ht="15.75" customHeight="1">
      <c r="D354" s="363"/>
      <c r="E354" s="363"/>
      <c r="F354" s="363"/>
      <c r="G354" s="363"/>
      <c r="H354" s="364"/>
      <c r="I354" s="363"/>
      <c r="J354" s="363"/>
      <c r="M354" s="362"/>
      <c r="N354" s="362"/>
    </row>
    <row r="355" spans="4:14" ht="15.75" customHeight="1">
      <c r="D355" s="363"/>
      <c r="E355" s="363"/>
      <c r="F355" s="363"/>
      <c r="G355" s="363"/>
      <c r="H355" s="364"/>
      <c r="I355" s="363"/>
      <c r="J355" s="363"/>
      <c r="M355" s="362"/>
      <c r="N355" s="362"/>
    </row>
    <row r="356" spans="4:14" ht="15.75" customHeight="1">
      <c r="D356" s="363"/>
      <c r="E356" s="363"/>
      <c r="F356" s="363"/>
      <c r="G356" s="363"/>
      <c r="H356" s="364"/>
      <c r="I356" s="363"/>
      <c r="J356" s="363"/>
      <c r="M356" s="362"/>
      <c r="N356" s="362"/>
    </row>
    <row r="357" spans="4:14" ht="15.75" customHeight="1">
      <c r="D357" s="363"/>
      <c r="E357" s="363"/>
      <c r="F357" s="363"/>
      <c r="G357" s="363"/>
      <c r="H357" s="364"/>
      <c r="I357" s="363"/>
      <c r="J357" s="363"/>
      <c r="M357" s="362"/>
      <c r="N357" s="362"/>
    </row>
    <row r="358" spans="4:14" ht="15.75" customHeight="1">
      <c r="D358" s="363"/>
      <c r="E358" s="363"/>
      <c r="F358" s="363"/>
      <c r="G358" s="363"/>
      <c r="H358" s="364"/>
      <c r="I358" s="363"/>
      <c r="J358" s="363"/>
      <c r="M358" s="362"/>
      <c r="N358" s="362"/>
    </row>
    <row r="359" spans="4:14" ht="15.75" customHeight="1">
      <c r="D359" s="363"/>
      <c r="E359" s="363"/>
      <c r="F359" s="363"/>
      <c r="G359" s="363"/>
      <c r="H359" s="364"/>
      <c r="I359" s="363"/>
      <c r="J359" s="363"/>
      <c r="M359" s="362"/>
      <c r="N359" s="362"/>
    </row>
    <row r="360" spans="4:14" ht="15.75" customHeight="1">
      <c r="D360" s="363"/>
      <c r="E360" s="363"/>
      <c r="F360" s="363"/>
      <c r="G360" s="363"/>
      <c r="H360" s="364"/>
      <c r="I360" s="363"/>
      <c r="J360" s="363"/>
      <c r="M360" s="362"/>
      <c r="N360" s="362"/>
    </row>
    <row r="361" spans="4:14" ht="15.75" customHeight="1">
      <c r="D361" s="363"/>
      <c r="E361" s="363"/>
      <c r="F361" s="363"/>
      <c r="G361" s="363"/>
      <c r="H361" s="364"/>
      <c r="I361" s="363"/>
      <c r="J361" s="363"/>
      <c r="M361" s="362"/>
      <c r="N361" s="362"/>
    </row>
    <row r="362" spans="4:14" ht="15.75" customHeight="1">
      <c r="D362" s="363"/>
      <c r="E362" s="363"/>
      <c r="F362" s="363"/>
      <c r="G362" s="363"/>
      <c r="H362" s="364"/>
      <c r="I362" s="363"/>
      <c r="J362" s="363"/>
      <c r="M362" s="362"/>
      <c r="N362" s="362"/>
    </row>
    <row r="363" spans="4:14" ht="15.75" customHeight="1">
      <c r="D363" s="363"/>
      <c r="E363" s="363"/>
      <c r="F363" s="363"/>
      <c r="G363" s="363"/>
      <c r="H363" s="364"/>
      <c r="I363" s="363"/>
      <c r="J363" s="363"/>
      <c r="M363" s="362"/>
      <c r="N363" s="362"/>
    </row>
    <row r="364" spans="4:14" ht="15.75" customHeight="1">
      <c r="D364" s="363"/>
      <c r="E364" s="363"/>
      <c r="F364" s="363"/>
      <c r="G364" s="363"/>
      <c r="H364" s="364"/>
      <c r="I364" s="363"/>
      <c r="J364" s="363"/>
      <c r="M364" s="362"/>
      <c r="N364" s="362"/>
    </row>
    <row r="365" spans="4:14" ht="15.75" customHeight="1">
      <c r="D365" s="363"/>
      <c r="E365" s="363"/>
      <c r="F365" s="363"/>
      <c r="G365" s="363"/>
      <c r="H365" s="364"/>
      <c r="I365" s="363"/>
      <c r="J365" s="363"/>
      <c r="M365" s="362"/>
      <c r="N365" s="362"/>
    </row>
    <row r="366" spans="4:14" ht="15.75" customHeight="1">
      <c r="D366" s="363"/>
      <c r="E366" s="363"/>
      <c r="F366" s="363"/>
      <c r="G366" s="363"/>
      <c r="H366" s="364"/>
      <c r="I366" s="363"/>
      <c r="J366" s="363"/>
      <c r="M366" s="362"/>
      <c r="N366" s="362"/>
    </row>
    <row r="367" spans="4:14" ht="15.75" customHeight="1">
      <c r="D367" s="363"/>
      <c r="E367" s="363"/>
      <c r="F367" s="363"/>
      <c r="G367" s="363"/>
      <c r="H367" s="364"/>
      <c r="I367" s="363"/>
      <c r="J367" s="363"/>
      <c r="M367" s="362"/>
      <c r="N367" s="362"/>
    </row>
    <row r="368" spans="4:14" ht="15.75" customHeight="1">
      <c r="D368" s="363"/>
      <c r="E368" s="363"/>
      <c r="F368" s="363"/>
      <c r="G368" s="363"/>
      <c r="H368" s="364"/>
      <c r="I368" s="363"/>
      <c r="J368" s="363"/>
      <c r="M368" s="362"/>
      <c r="N368" s="362"/>
    </row>
    <row r="369" spans="4:14" ht="15.75" customHeight="1">
      <c r="D369" s="363"/>
      <c r="E369" s="363"/>
      <c r="F369" s="363"/>
      <c r="G369" s="363"/>
      <c r="H369" s="364"/>
      <c r="I369" s="363"/>
      <c r="J369" s="363"/>
      <c r="M369" s="362"/>
      <c r="N369" s="362"/>
    </row>
    <row r="370" spans="4:14" ht="15.75" customHeight="1">
      <c r="D370" s="363"/>
      <c r="E370" s="363"/>
      <c r="F370" s="363"/>
      <c r="G370" s="363"/>
      <c r="H370" s="364"/>
      <c r="I370" s="363"/>
      <c r="J370" s="363"/>
      <c r="M370" s="362"/>
      <c r="N370" s="362"/>
    </row>
    <row r="371" spans="4:14" ht="15.75" customHeight="1">
      <c r="D371" s="363"/>
      <c r="E371" s="363"/>
      <c r="F371" s="363"/>
      <c r="G371" s="363"/>
      <c r="H371" s="364"/>
      <c r="I371" s="363"/>
      <c r="J371" s="363"/>
      <c r="M371" s="362"/>
      <c r="N371" s="362"/>
    </row>
    <row r="372" spans="4:14" ht="15.75" customHeight="1">
      <c r="D372" s="363"/>
      <c r="E372" s="363"/>
      <c r="F372" s="363"/>
      <c r="G372" s="363"/>
      <c r="H372" s="364"/>
      <c r="I372" s="363"/>
      <c r="J372" s="363"/>
      <c r="M372" s="362"/>
      <c r="N372" s="362"/>
    </row>
    <row r="373" spans="4:14" ht="15.75" customHeight="1">
      <c r="D373" s="363"/>
      <c r="E373" s="363"/>
      <c r="F373" s="363"/>
      <c r="G373" s="363"/>
      <c r="H373" s="364"/>
      <c r="I373" s="363"/>
      <c r="J373" s="363"/>
      <c r="M373" s="362"/>
      <c r="N373" s="362"/>
    </row>
    <row r="374" spans="4:14" ht="15.75" customHeight="1">
      <c r="D374" s="363"/>
      <c r="E374" s="363"/>
      <c r="F374" s="363"/>
      <c r="G374" s="363"/>
      <c r="H374" s="364"/>
      <c r="I374" s="363"/>
      <c r="J374" s="363"/>
      <c r="M374" s="362"/>
      <c r="N374" s="362"/>
    </row>
    <row r="375" spans="4:14" ht="15.75" customHeight="1">
      <c r="D375" s="363"/>
      <c r="E375" s="363"/>
      <c r="F375" s="363"/>
      <c r="G375" s="363"/>
      <c r="H375" s="364"/>
      <c r="I375" s="363"/>
      <c r="J375" s="363"/>
      <c r="M375" s="362"/>
      <c r="N375" s="362"/>
    </row>
    <row r="376" spans="4:14" ht="15.75" customHeight="1">
      <c r="D376" s="363"/>
      <c r="E376" s="363"/>
      <c r="F376" s="363"/>
      <c r="G376" s="363"/>
      <c r="H376" s="364"/>
      <c r="I376" s="363"/>
      <c r="J376" s="363"/>
      <c r="M376" s="362"/>
      <c r="N376" s="362"/>
    </row>
    <row r="377" spans="4:14" ht="15.75" customHeight="1">
      <c r="D377" s="363"/>
      <c r="E377" s="363"/>
      <c r="F377" s="363"/>
      <c r="G377" s="363"/>
      <c r="H377" s="364"/>
      <c r="I377" s="363"/>
      <c r="J377" s="363"/>
      <c r="M377" s="362"/>
      <c r="N377" s="362"/>
    </row>
    <row r="378" spans="4:14" ht="15.75" customHeight="1">
      <c r="D378" s="363"/>
      <c r="E378" s="363"/>
      <c r="F378" s="363"/>
      <c r="G378" s="363"/>
      <c r="H378" s="364"/>
      <c r="I378" s="363"/>
      <c r="J378" s="363"/>
      <c r="M378" s="362"/>
      <c r="N378" s="362"/>
    </row>
    <row r="379" spans="4:14" ht="15.75" customHeight="1">
      <c r="D379" s="363"/>
      <c r="E379" s="363"/>
      <c r="F379" s="363"/>
      <c r="G379" s="363"/>
      <c r="H379" s="364"/>
      <c r="I379" s="363"/>
      <c r="J379" s="363"/>
      <c r="M379" s="362"/>
      <c r="N379" s="362"/>
    </row>
    <row r="380" spans="4:14" ht="15.75" customHeight="1">
      <c r="D380" s="363"/>
      <c r="E380" s="363"/>
      <c r="F380" s="363"/>
      <c r="G380" s="363"/>
      <c r="H380" s="364"/>
      <c r="I380" s="363"/>
      <c r="J380" s="363"/>
      <c r="M380" s="362"/>
      <c r="N380" s="362"/>
    </row>
    <row r="381" spans="4:14" ht="15.75" customHeight="1">
      <c r="D381" s="363"/>
      <c r="E381" s="363"/>
      <c r="F381" s="363"/>
      <c r="G381" s="363"/>
      <c r="H381" s="364"/>
      <c r="I381" s="363"/>
      <c r="J381" s="363"/>
      <c r="M381" s="362"/>
      <c r="N381" s="362"/>
    </row>
    <row r="382" spans="4:14" ht="15.75" customHeight="1">
      <c r="D382" s="363"/>
      <c r="E382" s="363"/>
      <c r="F382" s="363"/>
      <c r="G382" s="363"/>
      <c r="H382" s="364"/>
      <c r="I382" s="363"/>
      <c r="J382" s="363"/>
      <c r="M382" s="362"/>
      <c r="N382" s="362"/>
    </row>
    <row r="383" spans="4:14" ht="15.75" customHeight="1">
      <c r="D383" s="363"/>
      <c r="E383" s="363"/>
      <c r="F383" s="363"/>
      <c r="G383" s="363"/>
      <c r="H383" s="364"/>
      <c r="I383" s="363"/>
      <c r="J383" s="363"/>
      <c r="M383" s="362"/>
      <c r="N383" s="362"/>
    </row>
    <row r="384" spans="4:14" ht="15.75" customHeight="1">
      <c r="D384" s="363"/>
      <c r="E384" s="363"/>
      <c r="F384" s="363"/>
      <c r="G384" s="363"/>
      <c r="H384" s="364"/>
      <c r="I384" s="363"/>
      <c r="J384" s="363"/>
      <c r="M384" s="362"/>
      <c r="N384" s="362"/>
    </row>
    <row r="385" spans="4:14" ht="15.75" customHeight="1">
      <c r="D385" s="363"/>
      <c r="E385" s="363"/>
      <c r="F385" s="363"/>
      <c r="G385" s="363"/>
      <c r="H385" s="364"/>
      <c r="I385" s="363"/>
      <c r="J385" s="363"/>
      <c r="M385" s="362"/>
      <c r="N385" s="362"/>
    </row>
    <row r="386" spans="4:14" ht="15.75" customHeight="1">
      <c r="D386" s="363"/>
      <c r="E386" s="363"/>
      <c r="F386" s="363"/>
      <c r="G386" s="363"/>
      <c r="H386" s="364"/>
      <c r="I386" s="363"/>
      <c r="J386" s="363"/>
      <c r="M386" s="362"/>
      <c r="N386" s="362"/>
    </row>
    <row r="387" spans="4:14" ht="15.75" customHeight="1">
      <c r="D387" s="363"/>
      <c r="E387" s="363"/>
      <c r="F387" s="363"/>
      <c r="G387" s="363"/>
      <c r="H387" s="364"/>
      <c r="I387" s="363"/>
      <c r="J387" s="363"/>
      <c r="M387" s="362"/>
      <c r="N387" s="362"/>
    </row>
    <row r="388" spans="4:14" ht="15.75" customHeight="1">
      <c r="D388" s="363"/>
      <c r="E388" s="363"/>
      <c r="F388" s="363"/>
      <c r="G388" s="363"/>
      <c r="H388" s="364"/>
      <c r="I388" s="363"/>
      <c r="J388" s="363"/>
      <c r="M388" s="362"/>
      <c r="N388" s="362"/>
    </row>
    <row r="389" spans="4:14" ht="15.75" customHeight="1">
      <c r="D389" s="363"/>
      <c r="E389" s="363"/>
      <c r="F389" s="363"/>
      <c r="G389" s="363"/>
      <c r="H389" s="364"/>
      <c r="I389" s="363"/>
      <c r="J389" s="363"/>
      <c r="M389" s="362"/>
      <c r="N389" s="362"/>
    </row>
    <row r="390" spans="4:14" ht="15.75" customHeight="1">
      <c r="D390" s="363"/>
      <c r="E390" s="363"/>
      <c r="F390" s="363"/>
      <c r="G390" s="363"/>
      <c r="H390" s="364"/>
      <c r="I390" s="363"/>
      <c r="J390" s="363"/>
      <c r="M390" s="362"/>
      <c r="N390" s="362"/>
    </row>
    <row r="391" spans="4:14" ht="15.75" customHeight="1">
      <c r="D391" s="363"/>
      <c r="E391" s="363"/>
      <c r="F391" s="363"/>
      <c r="G391" s="363"/>
      <c r="H391" s="364"/>
      <c r="I391" s="363"/>
      <c r="J391" s="363"/>
      <c r="M391" s="362"/>
      <c r="N391" s="362"/>
    </row>
    <row r="392" spans="4:14" ht="15.75" customHeight="1">
      <c r="D392" s="363"/>
      <c r="E392" s="363"/>
      <c r="F392" s="363"/>
      <c r="G392" s="363"/>
      <c r="H392" s="364"/>
      <c r="I392" s="363"/>
      <c r="J392" s="363"/>
      <c r="M392" s="362"/>
      <c r="N392" s="362"/>
    </row>
    <row r="393" spans="4:14" ht="15.75" customHeight="1">
      <c r="D393" s="363"/>
      <c r="E393" s="363"/>
      <c r="F393" s="363"/>
      <c r="G393" s="363"/>
      <c r="H393" s="364"/>
      <c r="I393" s="363"/>
      <c r="J393" s="363"/>
      <c r="M393" s="362"/>
      <c r="N393" s="362"/>
    </row>
    <row r="394" spans="4:14" ht="15.75" customHeight="1">
      <c r="D394" s="363"/>
      <c r="E394" s="363"/>
      <c r="F394" s="363"/>
      <c r="G394" s="363"/>
      <c r="H394" s="364"/>
      <c r="I394" s="363"/>
      <c r="J394" s="363"/>
      <c r="M394" s="362"/>
      <c r="N394" s="362"/>
    </row>
    <row r="395" spans="4:14" ht="15.75" customHeight="1">
      <c r="D395" s="363"/>
      <c r="E395" s="363"/>
      <c r="F395" s="363"/>
      <c r="G395" s="363"/>
      <c r="H395" s="364"/>
      <c r="I395" s="363"/>
      <c r="J395" s="363"/>
      <c r="M395" s="362"/>
      <c r="N395" s="362"/>
    </row>
    <row r="396" spans="4:14" ht="15.75" customHeight="1">
      <c r="D396" s="363"/>
      <c r="E396" s="363"/>
      <c r="F396" s="363"/>
      <c r="G396" s="363"/>
      <c r="H396" s="364"/>
      <c r="I396" s="363"/>
      <c r="J396" s="363"/>
      <c r="M396" s="362"/>
      <c r="N396" s="362"/>
    </row>
    <row r="397" spans="4:14" ht="15.75" customHeight="1">
      <c r="D397" s="363"/>
      <c r="E397" s="363"/>
      <c r="F397" s="363"/>
      <c r="G397" s="363"/>
      <c r="H397" s="364"/>
      <c r="I397" s="363"/>
      <c r="J397" s="363"/>
      <c r="M397" s="362"/>
      <c r="N397" s="362"/>
    </row>
    <row r="398" spans="4:14" ht="15.75" customHeight="1">
      <c r="D398" s="363"/>
      <c r="E398" s="363"/>
      <c r="F398" s="363"/>
      <c r="G398" s="363"/>
      <c r="H398" s="364"/>
      <c r="I398" s="363"/>
      <c r="J398" s="363"/>
      <c r="M398" s="362"/>
      <c r="N398" s="362"/>
    </row>
    <row r="399" spans="4:14" ht="15.75" customHeight="1">
      <c r="D399" s="363"/>
      <c r="E399" s="363"/>
      <c r="F399" s="363"/>
      <c r="G399" s="363"/>
      <c r="H399" s="364"/>
      <c r="I399" s="363"/>
      <c r="J399" s="363"/>
      <c r="M399" s="362"/>
      <c r="N399" s="362"/>
    </row>
    <row r="400" spans="4:14" ht="15.75" customHeight="1">
      <c r="D400" s="363"/>
      <c r="E400" s="363"/>
      <c r="F400" s="363"/>
      <c r="G400" s="363"/>
      <c r="H400" s="364"/>
      <c r="I400" s="363"/>
      <c r="J400" s="363"/>
      <c r="M400" s="362"/>
      <c r="N400" s="362"/>
    </row>
    <row r="401" spans="4:14" ht="15.75" customHeight="1">
      <c r="D401" s="363"/>
      <c r="E401" s="363"/>
      <c r="F401" s="363"/>
      <c r="G401" s="363"/>
      <c r="H401" s="364"/>
      <c r="I401" s="363"/>
      <c r="J401" s="363"/>
      <c r="M401" s="362"/>
      <c r="N401" s="362"/>
    </row>
    <row r="402" spans="4:14" ht="15.75" customHeight="1">
      <c r="D402" s="363"/>
      <c r="E402" s="363"/>
      <c r="F402" s="363"/>
      <c r="G402" s="363"/>
      <c r="H402" s="364"/>
      <c r="I402" s="363"/>
      <c r="J402" s="363"/>
      <c r="M402" s="362"/>
      <c r="N402" s="362"/>
    </row>
    <row r="403" spans="4:14" ht="15.75" customHeight="1">
      <c r="D403" s="363"/>
      <c r="E403" s="363"/>
      <c r="F403" s="363"/>
      <c r="G403" s="363"/>
      <c r="H403" s="364"/>
      <c r="I403" s="363"/>
      <c r="J403" s="363"/>
      <c r="M403" s="362"/>
      <c r="N403" s="362"/>
    </row>
    <row r="404" spans="4:14" ht="15.75" customHeight="1">
      <c r="D404" s="363"/>
      <c r="E404" s="363"/>
      <c r="F404" s="363"/>
      <c r="G404" s="363"/>
      <c r="H404" s="364"/>
      <c r="I404" s="363"/>
      <c r="J404" s="363"/>
      <c r="M404" s="362"/>
      <c r="N404" s="362"/>
    </row>
    <row r="405" spans="4:14" ht="15.75" customHeight="1">
      <c r="D405" s="363"/>
      <c r="E405" s="363"/>
      <c r="F405" s="363"/>
      <c r="G405" s="363"/>
      <c r="H405" s="364"/>
      <c r="I405" s="363"/>
      <c r="J405" s="363"/>
      <c r="M405" s="362"/>
      <c r="N405" s="362"/>
    </row>
    <row r="406" spans="4:14" ht="15.75" customHeight="1">
      <c r="D406" s="363"/>
      <c r="E406" s="363"/>
      <c r="F406" s="363"/>
      <c r="G406" s="363"/>
      <c r="H406" s="364"/>
      <c r="I406" s="363"/>
      <c r="J406" s="363"/>
      <c r="M406" s="362"/>
      <c r="N406" s="362"/>
    </row>
    <row r="407" spans="4:14" ht="15.75" customHeight="1">
      <c r="D407" s="363"/>
      <c r="E407" s="363"/>
      <c r="F407" s="363"/>
      <c r="G407" s="363"/>
      <c r="H407" s="364"/>
      <c r="I407" s="363"/>
      <c r="J407" s="363"/>
      <c r="M407" s="362"/>
      <c r="N407" s="362"/>
    </row>
    <row r="408" spans="4:14" ht="15.75" customHeight="1">
      <c r="D408" s="363"/>
      <c r="E408" s="363"/>
      <c r="F408" s="363"/>
      <c r="G408" s="363"/>
      <c r="H408" s="364"/>
      <c r="I408" s="363"/>
      <c r="J408" s="363"/>
      <c r="M408" s="362"/>
      <c r="N408" s="362"/>
    </row>
    <row r="409" spans="4:14" ht="15.75" customHeight="1">
      <c r="D409" s="363"/>
      <c r="E409" s="363"/>
      <c r="F409" s="363"/>
      <c r="G409" s="363"/>
      <c r="H409" s="364"/>
      <c r="I409" s="363"/>
      <c r="J409" s="363"/>
      <c r="M409" s="362"/>
      <c r="N409" s="362"/>
    </row>
    <row r="410" spans="4:14" ht="15.75" customHeight="1">
      <c r="D410" s="363"/>
      <c r="E410" s="363"/>
      <c r="F410" s="363"/>
      <c r="G410" s="363"/>
      <c r="H410" s="364"/>
      <c r="I410" s="363"/>
      <c r="J410" s="363"/>
      <c r="M410" s="362"/>
      <c r="N410" s="362"/>
    </row>
    <row r="411" spans="4:14" ht="15.75" customHeight="1">
      <c r="D411" s="363"/>
      <c r="E411" s="363"/>
      <c r="F411" s="363"/>
      <c r="G411" s="363"/>
      <c r="H411" s="364"/>
      <c r="I411" s="363"/>
      <c r="J411" s="363"/>
      <c r="M411" s="362"/>
      <c r="N411" s="362"/>
    </row>
    <row r="412" spans="4:14" ht="15.75" customHeight="1">
      <c r="D412" s="363"/>
      <c r="E412" s="363"/>
      <c r="F412" s="363"/>
      <c r="G412" s="363"/>
      <c r="H412" s="364"/>
      <c r="I412" s="363"/>
      <c r="J412" s="363"/>
      <c r="M412" s="362"/>
      <c r="N412" s="362"/>
    </row>
    <row r="413" spans="4:14" ht="15.75" customHeight="1">
      <c r="D413" s="363"/>
      <c r="E413" s="363"/>
      <c r="F413" s="363"/>
      <c r="G413" s="363"/>
      <c r="H413" s="364"/>
      <c r="I413" s="363"/>
      <c r="J413" s="363"/>
      <c r="M413" s="362"/>
      <c r="N413" s="362"/>
    </row>
    <row r="414" spans="4:14" ht="15.75" customHeight="1">
      <c r="D414" s="363"/>
      <c r="E414" s="363"/>
      <c r="F414" s="363"/>
      <c r="G414" s="363"/>
      <c r="H414" s="364"/>
      <c r="I414" s="363"/>
      <c r="J414" s="363"/>
      <c r="M414" s="362"/>
      <c r="N414" s="362"/>
    </row>
    <row r="415" spans="4:14" ht="15.75" customHeight="1">
      <c r="D415" s="363"/>
      <c r="E415" s="363"/>
      <c r="F415" s="363"/>
      <c r="G415" s="363"/>
      <c r="H415" s="364"/>
      <c r="I415" s="363"/>
      <c r="J415" s="363"/>
      <c r="M415" s="362"/>
      <c r="N415" s="362"/>
    </row>
    <row r="416" spans="4:14" ht="15.75" customHeight="1">
      <c r="D416" s="363"/>
      <c r="E416" s="363"/>
      <c r="F416" s="363"/>
      <c r="G416" s="363"/>
      <c r="H416" s="364"/>
      <c r="I416" s="363"/>
      <c r="J416" s="363"/>
      <c r="M416" s="362"/>
      <c r="N416" s="362"/>
    </row>
    <row r="417" spans="4:14" ht="15.75" customHeight="1">
      <c r="D417" s="363"/>
      <c r="E417" s="363"/>
      <c r="F417" s="363"/>
      <c r="G417" s="363"/>
      <c r="H417" s="364"/>
      <c r="I417" s="363"/>
      <c r="J417" s="363"/>
      <c r="M417" s="362"/>
      <c r="N417" s="362"/>
    </row>
    <row r="418" spans="4:14" ht="15.75" customHeight="1">
      <c r="D418" s="363"/>
      <c r="E418" s="363"/>
      <c r="F418" s="363"/>
      <c r="G418" s="363"/>
      <c r="H418" s="364"/>
      <c r="I418" s="363"/>
      <c r="J418" s="363"/>
      <c r="M418" s="362"/>
      <c r="N418" s="362"/>
    </row>
    <row r="419" spans="4:14" ht="15.75" customHeight="1">
      <c r="D419" s="363"/>
      <c r="E419" s="363"/>
      <c r="F419" s="363"/>
      <c r="G419" s="363"/>
      <c r="H419" s="364"/>
      <c r="I419" s="363"/>
      <c r="J419" s="363"/>
      <c r="M419" s="362"/>
      <c r="N419" s="362"/>
    </row>
    <row r="420" spans="4:14" ht="15.75" customHeight="1">
      <c r="D420" s="363"/>
      <c r="E420" s="363"/>
      <c r="F420" s="363"/>
      <c r="G420" s="363"/>
      <c r="H420" s="364"/>
      <c r="I420" s="363"/>
      <c r="J420" s="363"/>
      <c r="M420" s="362"/>
      <c r="N420" s="362"/>
    </row>
    <row r="421" spans="4:14" ht="15.75" customHeight="1">
      <c r="D421" s="363"/>
      <c r="E421" s="363"/>
      <c r="F421" s="363"/>
      <c r="G421" s="363"/>
      <c r="H421" s="364"/>
      <c r="I421" s="363"/>
      <c r="J421" s="363"/>
      <c r="M421" s="362"/>
      <c r="N421" s="362"/>
    </row>
    <row r="422" spans="4:14" ht="15.75" customHeight="1">
      <c r="D422" s="363"/>
      <c r="E422" s="363"/>
      <c r="F422" s="363"/>
      <c r="G422" s="363"/>
      <c r="H422" s="364"/>
      <c r="I422" s="363"/>
      <c r="J422" s="363"/>
      <c r="M422" s="362"/>
      <c r="N422" s="362"/>
    </row>
    <row r="423" spans="4:14" ht="15.75" customHeight="1">
      <c r="D423" s="363"/>
      <c r="E423" s="363"/>
      <c r="F423" s="363"/>
      <c r="G423" s="363"/>
      <c r="H423" s="364"/>
      <c r="I423" s="363"/>
      <c r="J423" s="363"/>
      <c r="M423" s="362"/>
      <c r="N423" s="362"/>
    </row>
    <row r="424" spans="4:14" ht="15.75" customHeight="1">
      <c r="D424" s="363"/>
      <c r="E424" s="363"/>
      <c r="F424" s="363"/>
      <c r="G424" s="363"/>
      <c r="H424" s="364"/>
      <c r="I424" s="363"/>
      <c r="J424" s="363"/>
      <c r="M424" s="362"/>
      <c r="N424" s="362"/>
    </row>
    <row r="425" spans="4:14" ht="15.75" customHeight="1">
      <c r="D425" s="363"/>
      <c r="E425" s="363"/>
      <c r="F425" s="363"/>
      <c r="G425" s="363"/>
      <c r="H425" s="364"/>
      <c r="I425" s="363"/>
      <c r="J425" s="363"/>
      <c r="M425" s="362"/>
      <c r="N425" s="362"/>
    </row>
    <row r="426" spans="4:14" ht="15.75" customHeight="1">
      <c r="D426" s="363"/>
      <c r="E426" s="363"/>
      <c r="F426" s="363"/>
      <c r="G426" s="363"/>
      <c r="H426" s="364"/>
      <c r="I426" s="363"/>
      <c r="J426" s="363"/>
      <c r="M426" s="362"/>
      <c r="N426" s="362"/>
    </row>
    <row r="427" spans="4:14" ht="15.75" customHeight="1">
      <c r="D427" s="363"/>
      <c r="E427" s="363"/>
      <c r="F427" s="363"/>
      <c r="G427" s="363"/>
      <c r="H427" s="364"/>
      <c r="I427" s="363"/>
      <c r="J427" s="363"/>
      <c r="M427" s="362"/>
      <c r="N427" s="362"/>
    </row>
    <row r="428" spans="4:14" ht="15.75" customHeight="1">
      <c r="D428" s="363"/>
      <c r="E428" s="363"/>
      <c r="F428" s="363"/>
      <c r="G428" s="363"/>
      <c r="H428" s="364"/>
      <c r="I428" s="363"/>
      <c r="J428" s="363"/>
      <c r="M428" s="362"/>
      <c r="N428" s="362"/>
    </row>
    <row r="429" spans="4:14" ht="15.75" customHeight="1">
      <c r="D429" s="363"/>
      <c r="E429" s="363"/>
      <c r="F429" s="363"/>
      <c r="G429" s="363"/>
      <c r="H429" s="364"/>
      <c r="I429" s="363"/>
      <c r="J429" s="363"/>
      <c r="M429" s="362"/>
      <c r="N429" s="362"/>
    </row>
    <row r="430" spans="4:14" ht="15.75" customHeight="1">
      <c r="D430" s="363"/>
      <c r="E430" s="363"/>
      <c r="F430" s="363"/>
      <c r="G430" s="363"/>
      <c r="H430" s="364"/>
      <c r="I430" s="363"/>
      <c r="J430" s="363"/>
      <c r="M430" s="362"/>
      <c r="N430" s="362"/>
    </row>
    <row r="431" spans="4:14" ht="15.75" customHeight="1">
      <c r="D431" s="363"/>
      <c r="E431" s="363"/>
      <c r="F431" s="363"/>
      <c r="G431" s="363"/>
      <c r="H431" s="364"/>
      <c r="I431" s="363"/>
      <c r="J431" s="363"/>
      <c r="M431" s="362"/>
      <c r="N431" s="362"/>
    </row>
    <row r="432" spans="4:14" ht="15.75" customHeight="1">
      <c r="D432" s="363"/>
      <c r="E432" s="363"/>
      <c r="F432" s="363"/>
      <c r="G432" s="363"/>
      <c r="H432" s="364"/>
      <c r="I432" s="363"/>
      <c r="J432" s="363"/>
      <c r="M432" s="362"/>
      <c r="N432" s="362"/>
    </row>
    <row r="433" spans="4:14" ht="15.75" customHeight="1">
      <c r="D433" s="363"/>
      <c r="E433" s="363"/>
      <c r="F433" s="363"/>
      <c r="G433" s="363"/>
      <c r="H433" s="364"/>
      <c r="I433" s="363"/>
      <c r="J433" s="363"/>
      <c r="M433" s="362"/>
      <c r="N433" s="362"/>
    </row>
    <row r="434" spans="4:14" ht="15.75" customHeight="1">
      <c r="D434" s="363"/>
      <c r="E434" s="363"/>
      <c r="F434" s="363"/>
      <c r="G434" s="363"/>
      <c r="H434" s="364"/>
      <c r="I434" s="363"/>
      <c r="J434" s="363"/>
      <c r="M434" s="362"/>
      <c r="N434" s="362"/>
    </row>
    <row r="435" spans="4:14" ht="15.75" customHeight="1">
      <c r="D435" s="363"/>
      <c r="E435" s="363"/>
      <c r="F435" s="363"/>
      <c r="G435" s="363"/>
      <c r="H435" s="364"/>
      <c r="I435" s="363"/>
      <c r="J435" s="363"/>
      <c r="M435" s="362"/>
      <c r="N435" s="362"/>
    </row>
    <row r="436" spans="4:14" ht="15.75" customHeight="1">
      <c r="D436" s="363"/>
      <c r="E436" s="363"/>
      <c r="F436" s="363"/>
      <c r="G436" s="363"/>
      <c r="H436" s="364"/>
      <c r="I436" s="363"/>
      <c r="J436" s="363"/>
      <c r="M436" s="362"/>
      <c r="N436" s="362"/>
    </row>
    <row r="437" spans="4:14" ht="15.75" customHeight="1">
      <c r="D437" s="363"/>
      <c r="E437" s="363"/>
      <c r="F437" s="363"/>
      <c r="G437" s="363"/>
      <c r="H437" s="364"/>
      <c r="I437" s="363"/>
      <c r="J437" s="363"/>
      <c r="M437" s="362"/>
      <c r="N437" s="362"/>
    </row>
    <row r="438" spans="4:14" ht="15.75" customHeight="1">
      <c r="D438" s="363"/>
      <c r="E438" s="363"/>
      <c r="F438" s="363"/>
      <c r="G438" s="363"/>
      <c r="H438" s="364"/>
      <c r="I438" s="363"/>
      <c r="J438" s="363"/>
      <c r="M438" s="362"/>
      <c r="N438" s="362"/>
    </row>
    <row r="439" spans="4:14" ht="15.75" customHeight="1">
      <c r="D439" s="363"/>
      <c r="E439" s="363"/>
      <c r="F439" s="363"/>
      <c r="G439" s="363"/>
      <c r="H439" s="364"/>
      <c r="I439" s="363"/>
      <c r="J439" s="363"/>
      <c r="M439" s="362"/>
      <c r="N439" s="362"/>
    </row>
    <row r="440" spans="4:14" ht="15.75" customHeight="1">
      <c r="D440" s="363"/>
      <c r="E440" s="363"/>
      <c r="F440" s="363"/>
      <c r="G440" s="363"/>
      <c r="H440" s="364"/>
      <c r="I440" s="363"/>
      <c r="J440" s="363"/>
      <c r="M440" s="362"/>
      <c r="N440" s="362"/>
    </row>
    <row r="441" spans="4:14" ht="15.75" customHeight="1">
      <c r="D441" s="363"/>
      <c r="E441" s="363"/>
      <c r="F441" s="363"/>
      <c r="G441" s="363"/>
      <c r="H441" s="364"/>
      <c r="I441" s="363"/>
      <c r="J441" s="363"/>
      <c r="M441" s="362"/>
      <c r="N441" s="362"/>
    </row>
    <row r="442" spans="4:14" ht="15.75" customHeight="1">
      <c r="D442" s="363"/>
      <c r="E442" s="363"/>
      <c r="F442" s="363"/>
      <c r="G442" s="363"/>
      <c r="H442" s="364"/>
      <c r="I442" s="363"/>
      <c r="J442" s="363"/>
      <c r="M442" s="362"/>
      <c r="N442" s="362"/>
    </row>
    <row r="443" spans="4:14" ht="15.75" customHeight="1">
      <c r="D443" s="363"/>
      <c r="E443" s="363"/>
      <c r="F443" s="363"/>
      <c r="G443" s="363"/>
      <c r="H443" s="364"/>
      <c r="I443" s="363"/>
      <c r="J443" s="363"/>
      <c r="M443" s="362"/>
      <c r="N443" s="362"/>
    </row>
    <row r="444" spans="4:14" ht="15.75" customHeight="1">
      <c r="D444" s="363"/>
      <c r="E444" s="363"/>
      <c r="F444" s="363"/>
      <c r="G444" s="363"/>
      <c r="H444" s="364"/>
      <c r="I444" s="363"/>
      <c r="J444" s="363"/>
      <c r="M444" s="362"/>
      <c r="N444" s="362"/>
    </row>
    <row r="445" spans="4:14" ht="15.75" customHeight="1">
      <c r="D445" s="363"/>
      <c r="E445" s="363"/>
      <c r="F445" s="363"/>
      <c r="G445" s="363"/>
      <c r="H445" s="364"/>
      <c r="I445" s="363"/>
      <c r="J445" s="363"/>
      <c r="M445" s="362"/>
      <c r="N445" s="362"/>
    </row>
    <row r="446" spans="4:14" ht="15.75" customHeight="1">
      <c r="D446" s="363"/>
      <c r="E446" s="363"/>
      <c r="F446" s="363"/>
      <c r="G446" s="363"/>
      <c r="H446" s="364"/>
      <c r="I446" s="363"/>
      <c r="J446" s="363"/>
      <c r="M446" s="362"/>
      <c r="N446" s="362"/>
    </row>
    <row r="447" spans="4:14" ht="15.75" customHeight="1">
      <c r="D447" s="363"/>
      <c r="E447" s="363"/>
      <c r="F447" s="363"/>
      <c r="G447" s="363"/>
      <c r="H447" s="364"/>
      <c r="I447" s="363"/>
      <c r="J447" s="363"/>
      <c r="M447" s="362"/>
      <c r="N447" s="362"/>
    </row>
    <row r="448" spans="4:14" ht="15.75" customHeight="1">
      <c r="D448" s="363"/>
      <c r="E448" s="363"/>
      <c r="F448" s="363"/>
      <c r="G448" s="363"/>
      <c r="H448" s="364"/>
      <c r="I448" s="363"/>
      <c r="J448" s="363"/>
      <c r="M448" s="362"/>
      <c r="N448" s="362"/>
    </row>
    <row r="449" spans="4:14" ht="15.75" customHeight="1">
      <c r="D449" s="363"/>
      <c r="E449" s="363"/>
      <c r="F449" s="363"/>
      <c r="G449" s="363"/>
      <c r="H449" s="364"/>
      <c r="I449" s="363"/>
      <c r="J449" s="363"/>
      <c r="M449" s="362"/>
      <c r="N449" s="362"/>
    </row>
    <row r="450" spans="4:14" ht="15.75" customHeight="1">
      <c r="D450" s="363"/>
      <c r="E450" s="363"/>
      <c r="F450" s="363"/>
      <c r="G450" s="363"/>
      <c r="H450" s="364"/>
      <c r="I450" s="363"/>
      <c r="J450" s="363"/>
      <c r="M450" s="362"/>
      <c r="N450" s="362"/>
    </row>
    <row r="451" spans="4:14" ht="15.75" customHeight="1">
      <c r="D451" s="363"/>
      <c r="E451" s="363"/>
      <c r="F451" s="363"/>
      <c r="G451" s="363"/>
      <c r="H451" s="364"/>
      <c r="I451" s="363"/>
      <c r="J451" s="363"/>
      <c r="M451" s="362"/>
      <c r="N451" s="362"/>
    </row>
    <row r="452" spans="4:14" ht="15.75" customHeight="1">
      <c r="D452" s="363"/>
      <c r="E452" s="363"/>
      <c r="F452" s="363"/>
      <c r="G452" s="363"/>
      <c r="H452" s="364"/>
      <c r="I452" s="363"/>
      <c r="J452" s="363"/>
      <c r="M452" s="362"/>
      <c r="N452" s="362"/>
    </row>
    <row r="453" spans="4:14" ht="15.75" customHeight="1">
      <c r="D453" s="363"/>
      <c r="E453" s="363"/>
      <c r="F453" s="363"/>
      <c r="G453" s="363"/>
      <c r="H453" s="364"/>
      <c r="I453" s="363"/>
      <c r="J453" s="363"/>
      <c r="M453" s="362"/>
      <c r="N453" s="362"/>
    </row>
    <row r="454" spans="4:14" ht="15.75" customHeight="1">
      <c r="D454" s="363"/>
      <c r="E454" s="363"/>
      <c r="F454" s="363"/>
      <c r="G454" s="363"/>
      <c r="H454" s="364"/>
      <c r="I454" s="363"/>
      <c r="J454" s="363"/>
      <c r="M454" s="362"/>
      <c r="N454" s="362"/>
    </row>
    <row r="455" spans="4:14" ht="15.75" customHeight="1">
      <c r="D455" s="363"/>
      <c r="E455" s="363"/>
      <c r="F455" s="363"/>
      <c r="G455" s="363"/>
      <c r="H455" s="364"/>
      <c r="I455" s="363"/>
      <c r="J455" s="363"/>
      <c r="M455" s="362"/>
      <c r="N455" s="362"/>
    </row>
    <row r="456" spans="4:14" ht="15.75" customHeight="1">
      <c r="D456" s="363"/>
      <c r="E456" s="363"/>
      <c r="F456" s="363"/>
      <c r="G456" s="363"/>
      <c r="H456" s="364"/>
      <c r="I456" s="363"/>
      <c r="J456" s="363"/>
      <c r="M456" s="362"/>
      <c r="N456" s="362"/>
    </row>
    <row r="457" spans="4:14" ht="15.75" customHeight="1">
      <c r="D457" s="363"/>
      <c r="E457" s="363"/>
      <c r="F457" s="363"/>
      <c r="G457" s="363"/>
      <c r="H457" s="364"/>
      <c r="I457" s="363"/>
      <c r="J457" s="363"/>
      <c r="M457" s="362"/>
      <c r="N457" s="362"/>
    </row>
    <row r="458" spans="4:14" ht="15.75" customHeight="1">
      <c r="D458" s="363"/>
      <c r="E458" s="363"/>
      <c r="F458" s="363"/>
      <c r="G458" s="363"/>
      <c r="H458" s="364"/>
      <c r="I458" s="363"/>
      <c r="J458" s="363"/>
      <c r="M458" s="362"/>
      <c r="N458" s="362"/>
    </row>
    <row r="459" spans="4:14" ht="15.75" customHeight="1">
      <c r="D459" s="363"/>
      <c r="E459" s="363"/>
      <c r="F459" s="363"/>
      <c r="G459" s="363"/>
      <c r="H459" s="364"/>
      <c r="I459" s="363"/>
      <c r="J459" s="363"/>
      <c r="M459" s="362"/>
      <c r="N459" s="362"/>
    </row>
    <row r="460" spans="4:14" ht="15.75" customHeight="1">
      <c r="D460" s="363"/>
      <c r="E460" s="363"/>
      <c r="F460" s="363"/>
      <c r="G460" s="363"/>
      <c r="H460" s="364"/>
      <c r="I460" s="363"/>
      <c r="J460" s="363"/>
      <c r="M460" s="362"/>
      <c r="N460" s="362"/>
    </row>
    <row r="461" spans="4:14" ht="15.75" customHeight="1">
      <c r="D461" s="363"/>
      <c r="E461" s="363"/>
      <c r="F461" s="363"/>
      <c r="G461" s="363"/>
      <c r="H461" s="364"/>
      <c r="I461" s="363"/>
      <c r="J461" s="363"/>
      <c r="M461" s="362"/>
      <c r="N461" s="362"/>
    </row>
    <row r="462" spans="4:14" ht="15.75" customHeight="1">
      <c r="D462" s="363"/>
      <c r="E462" s="363"/>
      <c r="F462" s="363"/>
      <c r="G462" s="363"/>
      <c r="H462" s="364"/>
      <c r="I462" s="363"/>
      <c r="J462" s="363"/>
      <c r="M462" s="362"/>
      <c r="N462" s="362"/>
    </row>
    <row r="463" spans="4:14" ht="15.75" customHeight="1">
      <c r="D463" s="363"/>
      <c r="E463" s="363"/>
      <c r="F463" s="363"/>
      <c r="G463" s="363"/>
      <c r="H463" s="364"/>
      <c r="I463" s="363"/>
      <c r="J463" s="363"/>
      <c r="M463" s="362"/>
      <c r="N463" s="362"/>
    </row>
    <row r="464" spans="4:14" ht="15.75" customHeight="1">
      <c r="D464" s="363"/>
      <c r="E464" s="363"/>
      <c r="F464" s="363"/>
      <c r="G464" s="363"/>
      <c r="H464" s="364"/>
      <c r="I464" s="363"/>
      <c r="J464" s="363"/>
      <c r="M464" s="362"/>
      <c r="N464" s="362"/>
    </row>
    <row r="465" spans="4:14" ht="15.75" customHeight="1">
      <c r="D465" s="363"/>
      <c r="E465" s="363"/>
      <c r="F465" s="363"/>
      <c r="G465" s="363"/>
      <c r="H465" s="364"/>
      <c r="I465" s="363"/>
      <c r="J465" s="363"/>
      <c r="M465" s="362"/>
      <c r="N465" s="362"/>
    </row>
    <row r="466" spans="4:14" ht="15.75" customHeight="1">
      <c r="D466" s="363"/>
      <c r="E466" s="363"/>
      <c r="F466" s="363"/>
      <c r="G466" s="363"/>
      <c r="H466" s="364"/>
      <c r="I466" s="363"/>
      <c r="J466" s="363"/>
      <c r="M466" s="362"/>
      <c r="N466" s="362"/>
    </row>
    <row r="467" spans="4:14" ht="15.75" customHeight="1">
      <c r="D467" s="363"/>
      <c r="E467" s="363"/>
      <c r="F467" s="363"/>
      <c r="G467" s="363"/>
      <c r="H467" s="364"/>
      <c r="I467" s="363"/>
      <c r="J467" s="363"/>
      <c r="M467" s="362"/>
      <c r="N467" s="362"/>
    </row>
    <row r="468" spans="4:14" ht="15.75" customHeight="1">
      <c r="D468" s="363"/>
      <c r="E468" s="363"/>
      <c r="F468" s="363"/>
      <c r="G468" s="363"/>
      <c r="H468" s="364"/>
      <c r="I468" s="363"/>
      <c r="J468" s="363"/>
      <c r="M468" s="362"/>
      <c r="N468" s="362"/>
    </row>
    <row r="469" spans="4:14" ht="15.75" customHeight="1">
      <c r="D469" s="363"/>
      <c r="E469" s="363"/>
      <c r="F469" s="363"/>
      <c r="G469" s="363"/>
      <c r="H469" s="364"/>
      <c r="I469" s="363"/>
      <c r="J469" s="363"/>
      <c r="M469" s="362"/>
      <c r="N469" s="362"/>
    </row>
    <row r="470" spans="4:14" ht="15.75" customHeight="1">
      <c r="D470" s="363"/>
      <c r="E470" s="363"/>
      <c r="F470" s="363"/>
      <c r="G470" s="363"/>
      <c r="H470" s="364"/>
      <c r="I470" s="363"/>
      <c r="J470" s="363"/>
      <c r="M470" s="362"/>
      <c r="N470" s="362"/>
    </row>
    <row r="471" spans="4:14" ht="15.75" customHeight="1">
      <c r="D471" s="363"/>
      <c r="E471" s="363"/>
      <c r="F471" s="363"/>
      <c r="G471" s="363"/>
      <c r="H471" s="364"/>
      <c r="I471" s="363"/>
      <c r="J471" s="363"/>
      <c r="M471" s="362"/>
      <c r="N471" s="362"/>
    </row>
    <row r="472" spans="4:14" ht="15.75" customHeight="1">
      <c r="D472" s="363"/>
      <c r="E472" s="363"/>
      <c r="F472" s="363"/>
      <c r="G472" s="363"/>
      <c r="H472" s="364"/>
      <c r="I472" s="363"/>
      <c r="J472" s="363"/>
      <c r="M472" s="362"/>
      <c r="N472" s="362"/>
    </row>
    <row r="473" spans="4:14" ht="15.75" customHeight="1">
      <c r="D473" s="363"/>
      <c r="E473" s="363"/>
      <c r="F473" s="363"/>
      <c r="G473" s="363"/>
      <c r="H473" s="364"/>
      <c r="I473" s="363"/>
      <c r="J473" s="363"/>
      <c r="M473" s="362"/>
      <c r="N473" s="362"/>
    </row>
    <row r="474" spans="4:14" ht="15.75" customHeight="1">
      <c r="D474" s="363"/>
      <c r="E474" s="363"/>
      <c r="F474" s="363"/>
      <c r="G474" s="363"/>
      <c r="H474" s="364"/>
      <c r="I474" s="363"/>
      <c r="J474" s="363"/>
      <c r="M474" s="362"/>
      <c r="N474" s="362"/>
    </row>
    <row r="475" spans="4:14" ht="15.75" customHeight="1">
      <c r="D475" s="363"/>
      <c r="E475" s="363"/>
      <c r="F475" s="363"/>
      <c r="G475" s="363"/>
      <c r="H475" s="364"/>
      <c r="I475" s="363"/>
      <c r="J475" s="363"/>
      <c r="M475" s="362"/>
      <c r="N475" s="362"/>
    </row>
    <row r="476" spans="4:14" ht="15.75" customHeight="1">
      <c r="D476" s="363"/>
      <c r="E476" s="363"/>
      <c r="F476" s="363"/>
      <c r="G476" s="363"/>
      <c r="H476" s="364"/>
      <c r="I476" s="363"/>
      <c r="J476" s="363"/>
      <c r="M476" s="362"/>
      <c r="N476" s="362"/>
    </row>
    <row r="477" spans="4:14" ht="15.75" customHeight="1">
      <c r="D477" s="363"/>
      <c r="E477" s="363"/>
      <c r="F477" s="363"/>
      <c r="G477" s="363"/>
      <c r="H477" s="364"/>
      <c r="I477" s="363"/>
      <c r="J477" s="363"/>
      <c r="M477" s="362"/>
      <c r="N477" s="362"/>
    </row>
    <row r="478" spans="4:14" ht="15.75" customHeight="1">
      <c r="D478" s="363"/>
      <c r="E478" s="363"/>
      <c r="F478" s="363"/>
      <c r="G478" s="363"/>
      <c r="H478" s="364"/>
      <c r="I478" s="363"/>
      <c r="J478" s="363"/>
      <c r="M478" s="362"/>
      <c r="N478" s="362"/>
    </row>
    <row r="479" spans="4:14" ht="15.75" customHeight="1">
      <c r="D479" s="363"/>
      <c r="E479" s="363"/>
      <c r="F479" s="363"/>
      <c r="G479" s="363"/>
      <c r="H479" s="364"/>
      <c r="I479" s="363"/>
      <c r="J479" s="363"/>
      <c r="M479" s="362"/>
      <c r="N479" s="362"/>
    </row>
    <row r="480" spans="4:14" ht="15.75" customHeight="1">
      <c r="D480" s="363"/>
      <c r="E480" s="363"/>
      <c r="F480" s="363"/>
      <c r="G480" s="363"/>
      <c r="H480" s="364"/>
      <c r="I480" s="363"/>
      <c r="J480" s="363"/>
      <c r="M480" s="362"/>
      <c r="N480" s="362"/>
    </row>
    <row r="481" spans="4:14" ht="15.75" customHeight="1">
      <c r="D481" s="363"/>
      <c r="E481" s="363"/>
      <c r="F481" s="363"/>
      <c r="G481" s="363"/>
      <c r="H481" s="364"/>
      <c r="I481" s="363"/>
      <c r="J481" s="363"/>
      <c r="M481" s="362"/>
      <c r="N481" s="362"/>
    </row>
    <row r="482" spans="4:14" ht="15.75" customHeight="1">
      <c r="D482" s="363"/>
      <c r="E482" s="363"/>
      <c r="F482" s="363"/>
      <c r="G482" s="363"/>
      <c r="H482" s="364"/>
      <c r="I482" s="363"/>
      <c r="J482" s="363"/>
      <c r="M482" s="362"/>
      <c r="N482" s="362"/>
    </row>
    <row r="483" spans="4:14" ht="15.75" customHeight="1">
      <c r="D483" s="363"/>
      <c r="E483" s="363"/>
      <c r="F483" s="363"/>
      <c r="G483" s="363"/>
      <c r="H483" s="364"/>
      <c r="I483" s="363"/>
      <c r="J483" s="363"/>
      <c r="M483" s="362"/>
      <c r="N483" s="362"/>
    </row>
    <row r="484" spans="4:14" ht="15.75" customHeight="1">
      <c r="D484" s="363"/>
      <c r="E484" s="363"/>
      <c r="F484" s="363"/>
      <c r="G484" s="363"/>
      <c r="H484" s="364"/>
      <c r="I484" s="363"/>
      <c r="J484" s="363"/>
      <c r="M484" s="362"/>
      <c r="N484" s="362"/>
    </row>
    <row r="485" spans="4:14" ht="15.75" customHeight="1">
      <c r="D485" s="363"/>
      <c r="E485" s="363"/>
      <c r="F485" s="363"/>
      <c r="G485" s="363"/>
      <c r="H485" s="364"/>
      <c r="I485" s="363"/>
      <c r="J485" s="363"/>
      <c r="M485" s="362"/>
      <c r="N485" s="362"/>
    </row>
    <row r="486" spans="4:14" ht="15.75" customHeight="1">
      <c r="D486" s="363"/>
      <c r="E486" s="363"/>
      <c r="F486" s="363"/>
      <c r="G486" s="363"/>
      <c r="H486" s="364"/>
      <c r="I486" s="363"/>
      <c r="J486" s="363"/>
      <c r="M486" s="362"/>
      <c r="N486" s="362"/>
    </row>
    <row r="487" spans="4:14" ht="15.75" customHeight="1">
      <c r="D487" s="363"/>
      <c r="E487" s="363"/>
      <c r="F487" s="363"/>
      <c r="G487" s="363"/>
      <c r="H487" s="364"/>
      <c r="I487" s="363"/>
      <c r="J487" s="363"/>
      <c r="M487" s="362"/>
      <c r="N487" s="362"/>
    </row>
    <row r="488" spans="4:14" ht="15.75" customHeight="1">
      <c r="D488" s="363"/>
      <c r="E488" s="363"/>
      <c r="F488" s="363"/>
      <c r="G488" s="363"/>
      <c r="H488" s="364"/>
      <c r="I488" s="363"/>
      <c r="J488" s="363"/>
      <c r="M488" s="362"/>
      <c r="N488" s="362"/>
    </row>
    <row r="489" spans="4:14" ht="15.75" customHeight="1">
      <c r="D489" s="363"/>
      <c r="E489" s="363"/>
      <c r="F489" s="363"/>
      <c r="G489" s="363"/>
      <c r="H489" s="364"/>
      <c r="I489" s="363"/>
      <c r="J489" s="363"/>
      <c r="M489" s="362"/>
      <c r="N489" s="362"/>
    </row>
    <row r="490" spans="4:14" ht="15.75" customHeight="1">
      <c r="D490" s="363"/>
      <c r="E490" s="363"/>
      <c r="F490" s="363"/>
      <c r="G490" s="363"/>
      <c r="H490" s="364"/>
      <c r="I490" s="363"/>
      <c r="J490" s="363"/>
      <c r="M490" s="362"/>
      <c r="N490" s="362"/>
    </row>
    <row r="491" spans="4:14" ht="15.75" customHeight="1">
      <c r="D491" s="363"/>
      <c r="E491" s="363"/>
      <c r="F491" s="363"/>
      <c r="G491" s="363"/>
      <c r="H491" s="364"/>
      <c r="I491" s="363"/>
      <c r="J491" s="363"/>
      <c r="M491" s="362"/>
      <c r="N491" s="362"/>
    </row>
    <row r="492" spans="4:14" ht="15.75" customHeight="1">
      <c r="D492" s="363"/>
      <c r="E492" s="363"/>
      <c r="F492" s="363"/>
      <c r="G492" s="363"/>
      <c r="H492" s="364"/>
      <c r="I492" s="363"/>
      <c r="J492" s="363"/>
      <c r="M492" s="362"/>
      <c r="N492" s="362"/>
    </row>
    <row r="493" spans="4:14" ht="15.75" customHeight="1">
      <c r="D493" s="363"/>
      <c r="E493" s="363"/>
      <c r="F493" s="363"/>
      <c r="G493" s="363"/>
      <c r="H493" s="364"/>
      <c r="I493" s="363"/>
      <c r="J493" s="363"/>
      <c r="M493" s="362"/>
      <c r="N493" s="362"/>
    </row>
    <row r="494" spans="4:14" ht="15.75" customHeight="1">
      <c r="D494" s="363"/>
      <c r="E494" s="363"/>
      <c r="F494" s="363"/>
      <c r="G494" s="363"/>
      <c r="H494" s="364"/>
      <c r="I494" s="363"/>
      <c r="J494" s="363"/>
      <c r="M494" s="362"/>
      <c r="N494" s="362"/>
    </row>
    <row r="495" spans="4:14" ht="15.75" customHeight="1">
      <c r="D495" s="363"/>
      <c r="E495" s="363"/>
      <c r="F495" s="363"/>
      <c r="G495" s="363"/>
      <c r="H495" s="364"/>
      <c r="I495" s="363"/>
      <c r="J495" s="363"/>
      <c r="M495" s="362"/>
      <c r="N495" s="362"/>
    </row>
    <row r="496" spans="4:14" ht="15.75" customHeight="1">
      <c r="D496" s="363"/>
      <c r="E496" s="363"/>
      <c r="F496" s="363"/>
      <c r="G496" s="363"/>
      <c r="H496" s="364"/>
      <c r="I496" s="363"/>
      <c r="J496" s="363"/>
      <c r="M496" s="362"/>
      <c r="N496" s="362"/>
    </row>
    <row r="497" spans="4:14" ht="15.75" customHeight="1">
      <c r="D497" s="363"/>
      <c r="E497" s="363"/>
      <c r="F497" s="363"/>
      <c r="G497" s="363"/>
      <c r="H497" s="364"/>
      <c r="I497" s="363"/>
      <c r="J497" s="363"/>
      <c r="M497" s="362"/>
      <c r="N497" s="362"/>
    </row>
    <row r="498" spans="4:14" ht="15.75" customHeight="1">
      <c r="D498" s="363"/>
      <c r="E498" s="363"/>
      <c r="F498" s="363"/>
      <c r="G498" s="363"/>
      <c r="H498" s="364"/>
      <c r="I498" s="363"/>
      <c r="J498" s="363"/>
      <c r="M498" s="362"/>
      <c r="N498" s="362"/>
    </row>
    <row r="499" spans="4:14" ht="15.75" customHeight="1">
      <c r="D499" s="363"/>
      <c r="E499" s="363"/>
      <c r="F499" s="363"/>
      <c r="G499" s="363"/>
      <c r="H499" s="364"/>
      <c r="I499" s="363"/>
      <c r="J499" s="363"/>
      <c r="M499" s="362"/>
      <c r="N499" s="362"/>
    </row>
    <row r="500" spans="4:14" ht="15.75" customHeight="1">
      <c r="D500" s="363"/>
      <c r="E500" s="363"/>
      <c r="F500" s="363"/>
      <c r="G500" s="363"/>
      <c r="H500" s="364"/>
      <c r="I500" s="363"/>
      <c r="J500" s="363"/>
      <c r="M500" s="362"/>
      <c r="N500" s="362"/>
    </row>
    <row r="501" spans="4:14" ht="15.75" customHeight="1">
      <c r="D501" s="363"/>
      <c r="E501" s="363"/>
      <c r="F501" s="363"/>
      <c r="G501" s="363"/>
      <c r="H501" s="364"/>
      <c r="I501" s="363"/>
      <c r="J501" s="363"/>
      <c r="M501" s="362"/>
      <c r="N501" s="362"/>
    </row>
    <row r="502" spans="4:14" ht="15.75" customHeight="1">
      <c r="D502" s="363"/>
      <c r="E502" s="363"/>
      <c r="F502" s="363"/>
      <c r="G502" s="363"/>
      <c r="H502" s="364"/>
      <c r="I502" s="363"/>
      <c r="J502" s="363"/>
      <c r="M502" s="362"/>
      <c r="N502" s="362"/>
    </row>
    <row r="503" spans="4:14" ht="15.75" customHeight="1">
      <c r="D503" s="363"/>
      <c r="E503" s="363"/>
      <c r="F503" s="363"/>
      <c r="G503" s="363"/>
      <c r="H503" s="364"/>
      <c r="I503" s="363"/>
      <c r="J503" s="363"/>
      <c r="M503" s="362"/>
      <c r="N503" s="362"/>
    </row>
    <row r="504" spans="4:14" ht="15.75" customHeight="1">
      <c r="D504" s="363"/>
      <c r="E504" s="363"/>
      <c r="F504" s="363"/>
      <c r="G504" s="363"/>
      <c r="H504" s="364"/>
      <c r="I504" s="363"/>
      <c r="J504" s="363"/>
      <c r="M504" s="362"/>
      <c r="N504" s="362"/>
    </row>
    <row r="505" spans="4:14" ht="15.75" customHeight="1">
      <c r="D505" s="363"/>
      <c r="E505" s="363"/>
      <c r="F505" s="363"/>
      <c r="G505" s="363"/>
      <c r="H505" s="364"/>
      <c r="I505" s="363"/>
      <c r="J505" s="363"/>
      <c r="M505" s="362"/>
      <c r="N505" s="362"/>
    </row>
    <row r="506" spans="4:14" ht="15.75" customHeight="1">
      <c r="D506" s="363"/>
      <c r="E506" s="363"/>
      <c r="F506" s="363"/>
      <c r="G506" s="363"/>
      <c r="H506" s="364"/>
      <c r="I506" s="363"/>
      <c r="J506" s="363"/>
      <c r="M506" s="362"/>
      <c r="N506" s="362"/>
    </row>
    <row r="507" spans="4:14" ht="15.75" customHeight="1">
      <c r="D507" s="363"/>
      <c r="E507" s="363"/>
      <c r="F507" s="363"/>
      <c r="G507" s="363"/>
      <c r="H507" s="364"/>
      <c r="I507" s="363"/>
      <c r="J507" s="363"/>
      <c r="M507" s="362"/>
      <c r="N507" s="362"/>
    </row>
    <row r="508" spans="4:14" ht="15.75" customHeight="1">
      <c r="D508" s="363"/>
      <c r="E508" s="363"/>
      <c r="F508" s="363"/>
      <c r="G508" s="363"/>
      <c r="H508" s="364"/>
      <c r="I508" s="363"/>
      <c r="J508" s="363"/>
      <c r="M508" s="362"/>
      <c r="N508" s="362"/>
    </row>
    <row r="509" spans="4:14" ht="15.75" customHeight="1">
      <c r="D509" s="363"/>
      <c r="E509" s="363"/>
      <c r="F509" s="363"/>
      <c r="G509" s="363"/>
      <c r="H509" s="364"/>
      <c r="I509" s="363"/>
      <c r="J509" s="363"/>
      <c r="M509" s="362"/>
      <c r="N509" s="362"/>
    </row>
    <row r="510" spans="4:14" ht="15.75" customHeight="1">
      <c r="D510" s="363"/>
      <c r="E510" s="363"/>
      <c r="F510" s="363"/>
      <c r="G510" s="363"/>
      <c r="H510" s="364"/>
      <c r="I510" s="363"/>
      <c r="J510" s="363"/>
      <c r="M510" s="362"/>
      <c r="N510" s="362"/>
    </row>
    <row r="511" spans="4:14" ht="15.75" customHeight="1">
      <c r="D511" s="363"/>
      <c r="E511" s="363"/>
      <c r="F511" s="363"/>
      <c r="G511" s="363"/>
      <c r="H511" s="364"/>
      <c r="I511" s="363"/>
      <c r="J511" s="363"/>
      <c r="M511" s="362"/>
      <c r="N511" s="362"/>
    </row>
    <row r="512" spans="4:14" ht="15.75" customHeight="1">
      <c r="D512" s="363"/>
      <c r="E512" s="363"/>
      <c r="F512" s="363"/>
      <c r="G512" s="363"/>
      <c r="H512" s="364"/>
      <c r="I512" s="363"/>
      <c r="J512" s="363"/>
      <c r="M512" s="362"/>
      <c r="N512" s="362"/>
    </row>
    <row r="513" spans="4:14" ht="15.75" customHeight="1">
      <c r="D513" s="363"/>
      <c r="E513" s="363"/>
      <c r="F513" s="363"/>
      <c r="G513" s="363"/>
      <c r="H513" s="364"/>
      <c r="I513" s="363"/>
      <c r="J513" s="363"/>
      <c r="M513" s="362"/>
      <c r="N513" s="362"/>
    </row>
    <row r="514" spans="4:14" ht="15.75" customHeight="1">
      <c r="D514" s="363"/>
      <c r="E514" s="363"/>
      <c r="F514" s="363"/>
      <c r="G514" s="363"/>
      <c r="H514" s="364"/>
      <c r="I514" s="363"/>
      <c r="J514" s="363"/>
      <c r="M514" s="362"/>
      <c r="N514" s="362"/>
    </row>
    <row r="515" spans="4:14" ht="15.75" customHeight="1">
      <c r="D515" s="363"/>
      <c r="E515" s="363"/>
      <c r="F515" s="363"/>
      <c r="G515" s="363"/>
      <c r="H515" s="364"/>
      <c r="I515" s="363"/>
      <c r="J515" s="363"/>
      <c r="M515" s="362"/>
      <c r="N515" s="362"/>
    </row>
    <row r="516" spans="4:14" ht="15.75" customHeight="1">
      <c r="D516" s="363"/>
      <c r="E516" s="363"/>
      <c r="F516" s="363"/>
      <c r="G516" s="363"/>
      <c r="H516" s="364"/>
      <c r="I516" s="363"/>
      <c r="J516" s="363"/>
      <c r="M516" s="362"/>
      <c r="N516" s="362"/>
    </row>
    <row r="517" spans="4:14" ht="15.75" customHeight="1">
      <c r="D517" s="363"/>
      <c r="E517" s="363"/>
      <c r="F517" s="363"/>
      <c r="G517" s="363"/>
      <c r="H517" s="364"/>
      <c r="I517" s="363"/>
      <c r="J517" s="363"/>
      <c r="M517" s="362"/>
      <c r="N517" s="362"/>
    </row>
    <row r="518" spans="4:14" ht="15.75" customHeight="1">
      <c r="D518" s="363"/>
      <c r="E518" s="363"/>
      <c r="F518" s="363"/>
      <c r="G518" s="363"/>
      <c r="H518" s="364"/>
      <c r="I518" s="363"/>
      <c r="J518" s="363"/>
      <c r="M518" s="362"/>
      <c r="N518" s="362"/>
    </row>
    <row r="519" spans="4:14" ht="15.75" customHeight="1">
      <c r="D519" s="363"/>
      <c r="E519" s="363"/>
      <c r="F519" s="363"/>
      <c r="G519" s="363"/>
      <c r="H519" s="364"/>
      <c r="I519" s="363"/>
      <c r="J519" s="363"/>
      <c r="M519" s="362"/>
      <c r="N519" s="362"/>
    </row>
    <row r="520" spans="4:14" ht="15.75" customHeight="1">
      <c r="D520" s="363"/>
      <c r="E520" s="363"/>
      <c r="F520" s="363"/>
      <c r="G520" s="363"/>
      <c r="H520" s="364"/>
      <c r="I520" s="363"/>
      <c r="J520" s="363"/>
      <c r="M520" s="362"/>
      <c r="N520" s="362"/>
    </row>
    <row r="521" spans="4:14" ht="15.75" customHeight="1">
      <c r="D521" s="363"/>
      <c r="E521" s="363"/>
      <c r="F521" s="363"/>
      <c r="G521" s="363"/>
      <c r="H521" s="364"/>
      <c r="I521" s="363"/>
      <c r="J521" s="363"/>
      <c r="M521" s="362"/>
      <c r="N521" s="362"/>
    </row>
    <row r="522" spans="4:14" ht="15.75" customHeight="1">
      <c r="D522" s="363"/>
      <c r="E522" s="363"/>
      <c r="F522" s="363"/>
      <c r="G522" s="363"/>
      <c r="H522" s="364"/>
      <c r="I522" s="363"/>
      <c r="J522" s="363"/>
      <c r="M522" s="362"/>
      <c r="N522" s="362"/>
    </row>
    <row r="523" spans="4:14" ht="15.75" customHeight="1">
      <c r="D523" s="363"/>
      <c r="E523" s="363"/>
      <c r="F523" s="363"/>
      <c r="G523" s="363"/>
      <c r="H523" s="364"/>
      <c r="I523" s="363"/>
      <c r="J523" s="363"/>
      <c r="M523" s="362"/>
      <c r="N523" s="362"/>
    </row>
    <row r="524" spans="4:14" ht="15.75" customHeight="1">
      <c r="D524" s="363"/>
      <c r="E524" s="363"/>
      <c r="F524" s="363"/>
      <c r="G524" s="363"/>
      <c r="H524" s="364"/>
      <c r="I524" s="363"/>
      <c r="J524" s="363"/>
      <c r="M524" s="362"/>
      <c r="N524" s="362"/>
    </row>
    <row r="525" spans="4:14" ht="15.75" customHeight="1">
      <c r="D525" s="363"/>
      <c r="E525" s="363"/>
      <c r="F525" s="363"/>
      <c r="G525" s="363"/>
      <c r="H525" s="364"/>
      <c r="I525" s="363"/>
      <c r="J525" s="363"/>
      <c r="M525" s="362"/>
      <c r="N525" s="362"/>
    </row>
    <row r="526" spans="4:14" ht="15.75" customHeight="1">
      <c r="D526" s="363"/>
      <c r="E526" s="363"/>
      <c r="F526" s="363"/>
      <c r="G526" s="363"/>
      <c r="H526" s="364"/>
      <c r="I526" s="363"/>
      <c r="J526" s="363"/>
      <c r="M526" s="362"/>
      <c r="N526" s="362"/>
    </row>
    <row r="527" spans="4:14" ht="15.75" customHeight="1">
      <c r="D527" s="363"/>
      <c r="E527" s="363"/>
      <c r="F527" s="363"/>
      <c r="G527" s="363"/>
      <c r="H527" s="364"/>
      <c r="I527" s="363"/>
      <c r="J527" s="363"/>
      <c r="M527" s="362"/>
      <c r="N527" s="362"/>
    </row>
    <row r="528" spans="4:14" ht="15.75" customHeight="1">
      <c r="D528" s="363"/>
      <c r="E528" s="363"/>
      <c r="F528" s="363"/>
      <c r="G528" s="363"/>
      <c r="H528" s="364"/>
      <c r="I528" s="363"/>
      <c r="J528" s="363"/>
      <c r="M528" s="362"/>
      <c r="N528" s="362"/>
    </row>
    <row r="529" spans="4:14" ht="15.75" customHeight="1">
      <c r="D529" s="363"/>
      <c r="E529" s="363"/>
      <c r="F529" s="363"/>
      <c r="G529" s="363"/>
      <c r="H529" s="364"/>
      <c r="I529" s="363"/>
      <c r="J529" s="363"/>
      <c r="M529" s="362"/>
      <c r="N529" s="362"/>
    </row>
    <row r="530" spans="4:14" ht="15.75" customHeight="1">
      <c r="D530" s="363"/>
      <c r="E530" s="363"/>
      <c r="F530" s="363"/>
      <c r="G530" s="363"/>
      <c r="H530" s="364"/>
      <c r="I530" s="363"/>
      <c r="J530" s="363"/>
      <c r="M530" s="362"/>
      <c r="N530" s="362"/>
    </row>
    <row r="531" spans="4:14" ht="15.75" customHeight="1">
      <c r="D531" s="363"/>
      <c r="E531" s="363"/>
      <c r="F531" s="363"/>
      <c r="G531" s="363"/>
      <c r="H531" s="364"/>
      <c r="I531" s="363"/>
      <c r="J531" s="363"/>
      <c r="M531" s="362"/>
      <c r="N531" s="362"/>
    </row>
    <row r="532" spans="4:14" ht="15.75" customHeight="1">
      <c r="D532" s="363"/>
      <c r="E532" s="363"/>
      <c r="F532" s="363"/>
      <c r="G532" s="363"/>
      <c r="H532" s="364"/>
      <c r="I532" s="363"/>
      <c r="J532" s="363"/>
      <c r="M532" s="362"/>
      <c r="N532" s="362"/>
    </row>
    <row r="533" spans="4:14" ht="15.75" customHeight="1">
      <c r="D533" s="363"/>
      <c r="E533" s="363"/>
      <c r="F533" s="363"/>
      <c r="G533" s="363"/>
      <c r="H533" s="364"/>
      <c r="I533" s="363"/>
      <c r="J533" s="363"/>
      <c r="M533" s="362"/>
      <c r="N533" s="362"/>
    </row>
    <row r="534" spans="4:14" ht="15.75" customHeight="1">
      <c r="D534" s="363"/>
      <c r="E534" s="363"/>
      <c r="F534" s="363"/>
      <c r="G534" s="363"/>
      <c r="H534" s="364"/>
      <c r="I534" s="363"/>
      <c r="J534" s="363"/>
      <c r="M534" s="362"/>
      <c r="N534" s="362"/>
    </row>
    <row r="535" spans="4:14" ht="15.75" customHeight="1">
      <c r="D535" s="363"/>
      <c r="E535" s="363"/>
      <c r="F535" s="363"/>
      <c r="G535" s="363"/>
      <c r="H535" s="364"/>
      <c r="I535" s="363"/>
      <c r="J535" s="363"/>
      <c r="M535" s="362"/>
      <c r="N535" s="362"/>
    </row>
    <row r="536" spans="4:14" ht="15.75" customHeight="1">
      <c r="D536" s="363"/>
      <c r="E536" s="363"/>
      <c r="F536" s="363"/>
      <c r="G536" s="363"/>
      <c r="H536" s="364"/>
      <c r="I536" s="363"/>
      <c r="J536" s="363"/>
      <c r="M536" s="362"/>
      <c r="N536" s="362"/>
    </row>
    <row r="537" spans="4:14" ht="15.75" customHeight="1">
      <c r="D537" s="363"/>
      <c r="E537" s="363"/>
      <c r="F537" s="363"/>
      <c r="G537" s="363"/>
      <c r="H537" s="364"/>
      <c r="I537" s="363"/>
      <c r="J537" s="363"/>
      <c r="M537" s="362"/>
      <c r="N537" s="362"/>
    </row>
    <row r="538" spans="4:14" ht="15.75" customHeight="1">
      <c r="D538" s="363"/>
      <c r="E538" s="363"/>
      <c r="F538" s="363"/>
      <c r="G538" s="363"/>
      <c r="H538" s="364"/>
      <c r="I538" s="363"/>
      <c r="J538" s="363"/>
      <c r="M538" s="362"/>
      <c r="N538" s="362"/>
    </row>
    <row r="539" spans="4:14" ht="15.75" customHeight="1">
      <c r="D539" s="363"/>
      <c r="E539" s="363"/>
      <c r="F539" s="363"/>
      <c r="G539" s="363"/>
      <c r="H539" s="364"/>
      <c r="I539" s="363"/>
      <c r="J539" s="363"/>
      <c r="M539" s="362"/>
      <c r="N539" s="362"/>
    </row>
    <row r="540" spans="4:14" ht="15.75" customHeight="1">
      <c r="D540" s="363"/>
      <c r="E540" s="363"/>
      <c r="F540" s="363"/>
      <c r="G540" s="363"/>
      <c r="H540" s="364"/>
      <c r="I540" s="363"/>
      <c r="J540" s="363"/>
      <c r="M540" s="362"/>
      <c r="N540" s="362"/>
    </row>
    <row r="541" spans="4:14" ht="15.75" customHeight="1">
      <c r="D541" s="363"/>
      <c r="E541" s="363"/>
      <c r="F541" s="363"/>
      <c r="G541" s="363"/>
      <c r="H541" s="364"/>
      <c r="I541" s="363"/>
      <c r="J541" s="363"/>
      <c r="M541" s="362"/>
      <c r="N541" s="362"/>
    </row>
    <row r="542" spans="4:14" ht="15.75" customHeight="1">
      <c r="D542" s="363"/>
      <c r="E542" s="363"/>
      <c r="F542" s="363"/>
      <c r="G542" s="363"/>
      <c r="H542" s="364"/>
      <c r="I542" s="363"/>
      <c r="J542" s="363"/>
      <c r="M542" s="362"/>
      <c r="N542" s="362"/>
    </row>
    <row r="543" spans="4:14" ht="15.75" customHeight="1">
      <c r="D543" s="363"/>
      <c r="E543" s="363"/>
      <c r="F543" s="363"/>
      <c r="G543" s="363"/>
      <c r="H543" s="364"/>
      <c r="I543" s="363"/>
      <c r="J543" s="363"/>
      <c r="M543" s="362"/>
      <c r="N543" s="362"/>
    </row>
    <row r="544" spans="4:14" ht="15.75" customHeight="1">
      <c r="D544" s="363"/>
      <c r="E544" s="363"/>
      <c r="F544" s="363"/>
      <c r="G544" s="363"/>
      <c r="H544" s="364"/>
      <c r="I544" s="363"/>
      <c r="J544" s="363"/>
      <c r="M544" s="362"/>
      <c r="N544" s="362"/>
    </row>
    <row r="545" spans="4:14" ht="15.75" customHeight="1">
      <c r="D545" s="363"/>
      <c r="E545" s="363"/>
      <c r="F545" s="363"/>
      <c r="G545" s="363"/>
      <c r="H545" s="364"/>
      <c r="I545" s="363"/>
      <c r="J545" s="363"/>
      <c r="M545" s="362"/>
      <c r="N545" s="362"/>
    </row>
    <row r="546" spans="4:14" ht="15.75" customHeight="1">
      <c r="D546" s="363"/>
      <c r="E546" s="363"/>
      <c r="F546" s="363"/>
      <c r="G546" s="363"/>
      <c r="H546" s="364"/>
      <c r="I546" s="363"/>
      <c r="J546" s="363"/>
      <c r="M546" s="362"/>
      <c r="N546" s="362"/>
    </row>
    <row r="547" spans="4:14" ht="15.75" customHeight="1">
      <c r="D547" s="363"/>
      <c r="E547" s="363"/>
      <c r="F547" s="363"/>
      <c r="G547" s="363"/>
      <c r="H547" s="364"/>
      <c r="I547" s="363"/>
      <c r="J547" s="363"/>
      <c r="M547" s="362"/>
      <c r="N547" s="362"/>
    </row>
    <row r="548" spans="4:14" ht="15.75" customHeight="1">
      <c r="D548" s="363"/>
      <c r="E548" s="363"/>
      <c r="F548" s="363"/>
      <c r="G548" s="363"/>
      <c r="H548" s="364"/>
      <c r="I548" s="363"/>
      <c r="J548" s="363"/>
      <c r="M548" s="362"/>
      <c r="N548" s="362"/>
    </row>
    <row r="549" spans="4:14" ht="15.75" customHeight="1">
      <c r="D549" s="363"/>
      <c r="E549" s="363"/>
      <c r="F549" s="363"/>
      <c r="G549" s="363"/>
      <c r="H549" s="364"/>
      <c r="I549" s="363"/>
      <c r="J549" s="363"/>
      <c r="M549" s="362"/>
      <c r="N549" s="362"/>
    </row>
    <row r="550" spans="4:14" ht="15.75" customHeight="1">
      <c r="D550" s="363"/>
      <c r="E550" s="363"/>
      <c r="F550" s="363"/>
      <c r="G550" s="363"/>
      <c r="H550" s="364"/>
      <c r="I550" s="363"/>
      <c r="J550" s="363"/>
      <c r="M550" s="362"/>
      <c r="N550" s="362"/>
    </row>
    <row r="551" spans="4:14" ht="15.75" customHeight="1">
      <c r="D551" s="363"/>
      <c r="E551" s="363"/>
      <c r="F551" s="363"/>
      <c r="G551" s="363"/>
      <c r="H551" s="364"/>
      <c r="I551" s="363"/>
      <c r="J551" s="363"/>
      <c r="M551" s="362"/>
      <c r="N551" s="362"/>
    </row>
    <row r="552" spans="4:14" ht="15.75" customHeight="1">
      <c r="D552" s="363"/>
      <c r="E552" s="363"/>
      <c r="F552" s="363"/>
      <c r="G552" s="363"/>
      <c r="H552" s="364"/>
      <c r="I552" s="363"/>
      <c r="J552" s="363"/>
      <c r="M552" s="362"/>
      <c r="N552" s="362"/>
    </row>
    <row r="553" spans="4:14" ht="15.75" customHeight="1">
      <c r="D553" s="363"/>
      <c r="E553" s="363"/>
      <c r="F553" s="363"/>
      <c r="G553" s="363"/>
      <c r="H553" s="364"/>
      <c r="I553" s="363"/>
      <c r="J553" s="363"/>
      <c r="M553" s="362"/>
      <c r="N553" s="362"/>
    </row>
    <row r="554" spans="4:14" ht="15.75" customHeight="1">
      <c r="D554" s="363"/>
      <c r="E554" s="363"/>
      <c r="F554" s="363"/>
      <c r="G554" s="363"/>
      <c r="H554" s="364"/>
      <c r="I554" s="363"/>
      <c r="J554" s="363"/>
      <c r="M554" s="362"/>
      <c r="N554" s="362"/>
    </row>
    <row r="555" spans="4:14" ht="15.75" customHeight="1">
      <c r="D555" s="363"/>
      <c r="E555" s="363"/>
      <c r="F555" s="363"/>
      <c r="G555" s="363"/>
      <c r="H555" s="364"/>
      <c r="I555" s="363"/>
      <c r="J555" s="363"/>
      <c r="M555" s="362"/>
      <c r="N555" s="362"/>
    </row>
    <row r="556" spans="4:14" ht="15.75" customHeight="1">
      <c r="D556" s="363"/>
      <c r="E556" s="363"/>
      <c r="F556" s="363"/>
      <c r="G556" s="363"/>
      <c r="H556" s="364"/>
      <c r="I556" s="363"/>
      <c r="J556" s="363"/>
      <c r="M556" s="362"/>
      <c r="N556" s="362"/>
    </row>
    <row r="557" spans="4:14" ht="15.75" customHeight="1">
      <c r="D557" s="363"/>
      <c r="E557" s="363"/>
      <c r="F557" s="363"/>
      <c r="G557" s="363"/>
      <c r="H557" s="364"/>
      <c r="I557" s="363"/>
      <c r="J557" s="363"/>
      <c r="M557" s="362"/>
      <c r="N557" s="362"/>
    </row>
    <row r="558" spans="4:14" ht="15.75" customHeight="1">
      <c r="D558" s="363"/>
      <c r="E558" s="363"/>
      <c r="F558" s="363"/>
      <c r="G558" s="363"/>
      <c r="H558" s="364"/>
      <c r="I558" s="363"/>
      <c r="J558" s="363"/>
      <c r="M558" s="362"/>
      <c r="N558" s="362"/>
    </row>
    <row r="559" spans="4:14" ht="15.75" customHeight="1">
      <c r="D559" s="363"/>
      <c r="E559" s="363"/>
      <c r="F559" s="363"/>
      <c r="G559" s="363"/>
      <c r="H559" s="364"/>
      <c r="I559" s="363"/>
      <c r="J559" s="363"/>
      <c r="M559" s="362"/>
      <c r="N559" s="362"/>
    </row>
    <row r="560" spans="4:14" ht="15.75" customHeight="1">
      <c r="D560" s="363"/>
      <c r="E560" s="363"/>
      <c r="F560" s="363"/>
      <c r="G560" s="363"/>
      <c r="H560" s="364"/>
      <c r="I560" s="363"/>
      <c r="J560" s="363"/>
      <c r="M560" s="362"/>
      <c r="N560" s="362"/>
    </row>
    <row r="561" spans="4:14" ht="15.75" customHeight="1">
      <c r="D561" s="363"/>
      <c r="E561" s="363"/>
      <c r="F561" s="363"/>
      <c r="G561" s="363"/>
      <c r="H561" s="364"/>
      <c r="I561" s="363"/>
      <c r="J561" s="363"/>
      <c r="M561" s="362"/>
      <c r="N561" s="362"/>
    </row>
    <row r="562" spans="4:14" ht="15.75" customHeight="1">
      <c r="D562" s="363"/>
      <c r="E562" s="363"/>
      <c r="F562" s="363"/>
      <c r="G562" s="363"/>
      <c r="H562" s="364"/>
      <c r="I562" s="363"/>
      <c r="J562" s="363"/>
      <c r="M562" s="362"/>
      <c r="N562" s="362"/>
    </row>
    <row r="563" spans="4:14" ht="15.75" customHeight="1">
      <c r="D563" s="363"/>
      <c r="E563" s="363"/>
      <c r="F563" s="363"/>
      <c r="G563" s="363"/>
      <c r="H563" s="364"/>
      <c r="I563" s="363"/>
      <c r="J563" s="363"/>
      <c r="M563" s="362"/>
      <c r="N563" s="362"/>
    </row>
    <row r="564" spans="4:14" ht="15.75" customHeight="1">
      <c r="D564" s="363"/>
      <c r="E564" s="363"/>
      <c r="F564" s="363"/>
      <c r="G564" s="363"/>
      <c r="H564" s="364"/>
      <c r="I564" s="363"/>
      <c r="J564" s="363"/>
      <c r="M564" s="362"/>
      <c r="N564" s="362"/>
    </row>
    <row r="565" spans="4:14" ht="15.75" customHeight="1">
      <c r="D565" s="363"/>
      <c r="E565" s="363"/>
      <c r="F565" s="363"/>
      <c r="G565" s="363"/>
      <c r="H565" s="364"/>
      <c r="I565" s="363"/>
      <c r="J565" s="363"/>
      <c r="M565" s="362"/>
      <c r="N565" s="362"/>
    </row>
    <row r="566" spans="4:14" ht="15.75" customHeight="1">
      <c r="D566" s="363"/>
      <c r="E566" s="363"/>
      <c r="F566" s="363"/>
      <c r="G566" s="363"/>
      <c r="H566" s="364"/>
      <c r="I566" s="363"/>
      <c r="J566" s="363"/>
      <c r="M566" s="362"/>
      <c r="N566" s="362"/>
    </row>
    <row r="567" spans="4:14" ht="15.75" customHeight="1">
      <c r="D567" s="363"/>
      <c r="E567" s="363"/>
      <c r="F567" s="363"/>
      <c r="G567" s="363"/>
      <c r="H567" s="364"/>
      <c r="I567" s="363"/>
      <c r="J567" s="363"/>
      <c r="M567" s="362"/>
      <c r="N567" s="362"/>
    </row>
    <row r="568" spans="4:14" ht="15.75" customHeight="1">
      <c r="D568" s="363"/>
      <c r="E568" s="363"/>
      <c r="F568" s="363"/>
      <c r="G568" s="363"/>
      <c r="H568" s="364"/>
      <c r="I568" s="363"/>
      <c r="J568" s="363"/>
      <c r="M568" s="362"/>
      <c r="N568" s="362"/>
    </row>
    <row r="569" spans="4:14" ht="15.75" customHeight="1">
      <c r="D569" s="363"/>
      <c r="E569" s="363"/>
      <c r="F569" s="363"/>
      <c r="G569" s="363"/>
      <c r="H569" s="364"/>
      <c r="I569" s="363"/>
      <c r="J569" s="363"/>
      <c r="M569" s="362"/>
      <c r="N569" s="362"/>
    </row>
    <row r="570" spans="4:14" ht="15.75" customHeight="1">
      <c r="D570" s="363"/>
      <c r="E570" s="363"/>
      <c r="F570" s="363"/>
      <c r="G570" s="363"/>
      <c r="H570" s="364"/>
      <c r="I570" s="363"/>
      <c r="J570" s="363"/>
      <c r="M570" s="362"/>
      <c r="N570" s="362"/>
    </row>
    <row r="571" spans="4:14" ht="15.75" customHeight="1">
      <c r="D571" s="363"/>
      <c r="E571" s="363"/>
      <c r="F571" s="363"/>
      <c r="G571" s="363"/>
      <c r="H571" s="364"/>
      <c r="I571" s="363"/>
      <c r="J571" s="363"/>
      <c r="M571" s="362"/>
      <c r="N571" s="362"/>
    </row>
    <row r="572" spans="4:14" ht="15.75" customHeight="1">
      <c r="D572" s="363"/>
      <c r="E572" s="363"/>
      <c r="F572" s="363"/>
      <c r="G572" s="363"/>
      <c r="H572" s="364"/>
      <c r="I572" s="363"/>
      <c r="J572" s="363"/>
      <c r="M572" s="362"/>
      <c r="N572" s="362"/>
    </row>
    <row r="573" spans="4:14" ht="15.75" customHeight="1">
      <c r="D573" s="363"/>
      <c r="E573" s="363"/>
      <c r="F573" s="363"/>
      <c r="G573" s="363"/>
      <c r="H573" s="364"/>
      <c r="I573" s="363"/>
      <c r="J573" s="363"/>
      <c r="M573" s="362"/>
      <c r="N573" s="362"/>
    </row>
    <row r="574" spans="4:14" ht="15.75" customHeight="1">
      <c r="D574" s="363"/>
      <c r="E574" s="363"/>
      <c r="F574" s="363"/>
      <c r="G574" s="363"/>
      <c r="H574" s="364"/>
      <c r="I574" s="363"/>
      <c r="J574" s="363"/>
      <c r="M574" s="362"/>
      <c r="N574" s="362"/>
    </row>
    <row r="575" spans="4:14" ht="15.75" customHeight="1">
      <c r="D575" s="363"/>
      <c r="E575" s="363"/>
      <c r="F575" s="363"/>
      <c r="G575" s="363"/>
      <c r="H575" s="364"/>
      <c r="I575" s="363"/>
      <c r="J575" s="363"/>
      <c r="M575" s="362"/>
      <c r="N575" s="362"/>
    </row>
    <row r="576" spans="4:14" ht="15.75" customHeight="1">
      <c r="D576" s="363"/>
      <c r="E576" s="363"/>
      <c r="F576" s="363"/>
      <c r="G576" s="363"/>
      <c r="H576" s="364"/>
      <c r="I576" s="363"/>
      <c r="J576" s="363"/>
      <c r="M576" s="362"/>
      <c r="N576" s="362"/>
    </row>
    <row r="577" spans="4:14" ht="15.75" customHeight="1">
      <c r="D577" s="363"/>
      <c r="E577" s="363"/>
      <c r="F577" s="363"/>
      <c r="G577" s="363"/>
      <c r="H577" s="364"/>
      <c r="I577" s="363"/>
      <c r="J577" s="363"/>
      <c r="M577" s="362"/>
      <c r="N577" s="362"/>
    </row>
    <row r="578" spans="4:14" ht="15.75" customHeight="1">
      <c r="D578" s="363"/>
      <c r="E578" s="363"/>
      <c r="F578" s="363"/>
      <c r="G578" s="363"/>
      <c r="H578" s="364"/>
      <c r="I578" s="363"/>
      <c r="J578" s="363"/>
      <c r="M578" s="362"/>
      <c r="N578" s="362"/>
    </row>
    <row r="579" spans="4:14" ht="15.75" customHeight="1">
      <c r="D579" s="363"/>
      <c r="E579" s="363"/>
      <c r="F579" s="363"/>
      <c r="G579" s="363"/>
      <c r="H579" s="364"/>
      <c r="I579" s="363"/>
      <c r="J579" s="363"/>
      <c r="M579" s="362"/>
      <c r="N579" s="362"/>
    </row>
    <row r="580" spans="4:14" ht="15.75" customHeight="1">
      <c r="D580" s="363"/>
      <c r="E580" s="363"/>
      <c r="F580" s="363"/>
      <c r="G580" s="363"/>
      <c r="H580" s="364"/>
      <c r="I580" s="363"/>
      <c r="J580" s="363"/>
      <c r="M580" s="362"/>
      <c r="N580" s="362"/>
    </row>
    <row r="581" spans="4:14" ht="15.75" customHeight="1">
      <c r="D581" s="363"/>
      <c r="E581" s="363"/>
      <c r="F581" s="363"/>
      <c r="G581" s="363"/>
      <c r="H581" s="364"/>
      <c r="I581" s="363"/>
      <c r="J581" s="363"/>
      <c r="M581" s="362"/>
      <c r="N581" s="362"/>
    </row>
    <row r="582" spans="4:14" ht="15.75" customHeight="1">
      <c r="D582" s="363"/>
      <c r="E582" s="363"/>
      <c r="F582" s="363"/>
      <c r="G582" s="363"/>
      <c r="H582" s="364"/>
      <c r="I582" s="363"/>
      <c r="J582" s="363"/>
      <c r="M582" s="362"/>
      <c r="N582" s="362"/>
    </row>
    <row r="583" spans="4:14" ht="15.75" customHeight="1">
      <c r="D583" s="363"/>
      <c r="E583" s="363"/>
      <c r="F583" s="363"/>
      <c r="G583" s="363"/>
      <c r="H583" s="364"/>
      <c r="I583" s="363"/>
      <c r="J583" s="363"/>
      <c r="M583" s="362"/>
      <c r="N583" s="362"/>
    </row>
    <row r="584" spans="4:14" ht="15.75" customHeight="1">
      <c r="D584" s="363"/>
      <c r="E584" s="363"/>
      <c r="F584" s="363"/>
      <c r="G584" s="363"/>
      <c r="H584" s="364"/>
      <c r="I584" s="363"/>
      <c r="J584" s="363"/>
      <c r="M584" s="362"/>
      <c r="N584" s="362"/>
    </row>
    <row r="585" spans="4:14" ht="15.75" customHeight="1">
      <c r="D585" s="363"/>
      <c r="E585" s="363"/>
      <c r="F585" s="363"/>
      <c r="G585" s="363"/>
      <c r="H585" s="364"/>
      <c r="I585" s="363"/>
      <c r="J585" s="363"/>
      <c r="M585" s="362"/>
      <c r="N585" s="362"/>
    </row>
    <row r="586" spans="4:14" ht="15.75" customHeight="1">
      <c r="D586" s="363"/>
      <c r="E586" s="363"/>
      <c r="F586" s="363"/>
      <c r="G586" s="363"/>
      <c r="H586" s="364"/>
      <c r="I586" s="363"/>
      <c r="J586" s="363"/>
      <c r="M586" s="362"/>
      <c r="N586" s="362"/>
    </row>
    <row r="587" spans="4:14" ht="15.75" customHeight="1">
      <c r="D587" s="363"/>
      <c r="E587" s="363"/>
      <c r="F587" s="363"/>
      <c r="G587" s="363"/>
      <c r="H587" s="364"/>
      <c r="I587" s="363"/>
      <c r="J587" s="363"/>
      <c r="M587" s="362"/>
      <c r="N587" s="362"/>
    </row>
    <row r="588" spans="4:14" ht="15.75" customHeight="1">
      <c r="D588" s="363"/>
      <c r="E588" s="363"/>
      <c r="F588" s="363"/>
      <c r="G588" s="363"/>
      <c r="H588" s="364"/>
      <c r="I588" s="363"/>
      <c r="J588" s="363"/>
      <c r="M588" s="362"/>
      <c r="N588" s="362"/>
    </row>
    <row r="589" spans="4:14" ht="15.75" customHeight="1">
      <c r="D589" s="363"/>
      <c r="E589" s="363"/>
      <c r="F589" s="363"/>
      <c r="G589" s="363"/>
      <c r="H589" s="364"/>
      <c r="I589" s="363"/>
      <c r="J589" s="363"/>
      <c r="M589" s="362"/>
      <c r="N589" s="362"/>
    </row>
    <row r="590" spans="4:14" ht="15.75" customHeight="1">
      <c r="D590" s="363"/>
      <c r="E590" s="363"/>
      <c r="F590" s="363"/>
      <c r="G590" s="363"/>
      <c r="H590" s="364"/>
      <c r="I590" s="363"/>
      <c r="J590" s="363"/>
      <c r="M590" s="362"/>
      <c r="N590" s="362"/>
    </row>
    <row r="591" spans="4:14" ht="15.75" customHeight="1">
      <c r="D591" s="363"/>
      <c r="E591" s="363"/>
      <c r="F591" s="363"/>
      <c r="G591" s="363"/>
      <c r="H591" s="364"/>
      <c r="I591" s="363"/>
      <c r="J591" s="363"/>
      <c r="M591" s="362"/>
      <c r="N591" s="362"/>
    </row>
    <row r="592" spans="4:14" ht="15.75" customHeight="1">
      <c r="D592" s="363"/>
      <c r="E592" s="363"/>
      <c r="F592" s="363"/>
      <c r="G592" s="363"/>
      <c r="H592" s="364"/>
      <c r="I592" s="363"/>
      <c r="J592" s="363"/>
      <c r="M592" s="362"/>
      <c r="N592" s="362"/>
    </row>
    <row r="593" spans="4:14" ht="15.75" customHeight="1">
      <c r="D593" s="363"/>
      <c r="E593" s="363"/>
      <c r="F593" s="363"/>
      <c r="G593" s="363"/>
      <c r="H593" s="364"/>
      <c r="I593" s="363"/>
      <c r="J593" s="363"/>
      <c r="M593" s="362"/>
      <c r="N593" s="362"/>
    </row>
    <row r="594" spans="4:14" ht="15.75" customHeight="1">
      <c r="D594" s="363"/>
      <c r="E594" s="363"/>
      <c r="F594" s="363"/>
      <c r="G594" s="363"/>
      <c r="H594" s="364"/>
      <c r="I594" s="363"/>
      <c r="J594" s="363"/>
      <c r="M594" s="362"/>
      <c r="N594" s="362"/>
    </row>
    <row r="595" spans="4:14" ht="15.75" customHeight="1">
      <c r="D595" s="363"/>
      <c r="E595" s="363"/>
      <c r="F595" s="363"/>
      <c r="G595" s="363"/>
      <c r="H595" s="364"/>
      <c r="I595" s="363"/>
      <c r="J595" s="363"/>
      <c r="M595" s="362"/>
      <c r="N595" s="362"/>
    </row>
    <row r="596" spans="4:14" ht="15.75" customHeight="1">
      <c r="D596" s="363"/>
      <c r="E596" s="363"/>
      <c r="F596" s="363"/>
      <c r="G596" s="363"/>
      <c r="H596" s="364"/>
      <c r="I596" s="363"/>
      <c r="J596" s="363"/>
      <c r="M596" s="362"/>
      <c r="N596" s="362"/>
    </row>
    <row r="597" spans="4:14" ht="15.75" customHeight="1">
      <c r="D597" s="363"/>
      <c r="E597" s="363"/>
      <c r="F597" s="363"/>
      <c r="G597" s="363"/>
      <c r="H597" s="364"/>
      <c r="I597" s="363"/>
      <c r="J597" s="363"/>
      <c r="M597" s="362"/>
      <c r="N597" s="362"/>
    </row>
    <row r="598" spans="4:14" ht="15.75" customHeight="1">
      <c r="D598" s="363"/>
      <c r="E598" s="363"/>
      <c r="F598" s="363"/>
      <c r="G598" s="363"/>
      <c r="H598" s="364"/>
      <c r="I598" s="363"/>
      <c r="J598" s="363"/>
      <c r="M598" s="362"/>
      <c r="N598" s="362"/>
    </row>
    <row r="599" spans="4:14" ht="15.75" customHeight="1">
      <c r="D599" s="363"/>
      <c r="E599" s="363"/>
      <c r="F599" s="363"/>
      <c r="G599" s="363"/>
      <c r="H599" s="364"/>
      <c r="I599" s="363"/>
      <c r="J599" s="363"/>
      <c r="M599" s="362"/>
      <c r="N599" s="362"/>
    </row>
    <row r="600" spans="4:14" ht="15.75" customHeight="1">
      <c r="D600" s="363"/>
      <c r="E600" s="363"/>
      <c r="F600" s="363"/>
      <c r="G600" s="363"/>
      <c r="H600" s="364"/>
      <c r="I600" s="363"/>
      <c r="J600" s="363"/>
      <c r="M600" s="362"/>
      <c r="N600" s="362"/>
    </row>
    <row r="601" spans="4:14" ht="15.75" customHeight="1">
      <c r="D601" s="363"/>
      <c r="E601" s="363"/>
      <c r="F601" s="363"/>
      <c r="G601" s="363"/>
      <c r="H601" s="364"/>
      <c r="I601" s="363"/>
      <c r="J601" s="363"/>
      <c r="M601" s="362"/>
      <c r="N601" s="362"/>
    </row>
    <row r="602" spans="4:14" ht="15.75" customHeight="1">
      <c r="D602" s="363"/>
      <c r="E602" s="363"/>
      <c r="F602" s="363"/>
      <c r="G602" s="363"/>
      <c r="H602" s="364"/>
      <c r="I602" s="363"/>
      <c r="J602" s="363"/>
      <c r="M602" s="362"/>
      <c r="N602" s="362"/>
    </row>
    <row r="603" spans="4:14" ht="15.75" customHeight="1">
      <c r="D603" s="363"/>
      <c r="E603" s="363"/>
      <c r="F603" s="363"/>
      <c r="G603" s="363"/>
      <c r="H603" s="364"/>
      <c r="I603" s="363"/>
      <c r="J603" s="363"/>
      <c r="M603" s="362"/>
      <c r="N603" s="362"/>
    </row>
    <row r="604" spans="4:14" ht="15.75" customHeight="1">
      <c r="D604" s="363"/>
      <c r="E604" s="363"/>
      <c r="F604" s="363"/>
      <c r="G604" s="363"/>
      <c r="H604" s="364"/>
      <c r="I604" s="363"/>
      <c r="J604" s="363"/>
      <c r="M604" s="362"/>
      <c r="N604" s="362"/>
    </row>
    <row r="605" spans="4:14" ht="15.75" customHeight="1">
      <c r="D605" s="363"/>
      <c r="E605" s="363"/>
      <c r="F605" s="363"/>
      <c r="G605" s="363"/>
      <c r="H605" s="364"/>
      <c r="I605" s="363"/>
      <c r="J605" s="363"/>
      <c r="M605" s="362"/>
      <c r="N605" s="362"/>
    </row>
    <row r="606" spans="4:14" ht="15.75" customHeight="1">
      <c r="D606" s="363"/>
      <c r="E606" s="363"/>
      <c r="F606" s="363"/>
      <c r="G606" s="363"/>
      <c r="H606" s="364"/>
      <c r="I606" s="363"/>
      <c r="J606" s="363"/>
      <c r="M606" s="362"/>
      <c r="N606" s="362"/>
    </row>
    <row r="607" spans="4:14" ht="15.75" customHeight="1">
      <c r="D607" s="363"/>
      <c r="E607" s="363"/>
      <c r="F607" s="363"/>
      <c r="G607" s="363"/>
      <c r="H607" s="364"/>
      <c r="I607" s="363"/>
      <c r="J607" s="363"/>
      <c r="M607" s="362"/>
      <c r="N607" s="362"/>
    </row>
    <row r="608" spans="4:14" ht="15.75" customHeight="1">
      <c r="D608" s="363"/>
      <c r="E608" s="363"/>
      <c r="F608" s="363"/>
      <c r="G608" s="363"/>
      <c r="H608" s="364"/>
      <c r="I608" s="363"/>
      <c r="J608" s="363"/>
      <c r="M608" s="362"/>
      <c r="N608" s="362"/>
    </row>
    <row r="609" spans="4:14" ht="15.75" customHeight="1">
      <c r="D609" s="363"/>
      <c r="E609" s="363"/>
      <c r="F609" s="363"/>
      <c r="G609" s="363"/>
      <c r="H609" s="364"/>
      <c r="I609" s="363"/>
      <c r="J609" s="363"/>
      <c r="M609" s="362"/>
      <c r="N609" s="362"/>
    </row>
    <row r="610" spans="4:14" ht="15.75" customHeight="1">
      <c r="D610" s="363"/>
      <c r="E610" s="363"/>
      <c r="F610" s="363"/>
      <c r="G610" s="363"/>
      <c r="H610" s="364"/>
      <c r="I610" s="363"/>
      <c r="J610" s="363"/>
      <c r="M610" s="362"/>
      <c r="N610" s="362"/>
    </row>
    <row r="611" spans="4:14" ht="15.75" customHeight="1">
      <c r="D611" s="363"/>
      <c r="E611" s="363"/>
      <c r="F611" s="363"/>
      <c r="G611" s="363"/>
      <c r="H611" s="364"/>
      <c r="I611" s="363"/>
      <c r="J611" s="363"/>
      <c r="M611" s="362"/>
      <c r="N611" s="362"/>
    </row>
    <row r="612" spans="4:14" ht="15.75" customHeight="1">
      <c r="D612" s="363"/>
      <c r="E612" s="363"/>
      <c r="F612" s="363"/>
      <c r="G612" s="363"/>
      <c r="H612" s="364"/>
      <c r="I612" s="363"/>
      <c r="J612" s="363"/>
      <c r="M612" s="362"/>
      <c r="N612" s="362"/>
    </row>
    <row r="613" spans="4:14" ht="15.75" customHeight="1">
      <c r="D613" s="363"/>
      <c r="E613" s="363"/>
      <c r="F613" s="363"/>
      <c r="G613" s="363"/>
      <c r="H613" s="364"/>
      <c r="I613" s="363"/>
      <c r="J613" s="363"/>
      <c r="M613" s="362"/>
      <c r="N613" s="362"/>
    </row>
    <row r="614" spans="4:14" ht="15.75" customHeight="1">
      <c r="D614" s="363"/>
      <c r="E614" s="363"/>
      <c r="F614" s="363"/>
      <c r="G614" s="363"/>
      <c r="H614" s="364"/>
      <c r="I614" s="363"/>
      <c r="J614" s="363"/>
      <c r="M614" s="362"/>
      <c r="N614" s="362"/>
    </row>
    <row r="615" spans="4:14" ht="15.75" customHeight="1">
      <c r="D615" s="363"/>
      <c r="E615" s="363"/>
      <c r="F615" s="363"/>
      <c r="G615" s="363"/>
      <c r="H615" s="364"/>
      <c r="I615" s="363"/>
      <c r="J615" s="363"/>
      <c r="M615" s="362"/>
      <c r="N615" s="362"/>
    </row>
    <row r="616" spans="4:14" ht="15.75" customHeight="1">
      <c r="D616" s="363"/>
      <c r="E616" s="363"/>
      <c r="F616" s="363"/>
      <c r="G616" s="363"/>
      <c r="H616" s="364"/>
      <c r="I616" s="363"/>
      <c r="J616" s="363"/>
      <c r="M616" s="362"/>
      <c r="N616" s="362"/>
    </row>
    <row r="617" spans="4:14" ht="15.75" customHeight="1">
      <c r="D617" s="363"/>
      <c r="E617" s="363"/>
      <c r="F617" s="363"/>
      <c r="G617" s="363"/>
      <c r="H617" s="364"/>
      <c r="I617" s="363"/>
      <c r="J617" s="363"/>
      <c r="M617" s="362"/>
      <c r="N617" s="362"/>
    </row>
    <row r="618" spans="4:14" ht="15.75" customHeight="1">
      <c r="D618" s="363"/>
      <c r="E618" s="363"/>
      <c r="F618" s="363"/>
      <c r="G618" s="363"/>
      <c r="H618" s="364"/>
      <c r="I618" s="363"/>
      <c r="J618" s="363"/>
      <c r="M618" s="362"/>
      <c r="N618" s="362"/>
    </row>
    <row r="619" spans="4:14" ht="15.75" customHeight="1">
      <c r="D619" s="363"/>
      <c r="E619" s="363"/>
      <c r="F619" s="363"/>
      <c r="G619" s="363"/>
      <c r="H619" s="364"/>
      <c r="I619" s="363"/>
      <c r="J619" s="363"/>
      <c r="M619" s="362"/>
      <c r="N619" s="362"/>
    </row>
    <row r="620" spans="4:14" ht="15.75" customHeight="1">
      <c r="D620" s="363"/>
      <c r="E620" s="363"/>
      <c r="F620" s="363"/>
      <c r="G620" s="363"/>
      <c r="H620" s="364"/>
      <c r="I620" s="363"/>
      <c r="J620" s="363"/>
      <c r="M620" s="362"/>
      <c r="N620" s="362"/>
    </row>
    <row r="621" spans="4:14" ht="15.75" customHeight="1">
      <c r="D621" s="363"/>
      <c r="E621" s="363"/>
      <c r="F621" s="363"/>
      <c r="G621" s="363"/>
      <c r="H621" s="364"/>
      <c r="I621" s="363"/>
      <c r="J621" s="363"/>
      <c r="M621" s="362"/>
      <c r="N621" s="362"/>
    </row>
    <row r="622" spans="4:14" ht="15.75" customHeight="1">
      <c r="D622" s="363"/>
      <c r="E622" s="363"/>
      <c r="F622" s="363"/>
      <c r="G622" s="363"/>
      <c r="H622" s="364"/>
      <c r="I622" s="363"/>
      <c r="J622" s="363"/>
      <c r="M622" s="362"/>
      <c r="N622" s="362"/>
    </row>
    <row r="623" spans="4:14" ht="15.75" customHeight="1">
      <c r="D623" s="363"/>
      <c r="E623" s="363"/>
      <c r="F623" s="363"/>
      <c r="G623" s="363"/>
      <c r="H623" s="364"/>
      <c r="I623" s="363"/>
      <c r="J623" s="363"/>
      <c r="M623" s="362"/>
      <c r="N623" s="362"/>
    </row>
    <row r="624" spans="4:14" ht="15.75" customHeight="1">
      <c r="D624" s="363"/>
      <c r="E624" s="363"/>
      <c r="F624" s="363"/>
      <c r="G624" s="363"/>
      <c r="H624" s="364"/>
      <c r="I624" s="363"/>
      <c r="J624" s="363"/>
      <c r="M624" s="362"/>
      <c r="N624" s="362"/>
    </row>
    <row r="625" spans="4:14" ht="15.75" customHeight="1">
      <c r="D625" s="363"/>
      <c r="E625" s="363"/>
      <c r="F625" s="363"/>
      <c r="G625" s="363"/>
      <c r="H625" s="364"/>
      <c r="I625" s="363"/>
      <c r="J625" s="363"/>
      <c r="M625" s="362"/>
      <c r="N625" s="362"/>
    </row>
    <row r="626" spans="4:14" ht="15.75" customHeight="1">
      <c r="D626" s="363"/>
      <c r="E626" s="363"/>
      <c r="F626" s="363"/>
      <c r="G626" s="363"/>
      <c r="H626" s="364"/>
      <c r="I626" s="363"/>
      <c r="J626" s="363"/>
      <c r="M626" s="362"/>
      <c r="N626" s="362"/>
    </row>
    <row r="627" spans="4:14" ht="15.75" customHeight="1">
      <c r="D627" s="363"/>
      <c r="E627" s="363"/>
      <c r="F627" s="363"/>
      <c r="G627" s="363"/>
      <c r="H627" s="364"/>
      <c r="I627" s="363"/>
      <c r="J627" s="363"/>
      <c r="M627" s="362"/>
      <c r="N627" s="362"/>
    </row>
    <row r="628" spans="4:14" ht="15.75" customHeight="1">
      <c r="D628" s="363"/>
      <c r="E628" s="363"/>
      <c r="F628" s="363"/>
      <c r="G628" s="363"/>
      <c r="H628" s="364"/>
      <c r="I628" s="363"/>
      <c r="J628" s="363"/>
      <c r="M628" s="362"/>
      <c r="N628" s="362"/>
    </row>
    <row r="629" spans="4:14" ht="15.75" customHeight="1">
      <c r="D629" s="363"/>
      <c r="E629" s="363"/>
      <c r="F629" s="363"/>
      <c r="G629" s="363"/>
      <c r="H629" s="364"/>
      <c r="I629" s="363"/>
      <c r="J629" s="363"/>
      <c r="M629" s="362"/>
      <c r="N629" s="362"/>
    </row>
    <row r="630" spans="4:14" ht="15.75" customHeight="1">
      <c r="D630" s="363"/>
      <c r="E630" s="363"/>
      <c r="F630" s="363"/>
      <c r="G630" s="363"/>
      <c r="H630" s="364"/>
      <c r="I630" s="363"/>
      <c r="J630" s="363"/>
      <c r="M630" s="362"/>
      <c r="N630" s="362"/>
    </row>
    <row r="631" spans="4:14" ht="15.75" customHeight="1">
      <c r="D631" s="363"/>
      <c r="E631" s="363"/>
      <c r="F631" s="363"/>
      <c r="G631" s="363"/>
      <c r="H631" s="364"/>
      <c r="I631" s="363"/>
      <c r="J631" s="363"/>
      <c r="M631" s="362"/>
      <c r="N631" s="362"/>
    </row>
    <row r="632" spans="4:14" ht="15.75" customHeight="1">
      <c r="D632" s="363"/>
      <c r="E632" s="363"/>
      <c r="F632" s="363"/>
      <c r="G632" s="363"/>
      <c r="H632" s="364"/>
      <c r="I632" s="363"/>
      <c r="J632" s="363"/>
      <c r="M632" s="362"/>
      <c r="N632" s="362"/>
    </row>
    <row r="633" spans="4:14" ht="15.75" customHeight="1">
      <c r="D633" s="363"/>
      <c r="E633" s="363"/>
      <c r="F633" s="363"/>
      <c r="G633" s="363"/>
      <c r="H633" s="364"/>
      <c r="I633" s="363"/>
      <c r="J633" s="363"/>
      <c r="M633" s="362"/>
      <c r="N633" s="362"/>
    </row>
    <row r="634" spans="4:14" ht="15.75" customHeight="1">
      <c r="D634" s="363"/>
      <c r="E634" s="363"/>
      <c r="F634" s="363"/>
      <c r="G634" s="363"/>
      <c r="H634" s="364"/>
      <c r="I634" s="363"/>
      <c r="J634" s="363"/>
      <c r="M634" s="362"/>
      <c r="N634" s="362"/>
    </row>
    <row r="635" spans="4:14" ht="15.75" customHeight="1">
      <c r="D635" s="363"/>
      <c r="E635" s="363"/>
      <c r="F635" s="363"/>
      <c r="G635" s="363"/>
      <c r="H635" s="364"/>
      <c r="I635" s="363"/>
      <c r="J635" s="363"/>
      <c r="M635" s="362"/>
      <c r="N635" s="362"/>
    </row>
    <row r="636" spans="4:14" ht="15.75" customHeight="1">
      <c r="D636" s="363"/>
      <c r="E636" s="363"/>
      <c r="F636" s="363"/>
      <c r="G636" s="363"/>
      <c r="H636" s="364"/>
      <c r="I636" s="363"/>
      <c r="J636" s="363"/>
      <c r="M636" s="362"/>
      <c r="N636" s="362"/>
    </row>
    <row r="637" spans="4:14" ht="15.75" customHeight="1">
      <c r="D637" s="363"/>
      <c r="E637" s="363"/>
      <c r="F637" s="363"/>
      <c r="G637" s="363"/>
      <c r="H637" s="364"/>
      <c r="I637" s="363"/>
      <c r="J637" s="363"/>
      <c r="M637" s="362"/>
      <c r="N637" s="362"/>
    </row>
    <row r="638" spans="4:14" ht="15.75" customHeight="1">
      <c r="D638" s="363"/>
      <c r="E638" s="363"/>
      <c r="F638" s="363"/>
      <c r="G638" s="363"/>
      <c r="H638" s="364"/>
      <c r="I638" s="363"/>
      <c r="J638" s="363"/>
      <c r="M638" s="362"/>
      <c r="N638" s="362"/>
    </row>
    <row r="639" spans="4:14" ht="15.75" customHeight="1">
      <c r="D639" s="363"/>
      <c r="E639" s="363"/>
      <c r="F639" s="363"/>
      <c r="G639" s="363"/>
      <c r="H639" s="364"/>
      <c r="I639" s="363"/>
      <c r="J639" s="363"/>
      <c r="M639" s="362"/>
      <c r="N639" s="362"/>
    </row>
    <row r="640" spans="4:14" ht="15.75" customHeight="1">
      <c r="D640" s="363"/>
      <c r="E640" s="363"/>
      <c r="F640" s="363"/>
      <c r="G640" s="363"/>
      <c r="H640" s="364"/>
      <c r="I640" s="363"/>
      <c r="J640" s="363"/>
      <c r="M640" s="362"/>
      <c r="N640" s="362"/>
    </row>
    <row r="641" spans="4:14" ht="15.75" customHeight="1">
      <c r="D641" s="363"/>
      <c r="E641" s="363"/>
      <c r="F641" s="363"/>
      <c r="G641" s="363"/>
      <c r="H641" s="364"/>
      <c r="I641" s="363"/>
      <c r="J641" s="363"/>
      <c r="M641" s="362"/>
      <c r="N641" s="362"/>
    </row>
    <row r="642" spans="4:14" ht="15.75" customHeight="1">
      <c r="D642" s="363"/>
      <c r="E642" s="363"/>
      <c r="F642" s="363"/>
      <c r="G642" s="363"/>
      <c r="H642" s="364"/>
      <c r="I642" s="363"/>
      <c r="J642" s="363"/>
      <c r="M642" s="362"/>
      <c r="N642" s="362"/>
    </row>
    <row r="643" spans="4:14" ht="15.75" customHeight="1">
      <c r="D643" s="363"/>
      <c r="E643" s="363"/>
      <c r="F643" s="363"/>
      <c r="G643" s="363"/>
      <c r="H643" s="364"/>
      <c r="I643" s="363"/>
      <c r="J643" s="363"/>
      <c r="M643" s="362"/>
      <c r="N643" s="362"/>
    </row>
    <row r="644" spans="4:14" ht="15.75" customHeight="1">
      <c r="D644" s="363"/>
      <c r="E644" s="363"/>
      <c r="F644" s="363"/>
      <c r="G644" s="363"/>
      <c r="H644" s="364"/>
      <c r="I644" s="363"/>
      <c r="J644" s="363"/>
      <c r="M644" s="362"/>
      <c r="N644" s="362"/>
    </row>
    <row r="645" spans="4:14" ht="15.75" customHeight="1">
      <c r="D645" s="363"/>
      <c r="E645" s="363"/>
      <c r="F645" s="363"/>
      <c r="G645" s="363"/>
      <c r="H645" s="364"/>
      <c r="I645" s="363"/>
      <c r="J645" s="363"/>
      <c r="M645" s="362"/>
      <c r="N645" s="362"/>
    </row>
    <row r="646" spans="4:14" ht="15.75" customHeight="1">
      <c r="D646" s="363"/>
      <c r="E646" s="363"/>
      <c r="F646" s="363"/>
      <c r="G646" s="363"/>
      <c r="H646" s="364"/>
      <c r="I646" s="363"/>
      <c r="J646" s="363"/>
      <c r="M646" s="362"/>
      <c r="N646" s="362"/>
    </row>
    <row r="647" spans="4:14" ht="15.75" customHeight="1">
      <c r="D647" s="363"/>
      <c r="E647" s="363"/>
      <c r="F647" s="363"/>
      <c r="G647" s="363"/>
      <c r="H647" s="364"/>
      <c r="I647" s="363"/>
      <c r="J647" s="363"/>
      <c r="M647" s="362"/>
      <c r="N647" s="362"/>
    </row>
    <row r="648" spans="4:14" ht="15.75" customHeight="1">
      <c r="D648" s="363"/>
      <c r="E648" s="363"/>
      <c r="F648" s="363"/>
      <c r="G648" s="363"/>
      <c r="H648" s="364"/>
      <c r="I648" s="363"/>
      <c r="J648" s="363"/>
      <c r="M648" s="362"/>
      <c r="N648" s="362"/>
    </row>
    <row r="649" spans="4:14" ht="15.75" customHeight="1">
      <c r="D649" s="363"/>
      <c r="E649" s="363"/>
      <c r="F649" s="363"/>
      <c r="G649" s="363"/>
      <c r="H649" s="364"/>
      <c r="I649" s="363"/>
      <c r="J649" s="363"/>
      <c r="M649" s="362"/>
      <c r="N649" s="362"/>
    </row>
    <row r="650" spans="4:14" ht="15.75" customHeight="1">
      <c r="D650" s="363"/>
      <c r="E650" s="363"/>
      <c r="F650" s="363"/>
      <c r="G650" s="363"/>
      <c r="H650" s="364"/>
      <c r="I650" s="363"/>
      <c r="J650" s="363"/>
      <c r="M650" s="362"/>
      <c r="N650" s="362"/>
    </row>
    <row r="651" spans="4:14" ht="15.75" customHeight="1">
      <c r="D651" s="363"/>
      <c r="E651" s="363"/>
      <c r="F651" s="363"/>
      <c r="G651" s="363"/>
      <c r="H651" s="364"/>
      <c r="I651" s="363"/>
      <c r="J651" s="363"/>
      <c r="M651" s="362"/>
      <c r="N651" s="362"/>
    </row>
    <row r="652" spans="4:14" ht="15.75" customHeight="1">
      <c r="D652" s="363"/>
      <c r="E652" s="363"/>
      <c r="F652" s="363"/>
      <c r="G652" s="363"/>
      <c r="H652" s="364"/>
      <c r="I652" s="363"/>
      <c r="J652" s="363"/>
      <c r="M652" s="362"/>
      <c r="N652" s="362"/>
    </row>
    <row r="653" spans="4:14" ht="15.75" customHeight="1">
      <c r="D653" s="363"/>
      <c r="E653" s="363"/>
      <c r="F653" s="363"/>
      <c r="G653" s="363"/>
      <c r="H653" s="364"/>
      <c r="I653" s="363"/>
      <c r="J653" s="363"/>
      <c r="M653" s="362"/>
      <c r="N653" s="362"/>
    </row>
    <row r="654" spans="4:14" ht="15.75" customHeight="1">
      <c r="D654" s="363"/>
      <c r="E654" s="363"/>
      <c r="F654" s="363"/>
      <c r="G654" s="363"/>
      <c r="H654" s="364"/>
      <c r="I654" s="363"/>
      <c r="J654" s="363"/>
      <c r="M654" s="362"/>
      <c r="N654" s="362"/>
    </row>
    <row r="655" spans="4:14" ht="15.75" customHeight="1">
      <c r="D655" s="363"/>
      <c r="E655" s="363"/>
      <c r="F655" s="363"/>
      <c r="G655" s="363"/>
      <c r="H655" s="364"/>
      <c r="I655" s="363"/>
      <c r="J655" s="363"/>
      <c r="M655" s="362"/>
      <c r="N655" s="362"/>
    </row>
    <row r="656" spans="4:14" ht="15.75" customHeight="1">
      <c r="D656" s="363"/>
      <c r="E656" s="363"/>
      <c r="F656" s="363"/>
      <c r="G656" s="363"/>
      <c r="H656" s="364"/>
      <c r="I656" s="363"/>
      <c r="J656" s="363"/>
      <c r="M656" s="362"/>
      <c r="N656" s="362"/>
    </row>
    <row r="657" spans="4:14" ht="15.75" customHeight="1">
      <c r="D657" s="363"/>
      <c r="E657" s="363"/>
      <c r="F657" s="363"/>
      <c r="G657" s="363"/>
      <c r="H657" s="364"/>
      <c r="I657" s="363"/>
      <c r="J657" s="363"/>
      <c r="M657" s="362"/>
      <c r="N657" s="362"/>
    </row>
    <row r="658" spans="4:14" ht="15.75" customHeight="1">
      <c r="D658" s="363"/>
      <c r="E658" s="363"/>
      <c r="F658" s="363"/>
      <c r="G658" s="363"/>
      <c r="H658" s="364"/>
      <c r="I658" s="363"/>
      <c r="J658" s="363"/>
      <c r="M658" s="362"/>
      <c r="N658" s="362"/>
    </row>
    <row r="659" spans="4:14" ht="15.75" customHeight="1">
      <c r="D659" s="363"/>
      <c r="E659" s="363"/>
      <c r="F659" s="363"/>
      <c r="G659" s="363"/>
      <c r="H659" s="364"/>
      <c r="I659" s="363"/>
      <c r="J659" s="363"/>
      <c r="M659" s="362"/>
      <c r="N659" s="362"/>
    </row>
    <row r="660" spans="4:14" ht="15.75" customHeight="1">
      <c r="D660" s="363"/>
      <c r="E660" s="363"/>
      <c r="F660" s="363"/>
      <c r="G660" s="363"/>
      <c r="H660" s="364"/>
      <c r="I660" s="363"/>
      <c r="J660" s="363"/>
      <c r="M660" s="362"/>
      <c r="N660" s="362"/>
    </row>
    <row r="661" spans="4:14" ht="15.75" customHeight="1">
      <c r="D661" s="363"/>
      <c r="E661" s="363"/>
      <c r="F661" s="363"/>
      <c r="G661" s="363"/>
      <c r="H661" s="364"/>
      <c r="I661" s="363"/>
      <c r="J661" s="363"/>
      <c r="M661" s="362"/>
      <c r="N661" s="362"/>
    </row>
    <row r="662" spans="4:14" ht="15.75" customHeight="1">
      <c r="D662" s="363"/>
      <c r="E662" s="363"/>
      <c r="F662" s="363"/>
      <c r="G662" s="363"/>
      <c r="H662" s="364"/>
      <c r="I662" s="363"/>
      <c r="J662" s="363"/>
      <c r="M662" s="362"/>
      <c r="N662" s="362"/>
    </row>
    <row r="663" spans="4:14" ht="15.75" customHeight="1">
      <c r="D663" s="363"/>
      <c r="E663" s="363"/>
      <c r="F663" s="363"/>
      <c r="G663" s="363"/>
      <c r="H663" s="364"/>
      <c r="I663" s="363"/>
      <c r="J663" s="363"/>
      <c r="M663" s="362"/>
      <c r="N663" s="362"/>
    </row>
    <row r="664" spans="4:14" ht="15.75" customHeight="1">
      <c r="D664" s="363"/>
      <c r="E664" s="363"/>
      <c r="F664" s="363"/>
      <c r="G664" s="363"/>
      <c r="H664" s="364"/>
      <c r="I664" s="363"/>
      <c r="J664" s="363"/>
      <c r="M664" s="362"/>
      <c r="N664" s="362"/>
    </row>
    <row r="665" spans="4:14" ht="15.75" customHeight="1">
      <c r="D665" s="363"/>
      <c r="E665" s="363"/>
      <c r="F665" s="363"/>
      <c r="G665" s="363"/>
      <c r="H665" s="364"/>
      <c r="I665" s="363"/>
      <c r="J665" s="363"/>
      <c r="M665" s="362"/>
      <c r="N665" s="362"/>
    </row>
    <row r="666" spans="4:14" ht="15.75" customHeight="1">
      <c r="D666" s="363"/>
      <c r="E666" s="363"/>
      <c r="F666" s="363"/>
      <c r="G666" s="363"/>
      <c r="H666" s="364"/>
      <c r="I666" s="363"/>
      <c r="J666" s="363"/>
      <c r="M666" s="362"/>
      <c r="N666" s="362"/>
    </row>
    <row r="667" spans="4:14" ht="15.75" customHeight="1">
      <c r="D667" s="363"/>
      <c r="E667" s="363"/>
      <c r="F667" s="363"/>
      <c r="G667" s="363"/>
      <c r="H667" s="364"/>
      <c r="I667" s="363"/>
      <c r="J667" s="363"/>
      <c r="M667" s="362"/>
      <c r="N667" s="362"/>
    </row>
    <row r="668" spans="4:14" ht="15.75" customHeight="1">
      <c r="D668" s="363"/>
      <c r="E668" s="363"/>
      <c r="F668" s="363"/>
      <c r="G668" s="363"/>
      <c r="H668" s="364"/>
      <c r="I668" s="363"/>
      <c r="J668" s="363"/>
      <c r="M668" s="362"/>
      <c r="N668" s="362"/>
    </row>
    <row r="669" spans="4:14" ht="15.75" customHeight="1">
      <c r="D669" s="363"/>
      <c r="E669" s="363"/>
      <c r="F669" s="363"/>
      <c r="G669" s="363"/>
      <c r="H669" s="364"/>
      <c r="I669" s="363"/>
      <c r="J669" s="363"/>
      <c r="M669" s="362"/>
      <c r="N669" s="362"/>
    </row>
    <row r="670" spans="4:14" ht="15.75" customHeight="1">
      <c r="D670" s="363"/>
      <c r="E670" s="363"/>
      <c r="F670" s="363"/>
      <c r="G670" s="363"/>
      <c r="H670" s="364"/>
      <c r="I670" s="363"/>
      <c r="J670" s="363"/>
      <c r="M670" s="362"/>
      <c r="N670" s="362"/>
    </row>
    <row r="671" spans="4:14" ht="15.75" customHeight="1">
      <c r="D671" s="363"/>
      <c r="E671" s="363"/>
      <c r="F671" s="363"/>
      <c r="G671" s="363"/>
      <c r="H671" s="364"/>
      <c r="I671" s="363"/>
      <c r="J671" s="363"/>
      <c r="M671" s="362"/>
      <c r="N671" s="362"/>
    </row>
    <row r="672" spans="4:14" ht="15.75" customHeight="1">
      <c r="D672" s="363"/>
      <c r="E672" s="363"/>
      <c r="F672" s="363"/>
      <c r="G672" s="363"/>
      <c r="H672" s="364"/>
      <c r="I672" s="363"/>
      <c r="J672" s="363"/>
      <c r="M672" s="362"/>
      <c r="N672" s="362"/>
    </row>
    <row r="673" spans="4:14" ht="15.75" customHeight="1">
      <c r="D673" s="363"/>
      <c r="E673" s="363"/>
      <c r="F673" s="363"/>
      <c r="G673" s="363"/>
      <c r="H673" s="364"/>
      <c r="I673" s="363"/>
      <c r="J673" s="363"/>
      <c r="M673" s="362"/>
      <c r="N673" s="362"/>
    </row>
    <row r="674" spans="4:14" ht="15.75" customHeight="1">
      <c r="D674" s="363"/>
      <c r="E674" s="363"/>
      <c r="F674" s="363"/>
      <c r="G674" s="363"/>
      <c r="H674" s="364"/>
      <c r="I674" s="363"/>
      <c r="J674" s="363"/>
      <c r="M674" s="362"/>
      <c r="N674" s="362"/>
    </row>
    <row r="675" spans="4:14" ht="15.75" customHeight="1">
      <c r="D675" s="363"/>
      <c r="E675" s="363"/>
      <c r="F675" s="363"/>
      <c r="G675" s="363"/>
      <c r="H675" s="364"/>
      <c r="I675" s="363"/>
      <c r="J675" s="363"/>
      <c r="M675" s="362"/>
      <c r="N675" s="362"/>
    </row>
    <row r="676" spans="4:14" ht="15.75" customHeight="1">
      <c r="D676" s="363"/>
      <c r="E676" s="363"/>
      <c r="F676" s="363"/>
      <c r="G676" s="363"/>
      <c r="H676" s="364"/>
      <c r="I676" s="363"/>
      <c r="J676" s="363"/>
      <c r="M676" s="362"/>
      <c r="N676" s="362"/>
    </row>
    <row r="677" spans="4:14" ht="15.75" customHeight="1">
      <c r="D677" s="363"/>
      <c r="E677" s="363"/>
      <c r="F677" s="363"/>
      <c r="G677" s="363"/>
      <c r="H677" s="364"/>
      <c r="I677" s="363"/>
      <c r="J677" s="363"/>
      <c r="M677" s="362"/>
      <c r="N677" s="362"/>
    </row>
    <row r="678" spans="4:14" ht="15.75" customHeight="1">
      <c r="D678" s="363"/>
      <c r="E678" s="363"/>
      <c r="F678" s="363"/>
      <c r="G678" s="363"/>
      <c r="H678" s="364"/>
      <c r="I678" s="363"/>
      <c r="J678" s="363"/>
      <c r="M678" s="362"/>
      <c r="N678" s="362"/>
    </row>
    <row r="679" spans="4:14" ht="15.75" customHeight="1">
      <c r="D679" s="363"/>
      <c r="E679" s="363"/>
      <c r="F679" s="363"/>
      <c r="G679" s="363"/>
      <c r="H679" s="364"/>
      <c r="I679" s="363"/>
      <c r="J679" s="363"/>
      <c r="M679" s="362"/>
      <c r="N679" s="362"/>
    </row>
    <row r="680" spans="4:14" ht="15.75" customHeight="1">
      <c r="D680" s="363"/>
      <c r="E680" s="363"/>
      <c r="F680" s="363"/>
      <c r="G680" s="363"/>
      <c r="H680" s="364"/>
      <c r="I680" s="363"/>
      <c r="J680" s="363"/>
      <c r="M680" s="362"/>
      <c r="N680" s="362"/>
    </row>
    <row r="681" spans="4:14" ht="15.75" customHeight="1">
      <c r="D681" s="363"/>
      <c r="E681" s="363"/>
      <c r="F681" s="363"/>
      <c r="G681" s="363"/>
      <c r="H681" s="364"/>
      <c r="I681" s="363"/>
      <c r="J681" s="363"/>
      <c r="M681" s="362"/>
      <c r="N681" s="362"/>
    </row>
    <row r="682" spans="4:14" ht="15.75" customHeight="1">
      <c r="D682" s="363"/>
      <c r="E682" s="363"/>
      <c r="F682" s="363"/>
      <c r="G682" s="363"/>
      <c r="H682" s="364"/>
      <c r="I682" s="363"/>
      <c r="J682" s="363"/>
      <c r="M682" s="362"/>
      <c r="N682" s="362"/>
    </row>
    <row r="683" spans="4:14" ht="15.75" customHeight="1">
      <c r="D683" s="363"/>
      <c r="E683" s="363"/>
      <c r="F683" s="363"/>
      <c r="G683" s="363"/>
      <c r="H683" s="364"/>
      <c r="I683" s="363"/>
      <c r="J683" s="363"/>
      <c r="M683" s="362"/>
      <c r="N683" s="362"/>
    </row>
    <row r="684" spans="4:14" ht="15.75" customHeight="1">
      <c r="D684" s="363"/>
      <c r="E684" s="363"/>
      <c r="F684" s="363"/>
      <c r="G684" s="363"/>
      <c r="H684" s="364"/>
      <c r="I684" s="363"/>
      <c r="J684" s="363"/>
      <c r="M684" s="362"/>
      <c r="N684" s="362"/>
    </row>
    <row r="685" spans="4:14" ht="15.75" customHeight="1">
      <c r="D685" s="363"/>
      <c r="E685" s="363"/>
      <c r="F685" s="363"/>
      <c r="G685" s="363"/>
      <c r="H685" s="364"/>
      <c r="I685" s="363"/>
      <c r="J685" s="363"/>
      <c r="M685" s="362"/>
      <c r="N685" s="362"/>
    </row>
    <row r="686" spans="4:14" ht="15.75" customHeight="1">
      <c r="D686" s="363"/>
      <c r="E686" s="363"/>
      <c r="F686" s="363"/>
      <c r="G686" s="363"/>
      <c r="H686" s="364"/>
      <c r="I686" s="363"/>
      <c r="J686" s="363"/>
      <c r="M686" s="362"/>
      <c r="N686" s="362"/>
    </row>
    <row r="687" spans="4:14" ht="15.75" customHeight="1">
      <c r="D687" s="363"/>
      <c r="E687" s="363"/>
      <c r="F687" s="363"/>
      <c r="G687" s="363"/>
      <c r="H687" s="364"/>
      <c r="I687" s="363"/>
      <c r="J687" s="363"/>
      <c r="M687" s="362"/>
      <c r="N687" s="362"/>
    </row>
    <row r="688" spans="4:14" ht="15.75" customHeight="1">
      <c r="D688" s="363"/>
      <c r="E688" s="363"/>
      <c r="F688" s="363"/>
      <c r="G688" s="363"/>
      <c r="H688" s="364"/>
      <c r="I688" s="363"/>
      <c r="J688" s="363"/>
      <c r="M688" s="362"/>
      <c r="N688" s="362"/>
    </row>
    <row r="689" spans="4:14" ht="15.75" customHeight="1">
      <c r="D689" s="363"/>
      <c r="E689" s="363"/>
      <c r="F689" s="363"/>
      <c r="G689" s="363"/>
      <c r="H689" s="364"/>
      <c r="I689" s="363"/>
      <c r="J689" s="363"/>
      <c r="M689" s="362"/>
      <c r="N689" s="362"/>
    </row>
    <row r="690" spans="4:14" ht="15.75" customHeight="1">
      <c r="D690" s="363"/>
      <c r="E690" s="363"/>
      <c r="F690" s="363"/>
      <c r="G690" s="363"/>
      <c r="H690" s="364"/>
      <c r="I690" s="363"/>
      <c r="J690" s="363"/>
      <c r="M690" s="362"/>
      <c r="N690" s="362"/>
    </row>
    <row r="691" spans="4:14" ht="15.75" customHeight="1">
      <c r="D691" s="363"/>
      <c r="E691" s="363"/>
      <c r="F691" s="363"/>
      <c r="G691" s="363"/>
      <c r="H691" s="364"/>
      <c r="I691" s="363"/>
      <c r="J691" s="363"/>
      <c r="M691" s="362"/>
      <c r="N691" s="362"/>
    </row>
    <row r="692" spans="4:14" ht="15.75" customHeight="1">
      <c r="D692" s="363"/>
      <c r="E692" s="363"/>
      <c r="F692" s="363"/>
      <c r="G692" s="363"/>
      <c r="H692" s="364"/>
      <c r="I692" s="363"/>
      <c r="J692" s="363"/>
      <c r="M692" s="362"/>
      <c r="N692" s="362"/>
    </row>
    <row r="693" spans="4:14" ht="15.75" customHeight="1">
      <c r="D693" s="363"/>
      <c r="E693" s="363"/>
      <c r="F693" s="363"/>
      <c r="G693" s="363"/>
      <c r="H693" s="364"/>
      <c r="I693" s="363"/>
      <c r="J693" s="363"/>
      <c r="M693" s="362"/>
      <c r="N693" s="362"/>
    </row>
    <row r="694" spans="4:14" ht="15.75" customHeight="1">
      <c r="D694" s="363"/>
      <c r="E694" s="363"/>
      <c r="F694" s="363"/>
      <c r="G694" s="363"/>
      <c r="H694" s="364"/>
      <c r="I694" s="363"/>
      <c r="J694" s="363"/>
      <c r="M694" s="362"/>
      <c r="N694" s="362"/>
    </row>
    <row r="695" spans="4:14" ht="15.75" customHeight="1">
      <c r="D695" s="363"/>
      <c r="E695" s="363"/>
      <c r="F695" s="363"/>
      <c r="G695" s="363"/>
      <c r="H695" s="364"/>
      <c r="I695" s="363"/>
      <c r="J695" s="363"/>
      <c r="M695" s="362"/>
      <c r="N695" s="362"/>
    </row>
    <row r="696" spans="4:14" ht="15.75" customHeight="1">
      <c r="D696" s="363"/>
      <c r="E696" s="363"/>
      <c r="F696" s="363"/>
      <c r="G696" s="363"/>
      <c r="H696" s="364"/>
      <c r="I696" s="363"/>
      <c r="J696" s="363"/>
      <c r="M696" s="362"/>
      <c r="N696" s="362"/>
    </row>
    <row r="697" spans="4:14" ht="15.75" customHeight="1">
      <c r="D697" s="363"/>
      <c r="E697" s="363"/>
      <c r="F697" s="363"/>
      <c r="G697" s="363"/>
      <c r="H697" s="364"/>
      <c r="I697" s="363"/>
      <c r="J697" s="363"/>
      <c r="M697" s="362"/>
      <c r="N697" s="362"/>
    </row>
    <row r="698" spans="4:14" ht="15.75" customHeight="1">
      <c r="D698" s="363"/>
      <c r="E698" s="363"/>
      <c r="F698" s="363"/>
      <c r="G698" s="363"/>
      <c r="H698" s="364"/>
      <c r="I698" s="363"/>
      <c r="J698" s="363"/>
      <c r="M698" s="362"/>
      <c r="N698" s="362"/>
    </row>
    <row r="699" spans="4:14" ht="15.75" customHeight="1">
      <c r="D699" s="363"/>
      <c r="E699" s="363"/>
      <c r="F699" s="363"/>
      <c r="G699" s="363"/>
      <c r="H699" s="364"/>
      <c r="I699" s="363"/>
      <c r="J699" s="363"/>
      <c r="M699" s="362"/>
      <c r="N699" s="362"/>
    </row>
    <row r="700" spans="4:14" ht="15.75" customHeight="1">
      <c r="D700" s="363"/>
      <c r="E700" s="363"/>
      <c r="F700" s="363"/>
      <c r="G700" s="363"/>
      <c r="H700" s="364"/>
      <c r="I700" s="363"/>
      <c r="J700" s="363"/>
      <c r="M700" s="362"/>
      <c r="N700" s="362"/>
    </row>
    <row r="701" spans="4:14" ht="15.75" customHeight="1">
      <c r="D701" s="363"/>
      <c r="E701" s="363"/>
      <c r="F701" s="363"/>
      <c r="G701" s="363"/>
      <c r="H701" s="364"/>
      <c r="I701" s="363"/>
      <c r="J701" s="363"/>
      <c r="M701" s="362"/>
      <c r="N701" s="362"/>
    </row>
    <row r="702" spans="4:14" ht="15.75" customHeight="1">
      <c r="D702" s="363"/>
      <c r="E702" s="363"/>
      <c r="F702" s="363"/>
      <c r="G702" s="363"/>
      <c r="H702" s="364"/>
      <c r="I702" s="363"/>
      <c r="J702" s="363"/>
      <c r="M702" s="362"/>
      <c r="N702" s="362"/>
    </row>
    <row r="703" spans="4:14" ht="15.75" customHeight="1">
      <c r="D703" s="363"/>
      <c r="E703" s="363"/>
      <c r="F703" s="363"/>
      <c r="G703" s="363"/>
      <c r="H703" s="364"/>
      <c r="I703" s="363"/>
      <c r="J703" s="363"/>
      <c r="M703" s="362"/>
      <c r="N703" s="362"/>
    </row>
    <row r="704" spans="4:14" ht="15.75" customHeight="1">
      <c r="D704" s="363"/>
      <c r="E704" s="363"/>
      <c r="F704" s="363"/>
      <c r="G704" s="363"/>
      <c r="H704" s="364"/>
      <c r="I704" s="363"/>
      <c r="J704" s="363"/>
      <c r="M704" s="362"/>
      <c r="N704" s="362"/>
    </row>
    <row r="705" spans="4:14" ht="15.75" customHeight="1">
      <c r="D705" s="363"/>
      <c r="E705" s="363"/>
      <c r="F705" s="363"/>
      <c r="G705" s="363"/>
      <c r="H705" s="364"/>
      <c r="I705" s="363"/>
      <c r="J705" s="363"/>
      <c r="M705" s="362"/>
      <c r="N705" s="362"/>
    </row>
    <row r="706" spans="4:14" ht="15.75" customHeight="1">
      <c r="D706" s="363"/>
      <c r="E706" s="363"/>
      <c r="F706" s="363"/>
      <c r="G706" s="363"/>
      <c r="H706" s="364"/>
      <c r="I706" s="363"/>
      <c r="J706" s="363"/>
      <c r="M706" s="362"/>
      <c r="N706" s="362"/>
    </row>
    <row r="707" spans="4:14" ht="15.75" customHeight="1">
      <c r="D707" s="363"/>
      <c r="E707" s="363"/>
      <c r="F707" s="363"/>
      <c r="G707" s="363"/>
      <c r="H707" s="364"/>
      <c r="I707" s="363"/>
      <c r="J707" s="363"/>
      <c r="M707" s="362"/>
      <c r="N707" s="362"/>
    </row>
    <row r="708" spans="4:14" ht="15.75" customHeight="1">
      <c r="D708" s="363"/>
      <c r="E708" s="363"/>
      <c r="F708" s="363"/>
      <c r="G708" s="363"/>
      <c r="H708" s="364"/>
      <c r="I708" s="363"/>
      <c r="J708" s="363"/>
      <c r="M708" s="362"/>
      <c r="N708" s="362"/>
    </row>
    <row r="709" spans="4:14" ht="15.75" customHeight="1">
      <c r="D709" s="363"/>
      <c r="E709" s="363"/>
      <c r="F709" s="363"/>
      <c r="G709" s="363"/>
      <c r="H709" s="364"/>
      <c r="I709" s="363"/>
      <c r="J709" s="363"/>
      <c r="M709" s="362"/>
      <c r="N709" s="362"/>
    </row>
    <row r="710" spans="4:14" ht="15.75" customHeight="1">
      <c r="D710" s="363"/>
      <c r="E710" s="363"/>
      <c r="F710" s="363"/>
      <c r="G710" s="363"/>
      <c r="H710" s="364"/>
      <c r="I710" s="363"/>
      <c r="J710" s="363"/>
      <c r="M710" s="362"/>
      <c r="N710" s="362"/>
    </row>
    <row r="711" spans="4:14" ht="15.75" customHeight="1">
      <c r="D711" s="363"/>
      <c r="E711" s="363"/>
      <c r="F711" s="363"/>
      <c r="G711" s="363"/>
      <c r="H711" s="364"/>
      <c r="I711" s="363"/>
      <c r="J711" s="363"/>
      <c r="M711" s="362"/>
      <c r="N711" s="362"/>
    </row>
    <row r="712" spans="4:14" ht="15.75" customHeight="1">
      <c r="D712" s="363"/>
      <c r="E712" s="363"/>
      <c r="F712" s="363"/>
      <c r="G712" s="363"/>
      <c r="H712" s="364"/>
      <c r="I712" s="363"/>
      <c r="J712" s="363"/>
      <c r="M712" s="362"/>
      <c r="N712" s="362"/>
    </row>
    <row r="713" spans="4:14" ht="15.75" customHeight="1">
      <c r="D713" s="363"/>
      <c r="E713" s="363"/>
      <c r="F713" s="363"/>
      <c r="G713" s="363"/>
      <c r="H713" s="364"/>
      <c r="I713" s="363"/>
      <c r="J713" s="363"/>
      <c r="M713" s="362"/>
      <c r="N713" s="362"/>
    </row>
    <row r="714" spans="4:14" ht="15.75" customHeight="1">
      <c r="D714" s="363"/>
      <c r="E714" s="363"/>
      <c r="F714" s="363"/>
      <c r="G714" s="363"/>
      <c r="H714" s="364"/>
      <c r="I714" s="363"/>
      <c r="J714" s="363"/>
      <c r="M714" s="362"/>
      <c r="N714" s="362"/>
    </row>
    <row r="715" spans="4:14" ht="15.75" customHeight="1">
      <c r="D715" s="363"/>
      <c r="E715" s="363"/>
      <c r="F715" s="363"/>
      <c r="G715" s="363"/>
      <c r="H715" s="364"/>
      <c r="I715" s="363"/>
      <c r="J715" s="363"/>
      <c r="M715" s="362"/>
      <c r="N715" s="362"/>
    </row>
    <row r="716" spans="4:14" ht="15.75" customHeight="1">
      <c r="D716" s="363"/>
      <c r="E716" s="363"/>
      <c r="F716" s="363"/>
      <c r="G716" s="363"/>
      <c r="H716" s="364"/>
      <c r="I716" s="363"/>
      <c r="J716" s="363"/>
      <c r="M716" s="362"/>
      <c r="N716" s="362"/>
    </row>
    <row r="717" spans="4:14" ht="15.75" customHeight="1">
      <c r="D717" s="363"/>
      <c r="E717" s="363"/>
      <c r="F717" s="363"/>
      <c r="G717" s="363"/>
      <c r="H717" s="364"/>
      <c r="I717" s="363"/>
      <c r="J717" s="363"/>
      <c r="M717" s="362"/>
      <c r="N717" s="362"/>
    </row>
    <row r="718" spans="4:14" ht="15.75" customHeight="1">
      <c r="D718" s="363"/>
      <c r="E718" s="363"/>
      <c r="F718" s="363"/>
      <c r="G718" s="363"/>
      <c r="H718" s="364"/>
      <c r="I718" s="363"/>
      <c r="J718" s="363"/>
      <c r="M718" s="362"/>
      <c r="N718" s="362"/>
    </row>
    <row r="719" spans="4:14" ht="15.75" customHeight="1">
      <c r="D719" s="363"/>
      <c r="E719" s="363"/>
      <c r="F719" s="363"/>
      <c r="G719" s="363"/>
      <c r="H719" s="364"/>
      <c r="I719" s="363"/>
      <c r="J719" s="363"/>
      <c r="M719" s="362"/>
      <c r="N719" s="362"/>
    </row>
    <row r="720" spans="4:14" ht="15.75" customHeight="1">
      <c r="D720" s="363"/>
      <c r="E720" s="363"/>
      <c r="F720" s="363"/>
      <c r="G720" s="363"/>
      <c r="H720" s="364"/>
      <c r="I720" s="363"/>
      <c r="J720" s="363"/>
      <c r="M720" s="362"/>
      <c r="N720" s="362"/>
    </row>
    <row r="721" spans="4:14" ht="15.75" customHeight="1">
      <c r="D721" s="363"/>
      <c r="E721" s="363"/>
      <c r="F721" s="363"/>
      <c r="G721" s="363"/>
      <c r="H721" s="364"/>
      <c r="I721" s="363"/>
      <c r="J721" s="363"/>
      <c r="M721" s="362"/>
      <c r="N721" s="362"/>
    </row>
    <row r="722" spans="4:14" ht="15.75" customHeight="1">
      <c r="D722" s="363"/>
      <c r="E722" s="363"/>
      <c r="F722" s="363"/>
      <c r="G722" s="363"/>
      <c r="H722" s="364"/>
      <c r="I722" s="363"/>
      <c r="J722" s="363"/>
      <c r="M722" s="362"/>
      <c r="N722" s="362"/>
    </row>
    <row r="723" spans="4:14" ht="15.75" customHeight="1">
      <c r="D723" s="363"/>
      <c r="E723" s="363"/>
      <c r="F723" s="363"/>
      <c r="G723" s="363"/>
      <c r="H723" s="364"/>
      <c r="I723" s="363"/>
      <c r="J723" s="363"/>
      <c r="M723" s="362"/>
      <c r="N723" s="362"/>
    </row>
    <row r="724" spans="4:14" ht="15.75" customHeight="1">
      <c r="D724" s="363"/>
      <c r="E724" s="363"/>
      <c r="F724" s="363"/>
      <c r="G724" s="363"/>
      <c r="H724" s="364"/>
      <c r="I724" s="363"/>
      <c r="J724" s="363"/>
      <c r="M724" s="362"/>
      <c r="N724" s="362"/>
    </row>
    <row r="725" spans="4:14" ht="15.75" customHeight="1">
      <c r="D725" s="363"/>
      <c r="E725" s="363"/>
      <c r="F725" s="363"/>
      <c r="G725" s="363"/>
      <c r="H725" s="364"/>
      <c r="I725" s="363"/>
      <c r="J725" s="363"/>
      <c r="M725" s="362"/>
      <c r="N725" s="362"/>
    </row>
    <row r="726" spans="4:14" ht="15.75" customHeight="1">
      <c r="D726" s="363"/>
      <c r="E726" s="363"/>
      <c r="F726" s="363"/>
      <c r="G726" s="363"/>
      <c r="H726" s="364"/>
      <c r="I726" s="363"/>
      <c r="J726" s="363"/>
      <c r="M726" s="362"/>
      <c r="N726" s="362"/>
    </row>
    <row r="727" spans="4:14" ht="15.75" customHeight="1">
      <c r="D727" s="363"/>
      <c r="E727" s="363"/>
      <c r="F727" s="363"/>
      <c r="G727" s="363"/>
      <c r="H727" s="364"/>
      <c r="I727" s="363"/>
      <c r="J727" s="363"/>
      <c r="M727" s="362"/>
      <c r="N727" s="362"/>
    </row>
    <row r="728" spans="4:14" ht="15.75" customHeight="1">
      <c r="D728" s="363"/>
      <c r="E728" s="363"/>
      <c r="F728" s="363"/>
      <c r="G728" s="363"/>
      <c r="H728" s="364"/>
      <c r="I728" s="363"/>
      <c r="J728" s="363"/>
      <c r="M728" s="362"/>
      <c r="N728" s="362"/>
    </row>
    <row r="729" spans="4:14" ht="15.75" customHeight="1">
      <c r="D729" s="363"/>
      <c r="E729" s="363"/>
      <c r="F729" s="363"/>
      <c r="G729" s="363"/>
      <c r="H729" s="364"/>
      <c r="I729" s="363"/>
      <c r="J729" s="363"/>
      <c r="M729" s="362"/>
      <c r="N729" s="362"/>
    </row>
    <row r="730" spans="4:14" ht="15.75" customHeight="1">
      <c r="D730" s="363"/>
      <c r="E730" s="363"/>
      <c r="F730" s="363"/>
      <c r="G730" s="363"/>
      <c r="H730" s="364"/>
      <c r="I730" s="363"/>
      <c r="J730" s="363"/>
      <c r="M730" s="362"/>
      <c r="N730" s="362"/>
    </row>
    <row r="731" spans="4:14" ht="15.75" customHeight="1">
      <c r="D731" s="363"/>
      <c r="E731" s="363"/>
      <c r="F731" s="363"/>
      <c r="G731" s="363"/>
      <c r="H731" s="364"/>
      <c r="I731" s="363"/>
      <c r="J731" s="363"/>
      <c r="M731" s="362"/>
      <c r="N731" s="362"/>
    </row>
    <row r="732" spans="4:14" ht="15.75" customHeight="1">
      <c r="D732" s="363"/>
      <c r="E732" s="363"/>
      <c r="F732" s="363"/>
      <c r="G732" s="363"/>
      <c r="H732" s="364"/>
      <c r="I732" s="363"/>
      <c r="J732" s="363"/>
      <c r="M732" s="362"/>
      <c r="N732" s="362"/>
    </row>
    <row r="733" spans="4:14" ht="15.75" customHeight="1">
      <c r="D733" s="363"/>
      <c r="E733" s="363"/>
      <c r="F733" s="363"/>
      <c r="G733" s="363"/>
      <c r="H733" s="364"/>
      <c r="I733" s="363"/>
      <c r="J733" s="363"/>
      <c r="M733" s="362"/>
      <c r="N733" s="362"/>
    </row>
    <row r="734" spans="4:14" ht="15.75" customHeight="1">
      <c r="D734" s="363"/>
      <c r="E734" s="363"/>
      <c r="F734" s="363"/>
      <c r="G734" s="363"/>
      <c r="H734" s="364"/>
      <c r="I734" s="363"/>
      <c r="J734" s="363"/>
      <c r="M734" s="362"/>
      <c r="N734" s="362"/>
    </row>
    <row r="735" spans="4:14" ht="15.75" customHeight="1">
      <c r="D735" s="363"/>
      <c r="E735" s="363"/>
      <c r="F735" s="363"/>
      <c r="G735" s="363"/>
      <c r="H735" s="364"/>
      <c r="I735" s="363"/>
      <c r="J735" s="363"/>
      <c r="M735" s="362"/>
      <c r="N735" s="362"/>
    </row>
    <row r="736" spans="4:14" ht="15.75" customHeight="1">
      <c r="D736" s="363"/>
      <c r="E736" s="363"/>
      <c r="F736" s="363"/>
      <c r="G736" s="363"/>
      <c r="H736" s="364"/>
      <c r="I736" s="363"/>
      <c r="J736" s="363"/>
      <c r="M736" s="362"/>
      <c r="N736" s="362"/>
    </row>
    <row r="737" spans="4:14" ht="15.75" customHeight="1">
      <c r="D737" s="363"/>
      <c r="E737" s="363"/>
      <c r="F737" s="363"/>
      <c r="G737" s="363"/>
      <c r="H737" s="364"/>
      <c r="I737" s="363"/>
      <c r="J737" s="363"/>
      <c r="M737" s="362"/>
      <c r="N737" s="362"/>
    </row>
    <row r="738" spans="4:14" ht="15.75" customHeight="1">
      <c r="D738" s="363"/>
      <c r="E738" s="363"/>
      <c r="F738" s="363"/>
      <c r="G738" s="363"/>
      <c r="H738" s="364"/>
      <c r="I738" s="363"/>
      <c r="J738" s="363"/>
      <c r="M738" s="362"/>
      <c r="N738" s="362"/>
    </row>
    <row r="739" spans="4:14" ht="15.75" customHeight="1">
      <c r="D739" s="363"/>
      <c r="E739" s="363"/>
      <c r="F739" s="363"/>
      <c r="G739" s="363"/>
      <c r="H739" s="364"/>
      <c r="I739" s="363"/>
      <c r="J739" s="363"/>
      <c r="M739" s="362"/>
      <c r="N739" s="362"/>
    </row>
    <row r="740" spans="4:14" ht="15.75" customHeight="1">
      <c r="D740" s="363"/>
      <c r="E740" s="363"/>
      <c r="F740" s="363"/>
      <c r="G740" s="363"/>
      <c r="H740" s="364"/>
      <c r="I740" s="363"/>
      <c r="J740" s="363"/>
      <c r="M740" s="362"/>
      <c r="N740" s="362"/>
    </row>
    <row r="741" spans="4:14" ht="15.75" customHeight="1">
      <c r="D741" s="363"/>
      <c r="E741" s="363"/>
      <c r="F741" s="363"/>
      <c r="G741" s="363"/>
      <c r="H741" s="364"/>
      <c r="I741" s="363"/>
      <c r="J741" s="363"/>
      <c r="M741" s="362"/>
      <c r="N741" s="362"/>
    </row>
    <row r="742" spans="4:14" ht="15.75" customHeight="1">
      <c r="D742" s="363"/>
      <c r="E742" s="363"/>
      <c r="F742" s="363"/>
      <c r="G742" s="363"/>
      <c r="H742" s="364"/>
      <c r="I742" s="363"/>
      <c r="J742" s="363"/>
      <c r="M742" s="362"/>
      <c r="N742" s="362"/>
    </row>
    <row r="743" spans="4:14" ht="15.75" customHeight="1">
      <c r="D743" s="363"/>
      <c r="E743" s="363"/>
      <c r="F743" s="363"/>
      <c r="G743" s="363"/>
      <c r="H743" s="364"/>
      <c r="I743" s="363"/>
      <c r="J743" s="363"/>
      <c r="M743" s="362"/>
      <c r="N743" s="362"/>
    </row>
    <row r="744" spans="4:14" ht="15.75" customHeight="1">
      <c r="D744" s="363"/>
      <c r="E744" s="363"/>
      <c r="F744" s="363"/>
      <c r="G744" s="363"/>
      <c r="H744" s="364"/>
      <c r="I744" s="363"/>
      <c r="J744" s="363"/>
      <c r="M744" s="362"/>
      <c r="N744" s="362"/>
    </row>
    <row r="745" spans="4:14" ht="15.75" customHeight="1">
      <c r="D745" s="363"/>
      <c r="E745" s="363"/>
      <c r="F745" s="363"/>
      <c r="G745" s="363"/>
      <c r="H745" s="364"/>
      <c r="I745" s="363"/>
      <c r="J745" s="363"/>
      <c r="M745" s="362"/>
      <c r="N745" s="362"/>
    </row>
    <row r="746" spans="4:14" ht="15.75" customHeight="1">
      <c r="D746" s="363"/>
      <c r="E746" s="363"/>
      <c r="F746" s="363"/>
      <c r="G746" s="363"/>
      <c r="H746" s="364"/>
      <c r="I746" s="363"/>
      <c r="J746" s="363"/>
      <c r="M746" s="362"/>
      <c r="N746" s="362"/>
    </row>
    <row r="747" spans="4:14" ht="15.75" customHeight="1">
      <c r="D747" s="363"/>
      <c r="E747" s="363"/>
      <c r="F747" s="363"/>
      <c r="G747" s="363"/>
      <c r="H747" s="364"/>
      <c r="I747" s="363"/>
      <c r="J747" s="363"/>
      <c r="M747" s="362"/>
      <c r="N747" s="362"/>
    </row>
    <row r="748" spans="4:14" ht="15.75" customHeight="1">
      <c r="D748" s="363"/>
      <c r="E748" s="363"/>
      <c r="F748" s="363"/>
      <c r="G748" s="363"/>
      <c r="H748" s="364"/>
      <c r="I748" s="363"/>
      <c r="J748" s="363"/>
      <c r="M748" s="362"/>
      <c r="N748" s="362"/>
    </row>
    <row r="749" spans="4:14" ht="15.75" customHeight="1">
      <c r="D749" s="363"/>
      <c r="E749" s="363"/>
      <c r="F749" s="363"/>
      <c r="G749" s="363"/>
      <c r="H749" s="364"/>
      <c r="I749" s="363"/>
      <c r="J749" s="363"/>
      <c r="M749" s="362"/>
      <c r="N749" s="362"/>
    </row>
    <row r="750" spans="4:14" ht="15.75" customHeight="1">
      <c r="D750" s="363"/>
      <c r="E750" s="363"/>
      <c r="F750" s="363"/>
      <c r="G750" s="363"/>
      <c r="H750" s="364"/>
      <c r="I750" s="363"/>
      <c r="J750" s="363"/>
      <c r="M750" s="362"/>
      <c r="N750" s="362"/>
    </row>
    <row r="751" spans="4:14" ht="15.75" customHeight="1">
      <c r="D751" s="363"/>
      <c r="E751" s="363"/>
      <c r="F751" s="363"/>
      <c r="G751" s="363"/>
      <c r="H751" s="364"/>
      <c r="I751" s="363"/>
      <c r="J751" s="363"/>
      <c r="M751" s="362"/>
      <c r="N751" s="362"/>
    </row>
    <row r="752" spans="4:14" ht="15.75" customHeight="1">
      <c r="D752" s="363"/>
      <c r="E752" s="363"/>
      <c r="F752" s="363"/>
      <c r="G752" s="363"/>
      <c r="H752" s="364"/>
      <c r="I752" s="363"/>
      <c r="J752" s="363"/>
      <c r="M752" s="362"/>
      <c r="N752" s="362"/>
    </row>
    <row r="753" spans="4:14" ht="15.75" customHeight="1">
      <c r="D753" s="363"/>
      <c r="E753" s="363"/>
      <c r="F753" s="363"/>
      <c r="G753" s="363"/>
      <c r="H753" s="364"/>
      <c r="I753" s="363"/>
      <c r="J753" s="363"/>
      <c r="M753" s="362"/>
      <c r="N753" s="362"/>
    </row>
    <row r="754" spans="4:14" ht="15.75" customHeight="1">
      <c r="D754" s="363"/>
      <c r="E754" s="363"/>
      <c r="F754" s="363"/>
      <c r="G754" s="363"/>
      <c r="H754" s="364"/>
      <c r="I754" s="363"/>
      <c r="J754" s="363"/>
      <c r="M754" s="362"/>
      <c r="N754" s="362"/>
    </row>
    <row r="755" spans="4:14" ht="15.75" customHeight="1">
      <c r="D755" s="363"/>
      <c r="E755" s="363"/>
      <c r="F755" s="363"/>
      <c r="G755" s="363"/>
      <c r="H755" s="364"/>
      <c r="I755" s="363"/>
      <c r="J755" s="363"/>
      <c r="M755" s="362"/>
      <c r="N755" s="362"/>
    </row>
    <row r="756" spans="4:14" ht="15.75" customHeight="1">
      <c r="D756" s="363"/>
      <c r="E756" s="363"/>
      <c r="F756" s="363"/>
      <c r="G756" s="363"/>
      <c r="H756" s="364"/>
      <c r="I756" s="363"/>
      <c r="J756" s="363"/>
      <c r="M756" s="362"/>
      <c r="N756" s="362"/>
    </row>
    <row r="757" spans="4:14" ht="15.75" customHeight="1">
      <c r="D757" s="363"/>
      <c r="E757" s="363"/>
      <c r="F757" s="363"/>
      <c r="G757" s="363"/>
      <c r="H757" s="364"/>
      <c r="I757" s="363"/>
      <c r="J757" s="363"/>
      <c r="M757" s="362"/>
      <c r="N757" s="362"/>
    </row>
    <row r="758" spans="4:14" ht="15.75" customHeight="1">
      <c r="D758" s="363"/>
      <c r="E758" s="363"/>
      <c r="F758" s="363"/>
      <c r="G758" s="363"/>
      <c r="H758" s="364"/>
      <c r="I758" s="363"/>
      <c r="J758" s="363"/>
      <c r="M758" s="362"/>
      <c r="N758" s="362"/>
    </row>
    <row r="759" spans="4:14" ht="15.75" customHeight="1">
      <c r="D759" s="363"/>
      <c r="E759" s="363"/>
      <c r="F759" s="363"/>
      <c r="G759" s="363"/>
      <c r="H759" s="364"/>
      <c r="I759" s="363"/>
      <c r="J759" s="363"/>
      <c r="M759" s="362"/>
      <c r="N759" s="362"/>
    </row>
    <row r="760" spans="4:14" ht="15.75" customHeight="1">
      <c r="D760" s="363"/>
      <c r="E760" s="363"/>
      <c r="F760" s="363"/>
      <c r="G760" s="363"/>
      <c r="H760" s="364"/>
      <c r="I760" s="363"/>
      <c r="J760" s="363"/>
      <c r="M760" s="362"/>
      <c r="N760" s="362"/>
    </row>
    <row r="761" spans="4:14" ht="15.75" customHeight="1">
      <c r="D761" s="363"/>
      <c r="E761" s="363"/>
      <c r="F761" s="363"/>
      <c r="G761" s="363"/>
      <c r="H761" s="364"/>
      <c r="I761" s="363"/>
      <c r="J761" s="363"/>
      <c r="M761" s="362"/>
      <c r="N761" s="362"/>
    </row>
    <row r="762" spans="4:14" ht="15.75" customHeight="1">
      <c r="D762" s="363"/>
      <c r="E762" s="363"/>
      <c r="F762" s="363"/>
      <c r="G762" s="363"/>
      <c r="H762" s="364"/>
      <c r="I762" s="363"/>
      <c r="J762" s="363"/>
      <c r="M762" s="362"/>
      <c r="N762" s="362"/>
    </row>
    <row r="763" spans="4:14" ht="15.75" customHeight="1">
      <c r="D763" s="363"/>
      <c r="E763" s="363"/>
      <c r="F763" s="363"/>
      <c r="G763" s="363"/>
      <c r="H763" s="364"/>
      <c r="I763" s="363"/>
      <c r="J763" s="363"/>
      <c r="M763" s="362"/>
      <c r="N763" s="362"/>
    </row>
    <row r="764" spans="4:14" ht="15.75" customHeight="1">
      <c r="D764" s="363"/>
      <c r="E764" s="363"/>
      <c r="F764" s="363"/>
      <c r="G764" s="363"/>
      <c r="H764" s="364"/>
      <c r="I764" s="363"/>
      <c r="J764" s="363"/>
      <c r="M764" s="362"/>
      <c r="N764" s="362"/>
    </row>
    <row r="765" spans="4:14" ht="15.75" customHeight="1">
      <c r="D765" s="363"/>
      <c r="E765" s="363"/>
      <c r="F765" s="363"/>
      <c r="G765" s="363"/>
      <c r="H765" s="364"/>
      <c r="I765" s="363"/>
      <c r="J765" s="363"/>
      <c r="M765" s="362"/>
      <c r="N765" s="362"/>
    </row>
    <row r="766" spans="4:14" ht="15.75" customHeight="1">
      <c r="D766" s="363"/>
      <c r="E766" s="363"/>
      <c r="F766" s="363"/>
      <c r="G766" s="363"/>
      <c r="H766" s="364"/>
      <c r="I766" s="363"/>
      <c r="J766" s="363"/>
      <c r="M766" s="362"/>
      <c r="N766" s="362"/>
    </row>
    <row r="767" spans="4:14" ht="15.75" customHeight="1">
      <c r="D767" s="363"/>
      <c r="E767" s="363"/>
      <c r="F767" s="363"/>
      <c r="G767" s="363"/>
      <c r="H767" s="364"/>
      <c r="I767" s="363"/>
      <c r="J767" s="363"/>
      <c r="M767" s="362"/>
      <c r="N767" s="362"/>
    </row>
    <row r="768" spans="4:14" ht="15.75" customHeight="1">
      <c r="D768" s="363"/>
      <c r="E768" s="363"/>
      <c r="F768" s="363"/>
      <c r="G768" s="363"/>
      <c r="H768" s="364"/>
      <c r="I768" s="363"/>
      <c r="J768" s="363"/>
      <c r="M768" s="362"/>
      <c r="N768" s="362"/>
    </row>
    <row r="769" spans="4:14" ht="15.75" customHeight="1">
      <c r="D769" s="363"/>
      <c r="E769" s="363"/>
      <c r="F769" s="363"/>
      <c r="G769" s="363"/>
      <c r="H769" s="364"/>
      <c r="I769" s="363"/>
      <c r="J769" s="363"/>
      <c r="M769" s="362"/>
      <c r="N769" s="362"/>
    </row>
    <row r="770" spans="4:14" ht="15.75" customHeight="1">
      <c r="D770" s="363"/>
      <c r="E770" s="363"/>
      <c r="F770" s="363"/>
      <c r="G770" s="363"/>
      <c r="H770" s="364"/>
      <c r="I770" s="363"/>
      <c r="J770" s="363"/>
      <c r="M770" s="362"/>
      <c r="N770" s="362"/>
    </row>
    <row r="771" spans="4:14" ht="15.75" customHeight="1">
      <c r="D771" s="363"/>
      <c r="E771" s="363"/>
      <c r="F771" s="363"/>
      <c r="G771" s="363"/>
      <c r="H771" s="364"/>
      <c r="I771" s="363"/>
      <c r="J771" s="363"/>
      <c r="M771" s="362"/>
      <c r="N771" s="362"/>
    </row>
    <row r="772" spans="4:14" ht="15.75" customHeight="1">
      <c r="D772" s="363"/>
      <c r="E772" s="363"/>
      <c r="F772" s="363"/>
      <c r="G772" s="363"/>
      <c r="H772" s="364"/>
      <c r="I772" s="363"/>
      <c r="J772" s="363"/>
      <c r="M772" s="362"/>
      <c r="N772" s="362"/>
    </row>
    <row r="773" spans="4:14" ht="15.75" customHeight="1">
      <c r="D773" s="363"/>
      <c r="E773" s="363"/>
      <c r="F773" s="363"/>
      <c r="G773" s="363"/>
      <c r="H773" s="364"/>
      <c r="I773" s="363"/>
      <c r="J773" s="363"/>
      <c r="M773" s="362"/>
      <c r="N773" s="362"/>
    </row>
    <row r="774" spans="4:14" ht="15.75" customHeight="1">
      <c r="D774" s="363"/>
      <c r="E774" s="363"/>
      <c r="F774" s="363"/>
      <c r="G774" s="363"/>
      <c r="H774" s="364"/>
      <c r="I774" s="363"/>
      <c r="J774" s="363"/>
      <c r="M774" s="362"/>
      <c r="N774" s="362"/>
    </row>
    <row r="775" spans="4:14" ht="15.75" customHeight="1">
      <c r="D775" s="363"/>
      <c r="E775" s="363"/>
      <c r="F775" s="363"/>
      <c r="G775" s="363"/>
      <c r="H775" s="364"/>
      <c r="I775" s="363"/>
      <c r="J775" s="363"/>
      <c r="M775" s="362"/>
      <c r="N775" s="362"/>
    </row>
    <row r="776" spans="4:14" ht="15.75" customHeight="1">
      <c r="D776" s="363"/>
      <c r="E776" s="363"/>
      <c r="F776" s="363"/>
      <c r="G776" s="363"/>
      <c r="H776" s="364"/>
      <c r="I776" s="363"/>
      <c r="J776" s="363"/>
      <c r="M776" s="362"/>
      <c r="N776" s="362"/>
    </row>
    <row r="777" spans="4:14" ht="15.75" customHeight="1">
      <c r="D777" s="363"/>
      <c r="E777" s="363"/>
      <c r="F777" s="363"/>
      <c r="G777" s="363"/>
      <c r="H777" s="364"/>
      <c r="I777" s="363"/>
      <c r="J777" s="363"/>
      <c r="M777" s="362"/>
      <c r="N777" s="362"/>
    </row>
    <row r="778" spans="4:14" ht="15.75" customHeight="1">
      <c r="D778" s="363"/>
      <c r="E778" s="363"/>
      <c r="F778" s="363"/>
      <c r="G778" s="363"/>
      <c r="H778" s="364"/>
      <c r="I778" s="363"/>
      <c r="J778" s="363"/>
      <c r="M778" s="362"/>
      <c r="N778" s="362"/>
    </row>
    <row r="779" spans="4:14" ht="15.75" customHeight="1">
      <c r="D779" s="363"/>
      <c r="E779" s="363"/>
      <c r="F779" s="363"/>
      <c r="G779" s="363"/>
      <c r="H779" s="364"/>
      <c r="I779" s="363"/>
      <c r="J779" s="363"/>
      <c r="M779" s="362"/>
      <c r="N779" s="362"/>
    </row>
    <row r="780" spans="4:14" ht="15.75" customHeight="1">
      <c r="D780" s="363"/>
      <c r="E780" s="363"/>
      <c r="F780" s="363"/>
      <c r="G780" s="363"/>
      <c r="H780" s="364"/>
      <c r="I780" s="363"/>
      <c r="J780" s="363"/>
      <c r="M780" s="362"/>
      <c r="N780" s="362"/>
    </row>
    <row r="781" spans="4:14" ht="15.75" customHeight="1">
      <c r="D781" s="363"/>
      <c r="E781" s="363"/>
      <c r="F781" s="363"/>
      <c r="G781" s="363"/>
      <c r="H781" s="364"/>
      <c r="I781" s="363"/>
      <c r="J781" s="363"/>
      <c r="M781" s="362"/>
      <c r="N781" s="362"/>
    </row>
    <row r="782" spans="4:14" ht="15.75" customHeight="1">
      <c r="D782" s="363"/>
      <c r="E782" s="363"/>
      <c r="F782" s="363"/>
      <c r="G782" s="363"/>
      <c r="H782" s="364"/>
      <c r="I782" s="363"/>
      <c r="J782" s="363"/>
      <c r="M782" s="362"/>
      <c r="N782" s="362"/>
    </row>
    <row r="783" spans="4:14" ht="15.75" customHeight="1">
      <c r="D783" s="363"/>
      <c r="E783" s="363"/>
      <c r="F783" s="363"/>
      <c r="G783" s="363"/>
      <c r="H783" s="364"/>
      <c r="I783" s="363"/>
      <c r="J783" s="363"/>
      <c r="M783" s="362"/>
      <c r="N783" s="362"/>
    </row>
    <row r="784" spans="4:14" ht="15.75" customHeight="1">
      <c r="D784" s="363"/>
      <c r="E784" s="363"/>
      <c r="F784" s="363"/>
      <c r="G784" s="363"/>
      <c r="H784" s="364"/>
      <c r="I784" s="363"/>
      <c r="J784" s="363"/>
      <c r="M784" s="362"/>
      <c r="N784" s="362"/>
    </row>
    <row r="785" spans="4:14" ht="15.75" customHeight="1">
      <c r="D785" s="363"/>
      <c r="E785" s="363"/>
      <c r="F785" s="363"/>
      <c r="G785" s="363"/>
      <c r="H785" s="364"/>
      <c r="I785" s="363"/>
      <c r="J785" s="363"/>
      <c r="M785" s="362"/>
      <c r="N785" s="362"/>
    </row>
    <row r="786" spans="4:14" ht="15.75" customHeight="1">
      <c r="D786" s="363"/>
      <c r="E786" s="363"/>
      <c r="F786" s="363"/>
      <c r="G786" s="363"/>
      <c r="H786" s="364"/>
      <c r="I786" s="363"/>
      <c r="J786" s="363"/>
      <c r="M786" s="362"/>
      <c r="N786" s="362"/>
    </row>
    <row r="787" spans="4:14" ht="15.75" customHeight="1">
      <c r="D787" s="363"/>
      <c r="E787" s="363"/>
      <c r="F787" s="363"/>
      <c r="G787" s="363"/>
      <c r="H787" s="364"/>
      <c r="I787" s="363"/>
      <c r="J787" s="363"/>
      <c r="M787" s="362"/>
      <c r="N787" s="362"/>
    </row>
    <row r="788" spans="4:14" ht="15.75" customHeight="1">
      <c r="D788" s="363"/>
      <c r="E788" s="363"/>
      <c r="F788" s="363"/>
      <c r="G788" s="363"/>
      <c r="H788" s="364"/>
      <c r="I788" s="363"/>
      <c r="J788" s="363"/>
      <c r="M788" s="362"/>
      <c r="N788" s="362"/>
    </row>
    <row r="789" spans="4:14" ht="15.75" customHeight="1">
      <c r="D789" s="363"/>
      <c r="E789" s="363"/>
      <c r="F789" s="363"/>
      <c r="G789" s="363"/>
      <c r="H789" s="364"/>
      <c r="I789" s="363"/>
      <c r="J789" s="363"/>
      <c r="M789" s="362"/>
      <c r="N789" s="362"/>
    </row>
    <row r="790" spans="4:14" ht="15.75" customHeight="1">
      <c r="D790" s="363"/>
      <c r="E790" s="363"/>
      <c r="F790" s="363"/>
      <c r="G790" s="363"/>
      <c r="H790" s="364"/>
      <c r="I790" s="363"/>
      <c r="J790" s="363"/>
      <c r="M790" s="362"/>
      <c r="N790" s="362"/>
    </row>
    <row r="791" spans="4:14" ht="15.75" customHeight="1">
      <c r="D791" s="363"/>
      <c r="E791" s="363"/>
      <c r="F791" s="363"/>
      <c r="G791" s="363"/>
      <c r="H791" s="364"/>
      <c r="I791" s="363"/>
      <c r="J791" s="363"/>
      <c r="M791" s="362"/>
      <c r="N791" s="362"/>
    </row>
    <row r="792" spans="4:14" ht="15.75" customHeight="1">
      <c r="D792" s="363"/>
      <c r="E792" s="363"/>
      <c r="F792" s="363"/>
      <c r="G792" s="363"/>
      <c r="H792" s="364"/>
      <c r="I792" s="363"/>
      <c r="J792" s="363"/>
      <c r="M792" s="362"/>
      <c r="N792" s="362"/>
    </row>
    <row r="793" spans="4:14" ht="15.75" customHeight="1">
      <c r="D793" s="363"/>
      <c r="E793" s="363"/>
      <c r="F793" s="363"/>
      <c r="G793" s="363"/>
      <c r="H793" s="364"/>
      <c r="I793" s="363"/>
      <c r="J793" s="363"/>
      <c r="M793" s="362"/>
      <c r="N793" s="362"/>
    </row>
    <row r="794" spans="4:14" ht="15.75" customHeight="1">
      <c r="D794" s="363"/>
      <c r="E794" s="363"/>
      <c r="F794" s="363"/>
      <c r="G794" s="363"/>
      <c r="H794" s="364"/>
      <c r="I794" s="363"/>
      <c r="J794" s="363"/>
      <c r="M794" s="362"/>
      <c r="N794" s="362"/>
    </row>
    <row r="795" spans="4:14" ht="15.75" customHeight="1">
      <c r="D795" s="363"/>
      <c r="E795" s="363"/>
      <c r="F795" s="363"/>
      <c r="G795" s="363"/>
      <c r="H795" s="364"/>
      <c r="I795" s="363"/>
      <c r="J795" s="363"/>
      <c r="M795" s="362"/>
      <c r="N795" s="362"/>
    </row>
    <row r="796" spans="4:14" ht="15.75" customHeight="1">
      <c r="D796" s="363"/>
      <c r="E796" s="363"/>
      <c r="F796" s="363"/>
      <c r="G796" s="363"/>
      <c r="H796" s="364"/>
      <c r="I796" s="363"/>
      <c r="J796" s="363"/>
      <c r="M796" s="362"/>
      <c r="N796" s="362"/>
    </row>
    <row r="797" spans="4:14" ht="15.75" customHeight="1">
      <c r="D797" s="363"/>
      <c r="E797" s="363"/>
      <c r="F797" s="363"/>
      <c r="G797" s="363"/>
      <c r="H797" s="364"/>
      <c r="I797" s="363"/>
      <c r="J797" s="363"/>
      <c r="M797" s="362"/>
      <c r="N797" s="362"/>
    </row>
    <row r="798" spans="4:14" ht="15.75" customHeight="1">
      <c r="D798" s="363"/>
      <c r="E798" s="363"/>
      <c r="F798" s="363"/>
      <c r="G798" s="363"/>
      <c r="H798" s="364"/>
      <c r="I798" s="363"/>
      <c r="J798" s="363"/>
      <c r="M798" s="362"/>
      <c r="N798" s="362"/>
    </row>
    <row r="799" spans="4:14" ht="15.75" customHeight="1">
      <c r="D799" s="363"/>
      <c r="E799" s="363"/>
      <c r="F799" s="363"/>
      <c r="G799" s="363"/>
      <c r="H799" s="364"/>
      <c r="I799" s="363"/>
      <c r="J799" s="363"/>
      <c r="M799" s="362"/>
      <c r="N799" s="362"/>
    </row>
    <row r="800" spans="4:14" ht="15.75" customHeight="1">
      <c r="D800" s="363"/>
      <c r="E800" s="363"/>
      <c r="F800" s="363"/>
      <c r="G800" s="363"/>
      <c r="H800" s="364"/>
      <c r="I800" s="363"/>
      <c r="J800" s="363"/>
      <c r="M800" s="362"/>
      <c r="N800" s="362"/>
    </row>
    <row r="801" spans="4:14" ht="15.75" customHeight="1">
      <c r="D801" s="363"/>
      <c r="E801" s="363"/>
      <c r="F801" s="363"/>
      <c r="G801" s="363"/>
      <c r="H801" s="364"/>
      <c r="I801" s="363"/>
      <c r="J801" s="363"/>
      <c r="M801" s="362"/>
      <c r="N801" s="362"/>
    </row>
    <row r="802" spans="4:14" ht="15.75" customHeight="1">
      <c r="D802" s="363"/>
      <c r="E802" s="363"/>
      <c r="F802" s="363"/>
      <c r="G802" s="363"/>
      <c r="H802" s="364"/>
      <c r="I802" s="363"/>
      <c r="J802" s="363"/>
      <c r="M802" s="362"/>
      <c r="N802" s="362"/>
    </row>
    <row r="803" spans="4:14" ht="15.75" customHeight="1">
      <c r="D803" s="363"/>
      <c r="E803" s="363"/>
      <c r="F803" s="363"/>
      <c r="G803" s="363"/>
      <c r="H803" s="364"/>
      <c r="I803" s="363"/>
      <c r="J803" s="363"/>
      <c r="M803" s="362"/>
      <c r="N803" s="362"/>
    </row>
    <row r="804" spans="4:14" ht="15.75" customHeight="1">
      <c r="D804" s="363"/>
      <c r="E804" s="363"/>
      <c r="F804" s="363"/>
      <c r="G804" s="363"/>
      <c r="H804" s="364"/>
      <c r="I804" s="363"/>
      <c r="J804" s="363"/>
      <c r="M804" s="362"/>
      <c r="N804" s="362"/>
    </row>
    <row r="805" spans="4:14" ht="15.75" customHeight="1">
      <c r="D805" s="363"/>
      <c r="E805" s="363"/>
      <c r="F805" s="363"/>
      <c r="G805" s="363"/>
      <c r="H805" s="364"/>
      <c r="I805" s="363"/>
      <c r="J805" s="363"/>
      <c r="M805" s="362"/>
      <c r="N805" s="362"/>
    </row>
    <row r="806" spans="4:14" ht="15.75" customHeight="1">
      <c r="D806" s="363"/>
      <c r="E806" s="363"/>
      <c r="F806" s="363"/>
      <c r="G806" s="363"/>
      <c r="H806" s="364"/>
      <c r="I806" s="363"/>
      <c r="J806" s="363"/>
      <c r="M806" s="362"/>
      <c r="N806" s="362"/>
    </row>
    <row r="807" spans="4:14" ht="15.75" customHeight="1">
      <c r="D807" s="363"/>
      <c r="E807" s="363"/>
      <c r="F807" s="363"/>
      <c r="G807" s="363"/>
      <c r="H807" s="364"/>
      <c r="I807" s="363"/>
      <c r="J807" s="363"/>
      <c r="M807" s="362"/>
      <c r="N807" s="362"/>
    </row>
    <row r="808" spans="4:14" ht="15.75" customHeight="1">
      <c r="D808" s="363"/>
      <c r="E808" s="363"/>
      <c r="F808" s="363"/>
      <c r="G808" s="363"/>
      <c r="H808" s="364"/>
      <c r="I808" s="363"/>
      <c r="J808" s="363"/>
      <c r="M808" s="362"/>
      <c r="N808" s="362"/>
    </row>
    <row r="809" spans="4:14" ht="15.75" customHeight="1">
      <c r="D809" s="363"/>
      <c r="E809" s="363"/>
      <c r="F809" s="363"/>
      <c r="G809" s="363"/>
      <c r="H809" s="364"/>
      <c r="I809" s="363"/>
      <c r="J809" s="363"/>
      <c r="M809" s="362"/>
      <c r="N809" s="362"/>
    </row>
    <row r="810" spans="4:14" ht="15.75" customHeight="1">
      <c r="D810" s="363"/>
      <c r="E810" s="363"/>
      <c r="F810" s="363"/>
      <c r="G810" s="363"/>
      <c r="H810" s="364"/>
      <c r="I810" s="363"/>
      <c r="J810" s="363"/>
      <c r="M810" s="362"/>
      <c r="N810" s="362"/>
    </row>
    <row r="811" spans="4:14" ht="15.75" customHeight="1">
      <c r="D811" s="363"/>
      <c r="E811" s="363"/>
      <c r="F811" s="363"/>
      <c r="G811" s="363"/>
      <c r="H811" s="364"/>
      <c r="I811" s="363"/>
      <c r="J811" s="363"/>
      <c r="M811" s="362"/>
      <c r="N811" s="362"/>
    </row>
    <row r="812" spans="4:14" ht="15.75" customHeight="1">
      <c r="D812" s="363"/>
      <c r="E812" s="363"/>
      <c r="F812" s="363"/>
      <c r="G812" s="363"/>
      <c r="H812" s="364"/>
      <c r="I812" s="363"/>
      <c r="J812" s="363"/>
      <c r="M812" s="362"/>
      <c r="N812" s="362"/>
    </row>
    <row r="813" spans="4:14" ht="15.75" customHeight="1">
      <c r="D813" s="363"/>
      <c r="E813" s="363"/>
      <c r="F813" s="363"/>
      <c r="G813" s="363"/>
      <c r="H813" s="364"/>
      <c r="I813" s="363"/>
      <c r="J813" s="363"/>
      <c r="M813" s="362"/>
      <c r="N813" s="362"/>
    </row>
    <row r="814" spans="4:14" ht="15.75" customHeight="1">
      <c r="D814" s="363"/>
      <c r="E814" s="363"/>
      <c r="F814" s="363"/>
      <c r="G814" s="363"/>
      <c r="H814" s="364"/>
      <c r="I814" s="363"/>
      <c r="J814" s="363"/>
      <c r="M814" s="362"/>
      <c r="N814" s="362"/>
    </row>
    <row r="815" spans="4:14" ht="15.75" customHeight="1">
      <c r="D815" s="363"/>
      <c r="E815" s="363"/>
      <c r="F815" s="363"/>
      <c r="G815" s="363"/>
      <c r="H815" s="364"/>
      <c r="I815" s="363"/>
      <c r="J815" s="363"/>
      <c r="M815" s="362"/>
      <c r="N815" s="362"/>
    </row>
    <row r="816" spans="4:14" ht="15.75" customHeight="1">
      <c r="D816" s="363"/>
      <c r="E816" s="363"/>
      <c r="F816" s="363"/>
      <c r="G816" s="363"/>
      <c r="H816" s="364"/>
      <c r="I816" s="363"/>
      <c r="J816" s="363"/>
      <c r="M816" s="362"/>
      <c r="N816" s="362"/>
    </row>
    <row r="817" spans="4:14" ht="15.75" customHeight="1">
      <c r="D817" s="363"/>
      <c r="E817" s="363"/>
      <c r="F817" s="363"/>
      <c r="G817" s="363"/>
      <c r="H817" s="364"/>
      <c r="I817" s="363"/>
      <c r="J817" s="363"/>
      <c r="M817" s="362"/>
      <c r="N817" s="362"/>
    </row>
    <row r="818" spans="4:14" ht="15.75" customHeight="1">
      <c r="D818" s="363"/>
      <c r="E818" s="363"/>
      <c r="F818" s="363"/>
      <c r="G818" s="363"/>
      <c r="H818" s="364"/>
      <c r="I818" s="363"/>
      <c r="J818" s="363"/>
      <c r="M818" s="362"/>
      <c r="N818" s="362"/>
    </row>
    <row r="819" spans="4:14" ht="15.75" customHeight="1">
      <c r="D819" s="363"/>
      <c r="E819" s="363"/>
      <c r="F819" s="363"/>
      <c r="G819" s="363"/>
      <c r="H819" s="364"/>
      <c r="I819" s="363"/>
      <c r="J819" s="363"/>
      <c r="M819" s="362"/>
      <c r="N819" s="362"/>
    </row>
    <row r="820" spans="4:14" ht="15.75" customHeight="1">
      <c r="D820" s="363"/>
      <c r="E820" s="363"/>
      <c r="F820" s="363"/>
      <c r="G820" s="363"/>
      <c r="H820" s="364"/>
      <c r="I820" s="363"/>
      <c r="J820" s="363"/>
      <c r="M820" s="362"/>
      <c r="N820" s="362"/>
    </row>
    <row r="821" spans="4:14" ht="15.75" customHeight="1">
      <c r="D821" s="363"/>
      <c r="E821" s="363"/>
      <c r="F821" s="363"/>
      <c r="G821" s="363"/>
      <c r="H821" s="364"/>
      <c r="I821" s="363"/>
      <c r="J821" s="363"/>
      <c r="M821" s="362"/>
      <c r="N821" s="362"/>
    </row>
    <row r="822" spans="4:14" ht="15.75" customHeight="1">
      <c r="D822" s="363"/>
      <c r="E822" s="363"/>
      <c r="F822" s="363"/>
      <c r="G822" s="363"/>
      <c r="H822" s="364"/>
      <c r="I822" s="363"/>
      <c r="J822" s="363"/>
      <c r="M822" s="362"/>
      <c r="N822" s="362"/>
    </row>
    <row r="823" spans="4:14" ht="15.75" customHeight="1">
      <c r="D823" s="363"/>
      <c r="E823" s="363"/>
      <c r="F823" s="363"/>
      <c r="G823" s="363"/>
      <c r="H823" s="364"/>
      <c r="I823" s="363"/>
      <c r="J823" s="363"/>
      <c r="M823" s="362"/>
      <c r="N823" s="362"/>
    </row>
    <row r="824" spans="4:14" ht="15.75" customHeight="1">
      <c r="D824" s="363"/>
      <c r="E824" s="363"/>
      <c r="F824" s="363"/>
      <c r="G824" s="363"/>
      <c r="H824" s="364"/>
      <c r="I824" s="363"/>
      <c r="J824" s="363"/>
      <c r="M824" s="362"/>
      <c r="N824" s="362"/>
    </row>
    <row r="825" spans="4:14" ht="15.75" customHeight="1">
      <c r="D825" s="363"/>
      <c r="E825" s="363"/>
      <c r="F825" s="363"/>
      <c r="G825" s="363"/>
      <c r="H825" s="364"/>
      <c r="I825" s="363"/>
      <c r="J825" s="363"/>
      <c r="M825" s="362"/>
      <c r="N825" s="362"/>
    </row>
    <row r="826" spans="4:14" ht="15.75" customHeight="1">
      <c r="D826" s="363"/>
      <c r="E826" s="363"/>
      <c r="F826" s="363"/>
      <c r="G826" s="363"/>
      <c r="H826" s="364"/>
      <c r="I826" s="363"/>
      <c r="J826" s="363"/>
      <c r="M826" s="362"/>
      <c r="N826" s="362"/>
    </row>
    <row r="827" spans="4:14" ht="15.75" customHeight="1">
      <c r="D827" s="363"/>
      <c r="E827" s="363"/>
      <c r="F827" s="363"/>
      <c r="G827" s="363"/>
      <c r="H827" s="364"/>
      <c r="I827" s="363"/>
      <c r="J827" s="363"/>
      <c r="M827" s="362"/>
      <c r="N827" s="362"/>
    </row>
    <row r="828" spans="4:14" ht="15.75" customHeight="1">
      <c r="D828" s="363"/>
      <c r="E828" s="363"/>
      <c r="F828" s="363"/>
      <c r="G828" s="363"/>
      <c r="H828" s="364"/>
      <c r="I828" s="363"/>
      <c r="J828" s="363"/>
      <c r="M828" s="362"/>
      <c r="N828" s="362"/>
    </row>
    <row r="829" spans="4:14" ht="15.75" customHeight="1">
      <c r="D829" s="363"/>
      <c r="E829" s="363"/>
      <c r="F829" s="363"/>
      <c r="G829" s="363"/>
      <c r="H829" s="364"/>
      <c r="I829" s="363"/>
      <c r="J829" s="363"/>
      <c r="M829" s="362"/>
      <c r="N829" s="362"/>
    </row>
    <row r="830" spans="4:14" ht="15.75" customHeight="1">
      <c r="D830" s="363"/>
      <c r="E830" s="363"/>
      <c r="F830" s="363"/>
      <c r="G830" s="363"/>
      <c r="H830" s="364"/>
      <c r="I830" s="363"/>
      <c r="J830" s="363"/>
      <c r="M830" s="362"/>
      <c r="N830" s="362"/>
    </row>
    <row r="831" spans="4:14" ht="15.75" customHeight="1">
      <c r="D831" s="363"/>
      <c r="E831" s="363"/>
      <c r="F831" s="363"/>
      <c r="G831" s="363"/>
      <c r="H831" s="364"/>
      <c r="I831" s="363"/>
      <c r="J831" s="363"/>
      <c r="M831" s="362"/>
      <c r="N831" s="362"/>
    </row>
    <row r="832" spans="4:14" ht="15.75" customHeight="1">
      <c r="D832" s="363"/>
      <c r="E832" s="363"/>
      <c r="F832" s="363"/>
      <c r="G832" s="363"/>
      <c r="H832" s="364"/>
      <c r="I832" s="363"/>
      <c r="J832" s="363"/>
      <c r="M832" s="362"/>
      <c r="N832" s="362"/>
    </row>
    <row r="833" spans="4:14" ht="15.75" customHeight="1">
      <c r="D833" s="363"/>
      <c r="E833" s="363"/>
      <c r="F833" s="363"/>
      <c r="G833" s="363"/>
      <c r="H833" s="364"/>
      <c r="I833" s="363"/>
      <c r="J833" s="363"/>
      <c r="M833" s="362"/>
      <c r="N833" s="362"/>
    </row>
    <row r="834" spans="4:14" ht="15.75" customHeight="1">
      <c r="D834" s="363"/>
      <c r="E834" s="363"/>
      <c r="F834" s="363"/>
      <c r="G834" s="363"/>
      <c r="H834" s="364"/>
      <c r="I834" s="363"/>
      <c r="J834" s="363"/>
      <c r="M834" s="362"/>
      <c r="N834" s="362"/>
    </row>
    <row r="835" spans="4:14" ht="15.75" customHeight="1">
      <c r="D835" s="363"/>
      <c r="E835" s="363"/>
      <c r="F835" s="363"/>
      <c r="G835" s="363"/>
      <c r="H835" s="364"/>
      <c r="I835" s="363"/>
      <c r="J835" s="363"/>
      <c r="M835" s="362"/>
      <c r="N835" s="362"/>
    </row>
    <row r="836" spans="4:14" ht="15.75" customHeight="1">
      <c r="D836" s="363"/>
      <c r="E836" s="363"/>
      <c r="F836" s="363"/>
      <c r="G836" s="363"/>
      <c r="H836" s="364"/>
      <c r="I836" s="363"/>
      <c r="J836" s="363"/>
      <c r="M836" s="362"/>
      <c r="N836" s="362"/>
    </row>
    <row r="837" spans="4:14" ht="15.75" customHeight="1">
      <c r="D837" s="363"/>
      <c r="E837" s="363"/>
      <c r="F837" s="363"/>
      <c r="G837" s="363"/>
      <c r="H837" s="364"/>
      <c r="I837" s="363"/>
      <c r="J837" s="363"/>
      <c r="M837" s="362"/>
      <c r="N837" s="362"/>
    </row>
    <row r="838" spans="4:14" ht="15.75" customHeight="1">
      <c r="D838" s="363"/>
      <c r="E838" s="363"/>
      <c r="F838" s="363"/>
      <c r="G838" s="363"/>
      <c r="H838" s="364"/>
      <c r="I838" s="363"/>
      <c r="J838" s="363"/>
      <c r="M838" s="362"/>
      <c r="N838" s="362"/>
    </row>
    <row r="839" spans="4:14" ht="15.75" customHeight="1">
      <c r="D839" s="363"/>
      <c r="E839" s="363"/>
      <c r="F839" s="363"/>
      <c r="G839" s="363"/>
      <c r="H839" s="364"/>
      <c r="I839" s="363"/>
      <c r="J839" s="363"/>
      <c r="M839" s="362"/>
      <c r="N839" s="362"/>
    </row>
    <row r="840" spans="4:14" ht="15.75" customHeight="1">
      <c r="D840" s="363"/>
      <c r="E840" s="363"/>
      <c r="F840" s="363"/>
      <c r="G840" s="363"/>
      <c r="H840" s="364"/>
      <c r="I840" s="363"/>
      <c r="J840" s="363"/>
      <c r="M840" s="362"/>
      <c r="N840" s="362"/>
    </row>
    <row r="841" spans="4:14" ht="15.75" customHeight="1">
      <c r="D841" s="363"/>
      <c r="E841" s="363"/>
      <c r="F841" s="363"/>
      <c r="G841" s="363"/>
      <c r="H841" s="364"/>
      <c r="I841" s="363"/>
      <c r="J841" s="363"/>
      <c r="M841" s="362"/>
      <c r="N841" s="362"/>
    </row>
    <row r="842" spans="4:14" ht="15.75" customHeight="1">
      <c r="D842" s="363"/>
      <c r="E842" s="363"/>
      <c r="F842" s="363"/>
      <c r="G842" s="363"/>
      <c r="H842" s="364"/>
      <c r="I842" s="363"/>
      <c r="J842" s="363"/>
      <c r="M842" s="362"/>
      <c r="N842" s="362"/>
    </row>
    <row r="843" spans="4:14" ht="15.75" customHeight="1">
      <c r="D843" s="363"/>
      <c r="E843" s="363"/>
      <c r="F843" s="363"/>
      <c r="G843" s="363"/>
      <c r="H843" s="364"/>
      <c r="I843" s="363"/>
      <c r="J843" s="363"/>
      <c r="M843" s="362"/>
      <c r="N843" s="362"/>
    </row>
    <row r="844" spans="4:14" ht="15.75" customHeight="1">
      <c r="D844" s="363"/>
      <c r="E844" s="363"/>
      <c r="F844" s="363"/>
      <c r="G844" s="363"/>
      <c r="H844" s="364"/>
      <c r="I844" s="363"/>
      <c r="J844" s="363"/>
      <c r="M844" s="362"/>
      <c r="N844" s="362"/>
    </row>
    <row r="845" spans="4:14" ht="15.75" customHeight="1">
      <c r="D845" s="363"/>
      <c r="E845" s="363"/>
      <c r="F845" s="363"/>
      <c r="G845" s="363"/>
      <c r="H845" s="364"/>
      <c r="I845" s="363"/>
      <c r="J845" s="363"/>
      <c r="M845" s="362"/>
      <c r="N845" s="362"/>
    </row>
    <row r="846" spans="4:14" ht="15.75" customHeight="1">
      <c r="D846" s="363"/>
      <c r="E846" s="363"/>
      <c r="F846" s="363"/>
      <c r="G846" s="363"/>
      <c r="H846" s="364"/>
      <c r="I846" s="363"/>
      <c r="J846" s="363"/>
      <c r="M846" s="362"/>
      <c r="N846" s="362"/>
    </row>
    <row r="847" spans="4:14" ht="15.75" customHeight="1">
      <c r="D847" s="363"/>
      <c r="E847" s="363"/>
      <c r="F847" s="363"/>
      <c r="G847" s="363"/>
      <c r="H847" s="364"/>
      <c r="I847" s="363"/>
      <c r="J847" s="363"/>
      <c r="M847" s="362"/>
      <c r="N847" s="362"/>
    </row>
    <row r="848" spans="4:14" ht="15.75" customHeight="1">
      <c r="D848" s="363"/>
      <c r="E848" s="363"/>
      <c r="F848" s="363"/>
      <c r="G848" s="363"/>
      <c r="H848" s="364"/>
      <c r="I848" s="363"/>
      <c r="J848" s="363"/>
      <c r="M848" s="362"/>
      <c r="N848" s="362"/>
    </row>
    <row r="849" spans="4:14" ht="15.75" customHeight="1">
      <c r="D849" s="363"/>
      <c r="E849" s="363"/>
      <c r="F849" s="363"/>
      <c r="G849" s="363"/>
      <c r="H849" s="364"/>
      <c r="I849" s="363"/>
      <c r="J849" s="363"/>
      <c r="M849" s="362"/>
      <c r="N849" s="362"/>
    </row>
    <row r="850" spans="4:14" ht="15.75" customHeight="1">
      <c r="D850" s="363"/>
      <c r="E850" s="363"/>
      <c r="F850" s="363"/>
      <c r="G850" s="363"/>
      <c r="H850" s="364"/>
      <c r="I850" s="363"/>
      <c r="J850" s="363"/>
      <c r="M850" s="362"/>
      <c r="N850" s="362"/>
    </row>
    <row r="851" spans="4:14" ht="15.75" customHeight="1">
      <c r="D851" s="363"/>
      <c r="E851" s="363"/>
      <c r="F851" s="363"/>
      <c r="G851" s="363"/>
      <c r="H851" s="364"/>
      <c r="I851" s="363"/>
      <c r="J851" s="363"/>
      <c r="M851" s="362"/>
      <c r="N851" s="362"/>
    </row>
    <row r="852" spans="4:14" ht="15.75" customHeight="1">
      <c r="D852" s="363"/>
      <c r="E852" s="363"/>
      <c r="F852" s="363"/>
      <c r="G852" s="363"/>
      <c r="H852" s="364"/>
      <c r="I852" s="363"/>
      <c r="J852" s="363"/>
      <c r="M852" s="362"/>
      <c r="N852" s="362"/>
    </row>
    <row r="853" spans="4:14" ht="15.75" customHeight="1">
      <c r="D853" s="363"/>
      <c r="E853" s="363"/>
      <c r="F853" s="363"/>
      <c r="G853" s="363"/>
      <c r="H853" s="364"/>
      <c r="I853" s="363"/>
      <c r="J853" s="363"/>
      <c r="M853" s="362"/>
      <c r="N853" s="362"/>
    </row>
    <row r="854" spans="4:14" ht="15.75" customHeight="1">
      <c r="D854" s="363"/>
      <c r="E854" s="363"/>
      <c r="F854" s="363"/>
      <c r="G854" s="363"/>
      <c r="H854" s="364"/>
      <c r="I854" s="363"/>
      <c r="J854" s="363"/>
      <c r="M854" s="362"/>
      <c r="N854" s="362"/>
    </row>
    <row r="855" spans="4:14" ht="15.75" customHeight="1">
      <c r="D855" s="363"/>
      <c r="E855" s="363"/>
      <c r="F855" s="363"/>
      <c r="G855" s="363"/>
      <c r="H855" s="364"/>
      <c r="I855" s="363"/>
      <c r="J855" s="363"/>
      <c r="M855" s="362"/>
      <c r="N855" s="362"/>
    </row>
    <row r="856" spans="4:14" ht="15.75" customHeight="1">
      <c r="D856" s="363"/>
      <c r="E856" s="363"/>
      <c r="F856" s="363"/>
      <c r="G856" s="363"/>
      <c r="H856" s="364"/>
      <c r="I856" s="363"/>
      <c r="J856" s="363"/>
      <c r="M856" s="362"/>
      <c r="N856" s="362"/>
    </row>
    <row r="857" spans="4:14" ht="15.75" customHeight="1">
      <c r="D857" s="363"/>
      <c r="E857" s="363"/>
      <c r="F857" s="363"/>
      <c r="G857" s="363"/>
      <c r="H857" s="364"/>
      <c r="I857" s="363"/>
      <c r="J857" s="363"/>
      <c r="M857" s="362"/>
      <c r="N857" s="362"/>
    </row>
    <row r="858" spans="4:14" ht="15.75" customHeight="1">
      <c r="D858" s="363"/>
      <c r="E858" s="363"/>
      <c r="F858" s="363"/>
      <c r="G858" s="363"/>
      <c r="H858" s="364"/>
      <c r="I858" s="363"/>
      <c r="J858" s="363"/>
      <c r="M858" s="362"/>
      <c r="N858" s="362"/>
    </row>
    <row r="859" spans="4:14" ht="15.75" customHeight="1">
      <c r="D859" s="363"/>
      <c r="E859" s="363"/>
      <c r="F859" s="363"/>
      <c r="G859" s="363"/>
      <c r="H859" s="364"/>
      <c r="I859" s="363"/>
      <c r="J859" s="363"/>
      <c r="M859" s="362"/>
      <c r="N859" s="362"/>
    </row>
    <row r="860" spans="4:14" ht="15.75" customHeight="1">
      <c r="D860" s="363"/>
      <c r="E860" s="363"/>
      <c r="F860" s="363"/>
      <c r="G860" s="363"/>
      <c r="H860" s="364"/>
      <c r="I860" s="363"/>
      <c r="J860" s="363"/>
      <c r="M860" s="362"/>
      <c r="N860" s="362"/>
    </row>
    <row r="861" spans="4:14" ht="15.75" customHeight="1">
      <c r="D861" s="363"/>
      <c r="E861" s="363"/>
      <c r="F861" s="363"/>
      <c r="G861" s="363"/>
      <c r="H861" s="364"/>
      <c r="I861" s="363"/>
      <c r="J861" s="363"/>
      <c r="M861" s="362"/>
      <c r="N861" s="362"/>
    </row>
    <row r="862" spans="4:14" ht="15.75" customHeight="1">
      <c r="D862" s="363"/>
      <c r="E862" s="363"/>
      <c r="F862" s="363"/>
      <c r="G862" s="363"/>
      <c r="H862" s="364"/>
      <c r="I862" s="363"/>
      <c r="J862" s="363"/>
      <c r="M862" s="362"/>
      <c r="N862" s="362"/>
    </row>
    <row r="863" spans="4:14" ht="15.75" customHeight="1">
      <c r="D863" s="363"/>
      <c r="E863" s="363"/>
      <c r="F863" s="363"/>
      <c r="G863" s="363"/>
      <c r="H863" s="364"/>
      <c r="I863" s="363"/>
      <c r="J863" s="363"/>
      <c r="M863" s="362"/>
      <c r="N863" s="362"/>
    </row>
    <row r="864" spans="4:14" ht="15.75" customHeight="1">
      <c r="D864" s="363"/>
      <c r="E864" s="363"/>
      <c r="F864" s="363"/>
      <c r="G864" s="363"/>
      <c r="H864" s="364"/>
      <c r="I864" s="363"/>
      <c r="J864" s="363"/>
      <c r="M864" s="362"/>
      <c r="N864" s="362"/>
    </row>
    <row r="865" spans="4:14" ht="15.75" customHeight="1">
      <c r="D865" s="363"/>
      <c r="E865" s="363"/>
      <c r="F865" s="363"/>
      <c r="G865" s="363"/>
      <c r="H865" s="364"/>
      <c r="I865" s="363"/>
      <c r="J865" s="363"/>
      <c r="M865" s="362"/>
      <c r="N865" s="362"/>
    </row>
    <row r="866" spans="4:14" ht="15.75" customHeight="1">
      <c r="D866" s="363"/>
      <c r="E866" s="363"/>
      <c r="F866" s="363"/>
      <c r="G866" s="363"/>
      <c r="H866" s="364"/>
      <c r="I866" s="363"/>
      <c r="J866" s="363"/>
      <c r="M866" s="362"/>
      <c r="N866" s="362"/>
    </row>
    <row r="867" spans="4:14" ht="15.75" customHeight="1">
      <c r="D867" s="363"/>
      <c r="E867" s="363"/>
      <c r="F867" s="363"/>
      <c r="G867" s="363"/>
      <c r="H867" s="364"/>
      <c r="I867" s="363"/>
      <c r="J867" s="363"/>
      <c r="M867" s="362"/>
      <c r="N867" s="362"/>
    </row>
    <row r="868" spans="4:14" ht="15.75" customHeight="1">
      <c r="D868" s="363"/>
      <c r="E868" s="363"/>
      <c r="F868" s="363"/>
      <c r="G868" s="363"/>
      <c r="H868" s="364"/>
      <c r="I868" s="363"/>
      <c r="J868" s="363"/>
      <c r="M868" s="362"/>
      <c r="N868" s="362"/>
    </row>
    <row r="869" spans="4:14" ht="15.75" customHeight="1">
      <c r="D869" s="363"/>
      <c r="E869" s="363"/>
      <c r="F869" s="363"/>
      <c r="G869" s="363"/>
      <c r="H869" s="364"/>
      <c r="I869" s="363"/>
      <c r="J869" s="363"/>
      <c r="M869" s="362"/>
      <c r="N869" s="362"/>
    </row>
    <row r="870" spans="4:14" ht="15.75" customHeight="1">
      <c r="D870" s="363"/>
      <c r="E870" s="363"/>
      <c r="F870" s="363"/>
      <c r="G870" s="363"/>
      <c r="H870" s="364"/>
      <c r="I870" s="363"/>
      <c r="J870" s="363"/>
      <c r="M870" s="362"/>
      <c r="N870" s="362"/>
    </row>
    <row r="871" spans="4:14" ht="15.75" customHeight="1">
      <c r="D871" s="363"/>
      <c r="E871" s="363"/>
      <c r="F871" s="363"/>
      <c r="G871" s="363"/>
      <c r="H871" s="364"/>
      <c r="I871" s="363"/>
      <c r="J871" s="363"/>
      <c r="M871" s="362"/>
      <c r="N871" s="362"/>
    </row>
    <row r="872" spans="4:14" ht="15.75" customHeight="1">
      <c r="D872" s="363"/>
      <c r="E872" s="363"/>
      <c r="F872" s="363"/>
      <c r="G872" s="363"/>
      <c r="H872" s="364"/>
      <c r="I872" s="363"/>
      <c r="J872" s="363"/>
      <c r="M872" s="362"/>
      <c r="N872" s="362"/>
    </row>
    <row r="873" spans="4:14" ht="15.75" customHeight="1">
      <c r="D873" s="363"/>
      <c r="E873" s="363"/>
      <c r="F873" s="363"/>
      <c r="G873" s="363"/>
      <c r="H873" s="364"/>
      <c r="I873" s="363"/>
      <c r="J873" s="363"/>
      <c r="M873" s="362"/>
      <c r="N873" s="362"/>
    </row>
    <row r="874" spans="4:14" ht="15.75" customHeight="1">
      <c r="D874" s="363"/>
      <c r="E874" s="363"/>
      <c r="F874" s="363"/>
      <c r="G874" s="363"/>
      <c r="H874" s="364"/>
      <c r="I874" s="363"/>
      <c r="J874" s="363"/>
      <c r="M874" s="362"/>
      <c r="N874" s="362"/>
    </row>
    <row r="875" spans="4:14" ht="15.75" customHeight="1">
      <c r="D875" s="363"/>
      <c r="E875" s="363"/>
      <c r="F875" s="363"/>
      <c r="G875" s="363"/>
      <c r="H875" s="364"/>
      <c r="I875" s="363"/>
      <c r="J875" s="363"/>
      <c r="M875" s="362"/>
      <c r="N875" s="362"/>
    </row>
    <row r="876" spans="4:14" ht="15.75" customHeight="1">
      <c r="D876" s="363"/>
      <c r="E876" s="363"/>
      <c r="F876" s="363"/>
      <c r="G876" s="363"/>
      <c r="H876" s="364"/>
      <c r="I876" s="363"/>
      <c r="J876" s="363"/>
      <c r="M876" s="362"/>
      <c r="N876" s="362"/>
    </row>
    <row r="877" spans="4:14" ht="15.75" customHeight="1">
      <c r="D877" s="363"/>
      <c r="E877" s="363"/>
      <c r="F877" s="363"/>
      <c r="G877" s="363"/>
      <c r="H877" s="364"/>
      <c r="I877" s="363"/>
      <c r="J877" s="363"/>
      <c r="M877" s="362"/>
      <c r="N877" s="362"/>
    </row>
    <row r="878" spans="4:14" ht="15.75" customHeight="1">
      <c r="D878" s="363"/>
      <c r="E878" s="363"/>
      <c r="F878" s="363"/>
      <c r="G878" s="363"/>
      <c r="H878" s="364"/>
      <c r="I878" s="363"/>
      <c r="J878" s="363"/>
      <c r="M878" s="362"/>
      <c r="N878" s="362"/>
    </row>
    <row r="879" spans="4:14" ht="15.75" customHeight="1">
      <c r="D879" s="363"/>
      <c r="E879" s="363"/>
      <c r="F879" s="363"/>
      <c r="G879" s="363"/>
      <c r="H879" s="364"/>
      <c r="I879" s="363"/>
      <c r="J879" s="363"/>
      <c r="M879" s="362"/>
      <c r="N879" s="362"/>
    </row>
    <row r="880" spans="4:14" ht="15.75" customHeight="1">
      <c r="D880" s="363"/>
      <c r="E880" s="363"/>
      <c r="F880" s="363"/>
      <c r="G880" s="363"/>
      <c r="H880" s="364"/>
      <c r="I880" s="363"/>
      <c r="J880" s="363"/>
      <c r="M880" s="362"/>
      <c r="N880" s="362"/>
    </row>
    <row r="881" spans="4:14" ht="15.75" customHeight="1">
      <c r="D881" s="363"/>
      <c r="E881" s="363"/>
      <c r="F881" s="363"/>
      <c r="G881" s="363"/>
      <c r="H881" s="364"/>
      <c r="I881" s="363"/>
      <c r="J881" s="363"/>
      <c r="M881" s="362"/>
      <c r="N881" s="362"/>
    </row>
    <row r="882" spans="4:14" ht="15.75" customHeight="1">
      <c r="D882" s="363"/>
      <c r="E882" s="363"/>
      <c r="F882" s="363"/>
      <c r="G882" s="363"/>
      <c r="H882" s="364"/>
      <c r="I882" s="363"/>
      <c r="J882" s="363"/>
      <c r="M882" s="362"/>
      <c r="N882" s="362"/>
    </row>
    <row r="883" spans="4:14" ht="15.75" customHeight="1">
      <c r="D883" s="363"/>
      <c r="E883" s="363"/>
      <c r="F883" s="363"/>
      <c r="G883" s="363"/>
      <c r="H883" s="364"/>
      <c r="I883" s="363"/>
      <c r="J883" s="363"/>
      <c r="M883" s="362"/>
      <c r="N883" s="362"/>
    </row>
    <row r="884" spans="4:14" ht="15.75" customHeight="1">
      <c r="D884" s="363"/>
      <c r="E884" s="363"/>
      <c r="F884" s="363"/>
      <c r="G884" s="363"/>
      <c r="H884" s="364"/>
      <c r="I884" s="363"/>
      <c r="J884" s="363"/>
      <c r="M884" s="362"/>
      <c r="N884" s="362"/>
    </row>
    <row r="885" spans="4:14" ht="15.75" customHeight="1">
      <c r="D885" s="363"/>
      <c r="E885" s="363"/>
      <c r="F885" s="363"/>
      <c r="G885" s="363"/>
      <c r="H885" s="364"/>
      <c r="I885" s="363"/>
      <c r="J885" s="363"/>
      <c r="M885" s="362"/>
      <c r="N885" s="362"/>
    </row>
    <row r="886" spans="4:14" ht="15.75" customHeight="1">
      <c r="D886" s="363"/>
      <c r="E886" s="363"/>
      <c r="F886" s="363"/>
      <c r="G886" s="363"/>
      <c r="H886" s="364"/>
      <c r="I886" s="363"/>
      <c r="J886" s="363"/>
      <c r="M886" s="362"/>
      <c r="N886" s="362"/>
    </row>
    <row r="887" spans="4:14" ht="15.75" customHeight="1">
      <c r="D887" s="363"/>
      <c r="E887" s="363"/>
      <c r="F887" s="363"/>
      <c r="G887" s="363"/>
      <c r="H887" s="364"/>
      <c r="I887" s="363"/>
      <c r="J887" s="363"/>
      <c r="M887" s="362"/>
      <c r="N887" s="362"/>
    </row>
    <row r="888" spans="4:14" ht="15.75" customHeight="1">
      <c r="D888" s="363"/>
      <c r="E888" s="363"/>
      <c r="F888" s="363"/>
      <c r="G888" s="363"/>
      <c r="H888" s="364"/>
      <c r="I888" s="363"/>
      <c r="J888" s="363"/>
      <c r="M888" s="362"/>
      <c r="N888" s="362"/>
    </row>
    <row r="889" spans="4:14" ht="15.75" customHeight="1">
      <c r="D889" s="363"/>
      <c r="E889" s="363"/>
      <c r="F889" s="363"/>
      <c r="G889" s="363"/>
      <c r="H889" s="364"/>
      <c r="I889" s="363"/>
      <c r="J889" s="363"/>
      <c r="M889" s="362"/>
      <c r="N889" s="362"/>
    </row>
    <row r="890" spans="4:14" ht="15.75" customHeight="1">
      <c r="D890" s="363"/>
      <c r="E890" s="363"/>
      <c r="F890" s="363"/>
      <c r="G890" s="363"/>
      <c r="H890" s="364"/>
      <c r="I890" s="363"/>
      <c r="J890" s="363"/>
      <c r="M890" s="362"/>
      <c r="N890" s="362"/>
    </row>
    <row r="891" spans="4:14" ht="15.75" customHeight="1">
      <c r="D891" s="363"/>
      <c r="E891" s="363"/>
      <c r="F891" s="363"/>
      <c r="G891" s="363"/>
      <c r="H891" s="364"/>
      <c r="I891" s="363"/>
      <c r="J891" s="363"/>
      <c r="M891" s="362"/>
      <c r="N891" s="362"/>
    </row>
    <row r="892" spans="4:14" ht="15.75" customHeight="1">
      <c r="D892" s="363"/>
      <c r="E892" s="363"/>
      <c r="F892" s="363"/>
      <c r="G892" s="363"/>
      <c r="H892" s="364"/>
      <c r="I892" s="363"/>
      <c r="J892" s="363"/>
      <c r="M892" s="362"/>
      <c r="N892" s="362"/>
    </row>
    <row r="893" spans="4:14" ht="15.75" customHeight="1">
      <c r="D893" s="363"/>
      <c r="E893" s="363"/>
      <c r="F893" s="363"/>
      <c r="G893" s="363"/>
      <c r="H893" s="364"/>
      <c r="I893" s="363"/>
      <c r="J893" s="363"/>
      <c r="M893" s="362"/>
      <c r="N893" s="362"/>
    </row>
    <row r="894" spans="4:14" ht="15.75" customHeight="1">
      <c r="D894" s="363"/>
      <c r="E894" s="363"/>
      <c r="F894" s="363"/>
      <c r="G894" s="363"/>
      <c r="H894" s="364"/>
      <c r="I894" s="363"/>
      <c r="J894" s="363"/>
      <c r="M894" s="362"/>
      <c r="N894" s="362"/>
    </row>
    <row r="895" spans="4:14" ht="15.75" customHeight="1">
      <c r="D895" s="363"/>
      <c r="E895" s="363"/>
      <c r="F895" s="363"/>
      <c r="G895" s="363"/>
      <c r="H895" s="364"/>
      <c r="I895" s="363"/>
      <c r="J895" s="363"/>
      <c r="M895" s="362"/>
      <c r="N895" s="362"/>
    </row>
    <row r="896" spans="4:14" ht="15.75" customHeight="1">
      <c r="D896" s="363"/>
      <c r="E896" s="363"/>
      <c r="F896" s="363"/>
      <c r="G896" s="363"/>
      <c r="H896" s="364"/>
      <c r="I896" s="363"/>
      <c r="J896" s="363"/>
      <c r="M896" s="362"/>
      <c r="N896" s="362"/>
    </row>
    <row r="897" spans="4:14" ht="15.75" customHeight="1">
      <c r="D897" s="363"/>
      <c r="E897" s="363"/>
      <c r="F897" s="363"/>
      <c r="G897" s="363"/>
      <c r="H897" s="364"/>
      <c r="I897" s="363"/>
      <c r="J897" s="363"/>
      <c r="M897" s="362"/>
      <c r="N897" s="362"/>
    </row>
    <row r="898" spans="4:14" ht="15.75" customHeight="1">
      <c r="D898" s="363"/>
      <c r="E898" s="363"/>
      <c r="F898" s="363"/>
      <c r="G898" s="363"/>
      <c r="H898" s="364"/>
      <c r="I898" s="363"/>
      <c r="J898" s="363"/>
      <c r="M898" s="362"/>
      <c r="N898" s="362"/>
    </row>
    <row r="899" spans="4:14" ht="15.75" customHeight="1">
      <c r="D899" s="363"/>
      <c r="E899" s="363"/>
      <c r="F899" s="363"/>
      <c r="G899" s="363"/>
      <c r="H899" s="364"/>
      <c r="I899" s="363"/>
      <c r="J899" s="363"/>
      <c r="M899" s="362"/>
      <c r="N899" s="362"/>
    </row>
    <row r="900" spans="4:14" ht="15.75" customHeight="1">
      <c r="D900" s="363"/>
      <c r="E900" s="363"/>
      <c r="F900" s="363"/>
      <c r="G900" s="363"/>
      <c r="H900" s="364"/>
      <c r="I900" s="363"/>
      <c r="J900" s="363"/>
      <c r="M900" s="362"/>
      <c r="N900" s="362"/>
    </row>
    <row r="901" spans="4:14" ht="15.75" customHeight="1">
      <c r="D901" s="363"/>
      <c r="E901" s="363"/>
      <c r="F901" s="363"/>
      <c r="G901" s="363"/>
      <c r="H901" s="364"/>
      <c r="I901" s="363"/>
      <c r="J901" s="363"/>
      <c r="M901" s="362"/>
      <c r="N901" s="362"/>
    </row>
    <row r="902" spans="4:14" ht="15.75" customHeight="1">
      <c r="D902" s="363"/>
      <c r="E902" s="363"/>
      <c r="F902" s="363"/>
      <c r="G902" s="363"/>
      <c r="H902" s="364"/>
      <c r="I902" s="363"/>
      <c r="J902" s="363"/>
      <c r="M902" s="362"/>
      <c r="N902" s="362"/>
    </row>
    <row r="903" spans="4:14" ht="15.75" customHeight="1">
      <c r="D903" s="363"/>
      <c r="E903" s="363"/>
      <c r="F903" s="363"/>
      <c r="G903" s="363"/>
      <c r="H903" s="364"/>
      <c r="I903" s="363"/>
      <c r="J903" s="363"/>
      <c r="M903" s="362"/>
      <c r="N903" s="362"/>
    </row>
    <row r="904" spans="4:14" ht="15.75" customHeight="1">
      <c r="D904" s="363"/>
      <c r="E904" s="363"/>
      <c r="F904" s="363"/>
      <c r="G904" s="363"/>
      <c r="H904" s="364"/>
      <c r="I904" s="363"/>
      <c r="J904" s="363"/>
      <c r="M904" s="362"/>
      <c r="N904" s="362"/>
    </row>
    <row r="905" spans="4:14" ht="15.75" customHeight="1">
      <c r="D905" s="363"/>
      <c r="E905" s="363"/>
      <c r="F905" s="363"/>
      <c r="G905" s="363"/>
      <c r="H905" s="364"/>
      <c r="I905" s="363"/>
      <c r="J905" s="363"/>
      <c r="M905" s="362"/>
      <c r="N905" s="362"/>
    </row>
    <row r="906" spans="4:14" ht="15.75" customHeight="1">
      <c r="D906" s="363"/>
      <c r="E906" s="363"/>
      <c r="F906" s="363"/>
      <c r="G906" s="363"/>
      <c r="H906" s="364"/>
      <c r="I906" s="363"/>
      <c r="J906" s="363"/>
      <c r="M906" s="362"/>
      <c r="N906" s="362"/>
    </row>
    <row r="907" spans="4:14" ht="15.75" customHeight="1">
      <c r="D907" s="363"/>
      <c r="E907" s="363"/>
      <c r="F907" s="363"/>
      <c r="G907" s="363"/>
      <c r="H907" s="364"/>
      <c r="I907" s="363"/>
      <c r="J907" s="363"/>
      <c r="M907" s="362"/>
      <c r="N907" s="362"/>
    </row>
    <row r="908" spans="4:14" ht="15.75" customHeight="1">
      <c r="D908" s="363"/>
      <c r="E908" s="363"/>
      <c r="F908" s="363"/>
      <c r="G908" s="363"/>
      <c r="H908" s="364"/>
      <c r="I908" s="363"/>
      <c r="J908" s="363"/>
      <c r="M908" s="362"/>
      <c r="N908" s="362"/>
    </row>
    <row r="909" spans="4:14" ht="15.75" customHeight="1">
      <c r="D909" s="363"/>
      <c r="E909" s="363"/>
      <c r="F909" s="363"/>
      <c r="G909" s="363"/>
      <c r="H909" s="364"/>
      <c r="I909" s="363"/>
      <c r="J909" s="363"/>
      <c r="M909" s="362"/>
      <c r="N909" s="362"/>
    </row>
    <row r="910" spans="4:14" ht="15.75" customHeight="1">
      <c r="D910" s="363"/>
      <c r="E910" s="363"/>
      <c r="F910" s="363"/>
      <c r="G910" s="363"/>
      <c r="H910" s="364"/>
      <c r="I910" s="363"/>
      <c r="J910" s="363"/>
      <c r="M910" s="362"/>
      <c r="N910" s="362"/>
    </row>
    <row r="911" spans="4:14" ht="15.75" customHeight="1">
      <c r="D911" s="363"/>
      <c r="E911" s="363"/>
      <c r="F911" s="363"/>
      <c r="G911" s="363"/>
      <c r="H911" s="364"/>
      <c r="I911" s="363"/>
      <c r="J911" s="363"/>
      <c r="M911" s="362"/>
      <c r="N911" s="362"/>
    </row>
    <row r="912" spans="4:14" ht="15.75" customHeight="1">
      <c r="D912" s="363"/>
      <c r="E912" s="363"/>
      <c r="F912" s="363"/>
      <c r="G912" s="363"/>
      <c r="H912" s="364"/>
      <c r="I912" s="363"/>
      <c r="J912" s="363"/>
      <c r="M912" s="362"/>
      <c r="N912" s="362"/>
    </row>
    <row r="913" spans="4:14" ht="15.75" customHeight="1">
      <c r="D913" s="363"/>
      <c r="E913" s="363"/>
      <c r="F913" s="363"/>
      <c r="G913" s="363"/>
      <c r="H913" s="364"/>
      <c r="I913" s="363"/>
      <c r="J913" s="363"/>
      <c r="M913" s="362"/>
      <c r="N913" s="362"/>
    </row>
    <row r="914" spans="4:14" ht="15.75" customHeight="1">
      <c r="D914" s="363"/>
      <c r="E914" s="363"/>
      <c r="F914" s="363"/>
      <c r="G914" s="363"/>
      <c r="H914" s="364"/>
      <c r="I914" s="363"/>
      <c r="J914" s="363"/>
      <c r="M914" s="362"/>
      <c r="N914" s="362"/>
    </row>
    <row r="915" spans="4:14" ht="15.75" customHeight="1">
      <c r="D915" s="363"/>
      <c r="E915" s="363"/>
      <c r="F915" s="363"/>
      <c r="G915" s="363"/>
      <c r="H915" s="364"/>
      <c r="I915" s="363"/>
      <c r="J915" s="363"/>
      <c r="M915" s="362"/>
      <c r="N915" s="362"/>
    </row>
    <row r="916" spans="4:14" ht="15.75" customHeight="1">
      <c r="D916" s="363"/>
      <c r="E916" s="363"/>
      <c r="F916" s="363"/>
      <c r="G916" s="363"/>
      <c r="H916" s="364"/>
      <c r="I916" s="363"/>
      <c r="J916" s="363"/>
      <c r="M916" s="362"/>
      <c r="N916" s="362"/>
    </row>
    <row r="917" spans="4:14" ht="15.75" customHeight="1">
      <c r="D917" s="363"/>
      <c r="E917" s="363"/>
      <c r="F917" s="363"/>
      <c r="G917" s="363"/>
      <c r="H917" s="364"/>
      <c r="I917" s="363"/>
      <c r="J917" s="363"/>
      <c r="M917" s="362"/>
      <c r="N917" s="362"/>
    </row>
    <row r="918" spans="4:14" ht="15.75" customHeight="1">
      <c r="D918" s="363"/>
      <c r="E918" s="363"/>
      <c r="F918" s="363"/>
      <c r="G918" s="363"/>
      <c r="H918" s="364"/>
      <c r="I918" s="363"/>
      <c r="J918" s="363"/>
      <c r="M918" s="362"/>
      <c r="N918" s="362"/>
    </row>
    <row r="919" spans="4:14" ht="15.75" customHeight="1">
      <c r="D919" s="363"/>
      <c r="E919" s="363"/>
      <c r="F919" s="363"/>
      <c r="G919" s="363"/>
      <c r="H919" s="364"/>
      <c r="I919" s="363"/>
      <c r="J919" s="363"/>
      <c r="M919" s="362"/>
      <c r="N919" s="362"/>
    </row>
    <row r="920" spans="4:14" ht="15.75" customHeight="1">
      <c r="D920" s="363"/>
      <c r="E920" s="363"/>
      <c r="F920" s="363"/>
      <c r="G920" s="363"/>
      <c r="H920" s="364"/>
      <c r="I920" s="363"/>
      <c r="J920" s="363"/>
      <c r="M920" s="362"/>
      <c r="N920" s="362"/>
    </row>
    <row r="921" spans="4:14" ht="15.75" customHeight="1">
      <c r="D921" s="363"/>
      <c r="E921" s="363"/>
      <c r="F921" s="363"/>
      <c r="G921" s="363"/>
      <c r="H921" s="364"/>
      <c r="I921" s="363"/>
      <c r="J921" s="363"/>
      <c r="M921" s="362"/>
      <c r="N921" s="362"/>
    </row>
    <row r="922" spans="4:14" ht="15.75" customHeight="1">
      <c r="D922" s="363"/>
      <c r="E922" s="363"/>
      <c r="F922" s="363"/>
      <c r="G922" s="363"/>
      <c r="H922" s="364"/>
      <c r="I922" s="363"/>
      <c r="J922" s="363"/>
      <c r="M922" s="362"/>
      <c r="N922" s="362"/>
    </row>
    <row r="923" spans="4:14" ht="15.75" customHeight="1">
      <c r="D923" s="363"/>
      <c r="E923" s="363"/>
      <c r="F923" s="363"/>
      <c r="G923" s="363"/>
      <c r="H923" s="364"/>
      <c r="I923" s="363"/>
      <c r="J923" s="363"/>
      <c r="M923" s="362"/>
      <c r="N923" s="362"/>
    </row>
    <row r="924" spans="4:14" ht="15.75" customHeight="1">
      <c r="D924" s="363"/>
      <c r="E924" s="363"/>
      <c r="F924" s="363"/>
      <c r="G924" s="363"/>
      <c r="H924" s="364"/>
      <c r="I924" s="363"/>
      <c r="J924" s="363"/>
      <c r="M924" s="362"/>
      <c r="N924" s="362"/>
    </row>
    <row r="925" spans="4:14" ht="15.75" customHeight="1">
      <c r="D925" s="363"/>
      <c r="E925" s="363"/>
      <c r="F925" s="363"/>
      <c r="G925" s="363"/>
      <c r="H925" s="364"/>
      <c r="I925" s="363"/>
      <c r="J925" s="363"/>
      <c r="M925" s="362"/>
      <c r="N925" s="362"/>
    </row>
    <row r="926" spans="4:14" ht="15.75" customHeight="1">
      <c r="D926" s="363"/>
      <c r="E926" s="363"/>
      <c r="F926" s="363"/>
      <c r="G926" s="363"/>
      <c r="H926" s="364"/>
      <c r="I926" s="363"/>
      <c r="J926" s="363"/>
      <c r="M926" s="362"/>
      <c r="N926" s="362"/>
    </row>
    <row r="927" spans="4:14" ht="15.75" customHeight="1">
      <c r="D927" s="363"/>
      <c r="E927" s="363"/>
      <c r="F927" s="363"/>
      <c r="G927" s="363"/>
      <c r="H927" s="364"/>
      <c r="I927" s="363"/>
      <c r="J927" s="363"/>
      <c r="M927" s="362"/>
      <c r="N927" s="362"/>
    </row>
    <row r="928" spans="4:14" ht="15.75" customHeight="1">
      <c r="D928" s="363"/>
      <c r="E928" s="363"/>
      <c r="F928" s="363"/>
      <c r="G928" s="363"/>
      <c r="H928" s="364"/>
      <c r="I928" s="363"/>
      <c r="J928" s="363"/>
      <c r="M928" s="362"/>
      <c r="N928" s="362"/>
    </row>
    <row r="929" spans="4:14" ht="15.75" customHeight="1">
      <c r="D929" s="363"/>
      <c r="E929" s="363"/>
      <c r="F929" s="363"/>
      <c r="G929" s="363"/>
      <c r="H929" s="364"/>
      <c r="I929" s="363"/>
      <c r="J929" s="363"/>
      <c r="M929" s="362"/>
      <c r="N929" s="362"/>
    </row>
    <row r="930" spans="4:14" ht="15.75" customHeight="1">
      <c r="D930" s="363"/>
      <c r="E930" s="363"/>
      <c r="F930" s="363"/>
      <c r="G930" s="363"/>
      <c r="H930" s="364"/>
      <c r="I930" s="363"/>
      <c r="J930" s="363"/>
      <c r="M930" s="362"/>
      <c r="N930" s="362"/>
    </row>
    <row r="931" spans="4:14" ht="15.75" customHeight="1">
      <c r="D931" s="363"/>
      <c r="E931" s="363"/>
      <c r="F931" s="363"/>
      <c r="G931" s="363"/>
      <c r="H931" s="364"/>
      <c r="I931" s="363"/>
      <c r="J931" s="363"/>
      <c r="M931" s="362"/>
      <c r="N931" s="362"/>
    </row>
    <row r="932" spans="4:14" ht="15.75" customHeight="1">
      <c r="D932" s="363"/>
      <c r="E932" s="363"/>
      <c r="F932" s="363"/>
      <c r="G932" s="363"/>
      <c r="H932" s="364"/>
      <c r="I932" s="363"/>
      <c r="J932" s="363"/>
      <c r="M932" s="362"/>
      <c r="N932" s="362"/>
    </row>
    <row r="933" spans="4:14" ht="15.75" customHeight="1">
      <c r="D933" s="363"/>
      <c r="E933" s="363"/>
      <c r="F933" s="363"/>
      <c r="G933" s="363"/>
      <c r="H933" s="364"/>
      <c r="I933" s="363"/>
      <c r="J933" s="363"/>
      <c r="M933" s="362"/>
      <c r="N933" s="362"/>
    </row>
    <row r="934" spans="4:14" ht="15.75" customHeight="1">
      <c r="D934" s="363"/>
      <c r="E934" s="363"/>
      <c r="F934" s="363"/>
      <c r="G934" s="363"/>
      <c r="H934" s="364"/>
      <c r="I934" s="363"/>
      <c r="J934" s="363"/>
      <c r="M934" s="362"/>
      <c r="N934" s="362"/>
    </row>
    <row r="935" spans="4:14" ht="15.75" customHeight="1">
      <c r="D935" s="363"/>
      <c r="E935" s="363"/>
      <c r="F935" s="363"/>
      <c r="G935" s="363"/>
      <c r="H935" s="364"/>
      <c r="I935" s="363"/>
      <c r="J935" s="363"/>
      <c r="M935" s="362"/>
      <c r="N935" s="362"/>
    </row>
    <row r="936" spans="4:14" ht="15.75" customHeight="1">
      <c r="D936" s="363"/>
      <c r="E936" s="363"/>
      <c r="F936" s="363"/>
      <c r="G936" s="363"/>
      <c r="H936" s="364"/>
      <c r="I936" s="363"/>
      <c r="J936" s="363"/>
      <c r="M936" s="362"/>
      <c r="N936" s="362"/>
    </row>
    <row r="937" spans="4:14" ht="15.75" customHeight="1">
      <c r="D937" s="363"/>
      <c r="E937" s="363"/>
      <c r="F937" s="363"/>
      <c r="G937" s="363"/>
      <c r="H937" s="364"/>
      <c r="I937" s="363"/>
      <c r="J937" s="363"/>
      <c r="M937" s="362"/>
      <c r="N937" s="362"/>
    </row>
    <row r="938" spans="4:14" ht="15.75" customHeight="1">
      <c r="D938" s="363"/>
      <c r="E938" s="363"/>
      <c r="F938" s="363"/>
      <c r="G938" s="363"/>
      <c r="H938" s="364"/>
      <c r="I938" s="363"/>
      <c r="J938" s="363"/>
      <c r="M938" s="362"/>
      <c r="N938" s="362"/>
    </row>
    <row r="939" spans="4:14" ht="15.75" customHeight="1">
      <c r="D939" s="363"/>
      <c r="E939" s="363"/>
      <c r="F939" s="363"/>
      <c r="G939" s="363"/>
      <c r="H939" s="364"/>
      <c r="I939" s="363"/>
      <c r="J939" s="363"/>
      <c r="M939" s="362"/>
      <c r="N939" s="362"/>
    </row>
    <row r="940" spans="4:14" ht="15.75" customHeight="1">
      <c r="D940" s="363"/>
      <c r="E940" s="363"/>
      <c r="F940" s="363"/>
      <c r="G940" s="363"/>
      <c r="H940" s="364"/>
      <c r="I940" s="363"/>
      <c r="J940" s="363"/>
      <c r="M940" s="362"/>
      <c r="N940" s="362"/>
    </row>
    <row r="941" spans="4:14" ht="15.75" customHeight="1">
      <c r="D941" s="363"/>
      <c r="E941" s="363"/>
      <c r="F941" s="363"/>
      <c r="G941" s="363"/>
      <c r="H941" s="364"/>
      <c r="I941" s="363"/>
      <c r="J941" s="363"/>
      <c r="M941" s="362"/>
      <c r="N941" s="362"/>
    </row>
    <row r="942" spans="4:14" ht="15.75" customHeight="1">
      <c r="D942" s="363"/>
      <c r="E942" s="363"/>
      <c r="F942" s="363"/>
      <c r="G942" s="363"/>
      <c r="H942" s="364"/>
      <c r="I942" s="363"/>
      <c r="J942" s="363"/>
      <c r="M942" s="362"/>
      <c r="N942" s="362"/>
    </row>
    <row r="943" spans="4:14" ht="15.75" customHeight="1">
      <c r="D943" s="363"/>
      <c r="E943" s="363"/>
      <c r="F943" s="363"/>
      <c r="G943" s="363"/>
      <c r="H943" s="364"/>
      <c r="I943" s="363"/>
      <c r="J943" s="363"/>
      <c r="M943" s="362"/>
      <c r="N943" s="362"/>
    </row>
    <row r="944" spans="4:14" ht="15.75" customHeight="1">
      <c r="D944" s="363"/>
      <c r="E944" s="363"/>
      <c r="F944" s="363"/>
      <c r="G944" s="363"/>
      <c r="H944" s="364"/>
      <c r="I944" s="363"/>
      <c r="J944" s="363"/>
      <c r="M944" s="362"/>
      <c r="N944" s="362"/>
    </row>
    <row r="945" spans="4:14" ht="15.75" customHeight="1">
      <c r="D945" s="363"/>
      <c r="E945" s="363"/>
      <c r="F945" s="363"/>
      <c r="G945" s="363"/>
      <c r="H945" s="364"/>
      <c r="I945" s="363"/>
      <c r="J945" s="363"/>
      <c r="M945" s="362"/>
      <c r="N945" s="362"/>
    </row>
    <row r="946" spans="4:14" ht="15.75" customHeight="1">
      <c r="D946" s="363"/>
      <c r="E946" s="363"/>
      <c r="F946" s="363"/>
      <c r="G946" s="363"/>
      <c r="H946" s="364"/>
      <c r="I946" s="363"/>
      <c r="J946" s="363"/>
      <c r="M946" s="362"/>
      <c r="N946" s="362"/>
    </row>
    <row r="947" spans="4:14" ht="15.75" customHeight="1">
      <c r="D947" s="363"/>
      <c r="E947" s="363"/>
      <c r="F947" s="363"/>
      <c r="G947" s="363"/>
      <c r="H947" s="364"/>
      <c r="I947" s="363"/>
      <c r="J947" s="363"/>
      <c r="M947" s="362"/>
      <c r="N947" s="362"/>
    </row>
    <row r="948" spans="4:14" ht="15.75" customHeight="1">
      <c r="D948" s="363"/>
      <c r="E948" s="363"/>
      <c r="F948" s="363"/>
      <c r="G948" s="363"/>
      <c r="H948" s="364"/>
      <c r="I948" s="363"/>
      <c r="J948" s="363"/>
      <c r="M948" s="362"/>
      <c r="N948" s="362"/>
    </row>
    <row r="949" spans="4:14" ht="15.75" customHeight="1">
      <c r="D949" s="363"/>
      <c r="E949" s="363"/>
      <c r="F949" s="363"/>
      <c r="G949" s="363"/>
      <c r="H949" s="364"/>
      <c r="I949" s="363"/>
      <c r="J949" s="363"/>
      <c r="M949" s="362"/>
      <c r="N949" s="362"/>
    </row>
    <row r="950" spans="4:14" ht="15.75" customHeight="1">
      <c r="D950" s="363"/>
      <c r="E950" s="363"/>
      <c r="F950" s="363"/>
      <c r="G950" s="363"/>
      <c r="H950" s="364"/>
      <c r="I950" s="363"/>
      <c r="J950" s="363"/>
      <c r="M950" s="362"/>
      <c r="N950" s="362"/>
    </row>
    <row r="951" spans="4:14" ht="15.75" customHeight="1">
      <c r="D951" s="363"/>
      <c r="E951" s="363"/>
      <c r="F951" s="363"/>
      <c r="G951" s="363"/>
      <c r="H951" s="364"/>
      <c r="I951" s="363"/>
      <c r="J951" s="363"/>
      <c r="M951" s="362"/>
      <c r="N951" s="362"/>
    </row>
    <row r="952" spans="4:14" ht="15.75" customHeight="1">
      <c r="D952" s="363"/>
      <c r="E952" s="363"/>
      <c r="F952" s="363"/>
      <c r="G952" s="363"/>
      <c r="H952" s="364"/>
      <c r="I952" s="363"/>
      <c r="J952" s="363"/>
      <c r="M952" s="362"/>
      <c r="N952" s="362"/>
    </row>
    <row r="953" spans="4:14" ht="15.75" customHeight="1">
      <c r="D953" s="363"/>
      <c r="E953" s="363"/>
      <c r="F953" s="363"/>
      <c r="G953" s="363"/>
      <c r="H953" s="364"/>
      <c r="I953" s="363"/>
      <c r="J953" s="363"/>
      <c r="M953" s="362"/>
      <c r="N953" s="362"/>
    </row>
    <row r="954" spans="4:14" ht="15.75" customHeight="1">
      <c r="D954" s="363"/>
      <c r="E954" s="363"/>
      <c r="F954" s="363"/>
      <c r="G954" s="363"/>
      <c r="H954" s="364"/>
      <c r="I954" s="363"/>
      <c r="J954" s="363"/>
      <c r="M954" s="362"/>
      <c r="N954" s="362"/>
    </row>
    <row r="955" spans="4:14" ht="15.75" customHeight="1">
      <c r="D955" s="363"/>
      <c r="E955" s="363"/>
      <c r="F955" s="363"/>
      <c r="G955" s="363"/>
      <c r="H955" s="364"/>
      <c r="I955" s="363"/>
      <c r="J955" s="363"/>
      <c r="M955" s="362"/>
      <c r="N955" s="362"/>
    </row>
    <row r="956" spans="4:14" ht="15.75" customHeight="1">
      <c r="D956" s="363"/>
      <c r="E956" s="363"/>
      <c r="F956" s="363"/>
      <c r="G956" s="363"/>
      <c r="H956" s="364"/>
      <c r="I956" s="363"/>
      <c r="J956" s="363"/>
      <c r="M956" s="362"/>
      <c r="N956" s="362"/>
    </row>
    <row r="957" spans="4:14" ht="15.75" customHeight="1">
      <c r="D957" s="363"/>
      <c r="E957" s="363"/>
      <c r="F957" s="363"/>
      <c r="G957" s="363"/>
      <c r="H957" s="364"/>
      <c r="I957" s="363"/>
      <c r="J957" s="363"/>
      <c r="M957" s="362"/>
      <c r="N957" s="362"/>
    </row>
    <row r="958" spans="4:14" ht="15.75" customHeight="1">
      <c r="D958" s="363"/>
      <c r="E958" s="363"/>
      <c r="F958" s="363"/>
      <c r="G958" s="363"/>
      <c r="H958" s="364"/>
      <c r="I958" s="363"/>
      <c r="J958" s="363"/>
      <c r="M958" s="362"/>
      <c r="N958" s="362"/>
    </row>
    <row r="959" spans="4:14" ht="15.75" customHeight="1">
      <c r="D959" s="363"/>
      <c r="E959" s="363"/>
      <c r="F959" s="363"/>
      <c r="G959" s="363"/>
      <c r="H959" s="364"/>
      <c r="I959" s="363"/>
      <c r="J959" s="363"/>
      <c r="M959" s="362"/>
      <c r="N959" s="362"/>
    </row>
    <row r="960" spans="4:14" ht="15.75" customHeight="1">
      <c r="D960" s="363"/>
      <c r="E960" s="363"/>
      <c r="F960" s="363"/>
      <c r="G960" s="363"/>
      <c r="H960" s="364"/>
      <c r="I960" s="363"/>
      <c r="J960" s="363"/>
      <c r="M960" s="362"/>
      <c r="N960" s="362"/>
    </row>
    <row r="961" spans="4:14" ht="15.75" customHeight="1">
      <c r="D961" s="363"/>
      <c r="E961" s="363"/>
      <c r="F961" s="363"/>
      <c r="G961" s="363"/>
      <c r="H961" s="364"/>
      <c r="I961" s="363"/>
      <c r="J961" s="363"/>
      <c r="M961" s="362"/>
      <c r="N961" s="362"/>
    </row>
    <row r="962" spans="4:14" ht="15.75" customHeight="1">
      <c r="D962" s="363"/>
      <c r="E962" s="363"/>
      <c r="F962" s="363"/>
      <c r="G962" s="363"/>
      <c r="H962" s="364"/>
      <c r="I962" s="363"/>
      <c r="J962" s="363"/>
      <c r="M962" s="362"/>
      <c r="N962" s="362"/>
    </row>
    <row r="963" spans="4:14" ht="15.75" customHeight="1">
      <c r="D963" s="363"/>
      <c r="E963" s="363"/>
      <c r="F963" s="363"/>
      <c r="G963" s="363"/>
      <c r="H963" s="364"/>
      <c r="I963" s="363"/>
      <c r="J963" s="363"/>
      <c r="M963" s="362"/>
      <c r="N963" s="362"/>
    </row>
    <row r="964" spans="4:14" ht="15.75" customHeight="1">
      <c r="D964" s="363"/>
      <c r="E964" s="363"/>
      <c r="F964" s="363"/>
      <c r="G964" s="363"/>
      <c r="H964" s="364"/>
      <c r="I964" s="363"/>
      <c r="J964" s="363"/>
      <c r="M964" s="362"/>
      <c r="N964" s="362"/>
    </row>
    <row r="965" spans="4:14" ht="15.75" customHeight="1">
      <c r="D965" s="363"/>
      <c r="E965" s="363"/>
      <c r="F965" s="363"/>
      <c r="G965" s="363"/>
      <c r="H965" s="364"/>
      <c r="I965" s="363"/>
      <c r="J965" s="363"/>
      <c r="M965" s="362"/>
      <c r="N965" s="362"/>
    </row>
    <row r="966" spans="4:14" ht="15.75" customHeight="1">
      <c r="D966" s="363"/>
      <c r="E966" s="363"/>
      <c r="F966" s="363"/>
      <c r="G966" s="363"/>
      <c r="H966" s="364"/>
      <c r="I966" s="363"/>
      <c r="J966" s="363"/>
      <c r="M966" s="362"/>
      <c r="N966" s="362"/>
    </row>
    <row r="967" spans="4:14" ht="15.75" customHeight="1">
      <c r="D967" s="363"/>
      <c r="E967" s="363"/>
      <c r="F967" s="363"/>
      <c r="G967" s="363"/>
      <c r="H967" s="364"/>
      <c r="I967" s="363"/>
      <c r="J967" s="363"/>
      <c r="M967" s="362"/>
      <c r="N967" s="362"/>
    </row>
    <row r="968" spans="4:14" ht="15.75" customHeight="1">
      <c r="D968" s="363"/>
      <c r="E968" s="363"/>
      <c r="F968" s="363"/>
      <c r="G968" s="363"/>
      <c r="H968" s="364"/>
      <c r="I968" s="363"/>
      <c r="J968" s="363"/>
      <c r="M968" s="362"/>
      <c r="N968" s="362"/>
    </row>
    <row r="969" spans="4:14" ht="15.75" customHeight="1">
      <c r="D969" s="363"/>
      <c r="E969" s="363"/>
      <c r="F969" s="363"/>
      <c r="G969" s="363"/>
      <c r="H969" s="364"/>
      <c r="I969" s="363"/>
      <c r="J969" s="363"/>
      <c r="M969" s="362"/>
      <c r="N969" s="362"/>
    </row>
    <row r="970" spans="4:14" ht="15.75" customHeight="1">
      <c r="D970" s="363"/>
      <c r="E970" s="363"/>
      <c r="F970" s="363"/>
      <c r="G970" s="363"/>
      <c r="H970" s="364"/>
      <c r="I970" s="363"/>
      <c r="J970" s="363"/>
      <c r="M970" s="362"/>
      <c r="N970" s="362"/>
    </row>
    <row r="971" spans="4:14" ht="15.75" customHeight="1">
      <c r="D971" s="363"/>
      <c r="E971" s="363"/>
      <c r="F971" s="363"/>
      <c r="G971" s="363"/>
      <c r="H971" s="364"/>
      <c r="I971" s="363"/>
      <c r="J971" s="363"/>
      <c r="M971" s="362"/>
      <c r="N971" s="362"/>
    </row>
    <row r="972" spans="4:14" ht="15.75" customHeight="1">
      <c r="D972" s="363"/>
      <c r="E972" s="363"/>
      <c r="F972" s="363"/>
      <c r="G972" s="363"/>
      <c r="H972" s="364"/>
      <c r="I972" s="363"/>
      <c r="J972" s="363"/>
      <c r="M972" s="362"/>
      <c r="N972" s="362"/>
    </row>
    <row r="973" spans="4:14" ht="15.75" customHeight="1">
      <c r="D973" s="363"/>
      <c r="E973" s="363"/>
      <c r="F973" s="363"/>
      <c r="G973" s="363"/>
      <c r="H973" s="364"/>
      <c r="I973" s="363"/>
      <c r="J973" s="363"/>
      <c r="M973" s="362"/>
      <c r="N973" s="362"/>
    </row>
    <row r="974" spans="4:14" ht="15.75" customHeight="1">
      <c r="D974" s="363"/>
      <c r="E974" s="363"/>
      <c r="F974" s="363"/>
      <c r="G974" s="363"/>
      <c r="H974" s="364"/>
      <c r="I974" s="363"/>
      <c r="J974" s="363"/>
      <c r="M974" s="362"/>
      <c r="N974" s="362"/>
    </row>
    <row r="975" spans="4:14" ht="15.75" customHeight="1">
      <c r="D975" s="363"/>
      <c r="E975" s="363"/>
      <c r="F975" s="363"/>
      <c r="G975" s="363"/>
      <c r="H975" s="364"/>
      <c r="I975" s="363"/>
      <c r="J975" s="363"/>
      <c r="M975" s="362"/>
      <c r="N975" s="362"/>
    </row>
    <row r="976" spans="4:14" ht="15.75" customHeight="1">
      <c r="D976" s="363"/>
      <c r="E976" s="363"/>
      <c r="F976" s="363"/>
      <c r="G976" s="363"/>
      <c r="H976" s="364"/>
      <c r="I976" s="363"/>
      <c r="J976" s="363"/>
      <c r="M976" s="362"/>
      <c r="N976" s="362"/>
    </row>
    <row r="977" spans="4:14" ht="15.75" customHeight="1">
      <c r="D977" s="363"/>
      <c r="E977" s="363"/>
      <c r="F977" s="363"/>
      <c r="G977" s="363"/>
      <c r="H977" s="364"/>
      <c r="I977" s="363"/>
      <c r="J977" s="363"/>
      <c r="M977" s="362"/>
      <c r="N977" s="362"/>
    </row>
    <row r="978" spans="4:14" ht="15.75" customHeight="1">
      <c r="D978" s="363"/>
      <c r="E978" s="363"/>
      <c r="F978" s="363"/>
      <c r="G978" s="363"/>
      <c r="H978" s="364"/>
      <c r="I978" s="363"/>
      <c r="J978" s="363"/>
      <c r="M978" s="362"/>
      <c r="N978" s="362"/>
    </row>
    <row r="979" spans="4:14" ht="15.75" customHeight="1">
      <c r="D979" s="363"/>
      <c r="E979" s="363"/>
      <c r="F979" s="363"/>
      <c r="G979" s="363"/>
      <c r="H979" s="364"/>
      <c r="I979" s="363"/>
      <c r="J979" s="363"/>
      <c r="M979" s="362"/>
      <c r="N979" s="362"/>
    </row>
    <row r="980" spans="4:14" ht="15.75" customHeight="1">
      <c r="D980" s="363"/>
      <c r="E980" s="363"/>
      <c r="F980" s="363"/>
      <c r="G980" s="363"/>
      <c r="H980" s="364"/>
      <c r="I980" s="363"/>
      <c r="J980" s="363"/>
      <c r="M980" s="362"/>
      <c r="N980" s="362"/>
    </row>
    <row r="981" spans="4:14" ht="15.75" customHeight="1">
      <c r="D981" s="363"/>
      <c r="E981" s="363"/>
      <c r="F981" s="363"/>
      <c r="G981" s="363"/>
      <c r="H981" s="364"/>
      <c r="I981" s="363"/>
      <c r="J981" s="363"/>
      <c r="M981" s="362"/>
      <c r="N981" s="362"/>
    </row>
    <row r="982" spans="4:14" ht="15.75" customHeight="1">
      <c r="D982" s="363"/>
      <c r="E982" s="363"/>
      <c r="F982" s="363"/>
      <c r="G982" s="363"/>
      <c r="H982" s="364"/>
      <c r="I982" s="363"/>
      <c r="J982" s="363"/>
      <c r="M982" s="362"/>
      <c r="N982" s="362"/>
    </row>
    <row r="983" spans="4:14" ht="15.75" customHeight="1">
      <c r="D983" s="363"/>
      <c r="E983" s="363"/>
      <c r="F983" s="363"/>
      <c r="G983" s="363"/>
      <c r="H983" s="364"/>
      <c r="I983" s="363"/>
      <c r="J983" s="363"/>
      <c r="M983" s="362"/>
      <c r="N983" s="362"/>
    </row>
    <row r="984" spans="4:14" ht="15.75" customHeight="1">
      <c r="D984" s="363"/>
      <c r="E984" s="363"/>
      <c r="F984" s="363"/>
      <c r="G984" s="363"/>
      <c r="H984" s="364"/>
      <c r="I984" s="363"/>
      <c r="J984" s="363"/>
      <c r="M984" s="362"/>
      <c r="N984" s="362"/>
    </row>
    <row r="985" spans="4:14" ht="15.75" customHeight="1">
      <c r="D985" s="363"/>
      <c r="E985" s="363"/>
      <c r="F985" s="363"/>
      <c r="G985" s="363"/>
      <c r="H985" s="364"/>
      <c r="I985" s="363"/>
      <c r="J985" s="363"/>
      <c r="M985" s="362"/>
      <c r="N985" s="362"/>
    </row>
    <row r="986" spans="4:14" ht="15.75" customHeight="1">
      <c r="D986" s="363"/>
      <c r="E986" s="363"/>
      <c r="F986" s="363"/>
      <c r="G986" s="363"/>
      <c r="H986" s="364"/>
      <c r="I986" s="363"/>
      <c r="J986" s="363"/>
      <c r="M986" s="362"/>
      <c r="N986" s="362"/>
    </row>
    <row r="987" spans="4:14" ht="15.75" customHeight="1">
      <c r="D987" s="363"/>
      <c r="E987" s="363"/>
      <c r="F987" s="363"/>
      <c r="G987" s="363"/>
      <c r="H987" s="364"/>
      <c r="I987" s="363"/>
      <c r="J987" s="363"/>
      <c r="M987" s="362"/>
      <c r="N987" s="362"/>
    </row>
    <row r="988" spans="4:14" ht="15.75" customHeight="1">
      <c r="D988" s="363"/>
      <c r="E988" s="363"/>
      <c r="F988" s="363"/>
      <c r="G988" s="363"/>
      <c r="H988" s="364"/>
      <c r="I988" s="363"/>
      <c r="J988" s="363"/>
      <c r="M988" s="362"/>
      <c r="N988" s="362"/>
    </row>
    <row r="989" spans="4:14" ht="15.75" customHeight="1">
      <c r="D989" s="363"/>
      <c r="E989" s="363"/>
      <c r="F989" s="363"/>
      <c r="G989" s="363"/>
      <c r="H989" s="364"/>
      <c r="I989" s="363"/>
      <c r="J989" s="363"/>
      <c r="M989" s="362"/>
      <c r="N989" s="362"/>
    </row>
    <row r="990" spans="4:14" ht="15.75" customHeight="1">
      <c r="D990" s="363"/>
      <c r="E990" s="363"/>
      <c r="F990" s="363"/>
      <c r="G990" s="363"/>
      <c r="H990" s="364"/>
      <c r="I990" s="363"/>
      <c r="J990" s="363"/>
      <c r="M990" s="362"/>
      <c r="N990" s="362"/>
    </row>
    <row r="991" spans="4:14" ht="15.75" customHeight="1">
      <c r="D991" s="363"/>
      <c r="E991" s="363"/>
      <c r="F991" s="363"/>
      <c r="G991" s="363"/>
      <c r="H991" s="364"/>
      <c r="I991" s="363"/>
      <c r="J991" s="363"/>
      <c r="M991" s="362"/>
      <c r="N991" s="362"/>
    </row>
    <row r="992" spans="4:14" ht="15.75" customHeight="1">
      <c r="D992" s="363"/>
      <c r="E992" s="363"/>
      <c r="F992" s="363"/>
      <c r="G992" s="363"/>
      <c r="H992" s="364"/>
      <c r="I992" s="363"/>
      <c r="J992" s="363"/>
      <c r="M992" s="362"/>
      <c r="N992" s="362"/>
    </row>
    <row r="993" spans="4:14" ht="15.75" customHeight="1">
      <c r="D993" s="363"/>
      <c r="E993" s="363"/>
      <c r="F993" s="363"/>
      <c r="G993" s="363"/>
      <c r="H993" s="364"/>
      <c r="I993" s="363"/>
      <c r="J993" s="363"/>
      <c r="M993" s="362"/>
      <c r="N993" s="362"/>
    </row>
    <row r="994" spans="4:14" ht="15.75" customHeight="1">
      <c r="D994" s="363"/>
      <c r="E994" s="363"/>
      <c r="F994" s="363"/>
      <c r="G994" s="363"/>
      <c r="H994" s="364"/>
      <c r="I994" s="363"/>
      <c r="J994" s="363"/>
      <c r="M994" s="362"/>
      <c r="N994" s="362"/>
    </row>
    <row r="995" spans="4:14" ht="15.75" customHeight="1">
      <c r="D995" s="363"/>
      <c r="E995" s="363"/>
      <c r="F995" s="363"/>
      <c r="G995" s="363"/>
      <c r="H995" s="364"/>
      <c r="I995" s="363"/>
      <c r="J995" s="363"/>
      <c r="M995" s="362"/>
      <c r="N995" s="362"/>
    </row>
    <row r="996" spans="4:14" ht="15.75" customHeight="1">
      <c r="D996" s="363"/>
      <c r="E996" s="363"/>
      <c r="F996" s="363"/>
      <c r="G996" s="363"/>
      <c r="H996" s="364"/>
      <c r="I996" s="363"/>
      <c r="J996" s="363"/>
      <c r="M996" s="362"/>
      <c r="N996" s="362"/>
    </row>
    <row r="997" spans="4:14" ht="15.75" customHeight="1">
      <c r="D997" s="363"/>
      <c r="E997" s="363"/>
      <c r="F997" s="363"/>
      <c r="G997" s="363"/>
      <c r="H997" s="364"/>
      <c r="I997" s="363"/>
      <c r="J997" s="363"/>
      <c r="M997" s="362"/>
      <c r="N997" s="362"/>
    </row>
    <row r="998" spans="4:14" ht="15.75" customHeight="1">
      <c r="D998" s="363"/>
      <c r="E998" s="363"/>
      <c r="F998" s="363"/>
      <c r="G998" s="363"/>
      <c r="H998" s="364"/>
      <c r="I998" s="363"/>
      <c r="J998" s="363"/>
      <c r="M998" s="362"/>
      <c r="N998" s="362"/>
    </row>
    <row r="999" spans="4:14" ht="15.75" customHeight="1">
      <c r="D999" s="363"/>
      <c r="E999" s="363"/>
      <c r="F999" s="363"/>
      <c r="G999" s="363"/>
      <c r="H999" s="364"/>
      <c r="I999" s="363"/>
      <c r="J999" s="363"/>
      <c r="M999" s="362"/>
      <c r="N999" s="362"/>
    </row>
    <row r="1000" spans="4:14" ht="15.75" customHeight="1">
      <c r="D1000" s="363"/>
      <c r="E1000" s="363"/>
      <c r="F1000" s="363"/>
      <c r="G1000" s="363"/>
      <c r="H1000" s="364"/>
      <c r="I1000" s="363"/>
      <c r="J1000" s="363"/>
      <c r="M1000" s="362"/>
      <c r="N1000" s="362"/>
    </row>
  </sheetData>
  <conditionalFormatting sqref="I2:J74">
    <cfRule type="cellIs" dxfId="2" priority="1" operator="lessThan">
      <formula>0</formula>
    </cfRule>
    <cfRule type="cellIs" dxfId="1" priority="2" operator="greaterThan">
      <formula>0</formula>
    </cfRule>
  </conditionalFormatting>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8F062-207F-4B0F-95C1-494048326962}">
  <sheetPr>
    <outlinePr summaryBelow="0" summaryRight="0"/>
  </sheetPr>
  <dimension ref="A1:U1075"/>
  <sheetViews>
    <sheetView workbookViewId="0"/>
  </sheetViews>
  <sheetFormatPr defaultColWidth="12.5703125" defaultRowHeight="15.75" customHeight="1"/>
  <cols>
    <col min="1" max="1" width="15" customWidth="1"/>
    <col min="2" max="2" width="41.140625" customWidth="1"/>
    <col min="3" max="3" width="39.28515625" customWidth="1"/>
    <col min="4" max="4" width="40.85546875" customWidth="1"/>
    <col min="5" max="5" width="40" customWidth="1"/>
    <col min="6" max="6" width="33.5703125" customWidth="1"/>
    <col min="7" max="8" width="38.28515625" customWidth="1"/>
    <col min="9" max="9" width="37" customWidth="1"/>
    <col min="10" max="10" width="39.42578125" customWidth="1"/>
    <col min="11" max="11" width="40.7109375" customWidth="1"/>
    <col min="12" max="12" width="29.5703125" customWidth="1"/>
    <col min="13" max="13" width="25.85546875" customWidth="1"/>
    <col min="14" max="14" width="25.42578125" customWidth="1"/>
    <col min="15" max="16" width="25.5703125" customWidth="1"/>
    <col min="17" max="17" width="27.5703125" customWidth="1"/>
    <col min="18" max="18" width="28.28515625" customWidth="1"/>
    <col min="19" max="19" width="26" customWidth="1"/>
    <col min="20" max="20" width="27.140625" customWidth="1"/>
  </cols>
  <sheetData>
    <row r="1" spans="1:21" ht="15.75" customHeight="1">
      <c r="A1" s="415" t="s">
        <v>4507</v>
      </c>
      <c r="B1" s="420" t="s">
        <v>4506</v>
      </c>
      <c r="C1" s="415" t="s">
        <v>4505</v>
      </c>
      <c r="D1" s="419" t="s">
        <v>4504</v>
      </c>
      <c r="E1" s="397" t="s">
        <v>4503</v>
      </c>
      <c r="F1" s="418" t="s">
        <v>4502</v>
      </c>
      <c r="G1" s="417" t="s">
        <v>4501</v>
      </c>
      <c r="H1" s="416" t="s">
        <v>4500</v>
      </c>
      <c r="I1" s="397" t="s">
        <v>4499</v>
      </c>
      <c r="J1" s="415" t="s">
        <v>4498</v>
      </c>
      <c r="K1" s="395"/>
      <c r="L1" s="397"/>
      <c r="M1" s="395"/>
      <c r="N1" s="395"/>
      <c r="O1" s="395"/>
      <c r="P1" s="395"/>
      <c r="Q1" s="395"/>
      <c r="R1" s="395"/>
      <c r="S1" s="395"/>
      <c r="T1" s="395"/>
      <c r="U1" s="395"/>
    </row>
    <row r="2" spans="1:21" ht="15.75" customHeight="1">
      <c r="A2" s="397"/>
      <c r="B2" s="397"/>
      <c r="C2" s="397" t="s">
        <v>2682</v>
      </c>
      <c r="D2" s="397" t="s">
        <v>2681</v>
      </c>
      <c r="E2" s="397" t="s">
        <v>2680</v>
      </c>
      <c r="F2" s="397"/>
      <c r="G2" s="397" t="s">
        <v>2682</v>
      </c>
      <c r="H2" s="397" t="s">
        <v>2681</v>
      </c>
      <c r="I2" s="397" t="s">
        <v>2680</v>
      </c>
      <c r="J2" s="397"/>
      <c r="K2" s="397"/>
      <c r="L2" s="397"/>
      <c r="M2" s="395"/>
      <c r="N2" s="395"/>
      <c r="O2" s="395"/>
      <c r="P2" s="395"/>
      <c r="Q2" s="395"/>
      <c r="R2" s="395"/>
      <c r="S2" s="395"/>
      <c r="T2" s="395"/>
      <c r="U2" s="395"/>
    </row>
    <row r="3" spans="1:21" ht="15.75" customHeight="1">
      <c r="A3" s="397"/>
      <c r="B3" s="396" t="s">
        <v>2679</v>
      </c>
      <c r="C3" s="267" t="s">
        <v>2678</v>
      </c>
      <c r="D3" s="267" t="s">
        <v>2677</v>
      </c>
      <c r="E3" s="267" t="s">
        <v>2676</v>
      </c>
      <c r="F3" s="396" t="s">
        <v>2679</v>
      </c>
      <c r="G3" s="267" t="s">
        <v>2678</v>
      </c>
      <c r="H3" s="267" t="s">
        <v>2677</v>
      </c>
      <c r="I3" s="267" t="s">
        <v>2676</v>
      </c>
      <c r="J3" s="397"/>
      <c r="K3" s="397"/>
      <c r="L3" s="397"/>
      <c r="M3" s="395"/>
      <c r="N3" s="395"/>
      <c r="O3" s="395"/>
      <c r="P3" s="395"/>
      <c r="Q3" s="395"/>
      <c r="R3" s="395"/>
      <c r="S3" s="395"/>
      <c r="T3" s="395"/>
      <c r="U3" s="395"/>
    </row>
    <row r="4" spans="1:21" ht="15.75" customHeight="1">
      <c r="A4" s="397"/>
      <c r="B4" s="396" t="s">
        <v>1426</v>
      </c>
      <c r="C4" s="267" t="s">
        <v>2675</v>
      </c>
      <c r="D4" s="267" t="s">
        <v>2674</v>
      </c>
      <c r="E4" s="267" t="s">
        <v>2673</v>
      </c>
      <c r="F4" s="396" t="s">
        <v>1426</v>
      </c>
      <c r="G4" s="267" t="s">
        <v>2675</v>
      </c>
      <c r="H4" s="267" t="s">
        <v>2674</v>
      </c>
      <c r="I4" s="267" t="s">
        <v>2673</v>
      </c>
      <c r="J4" s="397"/>
      <c r="K4" s="397"/>
      <c r="L4" s="397"/>
      <c r="M4" s="395"/>
      <c r="N4" s="395"/>
      <c r="O4" s="395"/>
      <c r="P4" s="395"/>
      <c r="Q4" s="395"/>
      <c r="R4" s="395"/>
      <c r="S4" s="395"/>
      <c r="T4" s="395"/>
      <c r="U4" s="395"/>
    </row>
    <row r="5" spans="1:21" ht="15.75" customHeight="1">
      <c r="A5" s="397"/>
      <c r="B5" s="396"/>
      <c r="C5" s="397"/>
      <c r="D5" s="397"/>
      <c r="E5" s="397"/>
      <c r="F5" s="397"/>
      <c r="G5" s="397"/>
      <c r="H5" s="397"/>
      <c r="I5" s="397"/>
      <c r="J5" s="397"/>
      <c r="K5" s="397"/>
      <c r="L5" s="397"/>
      <c r="M5" s="395"/>
      <c r="N5" s="395"/>
      <c r="O5" s="395"/>
      <c r="P5" s="395"/>
      <c r="Q5" s="395"/>
      <c r="R5" s="395"/>
      <c r="S5" s="395"/>
      <c r="T5" s="395"/>
      <c r="U5" s="395"/>
    </row>
    <row r="6" spans="1:21" ht="15.75" customHeight="1">
      <c r="A6" s="397" t="s">
        <v>4490</v>
      </c>
      <c r="B6" s="397" t="s">
        <v>2690</v>
      </c>
      <c r="C6" s="397" t="s">
        <v>4497</v>
      </c>
      <c r="D6" s="397" t="s">
        <v>4496</v>
      </c>
      <c r="E6" s="397" t="s">
        <v>4495</v>
      </c>
      <c r="F6" s="397" t="s">
        <v>4494</v>
      </c>
      <c r="G6" s="397" t="s">
        <v>4493</v>
      </c>
      <c r="H6" s="397" t="s">
        <v>3265</v>
      </c>
      <c r="I6" s="397" t="s">
        <v>4025</v>
      </c>
      <c r="J6" s="397" t="s">
        <v>4492</v>
      </c>
      <c r="K6" s="397" t="s">
        <v>4491</v>
      </c>
      <c r="L6" s="397" t="s">
        <v>4490</v>
      </c>
      <c r="M6" s="395"/>
      <c r="N6" s="395"/>
      <c r="O6" s="395"/>
      <c r="P6" s="395"/>
      <c r="Q6" s="395"/>
      <c r="R6" s="395"/>
      <c r="S6" s="395"/>
      <c r="T6" s="395"/>
      <c r="U6" s="395"/>
    </row>
    <row r="7" spans="1:21" ht="15.75" customHeight="1">
      <c r="A7" s="397" t="s">
        <v>2939</v>
      </c>
      <c r="B7" s="400" t="s">
        <v>4464</v>
      </c>
      <c r="C7" s="404" t="s">
        <v>4470</v>
      </c>
      <c r="D7" s="404" t="s">
        <v>4469</v>
      </c>
      <c r="F7" s="395"/>
      <c r="G7" s="401" t="s">
        <v>4478</v>
      </c>
      <c r="H7" s="395" t="s">
        <v>4489</v>
      </c>
      <c r="I7" s="395" t="s">
        <v>4488</v>
      </c>
      <c r="J7" s="395" t="s">
        <v>4487</v>
      </c>
      <c r="K7" s="395" t="s">
        <v>4486</v>
      </c>
      <c r="L7" s="397" t="s">
        <v>2939</v>
      </c>
      <c r="M7" s="395" t="s">
        <v>4485</v>
      </c>
      <c r="N7" s="395" t="s">
        <v>4484</v>
      </c>
      <c r="O7" s="395" t="s">
        <v>4483</v>
      </c>
      <c r="P7" s="395" t="s">
        <v>4482</v>
      </c>
      <c r="Q7" s="395" t="s">
        <v>4481</v>
      </c>
      <c r="R7" s="395"/>
      <c r="S7" s="395"/>
      <c r="T7" s="395"/>
      <c r="U7" s="395"/>
    </row>
    <row r="8" spans="1:21" ht="15.75" customHeight="1">
      <c r="A8" s="397" t="s">
        <v>2934</v>
      </c>
      <c r="B8" s="400" t="s">
        <v>4464</v>
      </c>
      <c r="C8" s="404" t="s">
        <v>4470</v>
      </c>
      <c r="D8" s="404" t="s">
        <v>4469</v>
      </c>
      <c r="E8" s="401" t="s">
        <v>4480</v>
      </c>
      <c r="F8" s="401" t="s">
        <v>4479</v>
      </c>
      <c r="G8" s="401" t="s">
        <v>4478</v>
      </c>
      <c r="H8" s="395" t="s">
        <v>4477</v>
      </c>
      <c r="I8" s="395" t="s">
        <v>4476</v>
      </c>
      <c r="J8" s="395" t="s">
        <v>4475</v>
      </c>
      <c r="K8" s="395" t="s">
        <v>4474</v>
      </c>
      <c r="L8" s="397" t="s">
        <v>2934</v>
      </c>
      <c r="M8" s="395" t="s">
        <v>4473</v>
      </c>
      <c r="N8" s="395" t="s">
        <v>4472</v>
      </c>
      <c r="O8" s="395"/>
      <c r="P8" s="395"/>
      <c r="Q8" s="395"/>
      <c r="R8" s="395"/>
      <c r="S8" s="395"/>
      <c r="T8" s="395"/>
      <c r="U8" s="395"/>
    </row>
    <row r="9" spans="1:21" ht="15.75" customHeight="1">
      <c r="A9" s="397" t="s">
        <v>4471</v>
      </c>
      <c r="B9" s="395" t="s">
        <v>4457</v>
      </c>
      <c r="C9" s="400" t="s">
        <v>4464</v>
      </c>
      <c r="D9" s="395" t="s">
        <v>4470</v>
      </c>
      <c r="E9" s="395" t="s">
        <v>4469</v>
      </c>
      <c r="F9" s="395" t="s">
        <v>4423</v>
      </c>
      <c r="G9" s="395" t="s">
        <v>4456</v>
      </c>
      <c r="H9" s="401" t="s">
        <v>4468</v>
      </c>
      <c r="I9" s="399" t="s">
        <v>4467</v>
      </c>
      <c r="J9" s="395" t="s">
        <v>4466</v>
      </c>
      <c r="K9" s="401" t="s">
        <v>4465</v>
      </c>
      <c r="L9" s="397" t="s">
        <v>2923</v>
      </c>
      <c r="M9" s="395"/>
      <c r="N9" s="395"/>
      <c r="O9" s="395"/>
      <c r="P9" s="395"/>
      <c r="Q9" s="395"/>
      <c r="R9" s="395"/>
      <c r="S9" s="395"/>
      <c r="T9" s="395"/>
      <c r="U9" s="395"/>
    </row>
    <row r="10" spans="1:21" ht="15.75" customHeight="1">
      <c r="A10" s="397" t="s">
        <v>2922</v>
      </c>
      <c r="B10" s="395" t="s">
        <v>4459</v>
      </c>
      <c r="C10" s="404" t="s">
        <v>4458</v>
      </c>
      <c r="D10" s="395" t="s">
        <v>4457</v>
      </c>
      <c r="E10" s="400" t="s">
        <v>4464</v>
      </c>
      <c r="F10" s="395" t="s">
        <v>4423</v>
      </c>
      <c r="G10" s="395" t="s">
        <v>4456</v>
      </c>
      <c r="H10" s="399" t="s">
        <v>4463</v>
      </c>
      <c r="I10" s="399" t="s">
        <v>4462</v>
      </c>
      <c r="J10" s="399" t="s">
        <v>4461</v>
      </c>
      <c r="K10" s="395" t="s">
        <v>4401</v>
      </c>
      <c r="L10" s="397" t="s">
        <v>2922</v>
      </c>
      <c r="M10" s="395"/>
      <c r="N10" s="395"/>
      <c r="O10" s="395"/>
      <c r="P10" s="395"/>
      <c r="Q10" s="395"/>
      <c r="R10" s="395"/>
      <c r="S10" s="395"/>
      <c r="T10" s="395"/>
      <c r="U10" s="395"/>
    </row>
    <row r="11" spans="1:21" ht="15.75" customHeight="1">
      <c r="A11" s="397" t="s">
        <v>4460</v>
      </c>
      <c r="B11" s="401" t="s">
        <v>4450</v>
      </c>
      <c r="C11" s="395" t="s">
        <v>4459</v>
      </c>
      <c r="D11" s="395" t="s">
        <v>4458</v>
      </c>
      <c r="E11" s="404" t="s">
        <v>4457</v>
      </c>
      <c r="F11" s="395" t="s">
        <v>4423</v>
      </c>
      <c r="G11" s="395" t="s">
        <v>4456</v>
      </c>
      <c r="H11" s="399" t="s">
        <v>4455</v>
      </c>
      <c r="I11" s="400" t="s">
        <v>4454</v>
      </c>
      <c r="J11" s="401" t="s">
        <v>4453</v>
      </c>
      <c r="K11" s="395" t="s">
        <v>4401</v>
      </c>
      <c r="L11" s="397" t="s">
        <v>2913</v>
      </c>
      <c r="M11" s="395" t="s">
        <v>4452</v>
      </c>
      <c r="N11" s="395"/>
      <c r="O11" s="395"/>
      <c r="P11" s="395"/>
      <c r="Q11" s="395"/>
      <c r="R11" s="395"/>
      <c r="S11" s="395"/>
      <c r="T11" s="395"/>
      <c r="U11" s="395"/>
    </row>
    <row r="12" spans="1:21" ht="15.75" customHeight="1">
      <c r="A12" s="397" t="s">
        <v>4451</v>
      </c>
      <c r="B12" s="400" t="s">
        <v>4431</v>
      </c>
      <c r="C12" s="395" t="s">
        <v>4441</v>
      </c>
      <c r="D12" s="395" t="s">
        <v>4440</v>
      </c>
      <c r="E12" s="401" t="s">
        <v>4450</v>
      </c>
      <c r="F12" s="395" t="s">
        <v>4423</v>
      </c>
      <c r="G12" s="401" t="s">
        <v>4422</v>
      </c>
      <c r="H12" s="401" t="s">
        <v>4449</v>
      </c>
      <c r="I12" s="395" t="s">
        <v>4448</v>
      </c>
      <c r="J12" s="395" t="s">
        <v>4447</v>
      </c>
      <c r="K12" s="395" t="s">
        <v>4401</v>
      </c>
      <c r="L12" s="397" t="s">
        <v>2907</v>
      </c>
      <c r="M12" s="395" t="s">
        <v>4446</v>
      </c>
      <c r="N12" s="395" t="s">
        <v>4445</v>
      </c>
      <c r="O12" s="395" t="s">
        <v>4444</v>
      </c>
      <c r="P12" s="395" t="s">
        <v>4443</v>
      </c>
      <c r="Q12" s="395" t="s">
        <v>4442</v>
      </c>
      <c r="R12" s="395"/>
      <c r="S12" s="395"/>
      <c r="T12" s="395"/>
      <c r="U12" s="395"/>
    </row>
    <row r="13" spans="1:21" ht="15.75" customHeight="1">
      <c r="A13" s="397" t="s">
        <v>2906</v>
      </c>
      <c r="B13" s="395" t="s">
        <v>4432</v>
      </c>
      <c r="C13" s="400" t="s">
        <v>4431</v>
      </c>
      <c r="D13" s="395" t="s">
        <v>4441</v>
      </c>
      <c r="E13" s="395" t="s">
        <v>4440</v>
      </c>
      <c r="F13" s="395" t="s">
        <v>4423</v>
      </c>
      <c r="G13" s="401" t="s">
        <v>4422</v>
      </c>
      <c r="H13" s="395" t="s">
        <v>4439</v>
      </c>
      <c r="I13" s="395" t="s">
        <v>4438</v>
      </c>
      <c r="J13" s="401" t="s">
        <v>4437</v>
      </c>
      <c r="K13" s="395" t="s">
        <v>4401</v>
      </c>
      <c r="L13" s="397" t="s">
        <v>2906</v>
      </c>
      <c r="M13" s="395" t="s">
        <v>4436</v>
      </c>
      <c r="N13" s="395" t="s">
        <v>4435</v>
      </c>
      <c r="O13" s="395" t="s">
        <v>4434</v>
      </c>
      <c r="P13" s="395"/>
      <c r="Q13" s="395"/>
      <c r="R13" s="395"/>
      <c r="S13" s="395"/>
      <c r="T13" s="395"/>
      <c r="U13" s="395"/>
    </row>
    <row r="14" spans="1:21" ht="15.75" customHeight="1">
      <c r="A14" s="397" t="s">
        <v>2903</v>
      </c>
      <c r="B14" s="395" t="s">
        <v>4433</v>
      </c>
      <c r="C14" s="395" t="s">
        <v>4424</v>
      </c>
      <c r="D14" s="395" t="s">
        <v>4432</v>
      </c>
      <c r="E14" s="400" t="s">
        <v>4431</v>
      </c>
      <c r="F14" s="395" t="s">
        <v>4423</v>
      </c>
      <c r="G14" s="401" t="s">
        <v>4422</v>
      </c>
      <c r="H14" s="399" t="s">
        <v>4430</v>
      </c>
      <c r="I14" s="395" t="s">
        <v>4429</v>
      </c>
      <c r="J14" s="395" t="s">
        <v>4428</v>
      </c>
      <c r="K14" s="395" t="s">
        <v>4401</v>
      </c>
      <c r="L14" s="397" t="s">
        <v>2903</v>
      </c>
      <c r="M14" s="395" t="s">
        <v>3952</v>
      </c>
      <c r="N14" s="395" t="s">
        <v>4427</v>
      </c>
      <c r="O14" s="395"/>
      <c r="P14" s="395"/>
      <c r="Q14" s="395"/>
      <c r="R14" s="395"/>
      <c r="S14" s="395"/>
      <c r="T14" s="395"/>
      <c r="U14" s="395"/>
    </row>
    <row r="15" spans="1:21" ht="15.75" customHeight="1">
      <c r="A15" s="397" t="s">
        <v>2898</v>
      </c>
      <c r="B15" s="400" t="s">
        <v>4405</v>
      </c>
      <c r="C15" s="395" t="s">
        <v>4426</v>
      </c>
      <c r="D15" s="401" t="s">
        <v>4425</v>
      </c>
      <c r="E15" s="395" t="s">
        <v>4424</v>
      </c>
      <c r="F15" s="395" t="s">
        <v>4423</v>
      </c>
      <c r="G15" s="401" t="s">
        <v>4422</v>
      </c>
      <c r="H15" s="400" t="s">
        <v>4421</v>
      </c>
      <c r="I15" s="395" t="s">
        <v>4420</v>
      </c>
      <c r="J15" s="395" t="s">
        <v>4419</v>
      </c>
      <c r="K15" s="395" t="s">
        <v>4401</v>
      </c>
      <c r="L15" s="397" t="s">
        <v>2898</v>
      </c>
      <c r="M15" s="395" t="s">
        <v>4418</v>
      </c>
      <c r="N15" s="395" t="s">
        <v>4417</v>
      </c>
      <c r="O15" s="395" t="s">
        <v>4416</v>
      </c>
      <c r="P15" s="403" t="s">
        <v>4415</v>
      </c>
      <c r="Q15" s="403" t="s">
        <v>4414</v>
      </c>
      <c r="R15" s="395" t="s">
        <v>4413</v>
      </c>
      <c r="S15" s="395"/>
      <c r="T15" s="395"/>
      <c r="U15" s="395"/>
    </row>
    <row r="16" spans="1:21" ht="15.75" customHeight="1">
      <c r="A16" s="397" t="s">
        <v>2885</v>
      </c>
      <c r="B16" s="414" t="s">
        <v>4387</v>
      </c>
      <c r="C16" s="400" t="s">
        <v>4405</v>
      </c>
      <c r="D16" s="395" t="s">
        <v>4395</v>
      </c>
      <c r="E16" s="399" t="s">
        <v>4394</v>
      </c>
      <c r="F16" s="401" t="s">
        <v>3522</v>
      </c>
      <c r="G16" s="399" t="s">
        <v>4347</v>
      </c>
      <c r="H16" s="395" t="s">
        <v>4412</v>
      </c>
      <c r="I16" s="400" t="s">
        <v>4411</v>
      </c>
      <c r="J16" s="399" t="s">
        <v>4410</v>
      </c>
      <c r="K16" s="395" t="s">
        <v>4401</v>
      </c>
      <c r="L16" s="397" t="s">
        <v>2885</v>
      </c>
      <c r="M16" s="395" t="s">
        <v>4409</v>
      </c>
      <c r="N16" s="395" t="s">
        <v>4408</v>
      </c>
      <c r="O16" s="395" t="s">
        <v>4407</v>
      </c>
      <c r="P16" s="395" t="s">
        <v>4406</v>
      </c>
      <c r="Q16" s="395"/>
      <c r="R16" s="395"/>
      <c r="S16" s="395"/>
      <c r="T16" s="395"/>
      <c r="U16" s="395"/>
    </row>
    <row r="17" spans="1:21" ht="15.75" customHeight="1">
      <c r="A17" s="397" t="s">
        <v>2883</v>
      </c>
      <c r="B17" s="414" t="s">
        <v>4387</v>
      </c>
      <c r="C17" s="400" t="s">
        <v>4405</v>
      </c>
      <c r="D17" s="395" t="s">
        <v>4395</v>
      </c>
      <c r="E17" s="399" t="s">
        <v>4394</v>
      </c>
      <c r="F17" s="401" t="s">
        <v>4321</v>
      </c>
      <c r="G17" s="399" t="s">
        <v>4347</v>
      </c>
      <c r="H17" s="395" t="s">
        <v>4404</v>
      </c>
      <c r="I17" s="401" t="s">
        <v>4403</v>
      </c>
      <c r="J17" s="399" t="s">
        <v>4402</v>
      </c>
      <c r="K17" s="395" t="s">
        <v>4401</v>
      </c>
      <c r="L17" s="397" t="s">
        <v>2883</v>
      </c>
      <c r="M17" s="403" t="s">
        <v>4400</v>
      </c>
      <c r="N17" s="403" t="s">
        <v>4399</v>
      </c>
      <c r="O17" s="403" t="s">
        <v>4398</v>
      </c>
      <c r="P17" s="395" t="s">
        <v>4397</v>
      </c>
      <c r="Q17" s="395" t="s">
        <v>4396</v>
      </c>
      <c r="R17" s="395"/>
      <c r="S17" s="395"/>
      <c r="T17" s="395"/>
      <c r="U17" s="395"/>
    </row>
    <row r="18" spans="1:21" ht="15.75" customHeight="1">
      <c r="A18" s="397" t="s">
        <v>2783</v>
      </c>
      <c r="B18" s="400" t="s">
        <v>4388</v>
      </c>
      <c r="C18" s="414" t="s">
        <v>4387</v>
      </c>
      <c r="D18" s="395" t="s">
        <v>4395</v>
      </c>
      <c r="E18" s="399" t="s">
        <v>4394</v>
      </c>
      <c r="F18" s="401" t="s">
        <v>4321</v>
      </c>
      <c r="G18" s="399" t="s">
        <v>4347</v>
      </c>
      <c r="H18" s="399" t="s">
        <v>4393</v>
      </c>
      <c r="I18" s="399" t="s">
        <v>4392</v>
      </c>
      <c r="J18" s="399" t="s">
        <v>4391</v>
      </c>
      <c r="K18" s="399" t="s">
        <v>4376</v>
      </c>
      <c r="L18" s="397" t="s">
        <v>2783</v>
      </c>
      <c r="M18" s="403" t="s">
        <v>4390</v>
      </c>
      <c r="N18" s="395"/>
      <c r="O18" s="395"/>
      <c r="P18" s="395"/>
      <c r="Q18" s="395"/>
      <c r="R18" s="395"/>
      <c r="S18" s="395"/>
      <c r="T18" s="395"/>
      <c r="U18" s="395"/>
    </row>
    <row r="19" spans="1:21" ht="15.75" customHeight="1">
      <c r="A19" s="397" t="s">
        <v>2782</v>
      </c>
      <c r="B19" s="395" t="s">
        <v>4380</v>
      </c>
      <c r="C19" s="395" t="s">
        <v>4389</v>
      </c>
      <c r="D19" s="400" t="s">
        <v>4388</v>
      </c>
      <c r="E19" s="414" t="s">
        <v>4387</v>
      </c>
      <c r="F19" s="401" t="s">
        <v>4321</v>
      </c>
      <c r="G19" s="399" t="s">
        <v>4347</v>
      </c>
      <c r="H19" s="399" t="s">
        <v>4386</v>
      </c>
      <c r="I19" s="399" t="s">
        <v>4385</v>
      </c>
      <c r="J19" s="399" t="s">
        <v>4377</v>
      </c>
      <c r="K19" s="399" t="s">
        <v>4376</v>
      </c>
      <c r="L19" s="397" t="s">
        <v>2782</v>
      </c>
      <c r="M19" s="395" t="s">
        <v>4384</v>
      </c>
      <c r="N19" s="395"/>
      <c r="O19" s="395"/>
      <c r="P19" s="395"/>
      <c r="Q19" s="395"/>
      <c r="R19" s="395"/>
      <c r="S19" s="395"/>
      <c r="T19" s="395"/>
      <c r="U19" s="395"/>
    </row>
    <row r="20" spans="1:21" ht="15.75" customHeight="1">
      <c r="A20" s="397" t="s">
        <v>2780</v>
      </c>
      <c r="B20" s="395" t="s">
        <v>4383</v>
      </c>
      <c r="C20" s="401" t="s">
        <v>4382</v>
      </c>
      <c r="D20" s="395" t="s">
        <v>4381</v>
      </c>
      <c r="E20" s="395" t="s">
        <v>4380</v>
      </c>
      <c r="F20" s="401" t="s">
        <v>4321</v>
      </c>
      <c r="G20" s="399" t="s">
        <v>4347</v>
      </c>
      <c r="H20" s="399" t="s">
        <v>4379</v>
      </c>
      <c r="I20" s="399" t="s">
        <v>4378</v>
      </c>
      <c r="J20" s="399" t="s">
        <v>4377</v>
      </c>
      <c r="K20" s="399" t="s">
        <v>4376</v>
      </c>
      <c r="L20" s="397" t="s">
        <v>2780</v>
      </c>
      <c r="M20" s="395"/>
      <c r="N20" s="395"/>
      <c r="O20" s="395"/>
      <c r="P20" s="395"/>
      <c r="Q20" s="395"/>
      <c r="R20" s="395"/>
      <c r="S20" s="395"/>
      <c r="T20" s="395"/>
      <c r="U20" s="395"/>
    </row>
    <row r="21" spans="1:21" ht="15.75" customHeight="1">
      <c r="A21" s="397" t="s">
        <v>2779</v>
      </c>
      <c r="B21" s="395" t="s">
        <v>4375</v>
      </c>
      <c r="C21" s="400" t="s">
        <v>4374</v>
      </c>
      <c r="D21" s="401" t="s">
        <v>3036</v>
      </c>
      <c r="E21" s="395" t="s">
        <v>4373</v>
      </c>
      <c r="F21" s="401" t="s">
        <v>4321</v>
      </c>
      <c r="G21" s="399" t="s">
        <v>4347</v>
      </c>
      <c r="H21" s="399" t="s">
        <v>4367</v>
      </c>
      <c r="I21" s="399" t="s">
        <v>4366</v>
      </c>
      <c r="J21" s="399" t="s">
        <v>4372</v>
      </c>
      <c r="K21" s="399" t="s">
        <v>4355</v>
      </c>
      <c r="L21" s="397" t="s">
        <v>2779</v>
      </c>
      <c r="M21" s="395" t="s">
        <v>4371</v>
      </c>
      <c r="N21" s="395"/>
      <c r="O21" s="395"/>
      <c r="P21" s="395"/>
      <c r="Q21" s="395"/>
      <c r="R21" s="395"/>
      <c r="S21" s="395"/>
      <c r="T21" s="395"/>
      <c r="U21" s="395"/>
    </row>
    <row r="22" spans="1:21" ht="15.75" customHeight="1">
      <c r="A22" s="397" t="s">
        <v>2778</v>
      </c>
      <c r="B22" s="399" t="s">
        <v>4370</v>
      </c>
      <c r="C22" s="400" t="s">
        <v>4369</v>
      </c>
      <c r="D22" s="395" t="s">
        <v>4368</v>
      </c>
      <c r="E22" s="401" t="s">
        <v>3036</v>
      </c>
      <c r="F22" s="401" t="s">
        <v>4321</v>
      </c>
      <c r="G22" s="399" t="s">
        <v>4347</v>
      </c>
      <c r="H22" s="399" t="s">
        <v>4367</v>
      </c>
      <c r="I22" s="399" t="s">
        <v>4366</v>
      </c>
      <c r="J22" s="399" t="s">
        <v>4365</v>
      </c>
      <c r="K22" s="399" t="s">
        <v>4355</v>
      </c>
      <c r="L22" s="397" t="s">
        <v>2778</v>
      </c>
      <c r="M22" s="395"/>
      <c r="N22" s="395"/>
      <c r="O22" s="395"/>
      <c r="P22" s="395"/>
      <c r="Q22" s="395"/>
      <c r="R22" s="395"/>
      <c r="S22" s="395"/>
      <c r="T22" s="395"/>
      <c r="U22" s="395"/>
    </row>
    <row r="23" spans="1:21" ht="15.75" customHeight="1">
      <c r="A23" s="397" t="s">
        <v>2777</v>
      </c>
      <c r="B23" s="400" t="s">
        <v>4364</v>
      </c>
      <c r="C23" s="401" t="s">
        <v>4363</v>
      </c>
      <c r="D23" s="401" t="s">
        <v>4362</v>
      </c>
      <c r="E23" s="399" t="s">
        <v>3681</v>
      </c>
      <c r="F23" s="401" t="s">
        <v>4321</v>
      </c>
      <c r="G23" s="399" t="s">
        <v>4347</v>
      </c>
      <c r="H23" s="400" t="s">
        <v>4358</v>
      </c>
      <c r="I23" s="399" t="s">
        <v>4357</v>
      </c>
      <c r="J23" s="399" t="s">
        <v>4356</v>
      </c>
      <c r="K23" s="399" t="s">
        <v>4355</v>
      </c>
      <c r="L23" s="397" t="s">
        <v>2777</v>
      </c>
      <c r="M23" s="395"/>
      <c r="N23" s="395"/>
      <c r="O23" s="395"/>
      <c r="P23" s="395"/>
      <c r="Q23" s="395"/>
      <c r="R23" s="395"/>
      <c r="S23" s="395"/>
      <c r="T23" s="395"/>
      <c r="U23" s="395"/>
    </row>
    <row r="24" spans="1:21" ht="12.75">
      <c r="A24" s="397" t="s">
        <v>2775</v>
      </c>
      <c r="B24" s="401" t="s">
        <v>4361</v>
      </c>
      <c r="C24" s="401" t="s">
        <v>4360</v>
      </c>
      <c r="D24" s="401" t="s">
        <v>4349</v>
      </c>
      <c r="E24" s="395" t="s">
        <v>4359</v>
      </c>
      <c r="F24" s="401" t="s">
        <v>4321</v>
      </c>
      <c r="G24" s="399" t="s">
        <v>4347</v>
      </c>
      <c r="H24" s="400" t="s">
        <v>4358</v>
      </c>
      <c r="I24" s="399" t="s">
        <v>4357</v>
      </c>
      <c r="J24" s="399" t="s">
        <v>4356</v>
      </c>
      <c r="K24" s="399" t="s">
        <v>4355</v>
      </c>
      <c r="L24" s="397" t="s">
        <v>2775</v>
      </c>
      <c r="M24" s="395"/>
      <c r="N24" s="395"/>
      <c r="O24" s="395"/>
      <c r="P24" s="395"/>
      <c r="Q24" s="395"/>
      <c r="R24" s="395"/>
      <c r="S24" s="395"/>
      <c r="T24" s="395"/>
      <c r="U24" s="395"/>
    </row>
    <row r="25" spans="1:21" ht="12.75">
      <c r="A25" s="397" t="s">
        <v>2773</v>
      </c>
      <c r="B25" s="401" t="s">
        <v>4354</v>
      </c>
      <c r="C25" s="401" t="s">
        <v>4353</v>
      </c>
      <c r="D25" s="401" t="s">
        <v>4349</v>
      </c>
      <c r="E25" s="401" t="s">
        <v>4348</v>
      </c>
      <c r="F25" s="401" t="s">
        <v>4321</v>
      </c>
      <c r="G25" s="399" t="s">
        <v>4347</v>
      </c>
      <c r="H25" s="399" t="s">
        <v>4346</v>
      </c>
      <c r="I25" s="399" t="s">
        <v>4345</v>
      </c>
      <c r="J25" s="399" t="s">
        <v>4352</v>
      </c>
      <c r="K25" s="399" t="s">
        <v>4339</v>
      </c>
      <c r="L25" s="397" t="s">
        <v>2773</v>
      </c>
      <c r="M25" s="395" t="s">
        <v>4351</v>
      </c>
      <c r="N25" s="395"/>
      <c r="O25" s="395"/>
      <c r="P25" s="395"/>
      <c r="Q25" s="395"/>
      <c r="R25" s="395"/>
      <c r="S25" s="395"/>
      <c r="T25" s="395"/>
      <c r="U25" s="395"/>
    </row>
    <row r="26" spans="1:21" ht="12.75">
      <c r="A26" s="397" t="s">
        <v>2766</v>
      </c>
      <c r="B26" s="401" t="s">
        <v>4343</v>
      </c>
      <c r="C26" s="401" t="s">
        <v>4350</v>
      </c>
      <c r="D26" s="401" t="s">
        <v>4349</v>
      </c>
      <c r="E26" s="401" t="s">
        <v>4348</v>
      </c>
      <c r="F26" s="401" t="s">
        <v>4321</v>
      </c>
      <c r="G26" s="399" t="s">
        <v>4347</v>
      </c>
      <c r="H26" s="399" t="s">
        <v>4346</v>
      </c>
      <c r="I26" s="399" t="s">
        <v>4345</v>
      </c>
      <c r="J26" s="399" t="s">
        <v>4340</v>
      </c>
      <c r="K26" s="399" t="s">
        <v>4339</v>
      </c>
      <c r="L26" s="397" t="s">
        <v>2766</v>
      </c>
      <c r="M26" s="395"/>
      <c r="N26" s="395"/>
      <c r="O26" s="395"/>
      <c r="P26" s="395"/>
      <c r="Q26" s="395"/>
      <c r="R26" s="395"/>
      <c r="S26" s="395"/>
      <c r="T26" s="395"/>
      <c r="U26" s="395"/>
    </row>
    <row r="27" spans="1:21" ht="12.75">
      <c r="A27" s="397" t="s">
        <v>2758</v>
      </c>
      <c r="B27" s="401" t="s">
        <v>4336</v>
      </c>
      <c r="C27" s="401" t="s">
        <v>4335</v>
      </c>
      <c r="D27" s="401" t="s">
        <v>4344</v>
      </c>
      <c r="E27" s="401" t="s">
        <v>4343</v>
      </c>
      <c r="F27" s="401" t="s">
        <v>4321</v>
      </c>
      <c r="G27" s="399" t="s">
        <v>4320</v>
      </c>
      <c r="H27" s="399" t="s">
        <v>4342</v>
      </c>
      <c r="I27" s="399" t="s">
        <v>4341</v>
      </c>
      <c r="J27" s="399" t="s">
        <v>4340</v>
      </c>
      <c r="K27" s="399" t="s">
        <v>4339</v>
      </c>
      <c r="L27" s="397" t="s">
        <v>2758</v>
      </c>
      <c r="M27" s="395"/>
      <c r="N27" s="395"/>
      <c r="O27" s="395"/>
      <c r="P27" s="395"/>
      <c r="Q27" s="395"/>
      <c r="R27" s="395"/>
      <c r="S27" s="395"/>
      <c r="T27" s="395"/>
      <c r="U27" s="395"/>
    </row>
    <row r="28" spans="1:21" ht="12.75">
      <c r="A28" s="397" t="s">
        <v>2756</v>
      </c>
      <c r="B28" s="401" t="s">
        <v>4338</v>
      </c>
      <c r="C28" s="399" t="s">
        <v>4337</v>
      </c>
      <c r="D28" s="401" t="s">
        <v>4336</v>
      </c>
      <c r="E28" s="401" t="s">
        <v>4335</v>
      </c>
      <c r="F28" s="401" t="s">
        <v>4321</v>
      </c>
      <c r="G28" s="399" t="s">
        <v>4320</v>
      </c>
      <c r="H28" s="401" t="s">
        <v>4334</v>
      </c>
      <c r="I28" s="399" t="s">
        <v>4333</v>
      </c>
      <c r="J28" s="399" t="s">
        <v>4332</v>
      </c>
      <c r="K28" s="395" t="s">
        <v>4327</v>
      </c>
      <c r="L28" s="397" t="s">
        <v>2756</v>
      </c>
      <c r="M28" s="395"/>
      <c r="N28" s="395"/>
      <c r="O28" s="395"/>
      <c r="P28" s="395"/>
      <c r="Q28" s="395"/>
      <c r="R28" s="395"/>
      <c r="S28" s="395"/>
      <c r="T28" s="395"/>
      <c r="U28" s="395"/>
    </row>
    <row r="29" spans="1:21" ht="12.75">
      <c r="A29" s="397" t="s">
        <v>2749</v>
      </c>
      <c r="B29" s="401" t="s">
        <v>4316</v>
      </c>
      <c r="C29" s="401" t="s">
        <v>4331</v>
      </c>
      <c r="D29" s="401" t="s">
        <v>4323</v>
      </c>
      <c r="E29" s="401" t="s">
        <v>4322</v>
      </c>
      <c r="F29" s="401" t="s">
        <v>4321</v>
      </c>
      <c r="G29" s="399" t="s">
        <v>4320</v>
      </c>
      <c r="H29" s="399" t="s">
        <v>4330</v>
      </c>
      <c r="I29" s="399" t="s">
        <v>4329</v>
      </c>
      <c r="J29" s="399" t="s">
        <v>4328</v>
      </c>
      <c r="K29" s="395" t="s">
        <v>4327</v>
      </c>
      <c r="L29" s="397" t="s">
        <v>2749</v>
      </c>
      <c r="M29" s="403" t="s">
        <v>4326</v>
      </c>
      <c r="N29" s="403" t="s">
        <v>4325</v>
      </c>
      <c r="O29" s="403" t="s">
        <v>4324</v>
      </c>
      <c r="P29" s="395"/>
      <c r="Q29" s="395"/>
      <c r="R29" s="395"/>
      <c r="S29" s="395"/>
      <c r="T29" s="395"/>
      <c r="U29" s="395"/>
    </row>
    <row r="30" spans="1:21" ht="12.75">
      <c r="A30" s="397" t="s">
        <v>2743</v>
      </c>
      <c r="B30" s="401" t="s">
        <v>4310</v>
      </c>
      <c r="C30" s="401" t="s">
        <v>4316</v>
      </c>
      <c r="D30" s="401" t="s">
        <v>4323</v>
      </c>
      <c r="E30" s="401" t="s">
        <v>4322</v>
      </c>
      <c r="F30" s="401" t="s">
        <v>4321</v>
      </c>
      <c r="G30" s="399" t="s">
        <v>4320</v>
      </c>
      <c r="H30" s="401" t="s">
        <v>4319</v>
      </c>
      <c r="I30" s="399" t="s">
        <v>4318</v>
      </c>
      <c r="J30" s="399" t="s">
        <v>4313</v>
      </c>
      <c r="K30" s="399" t="s">
        <v>4311</v>
      </c>
      <c r="L30" s="397" t="s">
        <v>2743</v>
      </c>
      <c r="M30" s="395" t="s">
        <v>4317</v>
      </c>
      <c r="N30" s="395"/>
      <c r="O30" s="395"/>
      <c r="P30" s="395"/>
      <c r="Q30" s="395"/>
      <c r="R30" s="395"/>
      <c r="S30" s="395"/>
      <c r="T30" s="395"/>
      <c r="U30" s="395"/>
    </row>
    <row r="31" spans="1:21" ht="12.75">
      <c r="A31" s="397" t="s">
        <v>2736</v>
      </c>
      <c r="B31" s="401" t="s">
        <v>4310</v>
      </c>
      <c r="C31" s="399" t="s">
        <v>4305</v>
      </c>
      <c r="D31" s="399" t="s">
        <v>4304</v>
      </c>
      <c r="E31" s="401" t="s">
        <v>4316</v>
      </c>
      <c r="F31" s="399" t="s">
        <v>4309</v>
      </c>
      <c r="G31" s="399" t="s">
        <v>4303</v>
      </c>
      <c r="H31" s="399" t="s">
        <v>4315</v>
      </c>
      <c r="I31" s="401" t="s">
        <v>4314</v>
      </c>
      <c r="J31" s="399" t="s">
        <v>4313</v>
      </c>
      <c r="K31" s="399" t="s">
        <v>4311</v>
      </c>
      <c r="L31" s="397" t="s">
        <v>2736</v>
      </c>
      <c r="M31" s="395"/>
      <c r="N31" s="395"/>
      <c r="O31" s="395"/>
      <c r="P31" s="395"/>
      <c r="Q31" s="395"/>
      <c r="R31" s="395"/>
      <c r="S31" s="395"/>
      <c r="T31" s="395"/>
      <c r="U31" s="395"/>
    </row>
    <row r="32" spans="1:21" ht="12.75">
      <c r="A32" s="397" t="s">
        <v>2731</v>
      </c>
      <c r="B32" s="399" t="s">
        <v>4298</v>
      </c>
      <c r="C32" s="399" t="s">
        <v>4305</v>
      </c>
      <c r="D32" s="399" t="s">
        <v>4304</v>
      </c>
      <c r="E32" s="401" t="s">
        <v>4310</v>
      </c>
      <c r="F32" s="399" t="s">
        <v>4309</v>
      </c>
      <c r="G32" s="399" t="s">
        <v>4303</v>
      </c>
      <c r="H32" s="401" t="s">
        <v>4308</v>
      </c>
      <c r="I32" s="401" t="s">
        <v>4307</v>
      </c>
      <c r="J32" s="399" t="s">
        <v>4312</v>
      </c>
      <c r="K32" s="399" t="s">
        <v>4311</v>
      </c>
      <c r="L32" s="397" t="s">
        <v>2731</v>
      </c>
      <c r="M32" s="395"/>
      <c r="N32" s="395"/>
      <c r="O32" s="395"/>
      <c r="P32" s="395"/>
      <c r="Q32" s="395"/>
      <c r="R32" s="395"/>
      <c r="S32" s="395"/>
      <c r="T32" s="395"/>
      <c r="U32" s="395"/>
    </row>
    <row r="33" spans="1:21" ht="12.75">
      <c r="A33" s="397" t="s">
        <v>2728</v>
      </c>
      <c r="B33" s="399" t="s">
        <v>4298</v>
      </c>
      <c r="C33" s="399" t="s">
        <v>4305</v>
      </c>
      <c r="D33" s="399" t="s">
        <v>4304</v>
      </c>
      <c r="E33" s="401" t="s">
        <v>4310</v>
      </c>
      <c r="F33" s="399" t="s">
        <v>4309</v>
      </c>
      <c r="G33" s="399" t="s">
        <v>4303</v>
      </c>
      <c r="H33" s="401" t="s">
        <v>4308</v>
      </c>
      <c r="I33" s="401" t="s">
        <v>4307</v>
      </c>
      <c r="J33" s="398" t="s">
        <v>4306</v>
      </c>
      <c r="K33" s="399" t="s">
        <v>4299</v>
      </c>
      <c r="L33" s="397" t="s">
        <v>2728</v>
      </c>
      <c r="M33" s="395"/>
      <c r="N33" s="395"/>
      <c r="O33" s="395"/>
      <c r="P33" s="395"/>
      <c r="Q33" s="395"/>
      <c r="R33" s="395"/>
      <c r="S33" s="395"/>
      <c r="T33" s="395"/>
      <c r="U33" s="395"/>
    </row>
    <row r="34" spans="1:21" ht="12.75">
      <c r="A34" s="397" t="s">
        <v>2726</v>
      </c>
      <c r="B34" s="399" t="s">
        <v>4287</v>
      </c>
      <c r="C34" s="399" t="s">
        <v>4298</v>
      </c>
      <c r="D34" s="399" t="s">
        <v>4305</v>
      </c>
      <c r="E34" s="399" t="s">
        <v>4304</v>
      </c>
      <c r="F34" s="399" t="s">
        <v>4261</v>
      </c>
      <c r="G34" s="399" t="s">
        <v>4303</v>
      </c>
      <c r="H34" s="399" t="s">
        <v>4302</v>
      </c>
      <c r="I34" s="399" t="s">
        <v>4301</v>
      </c>
      <c r="J34" s="399" t="s">
        <v>4300</v>
      </c>
      <c r="K34" s="399" t="s">
        <v>4299</v>
      </c>
      <c r="L34" s="397" t="s">
        <v>2726</v>
      </c>
      <c r="M34" s="395"/>
      <c r="N34" s="395"/>
      <c r="O34" s="395"/>
      <c r="P34" s="395"/>
      <c r="Q34" s="395"/>
      <c r="R34" s="395"/>
      <c r="S34" s="395"/>
      <c r="T34" s="395"/>
      <c r="U34" s="395"/>
    </row>
    <row r="35" spans="1:21" ht="12.75">
      <c r="A35" s="397" t="s">
        <v>2724</v>
      </c>
      <c r="B35" s="398" t="s">
        <v>4282</v>
      </c>
      <c r="C35" s="398" t="s">
        <v>4288</v>
      </c>
      <c r="D35" s="399" t="s">
        <v>4287</v>
      </c>
      <c r="E35" s="399" t="s">
        <v>4298</v>
      </c>
      <c r="F35" s="399" t="s">
        <v>4261</v>
      </c>
      <c r="G35" s="398" t="s">
        <v>4281</v>
      </c>
      <c r="H35" s="398" t="s">
        <v>4297</v>
      </c>
      <c r="I35" s="398" t="s">
        <v>4296</v>
      </c>
      <c r="J35" s="398" t="s">
        <v>4295</v>
      </c>
      <c r="K35" s="398" t="s">
        <v>4294</v>
      </c>
      <c r="L35" s="397" t="s">
        <v>2724</v>
      </c>
      <c r="M35" s="395" t="s">
        <v>4293</v>
      </c>
      <c r="N35" s="398" t="s">
        <v>4292</v>
      </c>
      <c r="O35" s="395"/>
      <c r="P35" s="395"/>
      <c r="Q35" s="395"/>
      <c r="R35" s="395"/>
      <c r="S35" s="395"/>
      <c r="T35" s="395"/>
      <c r="U35" s="395"/>
    </row>
    <row r="36" spans="1:21" ht="12.75">
      <c r="A36" s="397" t="s">
        <v>2721</v>
      </c>
      <c r="B36" s="398" t="s">
        <v>4283</v>
      </c>
      <c r="C36" s="398" t="s">
        <v>4282</v>
      </c>
      <c r="D36" s="398" t="s">
        <v>4288</v>
      </c>
      <c r="E36" s="399" t="s">
        <v>4287</v>
      </c>
      <c r="F36" s="399" t="s">
        <v>4261</v>
      </c>
      <c r="G36" s="398" t="s">
        <v>4281</v>
      </c>
      <c r="H36" s="398" t="s">
        <v>4291</v>
      </c>
      <c r="I36" s="398" t="s">
        <v>4290</v>
      </c>
      <c r="J36" s="398" t="s">
        <v>4278</v>
      </c>
      <c r="K36" s="398" t="s">
        <v>4289</v>
      </c>
      <c r="L36" s="397" t="s">
        <v>2721</v>
      </c>
      <c r="M36" s="395"/>
      <c r="N36" s="395"/>
      <c r="O36" s="395"/>
      <c r="P36" s="395"/>
      <c r="Q36" s="395"/>
      <c r="R36" s="395"/>
      <c r="S36" s="395"/>
      <c r="T36" s="395"/>
      <c r="U36" s="395"/>
    </row>
    <row r="37" spans="1:21" ht="12.75">
      <c r="A37" s="397" t="s">
        <v>2716</v>
      </c>
      <c r="B37" s="398" t="s">
        <v>4283</v>
      </c>
      <c r="C37" s="398" t="s">
        <v>4282</v>
      </c>
      <c r="D37" s="398" t="s">
        <v>4288</v>
      </c>
      <c r="E37" s="399" t="s">
        <v>4287</v>
      </c>
      <c r="F37" s="399" t="s">
        <v>4261</v>
      </c>
      <c r="G37" s="398" t="s">
        <v>4281</v>
      </c>
      <c r="H37" s="398" t="s">
        <v>4280</v>
      </c>
      <c r="I37" s="398" t="s">
        <v>4279</v>
      </c>
      <c r="J37" s="398" t="s">
        <v>4278</v>
      </c>
      <c r="K37" s="398" t="s">
        <v>4286</v>
      </c>
      <c r="L37" s="397" t="s">
        <v>2716</v>
      </c>
      <c r="M37" s="395"/>
      <c r="N37" s="395"/>
      <c r="O37" s="395"/>
      <c r="P37" s="395"/>
      <c r="Q37" s="395"/>
      <c r="R37" s="395"/>
      <c r="S37" s="395"/>
      <c r="T37" s="395"/>
      <c r="U37" s="395"/>
    </row>
    <row r="38" spans="1:21" ht="12.75">
      <c r="A38" s="397" t="s">
        <v>2714</v>
      </c>
      <c r="B38" s="398" t="s">
        <v>4285</v>
      </c>
      <c r="C38" s="398" t="s">
        <v>4284</v>
      </c>
      <c r="D38" s="398" t="s">
        <v>4283</v>
      </c>
      <c r="E38" s="398" t="s">
        <v>4282</v>
      </c>
      <c r="F38" s="399" t="s">
        <v>4261</v>
      </c>
      <c r="G38" s="398" t="s">
        <v>4281</v>
      </c>
      <c r="H38" s="398" t="s">
        <v>4280</v>
      </c>
      <c r="I38" s="398" t="s">
        <v>4279</v>
      </c>
      <c r="J38" s="398" t="s">
        <v>4278</v>
      </c>
      <c r="K38" s="398" t="s">
        <v>4277</v>
      </c>
      <c r="L38" s="397" t="s">
        <v>2714</v>
      </c>
      <c r="M38" s="395"/>
      <c r="N38" s="395"/>
      <c r="O38" s="395"/>
      <c r="P38" s="395"/>
      <c r="Q38" s="395"/>
      <c r="R38" s="395"/>
      <c r="S38" s="395"/>
      <c r="T38" s="395"/>
      <c r="U38" s="395"/>
    </row>
    <row r="39" spans="1:21" ht="12.75">
      <c r="A39" s="397" t="s">
        <v>2708</v>
      </c>
      <c r="B39" s="399" t="s">
        <v>4263</v>
      </c>
      <c r="C39" s="408" t="s">
        <v>4262</v>
      </c>
      <c r="D39" s="408" t="s">
        <v>4276</v>
      </c>
      <c r="E39" s="408" t="s">
        <v>4275</v>
      </c>
      <c r="F39" s="399" t="s">
        <v>4261</v>
      </c>
      <c r="G39" s="398" t="s">
        <v>4260</v>
      </c>
      <c r="H39" s="398" t="s">
        <v>4274</v>
      </c>
      <c r="I39" s="398" t="s">
        <v>4273</v>
      </c>
      <c r="J39" s="398" t="s">
        <v>4272</v>
      </c>
      <c r="K39" s="398" t="s">
        <v>4271</v>
      </c>
      <c r="L39" s="397" t="s">
        <v>2708</v>
      </c>
      <c r="M39" s="395"/>
      <c r="N39" s="395"/>
      <c r="O39" s="395"/>
      <c r="P39" s="395"/>
      <c r="Q39" s="395"/>
      <c r="R39" s="395"/>
      <c r="S39" s="395"/>
      <c r="T39" s="395"/>
      <c r="U39" s="395"/>
    </row>
    <row r="40" spans="1:21" ht="12.75">
      <c r="A40" s="397" t="s">
        <v>2705</v>
      </c>
      <c r="B40" s="398" t="s">
        <v>4265</v>
      </c>
      <c r="C40" s="408" t="s">
        <v>4264</v>
      </c>
      <c r="D40" s="399" t="s">
        <v>4263</v>
      </c>
      <c r="E40" s="408" t="s">
        <v>4262</v>
      </c>
      <c r="F40" s="399" t="s">
        <v>4261</v>
      </c>
      <c r="G40" s="398" t="s">
        <v>4260</v>
      </c>
      <c r="H40" s="398" t="s">
        <v>4270</v>
      </c>
      <c r="I40" s="398" t="s">
        <v>4267</v>
      </c>
      <c r="J40" s="398" t="s">
        <v>4266</v>
      </c>
      <c r="K40" s="398" t="s">
        <v>4269</v>
      </c>
      <c r="L40" s="397" t="s">
        <v>2705</v>
      </c>
      <c r="M40" s="395"/>
      <c r="N40" s="395"/>
      <c r="O40" s="395"/>
      <c r="P40" s="395"/>
      <c r="Q40" s="395"/>
      <c r="R40" s="395"/>
      <c r="S40" s="395"/>
      <c r="T40" s="395"/>
      <c r="U40" s="395"/>
    </row>
    <row r="41" spans="1:21" ht="12.75">
      <c r="A41" s="397" t="s">
        <v>2702</v>
      </c>
      <c r="B41" s="398" t="s">
        <v>4265</v>
      </c>
      <c r="C41" s="408" t="s">
        <v>4264</v>
      </c>
      <c r="D41" s="399" t="s">
        <v>4263</v>
      </c>
      <c r="E41" s="408" t="s">
        <v>4262</v>
      </c>
      <c r="F41" s="399" t="s">
        <v>4261</v>
      </c>
      <c r="G41" s="398" t="s">
        <v>4260</v>
      </c>
      <c r="H41" s="398" t="s">
        <v>4268</v>
      </c>
      <c r="I41" s="398" t="s">
        <v>4267</v>
      </c>
      <c r="J41" s="398" t="s">
        <v>4266</v>
      </c>
      <c r="K41" s="398" t="s">
        <v>4256</v>
      </c>
      <c r="L41" s="397" t="s">
        <v>2702</v>
      </c>
      <c r="M41" s="395"/>
      <c r="N41" s="395"/>
      <c r="O41" s="395"/>
      <c r="P41" s="395"/>
      <c r="Q41" s="395"/>
      <c r="R41" s="395"/>
      <c r="S41" s="395"/>
      <c r="T41" s="395"/>
      <c r="U41" s="395"/>
    </row>
    <row r="42" spans="1:21" ht="12.75">
      <c r="A42" s="397" t="s">
        <v>2691</v>
      </c>
      <c r="B42" s="398" t="s">
        <v>4265</v>
      </c>
      <c r="C42" s="408" t="s">
        <v>4264</v>
      </c>
      <c r="D42" s="399" t="s">
        <v>4263</v>
      </c>
      <c r="E42" s="408" t="s">
        <v>4262</v>
      </c>
      <c r="F42" s="399" t="s">
        <v>4261</v>
      </c>
      <c r="G42" s="398" t="s">
        <v>4260</v>
      </c>
      <c r="H42" s="398" t="s">
        <v>4259</v>
      </c>
      <c r="I42" s="398" t="s">
        <v>4258</v>
      </c>
      <c r="J42" s="398" t="s">
        <v>4257</v>
      </c>
      <c r="K42" s="398" t="s">
        <v>4256</v>
      </c>
      <c r="L42" s="397" t="s">
        <v>2691</v>
      </c>
      <c r="M42" s="395"/>
      <c r="N42" s="395"/>
      <c r="O42" s="395"/>
      <c r="P42" s="395"/>
      <c r="Q42" s="395"/>
      <c r="R42" s="395"/>
      <c r="S42" s="395"/>
      <c r="T42" s="395"/>
      <c r="U42" s="395"/>
    </row>
    <row r="43" spans="1:21" ht="12.75">
      <c r="A43" s="397"/>
      <c r="B43" s="397"/>
      <c r="C43" s="397" t="s">
        <v>2682</v>
      </c>
      <c r="D43" s="397" t="s">
        <v>2681</v>
      </c>
      <c r="E43" s="397" t="s">
        <v>2680</v>
      </c>
      <c r="F43" s="397"/>
      <c r="G43" s="397" t="s">
        <v>2682</v>
      </c>
      <c r="H43" s="397" t="s">
        <v>2681</v>
      </c>
      <c r="I43" s="397" t="s">
        <v>2680</v>
      </c>
      <c r="J43" s="397"/>
      <c r="K43" s="397"/>
      <c r="L43" s="397"/>
      <c r="M43" s="395"/>
      <c r="N43" s="395"/>
      <c r="O43" s="395"/>
      <c r="P43" s="395"/>
      <c r="Q43" s="395"/>
      <c r="R43" s="395"/>
      <c r="S43" s="395"/>
      <c r="T43" s="395"/>
      <c r="U43" s="395"/>
    </row>
    <row r="44" spans="1:21" ht="12.75">
      <c r="A44" s="397"/>
      <c r="B44" s="396" t="s">
        <v>2679</v>
      </c>
      <c r="C44" s="267" t="s">
        <v>2678</v>
      </c>
      <c r="D44" s="267" t="s">
        <v>2677</v>
      </c>
      <c r="E44" s="267" t="s">
        <v>2676</v>
      </c>
      <c r="F44" s="396" t="s">
        <v>2679</v>
      </c>
      <c r="G44" s="267" t="s">
        <v>2678</v>
      </c>
      <c r="H44" s="267" t="s">
        <v>2677</v>
      </c>
      <c r="I44" s="267" t="s">
        <v>2676</v>
      </c>
      <c r="J44" s="397"/>
      <c r="K44" s="397"/>
      <c r="L44" s="397"/>
      <c r="M44" s="395"/>
      <c r="N44" s="395"/>
      <c r="O44" s="395"/>
      <c r="P44" s="395"/>
      <c r="Q44" s="395"/>
      <c r="R44" s="395"/>
      <c r="S44" s="395"/>
      <c r="T44" s="395"/>
      <c r="U44" s="395"/>
    </row>
    <row r="45" spans="1:21" ht="12.75">
      <c r="A45" s="397"/>
      <c r="B45" s="396" t="s">
        <v>1426</v>
      </c>
      <c r="C45" s="267" t="s">
        <v>2675</v>
      </c>
      <c r="D45" s="267" t="s">
        <v>2674</v>
      </c>
      <c r="E45" s="267" t="s">
        <v>2673</v>
      </c>
      <c r="F45" s="396" t="s">
        <v>1426</v>
      </c>
      <c r="G45" s="267" t="s">
        <v>2675</v>
      </c>
      <c r="H45" s="267" t="s">
        <v>2674</v>
      </c>
      <c r="I45" s="267" t="s">
        <v>2673</v>
      </c>
      <c r="J45" s="397"/>
      <c r="K45" s="397"/>
      <c r="L45" s="397"/>
      <c r="M45" s="395"/>
      <c r="N45" s="395"/>
      <c r="O45" s="395"/>
      <c r="P45" s="395"/>
      <c r="Q45" s="395"/>
      <c r="R45" s="395"/>
      <c r="S45" s="395"/>
      <c r="T45" s="395"/>
      <c r="U45" s="395"/>
    </row>
    <row r="46" spans="1:21" ht="12.75">
      <c r="A46" s="397" t="s">
        <v>2139</v>
      </c>
      <c r="B46" s="397" t="s">
        <v>3418</v>
      </c>
      <c r="C46" s="397" t="s">
        <v>4255</v>
      </c>
      <c r="D46" s="397" t="s">
        <v>4254</v>
      </c>
      <c r="E46" s="397" t="s">
        <v>4253</v>
      </c>
      <c r="F46" s="397" t="s">
        <v>4252</v>
      </c>
      <c r="G46" s="397" t="s">
        <v>4251</v>
      </c>
      <c r="H46" s="397" t="s">
        <v>4250</v>
      </c>
      <c r="I46" s="397" t="s">
        <v>4249</v>
      </c>
      <c r="J46" s="397" t="s">
        <v>2796</v>
      </c>
      <c r="K46" s="397" t="s">
        <v>2940</v>
      </c>
      <c r="L46" s="397" t="s">
        <v>2139</v>
      </c>
      <c r="M46" s="395"/>
      <c r="N46" s="395"/>
      <c r="O46" s="395"/>
      <c r="P46" s="395"/>
      <c r="Q46" s="395"/>
      <c r="R46" s="395"/>
      <c r="S46" s="395"/>
      <c r="T46" s="395"/>
      <c r="U46" s="395"/>
    </row>
    <row r="47" spans="1:21" ht="12.75">
      <c r="A47" s="397" t="s">
        <v>2939</v>
      </c>
      <c r="B47" s="395" t="s">
        <v>4248</v>
      </c>
      <c r="C47" s="404" t="s">
        <v>4247</v>
      </c>
      <c r="D47" s="404" t="s">
        <v>4246</v>
      </c>
      <c r="E47" s="395" t="s">
        <v>4245</v>
      </c>
      <c r="F47" s="404" t="s">
        <v>4237</v>
      </c>
      <c r="G47" s="395"/>
      <c r="H47" s="395" t="s">
        <v>4244</v>
      </c>
      <c r="I47" s="395" t="s">
        <v>4243</v>
      </c>
      <c r="J47" s="399" t="s">
        <v>4242</v>
      </c>
      <c r="K47" s="401" t="s">
        <v>4241</v>
      </c>
      <c r="L47" s="397" t="s">
        <v>2939</v>
      </c>
      <c r="M47" s="395" t="s">
        <v>4240</v>
      </c>
      <c r="N47" s="395" t="s">
        <v>4239</v>
      </c>
      <c r="O47" s="395"/>
      <c r="P47" s="395"/>
      <c r="Q47" s="395"/>
      <c r="R47" s="395"/>
      <c r="S47" s="395"/>
      <c r="T47" s="395"/>
      <c r="U47" s="395"/>
    </row>
    <row r="48" spans="1:21" ht="12.75">
      <c r="A48" s="397" t="s">
        <v>2934</v>
      </c>
      <c r="B48" s="404" t="s">
        <v>4216</v>
      </c>
      <c r="C48" s="395" t="s">
        <v>4229</v>
      </c>
      <c r="D48" s="395" t="s">
        <v>4228</v>
      </c>
      <c r="E48" s="395" t="s">
        <v>4238</v>
      </c>
      <c r="F48" s="404" t="s">
        <v>4237</v>
      </c>
      <c r="G48" s="395" t="s">
        <v>4236</v>
      </c>
      <c r="H48" s="395" t="s">
        <v>4235</v>
      </c>
      <c r="I48" s="395" t="s">
        <v>4234</v>
      </c>
      <c r="J48" s="401" t="s">
        <v>4233</v>
      </c>
      <c r="K48" s="395" t="s">
        <v>4223</v>
      </c>
      <c r="L48" s="397" t="s">
        <v>2934</v>
      </c>
      <c r="M48" s="395" t="s">
        <v>4232</v>
      </c>
      <c r="N48" s="395" t="s">
        <v>4231</v>
      </c>
      <c r="O48" s="403" t="s">
        <v>4230</v>
      </c>
      <c r="P48" s="395"/>
      <c r="Q48" s="395"/>
      <c r="R48" s="395"/>
      <c r="S48" s="395"/>
      <c r="T48" s="395"/>
      <c r="U48" s="395"/>
    </row>
    <row r="49" spans="1:21" ht="12.75">
      <c r="A49" s="397" t="s">
        <v>2923</v>
      </c>
      <c r="B49" s="395" t="s">
        <v>4217</v>
      </c>
      <c r="C49" s="395" t="s">
        <v>4216</v>
      </c>
      <c r="D49" s="404" t="s">
        <v>4229</v>
      </c>
      <c r="E49" s="404" t="s">
        <v>4228</v>
      </c>
      <c r="F49" s="401" t="s">
        <v>4190</v>
      </c>
      <c r="G49" s="395" t="s">
        <v>4227</v>
      </c>
      <c r="H49" s="395" t="s">
        <v>4226</v>
      </c>
      <c r="I49" s="401" t="s">
        <v>4225</v>
      </c>
      <c r="J49" s="395" t="s">
        <v>4224</v>
      </c>
      <c r="K49" s="395" t="s">
        <v>4223</v>
      </c>
      <c r="L49" s="397" t="s">
        <v>2923</v>
      </c>
      <c r="M49" s="403" t="s">
        <v>4222</v>
      </c>
      <c r="N49" s="395" t="s">
        <v>4221</v>
      </c>
      <c r="O49" s="403" t="s">
        <v>4220</v>
      </c>
      <c r="P49" s="403" t="s">
        <v>3245</v>
      </c>
      <c r="Q49" s="395"/>
      <c r="R49" s="395"/>
      <c r="S49" s="395"/>
      <c r="T49" s="395"/>
      <c r="U49" s="395"/>
    </row>
    <row r="50" spans="1:21" ht="12.75">
      <c r="A50" s="397" t="s">
        <v>2922</v>
      </c>
      <c r="B50" s="404" t="s">
        <v>4219</v>
      </c>
      <c r="C50" s="404" t="s">
        <v>4218</v>
      </c>
      <c r="D50" s="395" t="s">
        <v>4217</v>
      </c>
      <c r="E50" s="395" t="s">
        <v>4216</v>
      </c>
      <c r="F50" s="401" t="s">
        <v>4190</v>
      </c>
      <c r="G50" s="395" t="s">
        <v>4189</v>
      </c>
      <c r="H50" s="395" t="s">
        <v>4215</v>
      </c>
      <c r="I50" s="395" t="s">
        <v>4214</v>
      </c>
      <c r="J50" s="401" t="s">
        <v>4213</v>
      </c>
      <c r="K50" s="395" t="s">
        <v>4170</v>
      </c>
      <c r="L50" s="397" t="s">
        <v>2922</v>
      </c>
      <c r="M50" s="395" t="s">
        <v>4212</v>
      </c>
      <c r="N50" s="395"/>
      <c r="O50" s="395"/>
      <c r="P50" s="395"/>
      <c r="Q50" s="395"/>
      <c r="R50" s="395"/>
      <c r="S50" s="395"/>
      <c r="T50" s="395"/>
      <c r="U50" s="395"/>
    </row>
    <row r="51" spans="1:21" ht="12.75">
      <c r="A51" s="397" t="s">
        <v>2913</v>
      </c>
      <c r="B51" s="395" t="s">
        <v>4204</v>
      </c>
      <c r="C51" s="395" t="s">
        <v>4203</v>
      </c>
      <c r="D51" s="395" t="s">
        <v>4211</v>
      </c>
      <c r="E51" s="401" t="s">
        <v>4202</v>
      </c>
      <c r="F51" s="401" t="s">
        <v>4190</v>
      </c>
      <c r="G51" s="395" t="s">
        <v>4189</v>
      </c>
      <c r="H51" s="395" t="s">
        <v>4210</v>
      </c>
      <c r="I51" s="395" t="s">
        <v>4209</v>
      </c>
      <c r="J51" s="395" t="s">
        <v>4208</v>
      </c>
      <c r="K51" s="395" t="s">
        <v>4170</v>
      </c>
      <c r="L51" s="397" t="s">
        <v>2913</v>
      </c>
      <c r="M51" s="395" t="s">
        <v>4207</v>
      </c>
      <c r="N51" s="403" t="s">
        <v>3231</v>
      </c>
      <c r="O51" s="403" t="s">
        <v>3230</v>
      </c>
      <c r="P51" s="395" t="s">
        <v>4206</v>
      </c>
      <c r="Q51" s="395" t="s">
        <v>4205</v>
      </c>
      <c r="R51" s="395"/>
      <c r="S51" s="395"/>
      <c r="T51" s="395"/>
      <c r="U51" s="395"/>
    </row>
    <row r="52" spans="1:21" ht="12.75">
      <c r="A52" s="397" t="s">
        <v>2907</v>
      </c>
      <c r="B52" s="401" t="s">
        <v>4191</v>
      </c>
      <c r="C52" s="395" t="s">
        <v>4204</v>
      </c>
      <c r="D52" s="395" t="s">
        <v>4203</v>
      </c>
      <c r="E52" s="401" t="s">
        <v>4202</v>
      </c>
      <c r="F52" s="401" t="s">
        <v>4190</v>
      </c>
      <c r="G52" s="395" t="s">
        <v>4189</v>
      </c>
      <c r="H52" s="395" t="s">
        <v>4201</v>
      </c>
      <c r="I52" s="395" t="s">
        <v>4200</v>
      </c>
      <c r="J52" s="395" t="s">
        <v>4199</v>
      </c>
      <c r="K52" s="395" t="s">
        <v>4170</v>
      </c>
      <c r="L52" s="397" t="s">
        <v>2907</v>
      </c>
      <c r="M52" s="395" t="s">
        <v>4198</v>
      </c>
      <c r="N52" s="395" t="s">
        <v>4197</v>
      </c>
      <c r="O52" s="395" t="s">
        <v>4196</v>
      </c>
      <c r="P52" s="395" t="s">
        <v>4195</v>
      </c>
      <c r="Q52" s="395"/>
      <c r="R52" s="395"/>
      <c r="S52" s="395"/>
      <c r="T52" s="395"/>
      <c r="U52" s="395"/>
    </row>
    <row r="53" spans="1:21" ht="12.75">
      <c r="A53" s="397" t="s">
        <v>2906</v>
      </c>
      <c r="B53" s="395" t="s">
        <v>4194</v>
      </c>
      <c r="C53" s="401" t="s">
        <v>4193</v>
      </c>
      <c r="D53" s="401" t="s">
        <v>4192</v>
      </c>
      <c r="E53" s="401" t="s">
        <v>4191</v>
      </c>
      <c r="F53" s="401" t="s">
        <v>4190</v>
      </c>
      <c r="G53" s="395" t="s">
        <v>4189</v>
      </c>
      <c r="H53" s="399" t="s">
        <v>4188</v>
      </c>
      <c r="I53" s="395" t="s">
        <v>4187</v>
      </c>
      <c r="J53" s="399" t="s">
        <v>4171</v>
      </c>
      <c r="K53" s="395" t="s">
        <v>4170</v>
      </c>
      <c r="L53" s="397" t="s">
        <v>2906</v>
      </c>
      <c r="M53" s="395" t="s">
        <v>4186</v>
      </c>
      <c r="N53" s="395" t="s">
        <v>4185</v>
      </c>
      <c r="O53" s="395" t="s">
        <v>4184</v>
      </c>
      <c r="P53" s="395" t="s">
        <v>4183</v>
      </c>
      <c r="Q53" s="395" t="s">
        <v>4182</v>
      </c>
      <c r="R53" s="395" t="s">
        <v>4181</v>
      </c>
      <c r="S53" s="403" t="s">
        <v>4180</v>
      </c>
      <c r="T53" s="395" t="s">
        <v>4179</v>
      </c>
      <c r="U53" s="395"/>
    </row>
    <row r="54" spans="1:21" ht="12.75">
      <c r="A54" s="397" t="s">
        <v>2903</v>
      </c>
      <c r="B54" s="401" t="s">
        <v>4178</v>
      </c>
      <c r="C54" s="395" t="s">
        <v>4177</v>
      </c>
      <c r="D54" s="401" t="s">
        <v>4176</v>
      </c>
      <c r="E54" s="395" t="s">
        <v>4175</v>
      </c>
      <c r="F54" s="401" t="s">
        <v>4138</v>
      </c>
      <c r="G54" s="395" t="s">
        <v>4174</v>
      </c>
      <c r="H54" s="399" t="s">
        <v>4173</v>
      </c>
      <c r="I54" s="395" t="s">
        <v>4172</v>
      </c>
      <c r="J54" s="399" t="s">
        <v>4171</v>
      </c>
      <c r="K54" s="395" t="s">
        <v>4170</v>
      </c>
      <c r="L54" s="397" t="s">
        <v>2903</v>
      </c>
      <c r="M54" s="395"/>
      <c r="N54" s="395"/>
      <c r="O54" s="395"/>
      <c r="P54" s="395"/>
      <c r="Q54" s="395"/>
      <c r="R54" s="395"/>
      <c r="S54" s="395"/>
      <c r="T54" s="395"/>
      <c r="U54" s="395"/>
    </row>
    <row r="55" spans="1:21" ht="12.75">
      <c r="A55" s="397" t="s">
        <v>2898</v>
      </c>
      <c r="B55" s="395" t="s">
        <v>4169</v>
      </c>
      <c r="C55" s="395" t="s">
        <v>4168</v>
      </c>
      <c r="D55" s="401" t="s">
        <v>4167</v>
      </c>
      <c r="E55" s="401" t="s">
        <v>4166</v>
      </c>
      <c r="F55" s="401" t="s">
        <v>4138</v>
      </c>
      <c r="G55" s="401" t="s">
        <v>4109</v>
      </c>
      <c r="H55" s="399" t="s">
        <v>4165</v>
      </c>
      <c r="I55" s="399" t="s">
        <v>4164</v>
      </c>
      <c r="J55" s="400" t="s">
        <v>4163</v>
      </c>
      <c r="K55" s="400" t="s">
        <v>4119</v>
      </c>
      <c r="L55" s="397" t="s">
        <v>2891</v>
      </c>
      <c r="M55" s="403" t="s">
        <v>4162</v>
      </c>
      <c r="N55" s="395"/>
      <c r="O55" s="395"/>
      <c r="P55" s="395"/>
      <c r="Q55" s="395"/>
      <c r="R55" s="395"/>
      <c r="S55" s="395"/>
      <c r="T55" s="395"/>
      <c r="U55" s="395"/>
    </row>
    <row r="56" spans="1:21" ht="12.75">
      <c r="A56" s="397" t="s">
        <v>2885</v>
      </c>
      <c r="B56" s="400" t="s">
        <v>4161</v>
      </c>
      <c r="C56" s="399" t="s">
        <v>3047</v>
      </c>
      <c r="D56" s="395" t="s">
        <v>4148</v>
      </c>
      <c r="E56" s="401" t="s">
        <v>4160</v>
      </c>
      <c r="F56" s="401" t="s">
        <v>4138</v>
      </c>
      <c r="G56" s="401" t="s">
        <v>4109</v>
      </c>
      <c r="H56" s="399" t="s">
        <v>4159</v>
      </c>
      <c r="I56" s="395" t="s">
        <v>4158</v>
      </c>
      <c r="J56" s="399" t="s">
        <v>4157</v>
      </c>
      <c r="K56" s="400" t="s">
        <v>4119</v>
      </c>
      <c r="L56" s="397" t="s">
        <v>2885</v>
      </c>
      <c r="M56" s="395"/>
      <c r="N56" s="395"/>
      <c r="O56" s="395"/>
      <c r="P56" s="395"/>
      <c r="Q56" s="395"/>
      <c r="R56" s="395"/>
      <c r="S56" s="395"/>
      <c r="T56" s="395"/>
      <c r="U56" s="395"/>
    </row>
    <row r="57" spans="1:21" ht="12.75">
      <c r="A57" s="397" t="s">
        <v>2883</v>
      </c>
      <c r="B57" s="401" t="s">
        <v>4129</v>
      </c>
      <c r="C57" s="401" t="s">
        <v>4140</v>
      </c>
      <c r="D57" s="401" t="s">
        <v>4139</v>
      </c>
      <c r="E57" s="395" t="s">
        <v>4148</v>
      </c>
      <c r="F57" s="401" t="s">
        <v>4138</v>
      </c>
      <c r="G57" s="401" t="s">
        <v>4109</v>
      </c>
      <c r="H57" s="399" t="s">
        <v>4156</v>
      </c>
      <c r="I57" s="401" t="s">
        <v>4155</v>
      </c>
      <c r="J57" s="399" t="s">
        <v>4154</v>
      </c>
      <c r="K57" s="400" t="s">
        <v>4119</v>
      </c>
      <c r="L57" s="397" t="s">
        <v>2883</v>
      </c>
      <c r="M57" s="403" t="s">
        <v>4153</v>
      </c>
      <c r="N57" s="395" t="s">
        <v>4152</v>
      </c>
      <c r="O57" s="395" t="s">
        <v>4151</v>
      </c>
      <c r="P57" s="395" t="s">
        <v>4150</v>
      </c>
      <c r="Q57" s="395" t="s">
        <v>4149</v>
      </c>
      <c r="R57" s="395"/>
      <c r="S57" s="395"/>
      <c r="T57" s="395"/>
      <c r="U57" s="395"/>
    </row>
    <row r="58" spans="1:21" ht="12.75">
      <c r="A58" s="397" t="s">
        <v>2783</v>
      </c>
      <c r="B58" s="401" t="s">
        <v>4129</v>
      </c>
      <c r="C58" s="401" t="s">
        <v>4140</v>
      </c>
      <c r="D58" s="401" t="s">
        <v>4139</v>
      </c>
      <c r="E58" s="395" t="s">
        <v>4148</v>
      </c>
      <c r="F58" s="401" t="s">
        <v>4138</v>
      </c>
      <c r="G58" s="401" t="s">
        <v>4109</v>
      </c>
      <c r="H58" s="399" t="s">
        <v>4147</v>
      </c>
      <c r="I58" s="401" t="s">
        <v>4146</v>
      </c>
      <c r="J58" s="401" t="s">
        <v>4145</v>
      </c>
      <c r="K58" s="400" t="s">
        <v>4119</v>
      </c>
      <c r="L58" s="397" t="s">
        <v>2783</v>
      </c>
      <c r="M58" s="403" t="s">
        <v>4144</v>
      </c>
      <c r="N58" s="403" t="s">
        <v>4143</v>
      </c>
      <c r="O58" s="403" t="s">
        <v>4142</v>
      </c>
      <c r="P58" s="403" t="s">
        <v>4141</v>
      </c>
      <c r="Q58" s="395"/>
      <c r="R58" s="395"/>
      <c r="S58" s="395"/>
      <c r="T58" s="395"/>
      <c r="U58" s="395"/>
    </row>
    <row r="59" spans="1:21" ht="12.75">
      <c r="A59" s="397" t="s">
        <v>2782</v>
      </c>
      <c r="B59" s="401" t="s">
        <v>4130</v>
      </c>
      <c r="C59" s="401" t="s">
        <v>4129</v>
      </c>
      <c r="D59" s="401" t="s">
        <v>4140</v>
      </c>
      <c r="E59" s="401" t="s">
        <v>4139</v>
      </c>
      <c r="F59" s="401" t="s">
        <v>4138</v>
      </c>
      <c r="G59" s="401" t="s">
        <v>4109</v>
      </c>
      <c r="H59" s="399" t="s">
        <v>4137</v>
      </c>
      <c r="I59" s="401" t="s">
        <v>4136</v>
      </c>
      <c r="J59" s="399" t="s">
        <v>4127</v>
      </c>
      <c r="K59" s="400" t="s">
        <v>4119</v>
      </c>
      <c r="L59" s="397" t="s">
        <v>2782</v>
      </c>
      <c r="M59" s="403" t="s">
        <v>4135</v>
      </c>
      <c r="N59" s="395" t="s">
        <v>4134</v>
      </c>
      <c r="O59" s="403" t="s">
        <v>4133</v>
      </c>
      <c r="P59" s="395" t="s">
        <v>4132</v>
      </c>
      <c r="Q59" s="395"/>
      <c r="R59" s="395"/>
      <c r="S59" s="395"/>
      <c r="T59" s="395"/>
      <c r="U59" s="395"/>
    </row>
    <row r="60" spans="1:21" ht="12.75">
      <c r="A60" s="397" t="s">
        <v>2780</v>
      </c>
      <c r="B60" s="401" t="s">
        <v>4123</v>
      </c>
      <c r="C60" s="395" t="s">
        <v>4131</v>
      </c>
      <c r="D60" s="401" t="s">
        <v>4130</v>
      </c>
      <c r="E60" s="401" t="s">
        <v>4129</v>
      </c>
      <c r="F60" s="399" t="s">
        <v>4122</v>
      </c>
      <c r="G60" s="401" t="s">
        <v>4109</v>
      </c>
      <c r="H60" s="399" t="s">
        <v>4128</v>
      </c>
      <c r="I60" s="401" t="s">
        <v>4121</v>
      </c>
      <c r="J60" s="399" t="s">
        <v>4127</v>
      </c>
      <c r="K60" s="400" t="s">
        <v>4119</v>
      </c>
      <c r="L60" s="397" t="s">
        <v>2780</v>
      </c>
      <c r="M60" s="395"/>
      <c r="N60" s="395"/>
      <c r="O60" s="395"/>
      <c r="P60" s="395"/>
      <c r="Q60" s="395"/>
      <c r="R60" s="395"/>
      <c r="S60" s="395"/>
      <c r="T60" s="395"/>
      <c r="U60" s="395"/>
    </row>
    <row r="61" spans="1:21" ht="12.75">
      <c r="A61" s="397" t="s">
        <v>2779</v>
      </c>
      <c r="B61" s="401" t="s">
        <v>4126</v>
      </c>
      <c r="C61" s="395" t="s">
        <v>4125</v>
      </c>
      <c r="D61" s="401" t="s">
        <v>4124</v>
      </c>
      <c r="E61" s="401" t="s">
        <v>4123</v>
      </c>
      <c r="F61" s="399" t="s">
        <v>4122</v>
      </c>
      <c r="G61" s="401" t="s">
        <v>4109</v>
      </c>
      <c r="H61" s="401" t="s">
        <v>4117</v>
      </c>
      <c r="I61" s="401" t="s">
        <v>4121</v>
      </c>
      <c r="J61" s="401" t="s">
        <v>4120</v>
      </c>
      <c r="K61" s="400" t="s">
        <v>4119</v>
      </c>
      <c r="L61" s="397" t="s">
        <v>2779</v>
      </c>
      <c r="M61" s="395"/>
      <c r="N61" s="395"/>
      <c r="O61" s="395"/>
      <c r="P61" s="395"/>
      <c r="Q61" s="395"/>
      <c r="R61" s="395"/>
      <c r="S61" s="395"/>
      <c r="T61" s="395"/>
      <c r="U61" s="395"/>
    </row>
    <row r="62" spans="1:21" ht="12.75">
      <c r="A62" s="397" t="s">
        <v>2778</v>
      </c>
      <c r="B62" s="401" t="s">
        <v>4112</v>
      </c>
      <c r="C62" s="395" t="s">
        <v>4111</v>
      </c>
      <c r="D62" s="395" t="s">
        <v>4110</v>
      </c>
      <c r="E62" s="401" t="s">
        <v>4118</v>
      </c>
      <c r="F62" s="399" t="s">
        <v>4106</v>
      </c>
      <c r="G62" s="401" t="s">
        <v>4109</v>
      </c>
      <c r="H62" s="401" t="s">
        <v>4117</v>
      </c>
      <c r="I62" s="401" t="s">
        <v>4116</v>
      </c>
      <c r="J62" s="401" t="s">
        <v>4115</v>
      </c>
      <c r="K62" s="399" t="s">
        <v>4087</v>
      </c>
      <c r="L62" s="397" t="s">
        <v>2778</v>
      </c>
      <c r="M62" s="395" t="s">
        <v>4114</v>
      </c>
      <c r="N62" s="395"/>
      <c r="O62" s="395"/>
      <c r="P62" s="395"/>
      <c r="Q62" s="395"/>
      <c r="R62" s="395"/>
      <c r="S62" s="395"/>
      <c r="T62" s="395"/>
      <c r="U62" s="395"/>
    </row>
    <row r="63" spans="1:21" ht="12.75">
      <c r="A63" s="397" t="s">
        <v>2777</v>
      </c>
      <c r="B63" s="395" t="s">
        <v>4113</v>
      </c>
      <c r="C63" s="395" t="s">
        <v>4112</v>
      </c>
      <c r="D63" s="401" t="s">
        <v>4111</v>
      </c>
      <c r="E63" s="401" t="s">
        <v>4110</v>
      </c>
      <c r="F63" s="399" t="s">
        <v>4106</v>
      </c>
      <c r="G63" s="401" t="s">
        <v>4109</v>
      </c>
      <c r="H63" s="401" t="s">
        <v>4105</v>
      </c>
      <c r="I63" s="399" t="s">
        <v>4104</v>
      </c>
      <c r="J63" s="399" t="s">
        <v>4103</v>
      </c>
      <c r="K63" s="399" t="s">
        <v>4087</v>
      </c>
      <c r="L63" s="397" t="s">
        <v>2777</v>
      </c>
      <c r="M63" s="395"/>
      <c r="N63" s="395"/>
      <c r="O63" s="395"/>
      <c r="P63" s="395"/>
      <c r="Q63" s="395"/>
      <c r="R63" s="395"/>
      <c r="S63" s="395"/>
      <c r="T63" s="395"/>
      <c r="U63" s="395"/>
    </row>
    <row r="64" spans="1:21" ht="12.75">
      <c r="A64" s="397" t="s">
        <v>2775</v>
      </c>
      <c r="B64" s="395" t="s">
        <v>4096</v>
      </c>
      <c r="C64" s="395" t="s">
        <v>4095</v>
      </c>
      <c r="D64" s="395" t="s">
        <v>4108</v>
      </c>
      <c r="E64" s="395" t="s">
        <v>4107</v>
      </c>
      <c r="F64" s="399" t="s">
        <v>4106</v>
      </c>
      <c r="G64" s="399" t="s">
        <v>4101</v>
      </c>
      <c r="H64" s="401" t="s">
        <v>4105</v>
      </c>
      <c r="I64" s="399" t="s">
        <v>4104</v>
      </c>
      <c r="J64" s="399" t="s">
        <v>4103</v>
      </c>
      <c r="K64" s="399" t="s">
        <v>4087</v>
      </c>
      <c r="L64" s="397" t="s">
        <v>2775</v>
      </c>
      <c r="M64" s="395"/>
      <c r="N64" s="395"/>
      <c r="O64" s="395"/>
      <c r="P64" s="395"/>
      <c r="Q64" s="395"/>
      <c r="R64" s="395"/>
      <c r="S64" s="395"/>
      <c r="T64" s="395"/>
      <c r="U64" s="395"/>
    </row>
    <row r="65" spans="1:21" ht="12.75">
      <c r="A65" s="397" t="s">
        <v>2773</v>
      </c>
      <c r="B65" s="401" t="s">
        <v>4094</v>
      </c>
      <c r="C65" s="395" t="s">
        <v>4097</v>
      </c>
      <c r="D65" s="401" t="s">
        <v>4096</v>
      </c>
      <c r="E65" s="395" t="s">
        <v>4095</v>
      </c>
      <c r="F65" s="399" t="s">
        <v>4102</v>
      </c>
      <c r="G65" s="399" t="s">
        <v>4101</v>
      </c>
      <c r="H65" s="399" t="s">
        <v>4100</v>
      </c>
      <c r="I65" s="399" t="s">
        <v>4099</v>
      </c>
      <c r="J65" s="399" t="s">
        <v>4098</v>
      </c>
      <c r="K65" s="399" t="s">
        <v>4087</v>
      </c>
      <c r="L65" s="397" t="s">
        <v>2773</v>
      </c>
      <c r="M65" s="395"/>
      <c r="N65" s="395"/>
      <c r="O65" s="395"/>
      <c r="P65" s="395"/>
      <c r="Q65" s="395"/>
      <c r="R65" s="395"/>
      <c r="S65" s="395"/>
      <c r="T65" s="395"/>
      <c r="U65" s="395"/>
    </row>
    <row r="66" spans="1:21" ht="12.75">
      <c r="A66" s="397" t="s">
        <v>2766</v>
      </c>
      <c r="B66" s="401" t="s">
        <v>4094</v>
      </c>
      <c r="C66" s="395" t="s">
        <v>4097</v>
      </c>
      <c r="D66" s="401" t="s">
        <v>4096</v>
      </c>
      <c r="E66" s="395" t="s">
        <v>4095</v>
      </c>
      <c r="F66" s="399" t="s">
        <v>4068</v>
      </c>
      <c r="G66" s="399" t="s">
        <v>4089</v>
      </c>
      <c r="H66" s="399" t="s">
        <v>4093</v>
      </c>
      <c r="I66" s="399" t="s">
        <v>4092</v>
      </c>
      <c r="J66" s="399" t="s">
        <v>4091</v>
      </c>
      <c r="K66" s="399" t="s">
        <v>4087</v>
      </c>
      <c r="L66" s="397" t="s">
        <v>2766</v>
      </c>
      <c r="M66" s="395"/>
      <c r="N66" s="395"/>
      <c r="O66" s="395"/>
      <c r="P66" s="395"/>
      <c r="Q66" s="395"/>
      <c r="R66" s="395"/>
      <c r="S66" s="395"/>
      <c r="T66" s="395"/>
      <c r="U66" s="395"/>
    </row>
    <row r="67" spans="1:21" ht="12.75">
      <c r="A67" s="397" t="s">
        <v>2758</v>
      </c>
      <c r="B67" s="401" t="s">
        <v>4086</v>
      </c>
      <c r="C67" s="401" t="s">
        <v>4079</v>
      </c>
      <c r="D67" s="399" t="s">
        <v>4090</v>
      </c>
      <c r="E67" s="401" t="s">
        <v>4094</v>
      </c>
      <c r="F67" s="399" t="s">
        <v>4068</v>
      </c>
      <c r="G67" s="399" t="s">
        <v>4089</v>
      </c>
      <c r="H67" s="399" t="s">
        <v>4093</v>
      </c>
      <c r="I67" s="399" t="s">
        <v>4092</v>
      </c>
      <c r="J67" s="399" t="s">
        <v>4091</v>
      </c>
      <c r="K67" s="399" t="s">
        <v>4087</v>
      </c>
      <c r="L67" s="397" t="s">
        <v>2758</v>
      </c>
      <c r="M67" s="395"/>
      <c r="N67" s="395"/>
      <c r="O67" s="395"/>
      <c r="P67" s="395"/>
      <c r="Q67" s="395"/>
      <c r="R67" s="395"/>
      <c r="S67" s="395"/>
      <c r="T67" s="395"/>
      <c r="U67" s="395"/>
    </row>
    <row r="68" spans="1:21" ht="12.75">
      <c r="A68" s="397" t="s">
        <v>2756</v>
      </c>
      <c r="B68" s="401" t="s">
        <v>4080</v>
      </c>
      <c r="C68" s="395" t="s">
        <v>4086</v>
      </c>
      <c r="D68" s="395" t="s">
        <v>4079</v>
      </c>
      <c r="E68" s="399" t="s">
        <v>4090</v>
      </c>
      <c r="F68" s="399" t="s">
        <v>4068</v>
      </c>
      <c r="G68" s="399" t="s">
        <v>4089</v>
      </c>
      <c r="H68" s="399" t="s">
        <v>3168</v>
      </c>
      <c r="I68" s="399" t="s">
        <v>4084</v>
      </c>
      <c r="J68" s="400" t="s">
        <v>4088</v>
      </c>
      <c r="K68" s="399" t="s">
        <v>4087</v>
      </c>
      <c r="L68" s="397" t="s">
        <v>2756</v>
      </c>
      <c r="M68" s="395"/>
      <c r="N68" s="395"/>
      <c r="O68" s="395"/>
      <c r="P68" s="395"/>
      <c r="Q68" s="395"/>
      <c r="R68" s="395"/>
      <c r="S68" s="395"/>
      <c r="T68" s="395"/>
      <c r="U68" s="395"/>
    </row>
    <row r="69" spans="1:21" ht="12.75">
      <c r="A69" s="397" t="s">
        <v>2749</v>
      </c>
      <c r="B69" s="401" t="s">
        <v>4081</v>
      </c>
      <c r="C69" s="401" t="s">
        <v>4080</v>
      </c>
      <c r="D69" s="395" t="s">
        <v>4079</v>
      </c>
      <c r="E69" s="395" t="s">
        <v>4086</v>
      </c>
      <c r="F69" s="399" t="s">
        <v>4068</v>
      </c>
      <c r="G69" s="399" t="s">
        <v>4067</v>
      </c>
      <c r="H69" s="399" t="s">
        <v>4085</v>
      </c>
      <c r="I69" s="399" t="s">
        <v>4084</v>
      </c>
      <c r="J69" s="399" t="s">
        <v>4083</v>
      </c>
      <c r="K69" s="399" t="s">
        <v>4082</v>
      </c>
      <c r="L69" s="397" t="s">
        <v>2749</v>
      </c>
      <c r="M69" s="395"/>
      <c r="N69" s="395"/>
      <c r="O69" s="395"/>
      <c r="P69" s="395"/>
      <c r="Q69" s="395"/>
      <c r="R69" s="395"/>
      <c r="S69" s="395"/>
      <c r="T69" s="395"/>
      <c r="U69" s="395"/>
    </row>
    <row r="70" spans="1:21" ht="12.75">
      <c r="A70" s="397" t="s">
        <v>2743</v>
      </c>
      <c r="B70" s="401" t="s">
        <v>4072</v>
      </c>
      <c r="C70" s="401" t="s">
        <v>4081</v>
      </c>
      <c r="D70" s="401" t="s">
        <v>4080</v>
      </c>
      <c r="E70" s="401" t="s">
        <v>4079</v>
      </c>
      <c r="F70" s="399" t="s">
        <v>4068</v>
      </c>
      <c r="G70" s="399" t="s">
        <v>4067</v>
      </c>
      <c r="H70" s="399" t="s">
        <v>4078</v>
      </c>
      <c r="I70" s="399" t="s">
        <v>4077</v>
      </c>
      <c r="J70" s="399" t="s">
        <v>4076</v>
      </c>
      <c r="K70" s="399" t="s">
        <v>4070</v>
      </c>
      <c r="L70" s="397" t="s">
        <v>2743</v>
      </c>
      <c r="M70" s="395"/>
      <c r="N70" s="395"/>
      <c r="O70" s="395"/>
      <c r="P70" s="395"/>
      <c r="Q70" s="395"/>
      <c r="R70" s="395"/>
      <c r="S70" s="395"/>
      <c r="T70" s="395"/>
      <c r="U70" s="395"/>
    </row>
    <row r="71" spans="1:21" ht="12.75">
      <c r="A71" s="397" t="s">
        <v>2736</v>
      </c>
      <c r="B71" s="395" t="s">
        <v>4075</v>
      </c>
      <c r="C71" s="395" t="s">
        <v>4074</v>
      </c>
      <c r="D71" s="395" t="s">
        <v>4073</v>
      </c>
      <c r="E71" s="401" t="s">
        <v>4072</v>
      </c>
      <c r="F71" s="399" t="s">
        <v>4068</v>
      </c>
      <c r="G71" s="399" t="s">
        <v>4067</v>
      </c>
      <c r="H71" s="399" t="s">
        <v>4066</v>
      </c>
      <c r="I71" s="399" t="s">
        <v>4071</v>
      </c>
      <c r="J71" s="399" t="s">
        <v>4065</v>
      </c>
      <c r="K71" s="399" t="s">
        <v>4070</v>
      </c>
      <c r="L71" s="397" t="s">
        <v>2736</v>
      </c>
      <c r="M71" s="395"/>
      <c r="N71" s="395"/>
      <c r="O71" s="395"/>
      <c r="P71" s="395"/>
      <c r="Q71" s="395"/>
      <c r="R71" s="395"/>
      <c r="S71" s="395"/>
      <c r="T71" s="395"/>
      <c r="U71" s="395"/>
    </row>
    <row r="72" spans="1:21" ht="12.75">
      <c r="A72" s="397" t="s">
        <v>2731</v>
      </c>
      <c r="B72" s="399" t="s">
        <v>4063</v>
      </c>
      <c r="C72" s="401" t="s">
        <v>4062</v>
      </c>
      <c r="D72" s="399" t="s">
        <v>4069</v>
      </c>
      <c r="E72" s="398" t="s">
        <v>2838</v>
      </c>
      <c r="F72" s="399" t="s">
        <v>4068</v>
      </c>
      <c r="G72" s="399" t="s">
        <v>4067</v>
      </c>
      <c r="H72" s="399" t="s">
        <v>4066</v>
      </c>
      <c r="I72" s="399" t="s">
        <v>4060</v>
      </c>
      <c r="J72" s="399" t="s">
        <v>4065</v>
      </c>
      <c r="K72" s="399" t="s">
        <v>4064</v>
      </c>
      <c r="L72" s="397" t="s">
        <v>2731</v>
      </c>
      <c r="M72" s="395"/>
      <c r="N72" s="395"/>
      <c r="O72" s="395"/>
      <c r="P72" s="395"/>
      <c r="Q72" s="395"/>
      <c r="R72" s="395"/>
      <c r="S72" s="395"/>
      <c r="T72" s="395"/>
      <c r="U72" s="395"/>
    </row>
    <row r="73" spans="1:21" ht="12.75">
      <c r="A73" s="397" t="s">
        <v>2728</v>
      </c>
      <c r="B73" s="399" t="s">
        <v>4063</v>
      </c>
      <c r="C73" s="401" t="s">
        <v>4062</v>
      </c>
      <c r="D73" s="398" t="s">
        <v>4061</v>
      </c>
      <c r="E73" s="399" t="s">
        <v>4058</v>
      </c>
      <c r="F73" s="398" t="s">
        <v>4036</v>
      </c>
      <c r="G73" s="399" t="s">
        <v>4057</v>
      </c>
      <c r="H73" s="400" t="s">
        <v>4056</v>
      </c>
      <c r="I73" s="399" t="s">
        <v>4060</v>
      </c>
      <c r="J73" s="400" t="s">
        <v>4055</v>
      </c>
      <c r="K73" s="399" t="s">
        <v>4042</v>
      </c>
      <c r="L73" s="397" t="s">
        <v>2728</v>
      </c>
      <c r="M73" s="395"/>
      <c r="N73" s="395"/>
      <c r="O73" s="395"/>
      <c r="P73" s="395"/>
      <c r="Q73" s="395"/>
      <c r="R73" s="395"/>
      <c r="S73" s="395"/>
      <c r="T73" s="395"/>
      <c r="U73" s="395"/>
    </row>
    <row r="74" spans="1:21" ht="12.75">
      <c r="A74" s="397" t="s">
        <v>2726</v>
      </c>
      <c r="B74" s="399" t="s">
        <v>4053</v>
      </c>
      <c r="C74" s="399" t="s">
        <v>4054</v>
      </c>
      <c r="D74" s="399" t="s">
        <v>4059</v>
      </c>
      <c r="E74" s="399" t="s">
        <v>4058</v>
      </c>
      <c r="F74" s="398" t="s">
        <v>4036</v>
      </c>
      <c r="G74" s="399" t="s">
        <v>4057</v>
      </c>
      <c r="H74" s="400" t="s">
        <v>4056</v>
      </c>
      <c r="I74" s="399" t="s">
        <v>3304</v>
      </c>
      <c r="J74" s="400" t="s">
        <v>4055</v>
      </c>
      <c r="K74" s="399" t="s">
        <v>4042</v>
      </c>
      <c r="L74" s="397" t="s">
        <v>2726</v>
      </c>
      <c r="M74" s="395"/>
      <c r="N74" s="395"/>
      <c r="O74" s="395"/>
      <c r="P74" s="395"/>
      <c r="Q74" s="395"/>
      <c r="R74" s="395"/>
      <c r="S74" s="395"/>
      <c r="T74" s="395"/>
      <c r="U74" s="395"/>
    </row>
    <row r="75" spans="1:21" ht="12.75">
      <c r="A75" s="397" t="s">
        <v>2724</v>
      </c>
      <c r="B75" s="398" t="s">
        <v>4044</v>
      </c>
      <c r="C75" s="399" t="s">
        <v>4049</v>
      </c>
      <c r="D75" s="399" t="s">
        <v>4053</v>
      </c>
      <c r="E75" s="399" t="s">
        <v>4054</v>
      </c>
      <c r="F75" s="398" t="s">
        <v>4036</v>
      </c>
      <c r="G75" s="398" t="s">
        <v>3618</v>
      </c>
      <c r="H75" s="400" t="s">
        <v>4050</v>
      </c>
      <c r="I75" s="398" t="s">
        <v>4052</v>
      </c>
      <c r="J75" s="398" t="s">
        <v>4051</v>
      </c>
      <c r="K75" s="399" t="s">
        <v>4042</v>
      </c>
      <c r="L75" s="397" t="s">
        <v>2724</v>
      </c>
      <c r="M75" s="395"/>
      <c r="N75" s="395"/>
      <c r="O75" s="395"/>
      <c r="P75" s="395"/>
      <c r="Q75" s="395"/>
      <c r="R75" s="395"/>
      <c r="S75" s="395"/>
      <c r="T75" s="395"/>
      <c r="U75" s="395"/>
    </row>
    <row r="76" spans="1:21" ht="12.75">
      <c r="A76" s="397" t="s">
        <v>2721</v>
      </c>
      <c r="B76" s="398" t="s">
        <v>2818</v>
      </c>
      <c r="C76" s="398" t="s">
        <v>4044</v>
      </c>
      <c r="D76" s="399" t="s">
        <v>4049</v>
      </c>
      <c r="E76" s="399" t="s">
        <v>4053</v>
      </c>
      <c r="F76" s="398" t="s">
        <v>4036</v>
      </c>
      <c r="G76" s="398" t="s">
        <v>4048</v>
      </c>
      <c r="H76" s="400" t="s">
        <v>4050</v>
      </c>
      <c r="I76" s="398" t="s">
        <v>4052</v>
      </c>
      <c r="J76" s="398" t="s">
        <v>4051</v>
      </c>
      <c r="K76" s="399" t="s">
        <v>4042</v>
      </c>
      <c r="L76" s="397" t="s">
        <v>2721</v>
      </c>
      <c r="M76" s="395"/>
      <c r="N76" s="395"/>
      <c r="O76" s="395"/>
      <c r="P76" s="395"/>
      <c r="Q76" s="395"/>
      <c r="R76" s="395"/>
      <c r="S76" s="395"/>
      <c r="T76" s="395"/>
      <c r="U76" s="395"/>
    </row>
    <row r="77" spans="1:21" ht="12.75">
      <c r="A77" s="397" t="s">
        <v>2716</v>
      </c>
      <c r="B77" s="398" t="s">
        <v>4045</v>
      </c>
      <c r="C77" s="398" t="s">
        <v>2818</v>
      </c>
      <c r="D77" s="398" t="s">
        <v>4044</v>
      </c>
      <c r="E77" s="399" t="s">
        <v>4049</v>
      </c>
      <c r="F77" s="398" t="s">
        <v>4036</v>
      </c>
      <c r="G77" s="398" t="s">
        <v>4048</v>
      </c>
      <c r="H77" s="400" t="s">
        <v>4050</v>
      </c>
      <c r="I77" s="398" t="s">
        <v>4047</v>
      </c>
      <c r="J77" s="398" t="s">
        <v>4043</v>
      </c>
      <c r="K77" s="399" t="s">
        <v>4042</v>
      </c>
      <c r="L77" s="397" t="s">
        <v>2716</v>
      </c>
      <c r="M77" s="395"/>
      <c r="N77" s="395"/>
      <c r="O77" s="395"/>
      <c r="P77" s="395"/>
      <c r="Q77" s="395"/>
      <c r="R77" s="395"/>
      <c r="S77" s="395"/>
      <c r="T77" s="395"/>
      <c r="U77" s="395"/>
    </row>
    <row r="78" spans="1:21" ht="12.75">
      <c r="A78" s="397" t="s">
        <v>2714</v>
      </c>
      <c r="B78" s="398" t="s">
        <v>4045</v>
      </c>
      <c r="C78" s="398" t="s">
        <v>2818</v>
      </c>
      <c r="D78" s="398" t="s">
        <v>4044</v>
      </c>
      <c r="E78" s="399" t="s">
        <v>4049</v>
      </c>
      <c r="F78" s="398" t="s">
        <v>4036</v>
      </c>
      <c r="G78" s="398" t="s">
        <v>4048</v>
      </c>
      <c r="H78" s="398" t="s">
        <v>4041</v>
      </c>
      <c r="I78" s="398" t="s">
        <v>4047</v>
      </c>
      <c r="J78" s="398" t="s">
        <v>4043</v>
      </c>
      <c r="K78" s="399" t="s">
        <v>4042</v>
      </c>
      <c r="L78" s="397" t="s">
        <v>2714</v>
      </c>
      <c r="M78" s="395"/>
      <c r="N78" s="395"/>
      <c r="O78" s="395"/>
      <c r="P78" s="395"/>
      <c r="Q78" s="395"/>
      <c r="R78" s="395"/>
      <c r="S78" s="395"/>
      <c r="T78" s="395"/>
      <c r="U78" s="395"/>
    </row>
    <row r="79" spans="1:21" ht="12.75">
      <c r="A79" s="397" t="s">
        <v>2708</v>
      </c>
      <c r="B79" s="399" t="s">
        <v>4046</v>
      </c>
      <c r="C79" s="398" t="s">
        <v>4045</v>
      </c>
      <c r="D79" s="398" t="s">
        <v>2818</v>
      </c>
      <c r="E79" s="398" t="s">
        <v>4044</v>
      </c>
      <c r="F79" s="398" t="s">
        <v>4036</v>
      </c>
      <c r="G79" s="398" t="s">
        <v>4035</v>
      </c>
      <c r="H79" s="398" t="s">
        <v>4041</v>
      </c>
      <c r="I79" s="398" t="s">
        <v>4040</v>
      </c>
      <c r="J79" s="398" t="s">
        <v>4043</v>
      </c>
      <c r="K79" s="399" t="s">
        <v>4042</v>
      </c>
      <c r="L79" s="397" t="s">
        <v>2708</v>
      </c>
      <c r="M79" s="395"/>
      <c r="N79" s="395"/>
      <c r="O79" s="395"/>
      <c r="P79" s="395"/>
      <c r="Q79" s="395"/>
      <c r="R79" s="395"/>
      <c r="S79" s="395"/>
      <c r="T79" s="395"/>
      <c r="U79" s="395"/>
    </row>
    <row r="80" spans="1:21" ht="12.75">
      <c r="A80" s="397" t="s">
        <v>2705</v>
      </c>
      <c r="B80" s="398" t="s">
        <v>4039</v>
      </c>
      <c r="C80" s="398" t="s">
        <v>4038</v>
      </c>
      <c r="D80" s="398" t="s">
        <v>2810</v>
      </c>
      <c r="E80" s="398" t="s">
        <v>4037</v>
      </c>
      <c r="F80" s="398" t="s">
        <v>4036</v>
      </c>
      <c r="G80" s="398" t="s">
        <v>4035</v>
      </c>
      <c r="H80" s="398" t="s">
        <v>4041</v>
      </c>
      <c r="I80" s="398" t="s">
        <v>4040</v>
      </c>
      <c r="J80" s="398" t="s">
        <v>3118</v>
      </c>
      <c r="K80" s="398" t="s">
        <v>4032</v>
      </c>
      <c r="L80" s="397" t="s">
        <v>2705</v>
      </c>
      <c r="M80" s="395"/>
      <c r="N80" s="395"/>
      <c r="O80" s="395"/>
      <c r="P80" s="395"/>
      <c r="Q80" s="395"/>
      <c r="R80" s="395"/>
      <c r="S80" s="395"/>
      <c r="T80" s="395"/>
      <c r="U80" s="395"/>
    </row>
    <row r="81" spans="1:21" ht="12.75">
      <c r="A81" s="397" t="s">
        <v>2702</v>
      </c>
      <c r="B81" s="398" t="s">
        <v>4039</v>
      </c>
      <c r="C81" s="398" t="s">
        <v>4038</v>
      </c>
      <c r="D81" s="398" t="s">
        <v>2810</v>
      </c>
      <c r="E81" s="398" t="s">
        <v>4037</v>
      </c>
      <c r="F81" s="398" t="s">
        <v>4036</v>
      </c>
      <c r="G81" s="398" t="s">
        <v>4035</v>
      </c>
      <c r="H81" s="398" t="s">
        <v>4034</v>
      </c>
      <c r="I81" s="398" t="s">
        <v>4040</v>
      </c>
      <c r="J81" s="398" t="s">
        <v>3118</v>
      </c>
      <c r="K81" s="398" t="s">
        <v>4032</v>
      </c>
      <c r="L81" s="397" t="s">
        <v>2702</v>
      </c>
      <c r="M81" s="395"/>
      <c r="N81" s="395"/>
      <c r="O81" s="395"/>
      <c r="P81" s="395"/>
      <c r="Q81" s="395"/>
      <c r="R81" s="395"/>
      <c r="S81" s="395"/>
      <c r="T81" s="395"/>
      <c r="U81" s="395"/>
    </row>
    <row r="82" spans="1:21" ht="12.75">
      <c r="A82" s="397" t="s">
        <v>2691</v>
      </c>
      <c r="B82" s="398" t="s">
        <v>4039</v>
      </c>
      <c r="C82" s="398" t="s">
        <v>4038</v>
      </c>
      <c r="D82" s="398" t="s">
        <v>2810</v>
      </c>
      <c r="E82" s="398" t="s">
        <v>4037</v>
      </c>
      <c r="F82" s="398" t="s">
        <v>4036</v>
      </c>
      <c r="G82" s="398" t="s">
        <v>4035</v>
      </c>
      <c r="H82" s="398" t="s">
        <v>4034</v>
      </c>
      <c r="I82" s="398" t="s">
        <v>4033</v>
      </c>
      <c r="J82" s="398" t="s">
        <v>3118</v>
      </c>
      <c r="K82" s="398" t="s">
        <v>4032</v>
      </c>
      <c r="L82" s="397" t="s">
        <v>2691</v>
      </c>
      <c r="M82" s="395"/>
      <c r="N82" s="395"/>
      <c r="O82" s="395"/>
      <c r="P82" s="395"/>
      <c r="Q82" s="395"/>
      <c r="R82" s="395"/>
      <c r="S82" s="395"/>
      <c r="T82" s="395"/>
      <c r="U82" s="395"/>
    </row>
    <row r="83" spans="1:21" ht="12.75">
      <c r="A83" s="397"/>
      <c r="B83" s="397"/>
      <c r="C83" s="397" t="s">
        <v>2682</v>
      </c>
      <c r="D83" s="397" t="s">
        <v>2681</v>
      </c>
      <c r="E83" s="397" t="s">
        <v>2680</v>
      </c>
      <c r="F83" s="397"/>
      <c r="G83" s="397" t="s">
        <v>2682</v>
      </c>
      <c r="H83" s="397" t="s">
        <v>2681</v>
      </c>
      <c r="I83" s="397" t="s">
        <v>2680</v>
      </c>
      <c r="J83" s="397"/>
      <c r="K83" s="397"/>
      <c r="L83" s="397"/>
      <c r="M83" s="395"/>
      <c r="N83" s="395"/>
      <c r="O83" s="395"/>
      <c r="P83" s="395"/>
      <c r="Q83" s="395"/>
      <c r="R83" s="395"/>
      <c r="S83" s="395"/>
      <c r="T83" s="395"/>
      <c r="U83" s="395"/>
    </row>
    <row r="84" spans="1:21" ht="12.75">
      <c r="A84" s="397"/>
      <c r="B84" s="396" t="s">
        <v>2679</v>
      </c>
      <c r="C84" s="267" t="s">
        <v>2678</v>
      </c>
      <c r="D84" s="267" t="s">
        <v>2677</v>
      </c>
      <c r="E84" s="267" t="s">
        <v>2676</v>
      </c>
      <c r="F84" s="396" t="s">
        <v>2679</v>
      </c>
      <c r="G84" s="267" t="s">
        <v>2678</v>
      </c>
      <c r="H84" s="267" t="s">
        <v>2677</v>
      </c>
      <c r="I84" s="267" t="s">
        <v>2676</v>
      </c>
      <c r="J84" s="397"/>
      <c r="K84" s="397"/>
      <c r="L84" s="397"/>
      <c r="M84" s="395"/>
      <c r="N84" s="395"/>
      <c r="O84" s="395"/>
      <c r="P84" s="395"/>
      <c r="Q84" s="395"/>
      <c r="R84" s="395"/>
      <c r="S84" s="395"/>
      <c r="T84" s="395"/>
      <c r="U84" s="395"/>
    </row>
    <row r="85" spans="1:21" ht="12.75">
      <c r="A85" s="397"/>
      <c r="B85" s="396" t="s">
        <v>1426</v>
      </c>
      <c r="C85" s="267" t="s">
        <v>2675</v>
      </c>
      <c r="D85" s="267" t="s">
        <v>2674</v>
      </c>
      <c r="E85" s="267" t="s">
        <v>2673</v>
      </c>
      <c r="F85" s="396" t="s">
        <v>1426</v>
      </c>
      <c r="G85" s="267" t="s">
        <v>2675</v>
      </c>
      <c r="H85" s="267" t="s">
        <v>2674</v>
      </c>
      <c r="I85" s="267" t="s">
        <v>2673</v>
      </c>
      <c r="J85" s="397"/>
      <c r="K85" s="397"/>
      <c r="L85" s="397"/>
      <c r="M85" s="395"/>
      <c r="N85" s="395"/>
      <c r="O85" s="395"/>
      <c r="P85" s="395"/>
      <c r="Q85" s="395"/>
      <c r="R85" s="395"/>
      <c r="S85" s="395"/>
      <c r="T85" s="395"/>
      <c r="U85" s="395"/>
    </row>
    <row r="86" spans="1:21" ht="12.75">
      <c r="A86" s="397" t="s">
        <v>2025</v>
      </c>
      <c r="B86" s="397" t="s">
        <v>4031</v>
      </c>
      <c r="C86" s="397" t="s">
        <v>4030</v>
      </c>
      <c r="D86" s="397" t="s">
        <v>4029</v>
      </c>
      <c r="E86" s="397" t="s">
        <v>4028</v>
      </c>
      <c r="F86" s="397" t="s">
        <v>4027</v>
      </c>
      <c r="G86" s="397" t="s">
        <v>4026</v>
      </c>
      <c r="H86" s="397" t="s">
        <v>2798</v>
      </c>
      <c r="I86" s="397" t="s">
        <v>4025</v>
      </c>
      <c r="J86" s="397" t="s">
        <v>2796</v>
      </c>
      <c r="K86" s="397" t="s">
        <v>2940</v>
      </c>
      <c r="L86" s="397" t="s">
        <v>2025</v>
      </c>
      <c r="M86" s="395"/>
      <c r="N86" s="395"/>
      <c r="O86" s="395"/>
      <c r="P86" s="395"/>
      <c r="Q86" s="395"/>
      <c r="R86" s="395"/>
      <c r="S86" s="395"/>
      <c r="T86" s="395"/>
      <c r="U86" s="395"/>
    </row>
    <row r="87" spans="1:21" ht="12.75">
      <c r="A87" s="397" t="s">
        <v>2939</v>
      </c>
      <c r="B87" s="404" t="s">
        <v>4013</v>
      </c>
      <c r="C87" s="413" t="s">
        <v>4019</v>
      </c>
      <c r="D87" s="395" t="s">
        <v>4024</v>
      </c>
      <c r="E87" s="395" t="s">
        <v>4023</v>
      </c>
      <c r="F87" s="401" t="s">
        <v>4007</v>
      </c>
      <c r="G87" s="401" t="s">
        <v>3995</v>
      </c>
      <c r="H87" s="395" t="s">
        <v>4018</v>
      </c>
      <c r="I87" s="395" t="s">
        <v>4022</v>
      </c>
      <c r="J87" s="395" t="s">
        <v>4011</v>
      </c>
      <c r="K87" s="401" t="s">
        <v>4021</v>
      </c>
      <c r="L87" s="397" t="s">
        <v>2935</v>
      </c>
      <c r="M87" s="395" t="s">
        <v>4020</v>
      </c>
      <c r="N87" s="395"/>
      <c r="O87" s="395"/>
      <c r="P87" s="395"/>
      <c r="Q87" s="395"/>
      <c r="R87" s="395"/>
      <c r="S87" s="395"/>
      <c r="T87" s="395"/>
      <c r="U87" s="395"/>
    </row>
    <row r="88" spans="1:21" ht="12.75">
      <c r="A88" s="397" t="s">
        <v>2934</v>
      </c>
      <c r="B88" s="404" t="s">
        <v>4015</v>
      </c>
      <c r="C88" s="404" t="s">
        <v>4014</v>
      </c>
      <c r="D88" s="404" t="s">
        <v>4013</v>
      </c>
      <c r="E88" s="413" t="s">
        <v>4019</v>
      </c>
      <c r="F88" s="401" t="s">
        <v>4007</v>
      </c>
      <c r="G88" s="401" t="s">
        <v>3995</v>
      </c>
      <c r="H88" s="395" t="s">
        <v>4018</v>
      </c>
      <c r="I88" s="395" t="s">
        <v>3407</v>
      </c>
      <c r="J88" s="395" t="s">
        <v>4011</v>
      </c>
      <c r="K88" s="395" t="s">
        <v>4017</v>
      </c>
      <c r="L88" s="397" t="s">
        <v>2926</v>
      </c>
      <c r="M88" s="395"/>
      <c r="N88" s="395"/>
      <c r="O88" s="395"/>
      <c r="P88" s="395"/>
      <c r="Q88" s="395"/>
      <c r="R88" s="395"/>
      <c r="S88" s="395"/>
      <c r="T88" s="395"/>
      <c r="U88" s="395"/>
    </row>
    <row r="89" spans="1:21" ht="12.75">
      <c r="A89" s="397" t="s">
        <v>2923</v>
      </c>
      <c r="B89" s="404" t="s">
        <v>4016</v>
      </c>
      <c r="C89" s="404" t="s">
        <v>4015</v>
      </c>
      <c r="D89" s="404" t="s">
        <v>4014</v>
      </c>
      <c r="E89" s="395" t="s">
        <v>4013</v>
      </c>
      <c r="F89" s="401" t="s">
        <v>4007</v>
      </c>
      <c r="G89" s="401" t="s">
        <v>3995</v>
      </c>
      <c r="H89" s="395" t="s">
        <v>4012</v>
      </c>
      <c r="I89" s="395" t="s">
        <v>3407</v>
      </c>
      <c r="J89" s="395" t="s">
        <v>4011</v>
      </c>
      <c r="K89" s="395" t="s">
        <v>4010</v>
      </c>
      <c r="L89" s="397" t="s">
        <v>2923</v>
      </c>
      <c r="M89" s="395"/>
      <c r="N89" s="395"/>
      <c r="O89" s="395"/>
      <c r="P89" s="395"/>
      <c r="Q89" s="395"/>
      <c r="R89" s="395"/>
      <c r="S89" s="395"/>
      <c r="T89" s="395"/>
      <c r="U89" s="395"/>
    </row>
    <row r="90" spans="1:21" ht="12.75">
      <c r="A90" s="397" t="s">
        <v>2922</v>
      </c>
      <c r="B90" s="400" t="s">
        <v>4009</v>
      </c>
      <c r="C90" s="401" t="s">
        <v>3997</v>
      </c>
      <c r="D90" s="401" t="s">
        <v>4008</v>
      </c>
      <c r="E90" s="401" t="s">
        <v>3399</v>
      </c>
      <c r="F90" s="401" t="s">
        <v>4007</v>
      </c>
      <c r="G90" s="401" t="s">
        <v>3995</v>
      </c>
      <c r="H90" s="395" t="s">
        <v>4006</v>
      </c>
      <c r="I90" s="401" t="s">
        <v>4005</v>
      </c>
      <c r="J90" s="401" t="s">
        <v>4004</v>
      </c>
      <c r="K90" s="395" t="s">
        <v>4003</v>
      </c>
      <c r="L90" s="397" t="s">
        <v>2920</v>
      </c>
      <c r="M90" s="395" t="s">
        <v>4002</v>
      </c>
      <c r="N90" s="395" t="s">
        <v>4001</v>
      </c>
      <c r="O90" s="395" t="s">
        <v>4000</v>
      </c>
      <c r="P90" s="395"/>
      <c r="Q90" s="395"/>
      <c r="R90" s="395"/>
      <c r="S90" s="395"/>
      <c r="T90" s="395"/>
      <c r="U90" s="395"/>
    </row>
    <row r="91" spans="1:21" ht="12.75">
      <c r="A91" s="397" t="s">
        <v>2913</v>
      </c>
      <c r="B91" s="395" t="s">
        <v>3971</v>
      </c>
      <c r="C91" s="401" t="s">
        <v>3999</v>
      </c>
      <c r="D91" s="395" t="s">
        <v>3998</v>
      </c>
      <c r="E91" s="401" t="s">
        <v>3997</v>
      </c>
      <c r="F91" s="395" t="s">
        <v>3996</v>
      </c>
      <c r="G91" s="401" t="s">
        <v>3995</v>
      </c>
      <c r="H91" s="401" t="s">
        <v>3994</v>
      </c>
      <c r="I91" s="401" t="s">
        <v>3993</v>
      </c>
      <c r="J91" s="395" t="s">
        <v>3992</v>
      </c>
      <c r="K91" s="399" t="s">
        <v>3991</v>
      </c>
      <c r="L91" s="397" t="s">
        <v>2913</v>
      </c>
      <c r="M91" s="395" t="s">
        <v>3990</v>
      </c>
      <c r="N91" s="395" t="s">
        <v>3989</v>
      </c>
      <c r="O91" s="395" t="s">
        <v>3988</v>
      </c>
      <c r="P91" s="395" t="s">
        <v>3987</v>
      </c>
      <c r="Q91" s="395" t="s">
        <v>3986</v>
      </c>
      <c r="R91" s="395" t="s">
        <v>3985</v>
      </c>
      <c r="S91" s="395" t="s">
        <v>3984</v>
      </c>
      <c r="T91" s="395" t="s">
        <v>3983</v>
      </c>
      <c r="U91" s="395"/>
    </row>
    <row r="92" spans="1:21" ht="12.75">
      <c r="A92" s="397" t="s">
        <v>2907</v>
      </c>
      <c r="B92" s="404" t="s">
        <v>3972</v>
      </c>
      <c r="C92" s="395" t="s">
        <v>3960</v>
      </c>
      <c r="D92" s="401" t="s">
        <v>3959</v>
      </c>
      <c r="E92" s="395" t="s">
        <v>3971</v>
      </c>
      <c r="F92" s="401" t="s">
        <v>3970</v>
      </c>
      <c r="G92" s="395" t="s">
        <v>3946</v>
      </c>
      <c r="H92" s="395" t="s">
        <v>3982</v>
      </c>
      <c r="I92" s="395" t="s">
        <v>3981</v>
      </c>
      <c r="J92" s="395" t="s">
        <v>3980</v>
      </c>
      <c r="K92" s="395" t="s">
        <v>3966</v>
      </c>
      <c r="L92" s="397" t="s">
        <v>2907</v>
      </c>
      <c r="M92" s="395" t="s">
        <v>3979</v>
      </c>
      <c r="N92" s="395" t="s">
        <v>3978</v>
      </c>
      <c r="O92" s="395" t="s">
        <v>3977</v>
      </c>
      <c r="P92" s="395" t="s">
        <v>3976</v>
      </c>
      <c r="Q92" s="395" t="s">
        <v>3975</v>
      </c>
      <c r="R92" s="395" t="s">
        <v>3974</v>
      </c>
      <c r="S92" s="395" t="s">
        <v>3973</v>
      </c>
      <c r="T92" s="395"/>
      <c r="U92" s="395"/>
    </row>
    <row r="93" spans="1:21" ht="12.75">
      <c r="A93" s="397" t="s">
        <v>2906</v>
      </c>
      <c r="B93" s="404" t="s">
        <v>3972</v>
      </c>
      <c r="C93" s="395" t="s">
        <v>3960</v>
      </c>
      <c r="D93" s="401" t="s">
        <v>3959</v>
      </c>
      <c r="E93" s="395" t="s">
        <v>3971</v>
      </c>
      <c r="F93" s="401" t="s">
        <v>3970</v>
      </c>
      <c r="G93" s="395" t="s">
        <v>3946</v>
      </c>
      <c r="H93" s="401" t="s">
        <v>3969</v>
      </c>
      <c r="I93" s="401" t="s">
        <v>3968</v>
      </c>
      <c r="J93" s="395" t="s">
        <v>3967</v>
      </c>
      <c r="K93" s="395" t="s">
        <v>3966</v>
      </c>
      <c r="L93" s="397" t="s">
        <v>2904</v>
      </c>
      <c r="M93" s="395" t="s">
        <v>3965</v>
      </c>
      <c r="N93" s="395" t="s">
        <v>3964</v>
      </c>
      <c r="O93" s="395" t="s">
        <v>3963</v>
      </c>
      <c r="P93" s="395" t="s">
        <v>3962</v>
      </c>
      <c r="Q93" s="395" t="s">
        <v>3961</v>
      </c>
      <c r="R93" s="395"/>
      <c r="S93" s="395"/>
      <c r="T93" s="395"/>
      <c r="U93" s="395"/>
    </row>
    <row r="94" spans="1:21" ht="12.75">
      <c r="A94" s="397" t="s">
        <v>2903</v>
      </c>
      <c r="B94" s="395" t="s">
        <v>3948</v>
      </c>
      <c r="C94" s="395" t="s">
        <v>3960</v>
      </c>
      <c r="D94" s="401" t="s">
        <v>3959</v>
      </c>
      <c r="E94" s="401" t="s">
        <v>3947</v>
      </c>
      <c r="F94" s="401" t="s">
        <v>3899</v>
      </c>
      <c r="G94" s="395" t="s">
        <v>3946</v>
      </c>
      <c r="H94" s="395" t="s">
        <v>3958</v>
      </c>
      <c r="I94" s="395" t="s">
        <v>3957</v>
      </c>
      <c r="J94" s="401" t="s">
        <v>3956</v>
      </c>
      <c r="K94" s="401" t="s">
        <v>3955</v>
      </c>
      <c r="L94" s="397" t="s">
        <v>2899</v>
      </c>
      <c r="M94" s="395" t="s">
        <v>3954</v>
      </c>
      <c r="N94" s="395" t="s">
        <v>3953</v>
      </c>
      <c r="O94" s="395" t="s">
        <v>3952</v>
      </c>
      <c r="P94" s="395" t="s">
        <v>3951</v>
      </c>
      <c r="Q94" s="395"/>
      <c r="R94" s="395"/>
      <c r="S94" s="395"/>
      <c r="T94" s="395"/>
      <c r="U94" s="395"/>
    </row>
    <row r="95" spans="1:21" ht="12.75">
      <c r="A95" s="397" t="s">
        <v>2898</v>
      </c>
      <c r="B95" s="395" t="s">
        <v>3950</v>
      </c>
      <c r="C95" s="395" t="s">
        <v>3949</v>
      </c>
      <c r="D95" s="395" t="s">
        <v>3948</v>
      </c>
      <c r="E95" s="401" t="s">
        <v>3947</v>
      </c>
      <c r="F95" s="401" t="s">
        <v>3899</v>
      </c>
      <c r="G95" s="395" t="s">
        <v>3946</v>
      </c>
      <c r="H95" s="401" t="s">
        <v>3940</v>
      </c>
      <c r="I95" s="401" t="s">
        <v>3945</v>
      </c>
      <c r="J95" s="395" t="s">
        <v>3944</v>
      </c>
      <c r="K95" s="399" t="s">
        <v>3937</v>
      </c>
      <c r="L95" s="397" t="s">
        <v>2891</v>
      </c>
      <c r="M95" s="395" t="s">
        <v>3943</v>
      </c>
      <c r="N95" s="395"/>
      <c r="O95" s="395"/>
      <c r="P95" s="395"/>
      <c r="Q95" s="395"/>
      <c r="R95" s="395"/>
      <c r="S95" s="395"/>
      <c r="T95" s="395"/>
      <c r="U95" s="395"/>
    </row>
    <row r="96" spans="1:21" ht="12.75">
      <c r="A96" s="397" t="s">
        <v>2885</v>
      </c>
      <c r="B96" s="401" t="s">
        <v>3932</v>
      </c>
      <c r="C96" s="395" t="s">
        <v>3942</v>
      </c>
      <c r="D96" s="395" t="s">
        <v>3941</v>
      </c>
      <c r="E96" s="401" t="s">
        <v>3931</v>
      </c>
      <c r="F96" s="401" t="s">
        <v>3899</v>
      </c>
      <c r="G96" s="399" t="s">
        <v>3905</v>
      </c>
      <c r="H96" s="401" t="s">
        <v>3940</v>
      </c>
      <c r="I96" s="395" t="s">
        <v>3939</v>
      </c>
      <c r="J96" s="401" t="s">
        <v>3938</v>
      </c>
      <c r="K96" s="399" t="s">
        <v>3937</v>
      </c>
      <c r="L96" s="397" t="s">
        <v>2885</v>
      </c>
      <c r="M96" s="395" t="s">
        <v>3936</v>
      </c>
      <c r="N96" s="395" t="s">
        <v>3935</v>
      </c>
      <c r="O96" s="395"/>
      <c r="P96" s="395"/>
      <c r="Q96" s="395"/>
      <c r="R96" s="395"/>
      <c r="S96" s="395"/>
      <c r="T96" s="395"/>
      <c r="U96" s="395"/>
    </row>
    <row r="97" spans="1:21" ht="12.75">
      <c r="A97" s="397" t="s">
        <v>2883</v>
      </c>
      <c r="B97" s="395" t="s">
        <v>3934</v>
      </c>
      <c r="C97" s="395" t="s">
        <v>3933</v>
      </c>
      <c r="D97" s="401" t="s">
        <v>3932</v>
      </c>
      <c r="E97" s="401" t="s">
        <v>3931</v>
      </c>
      <c r="F97" s="401" t="s">
        <v>3899</v>
      </c>
      <c r="G97" s="399" t="s">
        <v>3905</v>
      </c>
      <c r="H97" s="399" t="s">
        <v>3930</v>
      </c>
      <c r="I97" s="399" t="s">
        <v>3929</v>
      </c>
      <c r="J97" s="401" t="s">
        <v>3928</v>
      </c>
      <c r="K97" s="395" t="s">
        <v>3873</v>
      </c>
      <c r="L97" s="397" t="s">
        <v>2883</v>
      </c>
      <c r="M97" s="395" t="s">
        <v>3927</v>
      </c>
      <c r="N97" s="395" t="s">
        <v>3926</v>
      </c>
      <c r="O97" s="395"/>
      <c r="P97" s="395"/>
      <c r="Q97" s="395"/>
      <c r="R97" s="395"/>
      <c r="S97" s="395"/>
      <c r="T97" s="395"/>
      <c r="U97" s="395"/>
    </row>
    <row r="98" spans="1:21" ht="12.75">
      <c r="A98" s="397" t="s">
        <v>2783</v>
      </c>
      <c r="B98" s="400" t="s">
        <v>3916</v>
      </c>
      <c r="C98" s="395" t="s">
        <v>3925</v>
      </c>
      <c r="D98" s="401" t="s">
        <v>3924</v>
      </c>
      <c r="E98" s="401" t="s">
        <v>3368</v>
      </c>
      <c r="F98" s="401" t="s">
        <v>3899</v>
      </c>
      <c r="G98" s="399" t="s">
        <v>3905</v>
      </c>
      <c r="H98" s="399" t="s">
        <v>3889</v>
      </c>
      <c r="I98" s="401" t="s">
        <v>3923</v>
      </c>
      <c r="J98" s="401" t="s">
        <v>3922</v>
      </c>
      <c r="K98" s="395" t="s">
        <v>3873</v>
      </c>
      <c r="L98" s="397" t="s">
        <v>2783</v>
      </c>
      <c r="M98" s="403" t="s">
        <v>3921</v>
      </c>
      <c r="N98" s="403" t="s">
        <v>3920</v>
      </c>
      <c r="O98" s="403" t="s">
        <v>3919</v>
      </c>
      <c r="P98" s="395"/>
      <c r="Q98" s="395"/>
      <c r="R98" s="395"/>
      <c r="S98" s="395"/>
      <c r="T98" s="395"/>
      <c r="U98" s="395"/>
    </row>
    <row r="99" spans="1:21" ht="12.75">
      <c r="A99" s="397" t="s">
        <v>2782</v>
      </c>
      <c r="B99" s="401" t="s">
        <v>3918</v>
      </c>
      <c r="C99" s="395" t="s">
        <v>3917</v>
      </c>
      <c r="D99" s="400" t="s">
        <v>3916</v>
      </c>
      <c r="E99" s="401" t="s">
        <v>3368</v>
      </c>
      <c r="F99" s="401" t="s">
        <v>3899</v>
      </c>
      <c r="G99" s="399" t="s">
        <v>3905</v>
      </c>
      <c r="H99" s="399" t="s">
        <v>3889</v>
      </c>
      <c r="I99" s="401" t="s">
        <v>3915</v>
      </c>
      <c r="J99" s="399" t="s">
        <v>3193</v>
      </c>
      <c r="K99" s="395" t="s">
        <v>3873</v>
      </c>
      <c r="L99" s="397" t="s">
        <v>2782</v>
      </c>
      <c r="M99" s="403" t="s">
        <v>3914</v>
      </c>
      <c r="N99" s="403" t="s">
        <v>3913</v>
      </c>
      <c r="O99" s="395" t="s">
        <v>3912</v>
      </c>
      <c r="P99" s="395"/>
      <c r="Q99" s="395"/>
      <c r="R99" s="395"/>
      <c r="S99" s="395"/>
      <c r="T99" s="395"/>
      <c r="U99" s="395"/>
    </row>
    <row r="100" spans="1:21" ht="12.75">
      <c r="A100" s="397" t="s">
        <v>2780</v>
      </c>
      <c r="B100" s="400" t="s">
        <v>3906</v>
      </c>
      <c r="C100" s="401" t="s">
        <v>3911</v>
      </c>
      <c r="D100" s="401" t="s">
        <v>3910</v>
      </c>
      <c r="E100" s="401" t="s">
        <v>3909</v>
      </c>
      <c r="F100" s="401" t="s">
        <v>3899</v>
      </c>
      <c r="G100" s="399" t="s">
        <v>3905</v>
      </c>
      <c r="H100" s="399" t="s">
        <v>3889</v>
      </c>
      <c r="I100" s="399" t="s">
        <v>3908</v>
      </c>
      <c r="J100" s="401" t="s">
        <v>3348</v>
      </c>
      <c r="K100" s="395" t="s">
        <v>3873</v>
      </c>
      <c r="L100" s="397" t="s">
        <v>2780</v>
      </c>
      <c r="M100" s="395"/>
      <c r="N100" s="395"/>
      <c r="O100" s="395"/>
      <c r="P100" s="395"/>
      <c r="Q100" s="395"/>
      <c r="R100" s="395"/>
      <c r="S100" s="395"/>
      <c r="T100" s="395"/>
      <c r="U100" s="395"/>
    </row>
    <row r="101" spans="1:21" ht="12.75">
      <c r="A101" s="397" t="s">
        <v>2779</v>
      </c>
      <c r="B101" s="401" t="s">
        <v>3900</v>
      </c>
      <c r="C101" s="401" t="s">
        <v>2870</v>
      </c>
      <c r="D101" s="395" t="s">
        <v>3907</v>
      </c>
      <c r="E101" s="400" t="s">
        <v>3906</v>
      </c>
      <c r="F101" s="401" t="s">
        <v>3899</v>
      </c>
      <c r="G101" s="399" t="s">
        <v>3905</v>
      </c>
      <c r="H101" s="399" t="s">
        <v>3889</v>
      </c>
      <c r="I101" s="399" t="s">
        <v>3904</v>
      </c>
      <c r="J101" s="401" t="s">
        <v>3898</v>
      </c>
      <c r="K101" s="395" t="s">
        <v>3873</v>
      </c>
      <c r="L101" s="397" t="s">
        <v>2779</v>
      </c>
      <c r="M101" s="403" t="s">
        <v>3903</v>
      </c>
      <c r="N101" s="395" t="s">
        <v>3902</v>
      </c>
      <c r="O101" s="395"/>
      <c r="P101" s="395"/>
      <c r="Q101" s="395"/>
      <c r="R101" s="395"/>
      <c r="S101" s="395"/>
      <c r="T101" s="395"/>
      <c r="U101" s="395"/>
    </row>
    <row r="102" spans="1:21" ht="12.75">
      <c r="A102" s="397" t="s">
        <v>2778</v>
      </c>
      <c r="B102" s="400" t="s">
        <v>3901</v>
      </c>
      <c r="C102" s="401" t="s">
        <v>3358</v>
      </c>
      <c r="D102" s="399" t="s">
        <v>3180</v>
      </c>
      <c r="E102" s="401" t="s">
        <v>3900</v>
      </c>
      <c r="F102" s="401" t="s">
        <v>3899</v>
      </c>
      <c r="G102" s="399" t="s">
        <v>3886</v>
      </c>
      <c r="H102" s="399" t="s">
        <v>3889</v>
      </c>
      <c r="I102" s="401" t="s">
        <v>3353</v>
      </c>
      <c r="J102" s="401" t="s">
        <v>3898</v>
      </c>
      <c r="K102" s="395" t="s">
        <v>3873</v>
      </c>
      <c r="L102" s="397" t="s">
        <v>2778</v>
      </c>
      <c r="M102" s="395"/>
      <c r="N102" s="395"/>
      <c r="O102" s="395"/>
      <c r="P102" s="395"/>
      <c r="Q102" s="395"/>
      <c r="R102" s="395"/>
      <c r="S102" s="395"/>
      <c r="T102" s="395"/>
      <c r="U102" s="395"/>
    </row>
    <row r="103" spans="1:21" ht="12.75">
      <c r="A103" s="397" t="s">
        <v>2777</v>
      </c>
      <c r="B103" s="401" t="s">
        <v>3897</v>
      </c>
      <c r="C103" s="401" t="s">
        <v>3896</v>
      </c>
      <c r="D103" s="395" t="s">
        <v>3895</v>
      </c>
      <c r="E103" s="395" t="s">
        <v>3894</v>
      </c>
      <c r="F103" s="399" t="s">
        <v>3890</v>
      </c>
      <c r="G103" s="399" t="s">
        <v>3886</v>
      </c>
      <c r="H103" s="399" t="s">
        <v>3889</v>
      </c>
      <c r="I103" s="401" t="s">
        <v>3353</v>
      </c>
      <c r="J103" s="401" t="s">
        <v>3893</v>
      </c>
      <c r="K103" s="395" t="s">
        <v>3873</v>
      </c>
      <c r="L103" s="397" t="s">
        <v>2777</v>
      </c>
      <c r="M103" s="395"/>
      <c r="N103" s="395"/>
      <c r="O103" s="395"/>
      <c r="P103" s="395"/>
      <c r="Q103" s="395"/>
      <c r="R103" s="395"/>
      <c r="S103" s="395"/>
      <c r="T103" s="395"/>
      <c r="U103" s="395"/>
    </row>
    <row r="104" spans="1:21" ht="12.75">
      <c r="A104" s="397" t="s">
        <v>2775</v>
      </c>
      <c r="B104" s="400" t="s">
        <v>3888</v>
      </c>
      <c r="C104" s="399" t="s">
        <v>3887</v>
      </c>
      <c r="D104" s="401" t="s">
        <v>3892</v>
      </c>
      <c r="E104" s="401" t="s">
        <v>3891</v>
      </c>
      <c r="F104" s="399" t="s">
        <v>3890</v>
      </c>
      <c r="G104" s="399" t="s">
        <v>3886</v>
      </c>
      <c r="H104" s="399" t="s">
        <v>3889</v>
      </c>
      <c r="I104" s="401" t="s">
        <v>3885</v>
      </c>
      <c r="J104" s="399" t="s">
        <v>3884</v>
      </c>
      <c r="K104" s="395" t="s">
        <v>3873</v>
      </c>
      <c r="L104" s="397" t="s">
        <v>2775</v>
      </c>
      <c r="M104" s="395"/>
      <c r="N104" s="395"/>
      <c r="O104" s="395"/>
      <c r="P104" s="395"/>
      <c r="Q104" s="395"/>
      <c r="R104" s="395"/>
      <c r="S104" s="395"/>
      <c r="T104" s="395"/>
      <c r="U104" s="395"/>
    </row>
    <row r="105" spans="1:21" ht="12.75">
      <c r="A105" s="397" t="s">
        <v>2773</v>
      </c>
      <c r="B105" s="401" t="s">
        <v>3883</v>
      </c>
      <c r="C105" s="399" t="s">
        <v>3882</v>
      </c>
      <c r="D105" s="400" t="s">
        <v>3888</v>
      </c>
      <c r="E105" s="399" t="s">
        <v>3887</v>
      </c>
      <c r="F105" s="399" t="s">
        <v>2835</v>
      </c>
      <c r="G105" s="399" t="s">
        <v>3886</v>
      </c>
      <c r="H105" s="399" t="s">
        <v>3880</v>
      </c>
      <c r="I105" s="401" t="s">
        <v>3885</v>
      </c>
      <c r="J105" s="399" t="s">
        <v>3884</v>
      </c>
      <c r="K105" s="395" t="s">
        <v>3873</v>
      </c>
      <c r="L105" s="397" t="s">
        <v>2773</v>
      </c>
      <c r="M105" s="395"/>
      <c r="N105" s="395"/>
      <c r="O105" s="395"/>
      <c r="P105" s="395"/>
      <c r="Q105" s="395"/>
      <c r="R105" s="395"/>
      <c r="S105" s="395"/>
      <c r="T105" s="395"/>
      <c r="U105" s="395"/>
    </row>
    <row r="106" spans="1:21" ht="12.75">
      <c r="A106" s="397" t="s">
        <v>2766</v>
      </c>
      <c r="B106" s="401" t="s">
        <v>3878</v>
      </c>
      <c r="C106" s="395" t="s">
        <v>3163</v>
      </c>
      <c r="D106" s="401" t="s">
        <v>3883</v>
      </c>
      <c r="E106" s="399" t="s">
        <v>3882</v>
      </c>
      <c r="F106" s="399" t="s">
        <v>2835</v>
      </c>
      <c r="G106" s="399" t="s">
        <v>3881</v>
      </c>
      <c r="H106" s="399" t="s">
        <v>3880</v>
      </c>
      <c r="I106" s="399" t="s">
        <v>3875</v>
      </c>
      <c r="J106" s="399" t="s">
        <v>3874</v>
      </c>
      <c r="K106" s="395" t="s">
        <v>3873</v>
      </c>
      <c r="L106" s="397" t="s">
        <v>2766</v>
      </c>
      <c r="M106" s="395"/>
      <c r="N106" s="395"/>
      <c r="O106" s="395"/>
      <c r="P106" s="395"/>
      <c r="Q106" s="395"/>
      <c r="R106" s="395"/>
      <c r="S106" s="395"/>
      <c r="T106" s="395"/>
      <c r="U106" s="395"/>
    </row>
    <row r="107" spans="1:21" ht="12.75">
      <c r="A107" s="397" t="s">
        <v>2758</v>
      </c>
      <c r="B107" s="401" t="s">
        <v>3871</v>
      </c>
      <c r="C107" s="401" t="s">
        <v>3879</v>
      </c>
      <c r="D107" s="401" t="s">
        <v>3878</v>
      </c>
      <c r="E107" s="395" t="s">
        <v>3163</v>
      </c>
      <c r="F107" s="399" t="s">
        <v>2835</v>
      </c>
      <c r="G107" s="399" t="s">
        <v>3877</v>
      </c>
      <c r="H107" s="395" t="s">
        <v>3876</v>
      </c>
      <c r="I107" s="399" t="s">
        <v>3875</v>
      </c>
      <c r="J107" s="399" t="s">
        <v>3874</v>
      </c>
      <c r="K107" s="395" t="s">
        <v>3873</v>
      </c>
      <c r="L107" s="397" t="s">
        <v>2758</v>
      </c>
      <c r="M107" s="395"/>
      <c r="N107" s="395"/>
      <c r="O107" s="395"/>
      <c r="P107" s="395"/>
      <c r="Q107" s="395"/>
      <c r="R107" s="395"/>
      <c r="S107" s="395"/>
      <c r="T107" s="395"/>
      <c r="U107" s="395"/>
    </row>
    <row r="108" spans="1:21" ht="12.75">
      <c r="A108" s="397" t="s">
        <v>2756</v>
      </c>
      <c r="B108" s="401" t="s">
        <v>3864</v>
      </c>
      <c r="C108" s="395" t="s">
        <v>3863</v>
      </c>
      <c r="D108" s="401" t="s">
        <v>3872</v>
      </c>
      <c r="E108" s="401" t="s">
        <v>3871</v>
      </c>
      <c r="F108" s="399" t="s">
        <v>2835</v>
      </c>
      <c r="G108" s="399" t="s">
        <v>2738</v>
      </c>
      <c r="H108" s="399" t="s">
        <v>3870</v>
      </c>
      <c r="I108" s="399" t="s">
        <v>3869</v>
      </c>
      <c r="J108" s="401" t="s">
        <v>3868</v>
      </c>
      <c r="K108" s="399" t="s">
        <v>3867</v>
      </c>
      <c r="L108" s="397" t="s">
        <v>2756</v>
      </c>
      <c r="M108" s="395"/>
      <c r="N108" s="395"/>
      <c r="O108" s="395"/>
      <c r="P108" s="395"/>
      <c r="Q108" s="395"/>
      <c r="R108" s="395"/>
      <c r="S108" s="395"/>
      <c r="T108" s="395"/>
      <c r="U108" s="395"/>
    </row>
    <row r="109" spans="1:21" ht="12.75">
      <c r="A109" s="397" t="s">
        <v>2749</v>
      </c>
      <c r="B109" s="401" t="s">
        <v>3866</v>
      </c>
      <c r="C109" s="401" t="s">
        <v>3865</v>
      </c>
      <c r="D109" s="401" t="s">
        <v>3864</v>
      </c>
      <c r="E109" s="395" t="s">
        <v>3863</v>
      </c>
      <c r="F109" s="399" t="s">
        <v>2835</v>
      </c>
      <c r="G109" s="399" t="s">
        <v>2738</v>
      </c>
      <c r="H109" s="395" t="s">
        <v>3862</v>
      </c>
      <c r="I109" s="401" t="s">
        <v>3861</v>
      </c>
      <c r="J109" s="399" t="s">
        <v>3860</v>
      </c>
      <c r="K109" s="401" t="s">
        <v>3859</v>
      </c>
      <c r="L109" s="397" t="s">
        <v>2749</v>
      </c>
      <c r="M109" s="395"/>
      <c r="N109" s="395"/>
      <c r="O109" s="395"/>
      <c r="P109" s="395"/>
      <c r="Q109" s="395"/>
      <c r="R109" s="395"/>
      <c r="S109" s="395"/>
      <c r="T109" s="395"/>
      <c r="U109" s="395"/>
    </row>
    <row r="110" spans="1:21" ht="12.75">
      <c r="A110" s="397" t="s">
        <v>2743</v>
      </c>
      <c r="B110" s="399" t="s">
        <v>3856</v>
      </c>
      <c r="C110" s="395" t="s">
        <v>3855</v>
      </c>
      <c r="D110" s="395" t="s">
        <v>3858</v>
      </c>
      <c r="E110" s="399" t="s">
        <v>3854</v>
      </c>
      <c r="F110" s="399" t="s">
        <v>3803</v>
      </c>
      <c r="G110" s="399" t="s">
        <v>2738</v>
      </c>
      <c r="H110" s="399" t="s">
        <v>3853</v>
      </c>
      <c r="I110" s="399" t="s">
        <v>3852</v>
      </c>
      <c r="J110" s="399" t="s">
        <v>3851</v>
      </c>
      <c r="K110" s="399" t="s">
        <v>3846</v>
      </c>
      <c r="L110" s="397" t="s">
        <v>2743</v>
      </c>
      <c r="M110" s="395"/>
      <c r="N110" s="395"/>
      <c r="O110" s="395"/>
      <c r="P110" s="395"/>
      <c r="Q110" s="395"/>
      <c r="R110" s="395"/>
      <c r="S110" s="395"/>
      <c r="T110" s="395"/>
      <c r="U110" s="395"/>
    </row>
    <row r="111" spans="1:21" ht="12.75">
      <c r="A111" s="397" t="s">
        <v>2736</v>
      </c>
      <c r="B111" s="399" t="s">
        <v>3857</v>
      </c>
      <c r="C111" s="399" t="s">
        <v>3856</v>
      </c>
      <c r="D111" s="395" t="s">
        <v>3855</v>
      </c>
      <c r="E111" s="399" t="s">
        <v>3854</v>
      </c>
      <c r="F111" s="399" t="s">
        <v>3803</v>
      </c>
      <c r="G111" s="399" t="s">
        <v>2738</v>
      </c>
      <c r="H111" s="399" t="s">
        <v>3853</v>
      </c>
      <c r="I111" s="399" t="s">
        <v>3852</v>
      </c>
      <c r="J111" s="399" t="s">
        <v>3851</v>
      </c>
      <c r="K111" s="399" t="s">
        <v>3846</v>
      </c>
      <c r="L111" s="397" t="s">
        <v>2736</v>
      </c>
      <c r="M111" s="395"/>
      <c r="N111" s="395"/>
      <c r="O111" s="395"/>
      <c r="P111" s="395"/>
      <c r="Q111" s="395"/>
      <c r="R111" s="395"/>
      <c r="S111" s="395"/>
      <c r="T111" s="395"/>
      <c r="U111" s="395"/>
    </row>
    <row r="112" spans="1:21" ht="12.75">
      <c r="A112" s="397" t="s">
        <v>2731</v>
      </c>
      <c r="B112" s="401" t="s">
        <v>3839</v>
      </c>
      <c r="C112" s="399" t="s">
        <v>3843</v>
      </c>
      <c r="D112" s="399" t="s">
        <v>3838</v>
      </c>
      <c r="E112" s="398" t="s">
        <v>3850</v>
      </c>
      <c r="F112" s="399" t="s">
        <v>3803</v>
      </c>
      <c r="G112" s="398" t="s">
        <v>3837</v>
      </c>
      <c r="H112" s="399" t="s">
        <v>3849</v>
      </c>
      <c r="I112" s="399" t="s">
        <v>3848</v>
      </c>
      <c r="J112" s="399" t="s">
        <v>3847</v>
      </c>
      <c r="K112" s="399" t="s">
        <v>3846</v>
      </c>
      <c r="L112" s="397" t="s">
        <v>2731</v>
      </c>
      <c r="M112" s="395" t="s">
        <v>3845</v>
      </c>
      <c r="N112" s="398" t="s">
        <v>3844</v>
      </c>
      <c r="O112" s="395"/>
      <c r="P112" s="395"/>
      <c r="Q112" s="395"/>
      <c r="R112" s="395"/>
      <c r="S112" s="395"/>
      <c r="T112" s="395"/>
      <c r="U112" s="395"/>
    </row>
    <row r="113" spans="1:21" ht="12.75">
      <c r="A113" s="397" t="s">
        <v>2728</v>
      </c>
      <c r="B113" s="399" t="s">
        <v>3834</v>
      </c>
      <c r="C113" s="401" t="s">
        <v>3839</v>
      </c>
      <c r="D113" s="399" t="s">
        <v>3843</v>
      </c>
      <c r="E113" s="399" t="s">
        <v>3838</v>
      </c>
      <c r="F113" s="399" t="s">
        <v>3803</v>
      </c>
      <c r="G113" s="398" t="s">
        <v>3837</v>
      </c>
      <c r="H113" s="399" t="s">
        <v>3842</v>
      </c>
      <c r="I113" s="399" t="s">
        <v>3841</v>
      </c>
      <c r="J113" s="399" t="s">
        <v>3835</v>
      </c>
      <c r="K113" s="398" t="s">
        <v>3840</v>
      </c>
      <c r="L113" s="397" t="s">
        <v>2728</v>
      </c>
      <c r="M113" s="395"/>
      <c r="N113" s="395"/>
      <c r="O113" s="395"/>
      <c r="P113" s="395"/>
      <c r="Q113" s="395"/>
      <c r="R113" s="395"/>
      <c r="S113" s="395"/>
      <c r="T113" s="395"/>
      <c r="U113" s="395"/>
    </row>
    <row r="114" spans="1:21" ht="12.75">
      <c r="A114" s="397" t="s">
        <v>2726</v>
      </c>
      <c r="B114" s="398" t="s">
        <v>3831</v>
      </c>
      <c r="C114" s="399" t="s">
        <v>3834</v>
      </c>
      <c r="D114" s="401" t="s">
        <v>3839</v>
      </c>
      <c r="E114" s="399" t="s">
        <v>3838</v>
      </c>
      <c r="F114" s="399" t="s">
        <v>3803</v>
      </c>
      <c r="G114" s="398" t="s">
        <v>3837</v>
      </c>
      <c r="H114" s="400" t="s">
        <v>3836</v>
      </c>
      <c r="I114" s="399" t="s">
        <v>3829</v>
      </c>
      <c r="J114" s="399" t="s">
        <v>3835</v>
      </c>
      <c r="K114" s="399" t="s">
        <v>3134</v>
      </c>
      <c r="L114" s="397" t="s">
        <v>2726</v>
      </c>
      <c r="M114" s="395"/>
      <c r="N114" s="395"/>
      <c r="O114" s="395"/>
      <c r="P114" s="395"/>
      <c r="Q114" s="395"/>
      <c r="R114" s="395"/>
      <c r="S114" s="395"/>
      <c r="T114" s="395"/>
      <c r="U114" s="395"/>
    </row>
    <row r="115" spans="1:21" ht="12.75">
      <c r="A115" s="397" t="s">
        <v>2724</v>
      </c>
      <c r="B115" s="399" t="s">
        <v>3820</v>
      </c>
      <c r="C115" s="399" t="s">
        <v>3819</v>
      </c>
      <c r="D115" s="398" t="s">
        <v>3831</v>
      </c>
      <c r="E115" s="399" t="s">
        <v>3834</v>
      </c>
      <c r="F115" s="399" t="s">
        <v>3803</v>
      </c>
      <c r="G115" s="399" t="s">
        <v>3833</v>
      </c>
      <c r="H115" s="400" t="s">
        <v>3830</v>
      </c>
      <c r="I115" s="399" t="s">
        <v>3829</v>
      </c>
      <c r="J115" s="398" t="s">
        <v>3828</v>
      </c>
      <c r="K115" s="398" t="s">
        <v>3832</v>
      </c>
      <c r="L115" s="397" t="s">
        <v>2724</v>
      </c>
      <c r="M115" s="395"/>
      <c r="N115" s="395"/>
      <c r="O115" s="395"/>
      <c r="P115" s="395"/>
      <c r="Q115" s="395"/>
      <c r="R115" s="395"/>
      <c r="S115" s="395"/>
      <c r="T115" s="395"/>
      <c r="U115" s="395"/>
    </row>
    <row r="116" spans="1:21" ht="12.75">
      <c r="A116" s="397" t="s">
        <v>2721</v>
      </c>
      <c r="B116" s="399" t="s">
        <v>3817</v>
      </c>
      <c r="C116" s="399" t="s">
        <v>3820</v>
      </c>
      <c r="D116" s="399" t="s">
        <v>3819</v>
      </c>
      <c r="E116" s="398" t="s">
        <v>3831</v>
      </c>
      <c r="F116" s="399" t="s">
        <v>3803</v>
      </c>
      <c r="G116" s="398" t="s">
        <v>3816</v>
      </c>
      <c r="H116" s="400" t="s">
        <v>3830</v>
      </c>
      <c r="I116" s="399" t="s">
        <v>3829</v>
      </c>
      <c r="J116" s="398" t="s">
        <v>3828</v>
      </c>
      <c r="K116" s="398" t="s">
        <v>3827</v>
      </c>
      <c r="L116" s="397" t="s">
        <v>2721</v>
      </c>
      <c r="M116" s="395"/>
      <c r="N116" s="395"/>
      <c r="O116" s="395"/>
      <c r="P116" s="395"/>
      <c r="Q116" s="395"/>
      <c r="R116" s="395"/>
      <c r="S116" s="395"/>
      <c r="T116" s="395"/>
      <c r="U116" s="395"/>
    </row>
    <row r="117" spans="1:21" ht="12.75">
      <c r="A117" s="397" t="s">
        <v>2716</v>
      </c>
      <c r="B117" s="398" t="s">
        <v>3818</v>
      </c>
      <c r="C117" s="399" t="s">
        <v>3817</v>
      </c>
      <c r="D117" s="399" t="s">
        <v>3820</v>
      </c>
      <c r="E117" s="399" t="s">
        <v>3819</v>
      </c>
      <c r="F117" s="399" t="s">
        <v>3803</v>
      </c>
      <c r="G117" s="398" t="s">
        <v>3816</v>
      </c>
      <c r="H117" s="398" t="s">
        <v>3826</v>
      </c>
      <c r="I117" s="398" t="s">
        <v>3825</v>
      </c>
      <c r="J117" s="398" t="s">
        <v>3824</v>
      </c>
      <c r="K117" s="398" t="s">
        <v>3823</v>
      </c>
      <c r="L117" s="397" t="s">
        <v>2716</v>
      </c>
      <c r="M117" s="398" t="s">
        <v>3822</v>
      </c>
      <c r="N117" s="398" t="s">
        <v>3821</v>
      </c>
      <c r="O117" s="395"/>
      <c r="P117" s="395"/>
      <c r="Q117" s="395"/>
      <c r="R117" s="395"/>
      <c r="S117" s="395"/>
      <c r="T117" s="395"/>
      <c r="U117" s="395"/>
    </row>
    <row r="118" spans="1:21" ht="12.75">
      <c r="A118" s="397" t="s">
        <v>2714</v>
      </c>
      <c r="B118" s="398" t="s">
        <v>3818</v>
      </c>
      <c r="C118" s="399" t="s">
        <v>3817</v>
      </c>
      <c r="D118" s="399" t="s">
        <v>3820</v>
      </c>
      <c r="E118" s="399" t="s">
        <v>3819</v>
      </c>
      <c r="F118" s="399" t="s">
        <v>3803</v>
      </c>
      <c r="G118" s="398" t="s">
        <v>3816</v>
      </c>
      <c r="H118" s="398" t="s">
        <v>3815</v>
      </c>
      <c r="I118" s="398" t="s">
        <v>3814</v>
      </c>
      <c r="J118" s="398" t="s">
        <v>3812</v>
      </c>
      <c r="K118" s="398" t="s">
        <v>3813</v>
      </c>
      <c r="L118" s="397" t="s">
        <v>2714</v>
      </c>
      <c r="M118" s="395"/>
      <c r="N118" s="395"/>
      <c r="O118" s="395"/>
      <c r="P118" s="395"/>
      <c r="Q118" s="395"/>
      <c r="R118" s="395"/>
      <c r="S118" s="395"/>
      <c r="T118" s="395"/>
      <c r="U118" s="395"/>
    </row>
    <row r="119" spans="1:21" ht="12.75">
      <c r="A119" s="397" t="s">
        <v>2708</v>
      </c>
      <c r="B119" s="398" t="s">
        <v>3805</v>
      </c>
      <c r="C119" s="398" t="s">
        <v>3804</v>
      </c>
      <c r="D119" s="398" t="s">
        <v>3818</v>
      </c>
      <c r="E119" s="399" t="s">
        <v>3817</v>
      </c>
      <c r="F119" s="399" t="s">
        <v>3803</v>
      </c>
      <c r="G119" s="398" t="s">
        <v>3816</v>
      </c>
      <c r="H119" s="398" t="s">
        <v>3815</v>
      </c>
      <c r="I119" s="398" t="s">
        <v>3814</v>
      </c>
      <c r="J119" s="398" t="s">
        <v>3812</v>
      </c>
      <c r="K119" s="398" t="s">
        <v>3813</v>
      </c>
      <c r="L119" s="397" t="s">
        <v>2708</v>
      </c>
      <c r="M119" s="395"/>
      <c r="N119" s="395"/>
      <c r="O119" s="395"/>
      <c r="P119" s="395"/>
      <c r="Q119" s="395"/>
      <c r="R119" s="395"/>
      <c r="S119" s="395"/>
      <c r="T119" s="395"/>
      <c r="U119" s="395"/>
    </row>
    <row r="120" spans="1:21" ht="12.75">
      <c r="A120" s="397" t="s">
        <v>2705</v>
      </c>
      <c r="B120" s="398" t="s">
        <v>3807</v>
      </c>
      <c r="C120" s="398" t="s">
        <v>3806</v>
      </c>
      <c r="D120" s="398" t="s">
        <v>3805</v>
      </c>
      <c r="E120" s="398" t="s">
        <v>3804</v>
      </c>
      <c r="F120" s="399" t="s">
        <v>3803</v>
      </c>
      <c r="G120" s="398" t="s">
        <v>3802</v>
      </c>
      <c r="H120" s="398" t="s">
        <v>3810</v>
      </c>
      <c r="I120" s="398" t="s">
        <v>3809</v>
      </c>
      <c r="J120" s="398" t="s">
        <v>3812</v>
      </c>
      <c r="K120" s="398" t="s">
        <v>3811</v>
      </c>
      <c r="L120" s="397" t="s">
        <v>2705</v>
      </c>
      <c r="M120" s="395"/>
      <c r="N120" s="395"/>
      <c r="O120" s="395"/>
      <c r="P120" s="395"/>
      <c r="Q120" s="395"/>
      <c r="R120" s="395"/>
      <c r="S120" s="395"/>
      <c r="T120" s="395"/>
      <c r="U120" s="395"/>
    </row>
    <row r="121" spans="1:21" ht="12.75">
      <c r="A121" s="397" t="s">
        <v>2702</v>
      </c>
      <c r="B121" s="398" t="s">
        <v>3807</v>
      </c>
      <c r="C121" s="398" t="s">
        <v>3806</v>
      </c>
      <c r="D121" s="398" t="s">
        <v>3805</v>
      </c>
      <c r="E121" s="398" t="s">
        <v>3804</v>
      </c>
      <c r="F121" s="399" t="s">
        <v>3803</v>
      </c>
      <c r="G121" s="398" t="s">
        <v>3802</v>
      </c>
      <c r="H121" s="398" t="s">
        <v>3810</v>
      </c>
      <c r="I121" s="398" t="s">
        <v>3809</v>
      </c>
      <c r="J121" s="398" t="s">
        <v>3808</v>
      </c>
      <c r="K121" s="398" t="s">
        <v>3798</v>
      </c>
      <c r="L121" s="397" t="s">
        <v>2702</v>
      </c>
      <c r="M121" s="395"/>
      <c r="N121" s="395"/>
      <c r="O121" s="395"/>
      <c r="P121" s="395"/>
      <c r="Q121" s="395"/>
      <c r="R121" s="395"/>
      <c r="S121" s="395"/>
      <c r="T121" s="395"/>
      <c r="U121" s="395"/>
    </row>
    <row r="122" spans="1:21" ht="12.75">
      <c r="A122" s="397" t="s">
        <v>2691</v>
      </c>
      <c r="B122" s="398" t="s">
        <v>3807</v>
      </c>
      <c r="C122" s="398" t="s">
        <v>3806</v>
      </c>
      <c r="D122" s="398" t="s">
        <v>3805</v>
      </c>
      <c r="E122" s="398" t="s">
        <v>3804</v>
      </c>
      <c r="F122" s="399" t="s">
        <v>3803</v>
      </c>
      <c r="G122" s="398" t="s">
        <v>3802</v>
      </c>
      <c r="H122" s="398" t="s">
        <v>3801</v>
      </c>
      <c r="I122" s="398" t="s">
        <v>3800</v>
      </c>
      <c r="J122" s="398" t="s">
        <v>3799</v>
      </c>
      <c r="K122" s="398" t="s">
        <v>3798</v>
      </c>
      <c r="L122" s="397" t="s">
        <v>2691</v>
      </c>
      <c r="M122" s="395"/>
      <c r="N122" s="395"/>
      <c r="O122" s="395"/>
      <c r="P122" s="395"/>
      <c r="Q122" s="395"/>
      <c r="R122" s="395"/>
      <c r="S122" s="395"/>
      <c r="T122" s="395"/>
      <c r="U122" s="395"/>
    </row>
    <row r="123" spans="1:21" ht="12.75">
      <c r="A123" s="397"/>
      <c r="B123" s="397"/>
      <c r="C123" s="397" t="s">
        <v>2682</v>
      </c>
      <c r="D123" s="397" t="s">
        <v>2681</v>
      </c>
      <c r="E123" s="397" t="s">
        <v>2680</v>
      </c>
      <c r="F123" s="397"/>
      <c r="G123" s="397" t="s">
        <v>2682</v>
      </c>
      <c r="H123" s="397" t="s">
        <v>2681</v>
      </c>
      <c r="I123" s="397" t="s">
        <v>2680</v>
      </c>
      <c r="J123" s="397"/>
      <c r="K123" s="397"/>
      <c r="L123" s="397"/>
      <c r="M123" s="395"/>
      <c r="N123" s="395"/>
      <c r="O123" s="395"/>
      <c r="P123" s="395"/>
      <c r="Q123" s="395"/>
      <c r="R123" s="395"/>
      <c r="S123" s="395"/>
      <c r="T123" s="395"/>
      <c r="U123" s="395"/>
    </row>
    <row r="124" spans="1:21" ht="12.75">
      <c r="A124" s="397"/>
      <c r="B124" s="396" t="s">
        <v>2679</v>
      </c>
      <c r="C124" s="267" t="s">
        <v>2678</v>
      </c>
      <c r="D124" s="267" t="s">
        <v>2677</v>
      </c>
      <c r="E124" s="267" t="s">
        <v>2676</v>
      </c>
      <c r="F124" s="396" t="s">
        <v>2679</v>
      </c>
      <c r="G124" s="267" t="s">
        <v>2678</v>
      </c>
      <c r="H124" s="267" t="s">
        <v>2677</v>
      </c>
      <c r="I124" s="267" t="s">
        <v>2676</v>
      </c>
      <c r="J124" s="397"/>
      <c r="K124" s="397"/>
      <c r="L124" s="397"/>
      <c r="M124" s="395"/>
      <c r="N124" s="395"/>
      <c r="O124" s="395"/>
      <c r="P124" s="395"/>
      <c r="Q124" s="395"/>
      <c r="R124" s="395"/>
      <c r="S124" s="395"/>
      <c r="T124" s="395"/>
      <c r="U124" s="395"/>
    </row>
    <row r="125" spans="1:21" ht="12.75">
      <c r="A125" s="397"/>
      <c r="B125" s="396" t="s">
        <v>1426</v>
      </c>
      <c r="C125" s="267" t="s">
        <v>2675</v>
      </c>
      <c r="D125" s="267" t="s">
        <v>2674</v>
      </c>
      <c r="E125" s="267" t="s">
        <v>2673</v>
      </c>
      <c r="F125" s="396" t="s">
        <v>1426</v>
      </c>
      <c r="G125" s="267" t="s">
        <v>2675</v>
      </c>
      <c r="H125" s="267" t="s">
        <v>2674</v>
      </c>
      <c r="I125" s="267" t="s">
        <v>2673</v>
      </c>
      <c r="J125" s="397"/>
      <c r="K125" s="397"/>
      <c r="L125" s="397"/>
      <c r="M125" s="395"/>
      <c r="N125" s="395"/>
      <c r="O125" s="395"/>
      <c r="P125" s="395"/>
      <c r="Q125" s="395"/>
      <c r="R125" s="395"/>
      <c r="S125" s="395"/>
      <c r="T125" s="395"/>
      <c r="U125" s="395"/>
    </row>
    <row r="126" spans="1:21" ht="12.75">
      <c r="A126" s="397" t="s">
        <v>1871</v>
      </c>
      <c r="B126" s="397" t="s">
        <v>3797</v>
      </c>
      <c r="C126" s="397" t="s">
        <v>3796</v>
      </c>
      <c r="D126" s="397" t="s">
        <v>3105</v>
      </c>
      <c r="E126" s="397" t="s">
        <v>3795</v>
      </c>
      <c r="F126" s="397" t="s">
        <v>3794</v>
      </c>
      <c r="G126" s="397" t="s">
        <v>3583</v>
      </c>
      <c r="H126" s="397" t="s">
        <v>3793</v>
      </c>
      <c r="I126" s="397" t="s">
        <v>2941</v>
      </c>
      <c r="J126" s="397" t="s">
        <v>2796</v>
      </c>
      <c r="K126" s="397" t="s">
        <v>2940</v>
      </c>
      <c r="L126" s="397" t="s">
        <v>1871</v>
      </c>
      <c r="M126" s="395"/>
      <c r="N126" s="395"/>
      <c r="O126" s="395"/>
      <c r="P126" s="395"/>
      <c r="Q126" s="395"/>
      <c r="R126" s="395"/>
      <c r="S126" s="395"/>
      <c r="T126" s="395"/>
      <c r="U126" s="395"/>
    </row>
    <row r="127" spans="1:21" ht="12.75">
      <c r="A127" s="397" t="s">
        <v>2939</v>
      </c>
      <c r="B127" s="395" t="s">
        <v>3792</v>
      </c>
      <c r="C127" s="400" t="s">
        <v>3791</v>
      </c>
      <c r="D127" s="404" t="s">
        <v>3790</v>
      </c>
      <c r="E127" s="395" t="s">
        <v>2776</v>
      </c>
      <c r="F127" s="395" t="s">
        <v>2776</v>
      </c>
      <c r="G127" s="401" t="s">
        <v>3745</v>
      </c>
      <c r="H127" s="399" t="s">
        <v>3789</v>
      </c>
      <c r="I127" s="395" t="s">
        <v>3788</v>
      </c>
      <c r="J127" s="395" t="s">
        <v>3781</v>
      </c>
      <c r="K127" s="395" t="s">
        <v>3780</v>
      </c>
      <c r="L127" s="397" t="s">
        <v>2935</v>
      </c>
      <c r="M127" s="395" t="s">
        <v>3787</v>
      </c>
      <c r="N127" s="395" t="s">
        <v>3786</v>
      </c>
      <c r="O127" s="395" t="s">
        <v>3785</v>
      </c>
      <c r="P127" s="395"/>
      <c r="Q127" s="395"/>
      <c r="R127" s="395"/>
      <c r="S127" s="395"/>
      <c r="T127" s="395"/>
      <c r="U127" s="395"/>
    </row>
    <row r="128" spans="1:21" ht="12.75">
      <c r="A128" s="397" t="s">
        <v>2934</v>
      </c>
      <c r="B128" s="400" t="s">
        <v>3771</v>
      </c>
      <c r="C128" s="400" t="s">
        <v>3770</v>
      </c>
      <c r="D128" s="395" t="s">
        <v>3784</v>
      </c>
      <c r="E128" s="404" t="s">
        <v>3779</v>
      </c>
      <c r="F128" s="401" t="s">
        <v>3778</v>
      </c>
      <c r="G128" s="401" t="s">
        <v>3745</v>
      </c>
      <c r="H128" s="401" t="s">
        <v>3783</v>
      </c>
      <c r="I128" s="395" t="s">
        <v>3782</v>
      </c>
      <c r="J128" s="395" t="s">
        <v>3781</v>
      </c>
      <c r="K128" s="395" t="s">
        <v>3780</v>
      </c>
      <c r="L128" s="397" t="s">
        <v>2926</v>
      </c>
      <c r="M128" s="395"/>
      <c r="N128" s="395"/>
      <c r="O128" s="395"/>
      <c r="P128" s="395"/>
      <c r="Q128" s="395"/>
      <c r="R128" s="395"/>
      <c r="S128" s="395"/>
      <c r="T128" s="395"/>
      <c r="U128" s="395"/>
    </row>
    <row r="129" spans="1:21" ht="12.75">
      <c r="A129" s="397" t="s">
        <v>2923</v>
      </c>
      <c r="B129" s="400" t="s">
        <v>3772</v>
      </c>
      <c r="C129" s="400" t="s">
        <v>3771</v>
      </c>
      <c r="D129" s="400" t="s">
        <v>3770</v>
      </c>
      <c r="E129" s="404" t="s">
        <v>3779</v>
      </c>
      <c r="F129" s="401" t="s">
        <v>3778</v>
      </c>
      <c r="G129" s="401" t="s">
        <v>3745</v>
      </c>
      <c r="H129" s="395" t="s">
        <v>3777</v>
      </c>
      <c r="I129" s="395" t="s">
        <v>3776</v>
      </c>
      <c r="J129" s="395" t="s">
        <v>3775</v>
      </c>
      <c r="K129" s="395" t="s">
        <v>3724</v>
      </c>
      <c r="L129" s="397" t="s">
        <v>2923</v>
      </c>
      <c r="M129" s="395" t="s">
        <v>3774</v>
      </c>
      <c r="N129" s="395" t="s">
        <v>3773</v>
      </c>
      <c r="O129" s="395"/>
      <c r="P129" s="395"/>
      <c r="Q129" s="395"/>
      <c r="R129" s="395"/>
      <c r="S129" s="395"/>
      <c r="T129" s="395"/>
      <c r="U129" s="395"/>
    </row>
    <row r="130" spans="1:21" ht="12.75">
      <c r="A130" s="397" t="s">
        <v>2922</v>
      </c>
      <c r="B130" s="395" t="s">
        <v>3762</v>
      </c>
      <c r="C130" s="400" t="s">
        <v>3772</v>
      </c>
      <c r="D130" s="400" t="s">
        <v>3771</v>
      </c>
      <c r="E130" s="400" t="s">
        <v>3770</v>
      </c>
      <c r="F130" s="401" t="s">
        <v>3754</v>
      </c>
      <c r="G130" s="401" t="s">
        <v>3745</v>
      </c>
      <c r="H130" s="395" t="s">
        <v>3769</v>
      </c>
      <c r="I130" s="395" t="s">
        <v>3768</v>
      </c>
      <c r="J130" s="395" t="s">
        <v>3767</v>
      </c>
      <c r="K130" s="395" t="s">
        <v>3724</v>
      </c>
      <c r="L130" s="397" t="s">
        <v>2920</v>
      </c>
      <c r="M130" s="395" t="s">
        <v>3766</v>
      </c>
      <c r="N130" s="395"/>
      <c r="O130" s="395"/>
      <c r="P130" s="395"/>
      <c r="Q130" s="395"/>
      <c r="R130" s="395"/>
      <c r="S130" s="395"/>
      <c r="T130" s="395"/>
      <c r="U130" s="395"/>
    </row>
    <row r="131" spans="1:21" ht="12.75">
      <c r="A131" s="397" t="s">
        <v>2913</v>
      </c>
      <c r="B131" s="401" t="s">
        <v>3765</v>
      </c>
      <c r="C131" s="401" t="s">
        <v>3764</v>
      </c>
      <c r="D131" s="401" t="s">
        <v>3763</v>
      </c>
      <c r="E131" s="395" t="s">
        <v>3762</v>
      </c>
      <c r="F131" s="401" t="s">
        <v>3754</v>
      </c>
      <c r="G131" s="401" t="s">
        <v>3745</v>
      </c>
      <c r="H131" s="400" t="s">
        <v>3761</v>
      </c>
      <c r="I131" s="400" t="s">
        <v>3752</v>
      </c>
      <c r="J131" s="395" t="s">
        <v>3751</v>
      </c>
      <c r="K131" s="395" t="s">
        <v>3724</v>
      </c>
      <c r="L131" s="397" t="s">
        <v>2913</v>
      </c>
      <c r="M131" s="395" t="s">
        <v>3760</v>
      </c>
      <c r="N131" s="395" t="s">
        <v>3759</v>
      </c>
      <c r="O131" s="395"/>
      <c r="P131" s="395"/>
      <c r="Q131" s="395"/>
      <c r="R131" s="395"/>
      <c r="S131" s="395"/>
      <c r="T131" s="395"/>
      <c r="U131" s="395"/>
    </row>
    <row r="132" spans="1:21" ht="12.75">
      <c r="A132" s="397" t="s">
        <v>2907</v>
      </c>
      <c r="B132" s="400" t="s">
        <v>3758</v>
      </c>
      <c r="C132" s="395" t="s">
        <v>3757</v>
      </c>
      <c r="D132" s="395" t="s">
        <v>3756</v>
      </c>
      <c r="E132" s="395" t="s">
        <v>3755</v>
      </c>
      <c r="F132" s="401" t="s">
        <v>3754</v>
      </c>
      <c r="G132" s="401" t="s">
        <v>3745</v>
      </c>
      <c r="H132" s="401" t="s">
        <v>3753</v>
      </c>
      <c r="I132" s="400" t="s">
        <v>3752</v>
      </c>
      <c r="J132" s="395" t="s">
        <v>3751</v>
      </c>
      <c r="K132" s="395" t="s">
        <v>3724</v>
      </c>
      <c r="L132" s="397" t="s">
        <v>2907</v>
      </c>
      <c r="M132" s="395" t="s">
        <v>3750</v>
      </c>
      <c r="N132" s="395"/>
      <c r="O132" s="395"/>
      <c r="P132" s="395"/>
      <c r="Q132" s="395"/>
      <c r="R132" s="395"/>
      <c r="S132" s="395"/>
      <c r="T132" s="395"/>
      <c r="U132" s="395"/>
    </row>
    <row r="133" spans="1:21" ht="12.75">
      <c r="A133" s="397" t="s">
        <v>2906</v>
      </c>
      <c r="B133" s="395" t="s">
        <v>3749</v>
      </c>
      <c r="C133" s="395" t="s">
        <v>3748</v>
      </c>
      <c r="D133" s="401" t="s">
        <v>3747</v>
      </c>
      <c r="E133" s="395" t="s">
        <v>3746</v>
      </c>
      <c r="F133" s="401" t="s">
        <v>3660</v>
      </c>
      <c r="G133" s="401" t="s">
        <v>3745</v>
      </c>
      <c r="H133" s="395" t="s">
        <v>3744</v>
      </c>
      <c r="I133" s="395" t="s">
        <v>3743</v>
      </c>
      <c r="J133" s="399" t="s">
        <v>3732</v>
      </c>
      <c r="K133" s="395" t="s">
        <v>3724</v>
      </c>
      <c r="L133" s="397" t="s">
        <v>2904</v>
      </c>
      <c r="M133" s="395" t="s">
        <v>3742</v>
      </c>
      <c r="N133" s="395" t="s">
        <v>3741</v>
      </c>
      <c r="O133" s="395" t="s">
        <v>3740</v>
      </c>
      <c r="P133" s="395" t="s">
        <v>3739</v>
      </c>
      <c r="Q133" s="395" t="s">
        <v>3738</v>
      </c>
      <c r="R133" s="395" t="s">
        <v>3737</v>
      </c>
      <c r="S133" s="395"/>
      <c r="T133" s="395"/>
      <c r="U133" s="395"/>
    </row>
    <row r="134" spans="1:21" ht="12.75">
      <c r="A134" s="397" t="s">
        <v>2903</v>
      </c>
      <c r="B134" s="401" t="s">
        <v>3736</v>
      </c>
      <c r="C134" s="395" t="s">
        <v>3729</v>
      </c>
      <c r="D134" s="401" t="s">
        <v>3735</v>
      </c>
      <c r="E134" s="401" t="s">
        <v>3712</v>
      </c>
      <c r="F134" s="401" t="s">
        <v>3660</v>
      </c>
      <c r="G134" s="395" t="s">
        <v>3728</v>
      </c>
      <c r="H134" s="395" t="s">
        <v>3734</v>
      </c>
      <c r="I134" s="395" t="s">
        <v>3733</v>
      </c>
      <c r="J134" s="399" t="s">
        <v>3732</v>
      </c>
      <c r="K134" s="395" t="s">
        <v>3724</v>
      </c>
      <c r="L134" s="397" t="s">
        <v>2899</v>
      </c>
      <c r="M134" s="395" t="s">
        <v>3731</v>
      </c>
      <c r="N134" s="395"/>
      <c r="O134" s="395"/>
      <c r="P134" s="395"/>
      <c r="Q134" s="395"/>
      <c r="R134" s="395"/>
      <c r="S134" s="395"/>
      <c r="T134" s="395"/>
      <c r="U134" s="395"/>
    </row>
    <row r="135" spans="1:21" ht="12.75">
      <c r="A135" s="397" t="s">
        <v>2898</v>
      </c>
      <c r="B135" s="395" t="s">
        <v>3730</v>
      </c>
      <c r="C135" s="395" t="s">
        <v>3718</v>
      </c>
      <c r="D135" s="395" t="s">
        <v>3729</v>
      </c>
      <c r="E135" s="401" t="s">
        <v>3712</v>
      </c>
      <c r="F135" s="401" t="s">
        <v>3660</v>
      </c>
      <c r="G135" s="395" t="s">
        <v>3728</v>
      </c>
      <c r="H135" s="399" t="s">
        <v>3727</v>
      </c>
      <c r="I135" s="401" t="s">
        <v>3726</v>
      </c>
      <c r="J135" s="399" t="s">
        <v>3725</v>
      </c>
      <c r="K135" s="395" t="s">
        <v>3724</v>
      </c>
      <c r="L135" s="397" t="s">
        <v>2891</v>
      </c>
      <c r="M135" s="403" t="s">
        <v>3723</v>
      </c>
      <c r="N135" s="395" t="s">
        <v>3722</v>
      </c>
      <c r="O135" s="403" t="s">
        <v>3721</v>
      </c>
      <c r="P135" s="395" t="s">
        <v>3720</v>
      </c>
      <c r="Q135" s="403" t="s">
        <v>3719</v>
      </c>
      <c r="R135" s="395"/>
      <c r="S135" s="395"/>
      <c r="T135" s="395"/>
      <c r="U135" s="395"/>
    </row>
    <row r="136" spans="1:21" ht="12.75">
      <c r="A136" s="397" t="s">
        <v>2885</v>
      </c>
      <c r="B136" s="399" t="s">
        <v>3047</v>
      </c>
      <c r="C136" s="401" t="s">
        <v>3713</v>
      </c>
      <c r="D136" s="395" t="s">
        <v>3718</v>
      </c>
      <c r="E136" s="401" t="s">
        <v>3712</v>
      </c>
      <c r="F136" s="401" t="s">
        <v>3660</v>
      </c>
      <c r="G136" s="395" t="s">
        <v>3703</v>
      </c>
      <c r="H136" s="399" t="s">
        <v>3717</v>
      </c>
      <c r="I136" s="395" t="s">
        <v>3716</v>
      </c>
      <c r="J136" s="399" t="s">
        <v>3711</v>
      </c>
      <c r="K136" s="399" t="s">
        <v>3710</v>
      </c>
      <c r="L136" s="397" t="s">
        <v>2885</v>
      </c>
      <c r="M136" s="395" t="s">
        <v>3715</v>
      </c>
      <c r="N136" s="395"/>
      <c r="O136" s="395"/>
      <c r="P136" s="395"/>
      <c r="Q136" s="395"/>
      <c r="R136" s="395"/>
      <c r="S136" s="395"/>
      <c r="T136" s="395"/>
      <c r="U136" s="395"/>
    </row>
    <row r="137" spans="1:21" ht="12.75">
      <c r="A137" s="397" t="s">
        <v>2883</v>
      </c>
      <c r="B137" s="401" t="s">
        <v>3714</v>
      </c>
      <c r="C137" s="401" t="s">
        <v>3694</v>
      </c>
      <c r="D137" s="401" t="s">
        <v>3713</v>
      </c>
      <c r="E137" s="401" t="s">
        <v>3712</v>
      </c>
      <c r="F137" s="401" t="s">
        <v>3660</v>
      </c>
      <c r="G137" s="395" t="s">
        <v>3703</v>
      </c>
      <c r="H137" s="399" t="s">
        <v>3709</v>
      </c>
      <c r="I137" s="401" t="s">
        <v>3708</v>
      </c>
      <c r="J137" s="399" t="s">
        <v>3711</v>
      </c>
      <c r="K137" s="399" t="s">
        <v>3710</v>
      </c>
      <c r="L137" s="397" t="s">
        <v>2883</v>
      </c>
      <c r="M137" s="395"/>
      <c r="N137" s="395"/>
      <c r="O137" s="395"/>
      <c r="P137" s="395"/>
      <c r="Q137" s="395"/>
      <c r="R137" s="395"/>
      <c r="S137" s="395"/>
      <c r="T137" s="395"/>
      <c r="U137" s="395"/>
    </row>
    <row r="138" spans="1:21" ht="12.75">
      <c r="A138" s="397" t="s">
        <v>2783</v>
      </c>
      <c r="B138" s="400" t="s">
        <v>3706</v>
      </c>
      <c r="C138" s="401" t="s">
        <v>3695</v>
      </c>
      <c r="D138" s="401" t="s">
        <v>3705</v>
      </c>
      <c r="E138" s="395" t="s">
        <v>3704</v>
      </c>
      <c r="F138" s="401" t="s">
        <v>3660</v>
      </c>
      <c r="G138" s="395" t="s">
        <v>3703</v>
      </c>
      <c r="H138" s="399" t="s">
        <v>3709</v>
      </c>
      <c r="I138" s="401" t="s">
        <v>3708</v>
      </c>
      <c r="J138" s="395" t="s">
        <v>3707</v>
      </c>
      <c r="K138" s="399" t="s">
        <v>3700</v>
      </c>
      <c r="L138" s="397" t="s">
        <v>2783</v>
      </c>
      <c r="M138" s="395"/>
      <c r="N138" s="395"/>
      <c r="O138" s="395"/>
      <c r="P138" s="395"/>
      <c r="Q138" s="395"/>
      <c r="R138" s="395"/>
      <c r="S138" s="395"/>
      <c r="T138" s="395"/>
      <c r="U138" s="395"/>
    </row>
    <row r="139" spans="1:21" ht="12.75">
      <c r="A139" s="397" t="s">
        <v>2782</v>
      </c>
      <c r="B139" s="400" t="s">
        <v>3706</v>
      </c>
      <c r="C139" s="401" t="s">
        <v>3695</v>
      </c>
      <c r="D139" s="401" t="s">
        <v>3705</v>
      </c>
      <c r="E139" s="395" t="s">
        <v>3704</v>
      </c>
      <c r="F139" s="401" t="s">
        <v>3660</v>
      </c>
      <c r="G139" s="395" t="s">
        <v>3703</v>
      </c>
      <c r="H139" s="401" t="s">
        <v>3698</v>
      </c>
      <c r="I139" s="395" t="s">
        <v>3702</v>
      </c>
      <c r="J139" s="399" t="s">
        <v>3701</v>
      </c>
      <c r="K139" s="399" t="s">
        <v>3700</v>
      </c>
      <c r="L139" s="397" t="s">
        <v>2782</v>
      </c>
      <c r="M139" s="395" t="s">
        <v>3699</v>
      </c>
      <c r="N139" s="395"/>
      <c r="O139" s="395"/>
      <c r="P139" s="395"/>
      <c r="Q139" s="395"/>
      <c r="R139" s="395"/>
      <c r="S139" s="395"/>
      <c r="T139" s="395"/>
      <c r="U139" s="395"/>
    </row>
    <row r="140" spans="1:21" ht="12.75">
      <c r="A140" s="397" t="s">
        <v>2780</v>
      </c>
      <c r="B140" s="401" t="s">
        <v>3686</v>
      </c>
      <c r="C140" s="401" t="s">
        <v>3685</v>
      </c>
      <c r="D140" s="401" t="s">
        <v>3695</v>
      </c>
      <c r="E140" s="401" t="s">
        <v>3694</v>
      </c>
      <c r="F140" s="401" t="s">
        <v>3660</v>
      </c>
      <c r="G140" s="399" t="s">
        <v>3659</v>
      </c>
      <c r="H140" s="401" t="s">
        <v>3698</v>
      </c>
      <c r="I140" s="399" t="s">
        <v>3697</v>
      </c>
      <c r="J140" s="399" t="s">
        <v>3696</v>
      </c>
      <c r="K140" s="401" t="s">
        <v>3690</v>
      </c>
      <c r="L140" s="397" t="s">
        <v>2780</v>
      </c>
      <c r="M140" s="395"/>
      <c r="N140" s="395"/>
      <c r="O140" s="395"/>
      <c r="P140" s="395"/>
      <c r="Q140" s="395"/>
      <c r="R140" s="395"/>
      <c r="S140" s="395"/>
      <c r="T140" s="395"/>
      <c r="U140" s="395"/>
    </row>
    <row r="141" spans="1:21" ht="12.75">
      <c r="A141" s="397" t="s">
        <v>2779</v>
      </c>
      <c r="B141" s="401" t="s">
        <v>3686</v>
      </c>
      <c r="C141" s="401" t="s">
        <v>3685</v>
      </c>
      <c r="D141" s="401" t="s">
        <v>3695</v>
      </c>
      <c r="E141" s="401" t="s">
        <v>3694</v>
      </c>
      <c r="F141" s="401" t="s">
        <v>3660</v>
      </c>
      <c r="G141" s="399" t="s">
        <v>3659</v>
      </c>
      <c r="H141" s="401" t="s">
        <v>3693</v>
      </c>
      <c r="I141" s="399" t="s">
        <v>3692</v>
      </c>
      <c r="J141" s="399" t="s">
        <v>3691</v>
      </c>
      <c r="K141" s="401" t="s">
        <v>3690</v>
      </c>
      <c r="L141" s="397" t="s">
        <v>2779</v>
      </c>
      <c r="M141" s="395" t="s">
        <v>3689</v>
      </c>
      <c r="N141" s="395"/>
      <c r="O141" s="395"/>
      <c r="P141" s="395"/>
      <c r="Q141" s="395"/>
      <c r="R141" s="395"/>
      <c r="S141" s="395"/>
      <c r="T141" s="395"/>
      <c r="U141" s="395"/>
    </row>
    <row r="142" spans="1:21" ht="12.75">
      <c r="A142" s="397" t="s">
        <v>2778</v>
      </c>
      <c r="B142" s="400" t="s">
        <v>3688</v>
      </c>
      <c r="C142" s="401" t="s">
        <v>3687</v>
      </c>
      <c r="D142" s="401" t="s">
        <v>3686</v>
      </c>
      <c r="E142" s="401" t="s">
        <v>3685</v>
      </c>
      <c r="F142" s="401" t="s">
        <v>3660</v>
      </c>
      <c r="G142" s="399" t="s">
        <v>3659</v>
      </c>
      <c r="H142" s="399" t="s">
        <v>3677</v>
      </c>
      <c r="I142" s="399" t="s">
        <v>3680</v>
      </c>
      <c r="J142" s="401" t="s">
        <v>3679</v>
      </c>
      <c r="K142" s="407" t="s">
        <v>3655</v>
      </c>
      <c r="L142" s="397" t="s">
        <v>2778</v>
      </c>
      <c r="M142" s="395"/>
      <c r="N142" s="395"/>
      <c r="O142" s="395"/>
      <c r="P142" s="395"/>
      <c r="Q142" s="395"/>
      <c r="R142" s="395"/>
      <c r="S142" s="395"/>
      <c r="T142" s="395"/>
      <c r="U142" s="395"/>
    </row>
    <row r="143" spans="1:21" ht="12.75">
      <c r="A143" s="397" t="s">
        <v>2777</v>
      </c>
      <c r="B143" s="401" t="s">
        <v>3684</v>
      </c>
      <c r="C143" s="401" t="s">
        <v>3683</v>
      </c>
      <c r="D143" s="401" t="s">
        <v>3682</v>
      </c>
      <c r="E143" s="399" t="s">
        <v>3681</v>
      </c>
      <c r="F143" s="401" t="s">
        <v>3660</v>
      </c>
      <c r="G143" s="399" t="s">
        <v>3659</v>
      </c>
      <c r="H143" s="399" t="s">
        <v>3677</v>
      </c>
      <c r="I143" s="399" t="s">
        <v>3680</v>
      </c>
      <c r="J143" s="401" t="s">
        <v>3679</v>
      </c>
      <c r="K143" s="407" t="s">
        <v>3655</v>
      </c>
      <c r="L143" s="397" t="s">
        <v>2777</v>
      </c>
      <c r="M143" s="395"/>
      <c r="N143" s="395"/>
      <c r="O143" s="395"/>
      <c r="P143" s="395"/>
      <c r="Q143" s="395"/>
      <c r="R143" s="395"/>
      <c r="S143" s="395"/>
      <c r="T143" s="395"/>
      <c r="U143" s="395"/>
    </row>
    <row r="144" spans="1:21" ht="12.75">
      <c r="A144" s="397" t="s">
        <v>2775</v>
      </c>
      <c r="B144" s="400" t="s">
        <v>3671</v>
      </c>
      <c r="C144" s="401" t="s">
        <v>3670</v>
      </c>
      <c r="D144" s="401" t="s">
        <v>3676</v>
      </c>
      <c r="E144" s="401" t="s">
        <v>3678</v>
      </c>
      <c r="F144" s="401" t="s">
        <v>3660</v>
      </c>
      <c r="G144" s="399" t="s">
        <v>3659</v>
      </c>
      <c r="H144" s="399" t="s">
        <v>3677</v>
      </c>
      <c r="I144" s="399" t="s">
        <v>3675</v>
      </c>
      <c r="J144" s="399" t="s">
        <v>3674</v>
      </c>
      <c r="K144" s="407" t="s">
        <v>3655</v>
      </c>
      <c r="L144" s="397" t="s">
        <v>2775</v>
      </c>
      <c r="M144" s="395"/>
      <c r="N144" s="395"/>
      <c r="O144" s="395"/>
      <c r="P144" s="395"/>
      <c r="Q144" s="395"/>
      <c r="R144" s="395"/>
      <c r="S144" s="395"/>
      <c r="T144" s="395"/>
      <c r="U144" s="395"/>
    </row>
    <row r="145" spans="1:21" ht="12.75">
      <c r="A145" s="397" t="s">
        <v>2773</v>
      </c>
      <c r="B145" s="395" t="s">
        <v>3672</v>
      </c>
      <c r="C145" s="400" t="s">
        <v>3671</v>
      </c>
      <c r="D145" s="401" t="s">
        <v>3670</v>
      </c>
      <c r="E145" s="401" t="s">
        <v>3676</v>
      </c>
      <c r="F145" s="401" t="s">
        <v>3660</v>
      </c>
      <c r="G145" s="399" t="s">
        <v>3659</v>
      </c>
      <c r="H145" s="399" t="s">
        <v>3669</v>
      </c>
      <c r="I145" s="399" t="s">
        <v>3675</v>
      </c>
      <c r="J145" s="399" t="s">
        <v>3674</v>
      </c>
      <c r="K145" s="407" t="s">
        <v>3655</v>
      </c>
      <c r="L145" s="397" t="s">
        <v>2773</v>
      </c>
      <c r="M145" s="395"/>
      <c r="N145" s="395"/>
      <c r="O145" s="395"/>
      <c r="P145" s="395"/>
      <c r="Q145" s="395"/>
      <c r="R145" s="395"/>
      <c r="S145" s="395"/>
      <c r="T145" s="395"/>
      <c r="U145" s="395"/>
    </row>
    <row r="146" spans="1:21" ht="12.75">
      <c r="A146" s="397" t="s">
        <v>2766</v>
      </c>
      <c r="B146" s="401" t="s">
        <v>3673</v>
      </c>
      <c r="C146" s="395" t="s">
        <v>3672</v>
      </c>
      <c r="D146" s="400" t="s">
        <v>3671</v>
      </c>
      <c r="E146" s="401" t="s">
        <v>3670</v>
      </c>
      <c r="F146" s="401" t="s">
        <v>3660</v>
      </c>
      <c r="G146" s="399" t="s">
        <v>3659</v>
      </c>
      <c r="H146" s="399" t="s">
        <v>3669</v>
      </c>
      <c r="I146" s="401" t="s">
        <v>3668</v>
      </c>
      <c r="J146" s="399" t="s">
        <v>3663</v>
      </c>
      <c r="K146" s="407" t="s">
        <v>3655</v>
      </c>
      <c r="L146" s="397" t="s">
        <v>2766</v>
      </c>
      <c r="M146" s="395"/>
      <c r="N146" s="395"/>
      <c r="O146" s="395"/>
      <c r="P146" s="395"/>
      <c r="Q146" s="395"/>
      <c r="R146" s="395"/>
      <c r="S146" s="395"/>
      <c r="T146" s="395"/>
      <c r="U146" s="395"/>
    </row>
    <row r="147" spans="1:21" ht="12.75">
      <c r="A147" s="397" t="s">
        <v>2758</v>
      </c>
      <c r="B147" s="401" t="s">
        <v>3650</v>
      </c>
      <c r="C147" s="401" t="s">
        <v>3661</v>
      </c>
      <c r="D147" s="401" t="s">
        <v>3667</v>
      </c>
      <c r="E147" s="399" t="s">
        <v>3666</v>
      </c>
      <c r="F147" s="401" t="s">
        <v>3660</v>
      </c>
      <c r="G147" s="399" t="s">
        <v>3659</v>
      </c>
      <c r="H147" s="399" t="s">
        <v>3665</v>
      </c>
      <c r="I147" s="399" t="s">
        <v>3664</v>
      </c>
      <c r="J147" s="399" t="s">
        <v>3663</v>
      </c>
      <c r="K147" s="407" t="s">
        <v>3655</v>
      </c>
      <c r="L147" s="397" t="s">
        <v>2758</v>
      </c>
      <c r="M147" s="395"/>
      <c r="N147" s="395"/>
      <c r="O147" s="395"/>
      <c r="P147" s="395"/>
      <c r="Q147" s="395"/>
      <c r="R147" s="395"/>
      <c r="S147" s="395"/>
      <c r="T147" s="395"/>
      <c r="U147" s="395"/>
    </row>
    <row r="148" spans="1:21" ht="12.75">
      <c r="A148" s="397" t="s">
        <v>2756</v>
      </c>
      <c r="B148" s="395" t="s">
        <v>3651</v>
      </c>
      <c r="C148" s="401" t="s">
        <v>3662</v>
      </c>
      <c r="D148" s="401" t="s">
        <v>3650</v>
      </c>
      <c r="E148" s="401" t="s">
        <v>3661</v>
      </c>
      <c r="F148" s="401" t="s">
        <v>3660</v>
      </c>
      <c r="G148" s="399" t="s">
        <v>3659</v>
      </c>
      <c r="H148" s="401" t="s">
        <v>3658</v>
      </c>
      <c r="I148" s="401" t="s">
        <v>3657</v>
      </c>
      <c r="J148" s="401" t="s">
        <v>3656</v>
      </c>
      <c r="K148" s="407" t="s">
        <v>3655</v>
      </c>
      <c r="L148" s="397" t="s">
        <v>2756</v>
      </c>
      <c r="M148" s="403" t="s">
        <v>3654</v>
      </c>
      <c r="N148" s="395"/>
      <c r="O148" s="395"/>
      <c r="P148" s="395"/>
      <c r="Q148" s="395"/>
      <c r="R148" s="395"/>
      <c r="S148" s="395"/>
      <c r="T148" s="395"/>
      <c r="U148" s="395"/>
    </row>
    <row r="149" spans="1:21" ht="12.75">
      <c r="A149" s="397" t="s">
        <v>2749</v>
      </c>
      <c r="B149" s="395" t="s">
        <v>3653</v>
      </c>
      <c r="C149" s="401" t="s">
        <v>3652</v>
      </c>
      <c r="D149" s="395" t="s">
        <v>3651</v>
      </c>
      <c r="E149" s="401" t="s">
        <v>3650</v>
      </c>
      <c r="F149" s="399" t="s">
        <v>3594</v>
      </c>
      <c r="G149" s="399" t="s">
        <v>3631</v>
      </c>
      <c r="H149" s="399" t="s">
        <v>3649</v>
      </c>
      <c r="I149" s="399" t="s">
        <v>3648</v>
      </c>
      <c r="J149" s="399" t="s">
        <v>3647</v>
      </c>
      <c r="K149" s="407" t="s">
        <v>3644</v>
      </c>
      <c r="L149" s="397" t="s">
        <v>2749</v>
      </c>
      <c r="M149" s="395"/>
      <c r="N149" s="395"/>
      <c r="O149" s="395"/>
      <c r="P149" s="395"/>
      <c r="Q149" s="395"/>
      <c r="R149" s="395"/>
      <c r="S149" s="395"/>
      <c r="T149" s="395"/>
      <c r="U149" s="395"/>
    </row>
    <row r="150" spans="1:21" ht="12.75">
      <c r="A150" s="397" t="s">
        <v>2743</v>
      </c>
      <c r="B150" s="399" t="s">
        <v>3642</v>
      </c>
      <c r="C150" s="401" t="s">
        <v>3641</v>
      </c>
      <c r="D150" s="399" t="s">
        <v>3646</v>
      </c>
      <c r="E150" s="395" t="s">
        <v>3640</v>
      </c>
      <c r="F150" s="399" t="s">
        <v>3594</v>
      </c>
      <c r="G150" s="399" t="s">
        <v>3631</v>
      </c>
      <c r="H150" s="399" t="s">
        <v>3639</v>
      </c>
      <c r="I150" s="399" t="s">
        <v>3638</v>
      </c>
      <c r="J150" s="399" t="s">
        <v>3645</v>
      </c>
      <c r="K150" s="407" t="s">
        <v>3644</v>
      </c>
      <c r="L150" s="397" t="s">
        <v>2743</v>
      </c>
      <c r="M150" s="395" t="s">
        <v>3643</v>
      </c>
      <c r="N150" s="395"/>
      <c r="O150" s="395"/>
      <c r="P150" s="395"/>
      <c r="Q150" s="395"/>
      <c r="R150" s="395"/>
      <c r="S150" s="395"/>
      <c r="T150" s="395"/>
      <c r="U150" s="395"/>
    </row>
    <row r="151" spans="1:21" ht="12.75">
      <c r="A151" s="397" t="s">
        <v>2736</v>
      </c>
      <c r="B151" s="399" t="s">
        <v>3637</v>
      </c>
      <c r="C151" s="399" t="s">
        <v>3642</v>
      </c>
      <c r="D151" s="401" t="s">
        <v>3641</v>
      </c>
      <c r="E151" s="395" t="s">
        <v>3640</v>
      </c>
      <c r="F151" s="399" t="s">
        <v>3594</v>
      </c>
      <c r="G151" s="399" t="s">
        <v>3631</v>
      </c>
      <c r="H151" s="399" t="s">
        <v>3639</v>
      </c>
      <c r="I151" s="399" t="s">
        <v>3638</v>
      </c>
      <c r="J151" s="399" t="s">
        <v>3634</v>
      </c>
      <c r="K151" s="398" t="s">
        <v>3627</v>
      </c>
      <c r="L151" s="397" t="s">
        <v>2736</v>
      </c>
      <c r="M151" s="395"/>
      <c r="N151" s="395"/>
      <c r="O151" s="395"/>
      <c r="P151" s="395"/>
      <c r="Q151" s="395"/>
      <c r="R151" s="395"/>
      <c r="S151" s="395"/>
      <c r="T151" s="395"/>
      <c r="U151" s="395"/>
    </row>
    <row r="152" spans="1:21" ht="12.75">
      <c r="A152" s="397" t="s">
        <v>2731</v>
      </c>
      <c r="B152" s="399" t="s">
        <v>3623</v>
      </c>
      <c r="C152" s="399" t="s">
        <v>3633</v>
      </c>
      <c r="D152" s="399" t="s">
        <v>3632</v>
      </c>
      <c r="E152" s="399" t="s">
        <v>3637</v>
      </c>
      <c r="F152" s="399" t="s">
        <v>3594</v>
      </c>
      <c r="G152" s="399" t="s">
        <v>3631</v>
      </c>
      <c r="H152" s="399" t="s">
        <v>3636</v>
      </c>
      <c r="I152" s="399" t="s">
        <v>3635</v>
      </c>
      <c r="J152" s="399" t="s">
        <v>3634</v>
      </c>
      <c r="K152" s="398" t="s">
        <v>3627</v>
      </c>
      <c r="L152" s="397" t="s">
        <v>2731</v>
      </c>
      <c r="M152" s="395"/>
      <c r="N152" s="395"/>
      <c r="O152" s="395"/>
      <c r="P152" s="395"/>
      <c r="Q152" s="395"/>
      <c r="R152" s="395"/>
      <c r="S152" s="395"/>
      <c r="T152" s="395"/>
      <c r="U152" s="395"/>
    </row>
    <row r="153" spans="1:21" ht="12.75">
      <c r="A153" s="397" t="s">
        <v>2728</v>
      </c>
      <c r="B153" s="399" t="s">
        <v>3624</v>
      </c>
      <c r="C153" s="399" t="s">
        <v>3623</v>
      </c>
      <c r="D153" s="399" t="s">
        <v>3633</v>
      </c>
      <c r="E153" s="399" t="s">
        <v>3632</v>
      </c>
      <c r="F153" s="399" t="s">
        <v>3594</v>
      </c>
      <c r="G153" s="399" t="s">
        <v>3631</v>
      </c>
      <c r="H153" s="398" t="s">
        <v>3630</v>
      </c>
      <c r="I153" s="399" t="s">
        <v>3629</v>
      </c>
      <c r="J153" s="398" t="s">
        <v>3628</v>
      </c>
      <c r="K153" s="398" t="s">
        <v>3627</v>
      </c>
      <c r="L153" s="397" t="s">
        <v>2728</v>
      </c>
      <c r="M153" s="395"/>
      <c r="N153" s="395"/>
      <c r="O153" s="395"/>
      <c r="P153" s="395"/>
      <c r="Q153" s="395"/>
      <c r="R153" s="395"/>
      <c r="S153" s="395"/>
      <c r="T153" s="395"/>
      <c r="U153" s="395"/>
    </row>
    <row r="154" spans="1:21" ht="12.75">
      <c r="A154" s="397" t="s">
        <v>2726</v>
      </c>
      <c r="B154" s="399" t="s">
        <v>3624</v>
      </c>
      <c r="C154" s="399" t="s">
        <v>3623</v>
      </c>
      <c r="D154" s="399" t="s">
        <v>3633</v>
      </c>
      <c r="E154" s="399" t="s">
        <v>3632</v>
      </c>
      <c r="F154" s="399" t="s">
        <v>3594</v>
      </c>
      <c r="G154" s="399" t="s">
        <v>3631</v>
      </c>
      <c r="H154" s="398" t="s">
        <v>3630</v>
      </c>
      <c r="I154" s="399" t="s">
        <v>3629</v>
      </c>
      <c r="J154" s="398" t="s">
        <v>3628</v>
      </c>
      <c r="K154" s="398" t="s">
        <v>3627</v>
      </c>
      <c r="L154" s="397" t="s">
        <v>2726</v>
      </c>
      <c r="M154" s="395"/>
      <c r="N154" s="395"/>
      <c r="O154" s="395"/>
      <c r="P154" s="395"/>
      <c r="Q154" s="395"/>
      <c r="R154" s="395"/>
      <c r="S154" s="395"/>
      <c r="T154" s="395"/>
      <c r="U154" s="395"/>
    </row>
    <row r="155" spans="1:21" ht="12.75">
      <c r="A155" s="397" t="s">
        <v>2724</v>
      </c>
      <c r="B155" s="399" t="s">
        <v>3626</v>
      </c>
      <c r="C155" s="398" t="s">
        <v>3625</v>
      </c>
      <c r="D155" s="399" t="s">
        <v>3624</v>
      </c>
      <c r="E155" s="399" t="s">
        <v>3623</v>
      </c>
      <c r="F155" s="399" t="s">
        <v>3594</v>
      </c>
      <c r="G155" s="398" t="s">
        <v>3622</v>
      </c>
      <c r="H155" s="398" t="s">
        <v>3621</v>
      </c>
      <c r="I155" s="398" t="s">
        <v>3620</v>
      </c>
      <c r="J155" s="398" t="s">
        <v>3616</v>
      </c>
      <c r="K155" s="412" t="s">
        <v>3619</v>
      </c>
      <c r="L155" s="397" t="s">
        <v>2724</v>
      </c>
      <c r="M155" s="395"/>
      <c r="N155" s="395"/>
      <c r="O155" s="395"/>
      <c r="P155" s="395"/>
      <c r="Q155" s="395"/>
      <c r="R155" s="395"/>
      <c r="S155" s="395"/>
      <c r="T155" s="395"/>
      <c r="U155" s="395"/>
    </row>
    <row r="156" spans="1:21" ht="12.75">
      <c r="A156" s="397" t="s">
        <v>2721</v>
      </c>
      <c r="B156" s="399" t="s">
        <v>3615</v>
      </c>
      <c r="C156" s="399" t="s">
        <v>3614</v>
      </c>
      <c r="D156" s="399" t="s">
        <v>3613</v>
      </c>
      <c r="E156" s="398" t="s">
        <v>3612</v>
      </c>
      <c r="F156" s="399" t="s">
        <v>3594</v>
      </c>
      <c r="G156" s="398" t="s">
        <v>3618</v>
      </c>
      <c r="H156" s="398" t="s">
        <v>3610</v>
      </c>
      <c r="I156" s="398" t="s">
        <v>3617</v>
      </c>
      <c r="J156" s="398" t="s">
        <v>3616</v>
      </c>
      <c r="K156" s="412" t="s">
        <v>3602</v>
      </c>
      <c r="L156" s="397" t="s">
        <v>2721</v>
      </c>
      <c r="M156" s="395"/>
      <c r="N156" s="395"/>
      <c r="O156" s="395"/>
      <c r="P156" s="395"/>
      <c r="Q156" s="395"/>
      <c r="R156" s="395"/>
      <c r="S156" s="395"/>
      <c r="T156" s="395"/>
      <c r="U156" s="395"/>
    </row>
    <row r="157" spans="1:21" ht="12.75">
      <c r="A157" s="397" t="s">
        <v>2716</v>
      </c>
      <c r="B157" s="399" t="s">
        <v>3615</v>
      </c>
      <c r="C157" s="399" t="s">
        <v>3614</v>
      </c>
      <c r="D157" s="399" t="s">
        <v>3613</v>
      </c>
      <c r="E157" s="398" t="s">
        <v>3612</v>
      </c>
      <c r="F157" s="399" t="s">
        <v>3594</v>
      </c>
      <c r="G157" s="398" t="s">
        <v>3611</v>
      </c>
      <c r="H157" s="398" t="s">
        <v>3610</v>
      </c>
      <c r="I157" s="398" t="s">
        <v>3617</v>
      </c>
      <c r="J157" s="398" t="s">
        <v>3616</v>
      </c>
      <c r="K157" s="412" t="s">
        <v>3602</v>
      </c>
      <c r="L157" s="397" t="s">
        <v>2716</v>
      </c>
      <c r="M157" s="395"/>
      <c r="N157" s="395"/>
      <c r="O157" s="395"/>
      <c r="P157" s="395"/>
      <c r="Q157" s="395"/>
      <c r="R157" s="395"/>
      <c r="S157" s="395"/>
      <c r="T157" s="395"/>
      <c r="U157" s="395"/>
    </row>
    <row r="158" spans="1:21" ht="12.75">
      <c r="A158" s="397" t="s">
        <v>2714</v>
      </c>
      <c r="B158" s="399" t="s">
        <v>3615</v>
      </c>
      <c r="C158" s="399" t="s">
        <v>3614</v>
      </c>
      <c r="D158" s="399" t="s">
        <v>3613</v>
      </c>
      <c r="E158" s="398" t="s">
        <v>3612</v>
      </c>
      <c r="F158" s="399" t="s">
        <v>3594</v>
      </c>
      <c r="G158" s="398" t="s">
        <v>3611</v>
      </c>
      <c r="H158" s="398" t="s">
        <v>3610</v>
      </c>
      <c r="I158" s="398" t="s">
        <v>3609</v>
      </c>
      <c r="J158" s="398" t="s">
        <v>3608</v>
      </c>
      <c r="K158" s="412" t="s">
        <v>3602</v>
      </c>
      <c r="L158" s="397" t="s">
        <v>2714</v>
      </c>
      <c r="M158" s="395"/>
      <c r="N158" s="395"/>
      <c r="O158" s="395"/>
      <c r="P158" s="395"/>
      <c r="Q158" s="395"/>
      <c r="R158" s="395"/>
      <c r="S158" s="395"/>
      <c r="T158" s="395"/>
      <c r="U158" s="395"/>
    </row>
    <row r="159" spans="1:21" ht="12.75">
      <c r="A159" s="397" t="s">
        <v>2708</v>
      </c>
      <c r="B159" s="398" t="s">
        <v>3607</v>
      </c>
      <c r="C159" s="398" t="s">
        <v>3606</v>
      </c>
      <c r="D159" s="408" t="s">
        <v>3605</v>
      </c>
      <c r="E159" s="398" t="s">
        <v>3604</v>
      </c>
      <c r="F159" s="399" t="s">
        <v>3594</v>
      </c>
      <c r="G159" s="398" t="s">
        <v>3593</v>
      </c>
      <c r="H159" s="398" t="s">
        <v>3603</v>
      </c>
      <c r="I159" s="398" t="s">
        <v>3601</v>
      </c>
      <c r="J159" s="398" t="s">
        <v>3599</v>
      </c>
      <c r="K159" s="412" t="s">
        <v>3602</v>
      </c>
      <c r="L159" s="397" t="s">
        <v>2708</v>
      </c>
      <c r="M159" s="395"/>
      <c r="N159" s="395"/>
      <c r="O159" s="395"/>
      <c r="P159" s="395"/>
      <c r="Q159" s="395"/>
      <c r="R159" s="395"/>
      <c r="S159" s="395"/>
      <c r="T159" s="395"/>
      <c r="U159" s="395"/>
    </row>
    <row r="160" spans="1:21" ht="12.75">
      <c r="A160" s="397" t="s">
        <v>2705</v>
      </c>
      <c r="B160" s="398" t="s">
        <v>3598</v>
      </c>
      <c r="C160" s="398" t="s">
        <v>3597</v>
      </c>
      <c r="D160" s="398" t="s">
        <v>3596</v>
      </c>
      <c r="E160" s="398" t="s">
        <v>3595</v>
      </c>
      <c r="F160" s="399" t="s">
        <v>3594</v>
      </c>
      <c r="G160" s="398" t="s">
        <v>3593</v>
      </c>
      <c r="H160" s="398" t="s">
        <v>3600</v>
      </c>
      <c r="I160" s="398" t="s">
        <v>3601</v>
      </c>
      <c r="J160" s="398" t="s">
        <v>3599</v>
      </c>
      <c r="K160" s="398" t="s">
        <v>3589</v>
      </c>
      <c r="L160" s="397" t="s">
        <v>2705</v>
      </c>
      <c r="M160" s="395"/>
      <c r="N160" s="395"/>
      <c r="O160" s="395"/>
      <c r="P160" s="395"/>
      <c r="Q160" s="395"/>
      <c r="R160" s="395"/>
      <c r="S160" s="395"/>
      <c r="T160" s="395"/>
      <c r="U160" s="395"/>
    </row>
    <row r="161" spans="1:21" ht="12.75">
      <c r="A161" s="397" t="s">
        <v>2702</v>
      </c>
      <c r="B161" s="398" t="s">
        <v>3598</v>
      </c>
      <c r="C161" s="398" t="s">
        <v>3597</v>
      </c>
      <c r="D161" s="398" t="s">
        <v>3596</v>
      </c>
      <c r="E161" s="398" t="s">
        <v>3595</v>
      </c>
      <c r="F161" s="399" t="s">
        <v>3594</v>
      </c>
      <c r="G161" s="398" t="s">
        <v>3593</v>
      </c>
      <c r="H161" s="398" t="s">
        <v>3600</v>
      </c>
      <c r="I161" s="408" t="s">
        <v>3591</v>
      </c>
      <c r="J161" s="398" t="s">
        <v>3599</v>
      </c>
      <c r="K161" s="398" t="s">
        <v>3589</v>
      </c>
      <c r="L161" s="397" t="s">
        <v>2702</v>
      </c>
      <c r="M161" s="395"/>
      <c r="N161" s="395"/>
      <c r="O161" s="395"/>
      <c r="P161" s="395"/>
      <c r="Q161" s="395"/>
      <c r="R161" s="395"/>
      <c r="S161" s="395"/>
      <c r="T161" s="395"/>
      <c r="U161" s="395"/>
    </row>
    <row r="162" spans="1:21" ht="12.75">
      <c r="A162" s="397" t="s">
        <v>2691</v>
      </c>
      <c r="B162" s="398" t="s">
        <v>3598</v>
      </c>
      <c r="C162" s="398" t="s">
        <v>3597</v>
      </c>
      <c r="D162" s="398" t="s">
        <v>3596</v>
      </c>
      <c r="E162" s="398" t="s">
        <v>3595</v>
      </c>
      <c r="F162" s="399" t="s">
        <v>3594</v>
      </c>
      <c r="G162" s="398" t="s">
        <v>3593</v>
      </c>
      <c r="H162" s="398" t="s">
        <v>3592</v>
      </c>
      <c r="I162" s="408" t="s">
        <v>3591</v>
      </c>
      <c r="J162" s="398" t="s">
        <v>3590</v>
      </c>
      <c r="K162" s="398" t="s">
        <v>3589</v>
      </c>
      <c r="L162" s="397" t="s">
        <v>2691</v>
      </c>
      <c r="M162" s="395"/>
      <c r="N162" s="395"/>
      <c r="O162" s="395"/>
      <c r="P162" s="395"/>
      <c r="Q162" s="395"/>
      <c r="R162" s="395"/>
      <c r="S162" s="395"/>
      <c r="T162" s="395"/>
      <c r="U162" s="395"/>
    </row>
    <row r="163" spans="1:21" ht="12.75">
      <c r="A163" s="397"/>
      <c r="B163" s="397"/>
      <c r="C163" s="397" t="s">
        <v>2682</v>
      </c>
      <c r="D163" s="397" t="s">
        <v>2681</v>
      </c>
      <c r="E163" s="397" t="s">
        <v>2680</v>
      </c>
      <c r="F163" s="397"/>
      <c r="G163" s="397" t="s">
        <v>2682</v>
      </c>
      <c r="H163" s="397" t="s">
        <v>2681</v>
      </c>
      <c r="I163" s="397" t="s">
        <v>2680</v>
      </c>
      <c r="J163" s="397"/>
      <c r="K163" s="397"/>
      <c r="L163" s="397"/>
      <c r="M163" s="395"/>
      <c r="N163" s="395"/>
      <c r="O163" s="395"/>
      <c r="P163" s="395"/>
      <c r="Q163" s="395"/>
      <c r="R163" s="395"/>
      <c r="S163" s="395"/>
      <c r="T163" s="395"/>
      <c r="U163" s="395"/>
    </row>
    <row r="164" spans="1:21" ht="12.75">
      <c r="A164" s="397"/>
      <c r="B164" s="396" t="s">
        <v>2679</v>
      </c>
      <c r="C164" s="267" t="s">
        <v>2678</v>
      </c>
      <c r="D164" s="267" t="s">
        <v>2677</v>
      </c>
      <c r="E164" s="267" t="s">
        <v>2676</v>
      </c>
      <c r="F164" s="396" t="s">
        <v>2679</v>
      </c>
      <c r="G164" s="267" t="s">
        <v>2678</v>
      </c>
      <c r="H164" s="267" t="s">
        <v>2677</v>
      </c>
      <c r="I164" s="267" t="s">
        <v>2676</v>
      </c>
      <c r="J164" s="397"/>
      <c r="K164" s="397"/>
      <c r="L164" s="397"/>
      <c r="M164" s="395"/>
      <c r="N164" s="395"/>
      <c r="O164" s="395"/>
      <c r="P164" s="395"/>
      <c r="Q164" s="395"/>
      <c r="R164" s="395"/>
      <c r="S164" s="395"/>
      <c r="T164" s="395"/>
      <c r="U164" s="395"/>
    </row>
    <row r="165" spans="1:21" ht="12.75">
      <c r="A165" s="397"/>
      <c r="B165" s="396" t="s">
        <v>1426</v>
      </c>
      <c r="C165" s="267" t="s">
        <v>2675</v>
      </c>
      <c r="D165" s="267" t="s">
        <v>2674</v>
      </c>
      <c r="E165" s="267" t="s">
        <v>2673</v>
      </c>
      <c r="F165" s="396" t="s">
        <v>1426</v>
      </c>
      <c r="G165" s="267" t="s">
        <v>2675</v>
      </c>
      <c r="H165" s="267" t="s">
        <v>2674</v>
      </c>
      <c r="I165" s="267" t="s">
        <v>2673</v>
      </c>
      <c r="J165" s="397"/>
      <c r="K165" s="397"/>
      <c r="L165" s="397"/>
      <c r="M165" s="395"/>
      <c r="N165" s="395"/>
      <c r="O165" s="395"/>
      <c r="P165" s="395"/>
      <c r="Q165" s="395"/>
      <c r="R165" s="395"/>
      <c r="S165" s="395"/>
      <c r="T165" s="395"/>
      <c r="U165" s="395"/>
    </row>
    <row r="166" spans="1:21" ht="12.75">
      <c r="A166" s="397" t="s">
        <v>1770</v>
      </c>
      <c r="B166" s="397" t="s">
        <v>3588</v>
      </c>
      <c r="C166" s="397" t="s">
        <v>3587</v>
      </c>
      <c r="D166" s="397" t="s">
        <v>3586</v>
      </c>
      <c r="E166" s="397" t="s">
        <v>3585</v>
      </c>
      <c r="F166" s="397" t="s">
        <v>3584</v>
      </c>
      <c r="G166" s="397" t="s">
        <v>3583</v>
      </c>
      <c r="H166" s="397" t="s">
        <v>3413</v>
      </c>
      <c r="I166" s="397" t="s">
        <v>2941</v>
      </c>
      <c r="J166" s="397" t="s">
        <v>2796</v>
      </c>
      <c r="K166" s="397" t="s">
        <v>2940</v>
      </c>
      <c r="L166" s="397" t="s">
        <v>1770</v>
      </c>
      <c r="M166" s="395"/>
      <c r="N166" s="395"/>
      <c r="O166" s="395"/>
      <c r="P166" s="395"/>
      <c r="Q166" s="395"/>
      <c r="R166" s="395"/>
      <c r="S166" s="395"/>
      <c r="T166" s="395"/>
      <c r="U166" s="395"/>
    </row>
    <row r="167" spans="1:21" ht="12.75">
      <c r="A167" s="397" t="s">
        <v>2939</v>
      </c>
      <c r="B167" s="395" t="s">
        <v>3576</v>
      </c>
      <c r="C167" s="395" t="s">
        <v>3582</v>
      </c>
      <c r="D167" s="395" t="s">
        <v>3577</v>
      </c>
      <c r="E167" s="401" t="s">
        <v>3570</v>
      </c>
      <c r="F167" s="411" t="s">
        <v>2776</v>
      </c>
      <c r="G167" s="411" t="s">
        <v>2776</v>
      </c>
      <c r="H167" s="395" t="s">
        <v>3581</v>
      </c>
      <c r="I167" s="395" t="s">
        <v>3580</v>
      </c>
      <c r="J167" s="395" t="s">
        <v>3579</v>
      </c>
      <c r="K167" s="395" t="s">
        <v>3578</v>
      </c>
      <c r="L167" s="397" t="s">
        <v>2935</v>
      </c>
      <c r="M167" s="395"/>
      <c r="N167" s="395"/>
      <c r="O167" s="395"/>
      <c r="P167" s="395"/>
      <c r="Q167" s="395"/>
      <c r="R167" s="395"/>
      <c r="S167" s="395"/>
      <c r="T167" s="395"/>
      <c r="U167" s="395"/>
    </row>
    <row r="168" spans="1:21" ht="12.75">
      <c r="A168" s="397" t="s">
        <v>2934</v>
      </c>
      <c r="B168" s="401" t="s">
        <v>3405</v>
      </c>
      <c r="C168" s="404" t="s">
        <v>3571</v>
      </c>
      <c r="D168" s="395" t="s">
        <v>3577</v>
      </c>
      <c r="E168" s="401" t="s">
        <v>3570</v>
      </c>
      <c r="F168" s="395" t="s">
        <v>3576</v>
      </c>
      <c r="G168" s="395" t="s">
        <v>3557</v>
      </c>
      <c r="H168" s="401" t="s">
        <v>3575</v>
      </c>
      <c r="I168" s="399" t="s">
        <v>3574</v>
      </c>
      <c r="J168" s="399" t="s">
        <v>3573</v>
      </c>
      <c r="K168" s="395" t="s">
        <v>3572</v>
      </c>
      <c r="L168" s="397" t="s">
        <v>2926</v>
      </c>
      <c r="M168" s="395"/>
      <c r="N168" s="395"/>
      <c r="O168" s="395"/>
      <c r="P168" s="395"/>
      <c r="Q168" s="395"/>
      <c r="R168" s="395"/>
      <c r="S168" s="395"/>
      <c r="T168" s="395"/>
      <c r="U168" s="395"/>
    </row>
    <row r="169" spans="1:21" ht="12.75">
      <c r="A169" s="397" t="s">
        <v>2923</v>
      </c>
      <c r="B169" s="401" t="s">
        <v>3566</v>
      </c>
      <c r="C169" s="401" t="s">
        <v>3405</v>
      </c>
      <c r="D169" s="395" t="s">
        <v>3571</v>
      </c>
      <c r="E169" s="401" t="s">
        <v>3570</v>
      </c>
      <c r="F169" s="395" t="s">
        <v>3549</v>
      </c>
      <c r="G169" s="395" t="s">
        <v>3557</v>
      </c>
      <c r="H169" s="401" t="s">
        <v>3569</v>
      </c>
      <c r="I169" s="395" t="s">
        <v>3568</v>
      </c>
      <c r="J169" s="395" t="s">
        <v>3567</v>
      </c>
      <c r="K169" s="401" t="s">
        <v>3518</v>
      </c>
      <c r="L169" s="397" t="s">
        <v>2923</v>
      </c>
      <c r="M169" s="395"/>
      <c r="N169" s="395"/>
      <c r="O169" s="395"/>
      <c r="P169" s="395"/>
      <c r="Q169" s="395"/>
      <c r="R169" s="395"/>
      <c r="S169" s="395"/>
      <c r="T169" s="395"/>
      <c r="U169" s="395"/>
    </row>
    <row r="170" spans="1:21" ht="12.75">
      <c r="A170" s="397" t="s">
        <v>2922</v>
      </c>
      <c r="B170" s="395" t="s">
        <v>3559</v>
      </c>
      <c r="C170" s="401" t="s">
        <v>3558</v>
      </c>
      <c r="D170" s="401" t="s">
        <v>3566</v>
      </c>
      <c r="E170" s="401" t="s">
        <v>3405</v>
      </c>
      <c r="F170" s="395" t="s">
        <v>3549</v>
      </c>
      <c r="G170" s="395" t="s">
        <v>3557</v>
      </c>
      <c r="H170" s="395" t="s">
        <v>3565</v>
      </c>
      <c r="I170" s="395" t="s">
        <v>3564</v>
      </c>
      <c r="J170" s="395" t="s">
        <v>3563</v>
      </c>
      <c r="K170" s="401" t="s">
        <v>3518</v>
      </c>
      <c r="L170" s="397" t="s">
        <v>2920</v>
      </c>
      <c r="M170" s="395" t="s">
        <v>3562</v>
      </c>
      <c r="N170" s="395" t="s">
        <v>3561</v>
      </c>
      <c r="O170" s="395" t="s">
        <v>3560</v>
      </c>
      <c r="P170" s="395"/>
      <c r="Q170" s="395"/>
      <c r="R170" s="395"/>
      <c r="S170" s="395"/>
      <c r="T170" s="395"/>
      <c r="U170" s="395"/>
    </row>
    <row r="171" spans="1:21" ht="12.75">
      <c r="A171" s="397" t="s">
        <v>2913</v>
      </c>
      <c r="B171" s="395" t="s">
        <v>3543</v>
      </c>
      <c r="C171" s="395" t="s">
        <v>3390</v>
      </c>
      <c r="D171" s="395" t="s">
        <v>3559</v>
      </c>
      <c r="E171" s="401" t="s">
        <v>3558</v>
      </c>
      <c r="F171" s="395" t="s">
        <v>3549</v>
      </c>
      <c r="G171" s="395" t="s">
        <v>3557</v>
      </c>
      <c r="H171" s="395" t="s">
        <v>3556</v>
      </c>
      <c r="I171" s="401" t="s">
        <v>3555</v>
      </c>
      <c r="J171" s="401" t="s">
        <v>3554</v>
      </c>
      <c r="K171" s="401" t="s">
        <v>3518</v>
      </c>
      <c r="L171" s="397" t="s">
        <v>2913</v>
      </c>
      <c r="M171" s="395" t="s">
        <v>3553</v>
      </c>
      <c r="N171" s="395" t="s">
        <v>3552</v>
      </c>
      <c r="O171" s="395" t="s">
        <v>3551</v>
      </c>
      <c r="P171" s="395" t="s">
        <v>3550</v>
      </c>
      <c r="Q171" s="395"/>
      <c r="R171" s="395"/>
      <c r="S171" s="395"/>
      <c r="T171" s="395"/>
      <c r="U171" s="395"/>
    </row>
    <row r="172" spans="1:21" ht="12.75">
      <c r="A172" s="397" t="s">
        <v>2907</v>
      </c>
      <c r="B172" s="401" t="s">
        <v>3534</v>
      </c>
      <c r="C172" s="395" t="s">
        <v>3538</v>
      </c>
      <c r="D172" s="395" t="s">
        <v>3543</v>
      </c>
      <c r="E172" s="395" t="s">
        <v>3390</v>
      </c>
      <c r="F172" s="395" t="s">
        <v>3549</v>
      </c>
      <c r="G172" s="395" t="s">
        <v>3505</v>
      </c>
      <c r="H172" s="395" t="s">
        <v>3548</v>
      </c>
      <c r="I172" s="395" t="s">
        <v>3547</v>
      </c>
      <c r="J172" s="395" t="s">
        <v>3546</v>
      </c>
      <c r="K172" s="401" t="s">
        <v>3518</v>
      </c>
      <c r="L172" s="397" t="s">
        <v>2907</v>
      </c>
      <c r="M172" s="395" t="s">
        <v>3545</v>
      </c>
      <c r="N172" s="395" t="s">
        <v>3544</v>
      </c>
      <c r="O172" s="395"/>
      <c r="P172" s="395"/>
      <c r="Q172" s="395"/>
      <c r="R172" s="395"/>
      <c r="S172" s="395"/>
      <c r="T172" s="395"/>
      <c r="U172" s="395"/>
    </row>
    <row r="173" spans="1:21" ht="12.75">
      <c r="A173" s="397" t="s">
        <v>2906</v>
      </c>
      <c r="B173" s="401" t="s">
        <v>3534</v>
      </c>
      <c r="C173" s="395" t="s">
        <v>3538</v>
      </c>
      <c r="D173" s="395" t="s">
        <v>3543</v>
      </c>
      <c r="E173" s="395" t="s">
        <v>3390</v>
      </c>
      <c r="F173" s="401" t="s">
        <v>3533</v>
      </c>
      <c r="G173" s="395" t="s">
        <v>3505</v>
      </c>
      <c r="H173" s="395" t="s">
        <v>3542</v>
      </c>
      <c r="I173" s="395" t="s">
        <v>3541</v>
      </c>
      <c r="J173" s="395" t="s">
        <v>3540</v>
      </c>
      <c r="K173" s="401" t="s">
        <v>3518</v>
      </c>
      <c r="L173" s="397" t="s">
        <v>2904</v>
      </c>
      <c r="M173" s="395" t="s">
        <v>3539</v>
      </c>
      <c r="N173" s="395"/>
      <c r="O173" s="395"/>
      <c r="P173" s="395"/>
      <c r="Q173" s="395"/>
      <c r="R173" s="395"/>
      <c r="S173" s="395"/>
      <c r="T173" s="395"/>
      <c r="U173" s="395"/>
    </row>
    <row r="174" spans="1:21" ht="12.75">
      <c r="A174" s="397" t="s">
        <v>2903</v>
      </c>
      <c r="B174" s="395" t="s">
        <v>3516</v>
      </c>
      <c r="C174" s="401" t="s">
        <v>3515</v>
      </c>
      <c r="D174" s="401" t="s">
        <v>3534</v>
      </c>
      <c r="E174" s="395" t="s">
        <v>3538</v>
      </c>
      <c r="F174" s="401" t="s">
        <v>3533</v>
      </c>
      <c r="G174" s="395" t="s">
        <v>3505</v>
      </c>
      <c r="H174" s="399" t="s">
        <v>3537</v>
      </c>
      <c r="I174" s="395" t="s">
        <v>3536</v>
      </c>
      <c r="J174" s="399" t="s">
        <v>3535</v>
      </c>
      <c r="K174" s="401" t="s">
        <v>3518</v>
      </c>
      <c r="L174" s="397" t="s">
        <v>2899</v>
      </c>
      <c r="M174" s="395"/>
      <c r="N174" s="395"/>
      <c r="O174" s="395"/>
      <c r="P174" s="395"/>
      <c r="Q174" s="395"/>
      <c r="R174" s="395"/>
      <c r="S174" s="395"/>
      <c r="T174" s="395"/>
      <c r="U174" s="395"/>
    </row>
    <row r="175" spans="1:21" ht="12.75">
      <c r="A175" s="397" t="s">
        <v>2898</v>
      </c>
      <c r="B175" s="401" t="s">
        <v>3207</v>
      </c>
      <c r="C175" s="395" t="s">
        <v>3516</v>
      </c>
      <c r="D175" s="401" t="s">
        <v>3515</v>
      </c>
      <c r="E175" s="401" t="s">
        <v>3534</v>
      </c>
      <c r="F175" s="401" t="s">
        <v>3533</v>
      </c>
      <c r="G175" s="395" t="s">
        <v>3505</v>
      </c>
      <c r="H175" s="399" t="s">
        <v>3532</v>
      </c>
      <c r="I175" s="401" t="s">
        <v>3531</v>
      </c>
      <c r="J175" s="395" t="s">
        <v>3530</v>
      </c>
      <c r="K175" s="401" t="s">
        <v>3518</v>
      </c>
      <c r="L175" s="397" t="s">
        <v>2891</v>
      </c>
      <c r="M175" s="395" t="s">
        <v>3529</v>
      </c>
      <c r="N175" s="395" t="s">
        <v>3528</v>
      </c>
      <c r="O175" s="403" t="s">
        <v>3527</v>
      </c>
      <c r="P175" s="395" t="s">
        <v>3526</v>
      </c>
      <c r="Q175" s="395" t="s">
        <v>3525</v>
      </c>
      <c r="R175" s="403" t="s">
        <v>3524</v>
      </c>
      <c r="S175" s="403" t="s">
        <v>3523</v>
      </c>
      <c r="T175" s="395"/>
      <c r="U175" s="395"/>
    </row>
    <row r="176" spans="1:21" ht="12.75">
      <c r="A176" s="397" t="s">
        <v>2885</v>
      </c>
      <c r="B176" s="399" t="s">
        <v>3498</v>
      </c>
      <c r="C176" s="410" t="s">
        <v>3207</v>
      </c>
      <c r="D176" s="406" t="s">
        <v>3516</v>
      </c>
      <c r="E176" s="410" t="s">
        <v>3515</v>
      </c>
      <c r="F176" s="399" t="s">
        <v>3522</v>
      </c>
      <c r="G176" s="395" t="s">
        <v>3505</v>
      </c>
      <c r="H176" s="395" t="s">
        <v>3521</v>
      </c>
      <c r="I176" s="399" t="s">
        <v>3520</v>
      </c>
      <c r="J176" s="399" t="s">
        <v>3519</v>
      </c>
      <c r="K176" s="401" t="s">
        <v>3518</v>
      </c>
      <c r="L176" s="397" t="s">
        <v>2885</v>
      </c>
      <c r="M176" s="403" t="s">
        <v>3517</v>
      </c>
      <c r="N176" s="395"/>
      <c r="O176" s="395"/>
      <c r="P176" s="395"/>
      <c r="Q176" s="395"/>
      <c r="R176" s="395"/>
      <c r="S176" s="395"/>
      <c r="T176" s="395"/>
      <c r="U176" s="395"/>
    </row>
    <row r="177" spans="1:21" ht="12.75">
      <c r="A177" s="397" t="s">
        <v>2883</v>
      </c>
      <c r="B177" s="399" t="s">
        <v>3498</v>
      </c>
      <c r="C177" s="410" t="s">
        <v>3207</v>
      </c>
      <c r="D177" s="406" t="s">
        <v>3516</v>
      </c>
      <c r="E177" s="410" t="s">
        <v>3515</v>
      </c>
      <c r="F177" s="399" t="s">
        <v>3372</v>
      </c>
      <c r="G177" s="395" t="s">
        <v>3505</v>
      </c>
      <c r="H177" s="399" t="s">
        <v>3514</v>
      </c>
      <c r="I177" s="399" t="s">
        <v>3513</v>
      </c>
      <c r="J177" s="399" t="s">
        <v>3512</v>
      </c>
      <c r="K177" s="399" t="s">
        <v>3475</v>
      </c>
      <c r="L177" s="397" t="s">
        <v>2883</v>
      </c>
      <c r="M177" s="395"/>
      <c r="N177" s="395"/>
      <c r="O177" s="395"/>
      <c r="P177" s="395"/>
      <c r="Q177" s="395"/>
      <c r="R177" s="395"/>
      <c r="S177" s="395"/>
      <c r="T177" s="395"/>
      <c r="U177" s="395"/>
    </row>
    <row r="178" spans="1:21" ht="12.75">
      <c r="A178" s="397" t="s">
        <v>2783</v>
      </c>
      <c r="B178" s="401" t="s">
        <v>3487</v>
      </c>
      <c r="C178" s="401" t="s">
        <v>3499</v>
      </c>
      <c r="D178" s="399" t="s">
        <v>3498</v>
      </c>
      <c r="E178" s="410" t="s">
        <v>3207</v>
      </c>
      <c r="F178" s="399" t="s">
        <v>3372</v>
      </c>
      <c r="G178" s="395" t="s">
        <v>3505</v>
      </c>
      <c r="H178" s="399" t="s">
        <v>3511</v>
      </c>
      <c r="I178" s="399" t="s">
        <v>3510</v>
      </c>
      <c r="J178" s="399" t="s">
        <v>3509</v>
      </c>
      <c r="K178" s="399" t="s">
        <v>3475</v>
      </c>
      <c r="L178" s="397" t="s">
        <v>2783</v>
      </c>
      <c r="M178" s="395" t="s">
        <v>3508</v>
      </c>
      <c r="N178" s="395" t="s">
        <v>3507</v>
      </c>
      <c r="O178" s="395" t="s">
        <v>3506</v>
      </c>
      <c r="P178" s="395"/>
      <c r="Q178" s="395"/>
      <c r="R178" s="395"/>
      <c r="S178" s="395"/>
      <c r="T178" s="395"/>
      <c r="U178" s="395"/>
    </row>
    <row r="179" spans="1:21" ht="12.75">
      <c r="A179" s="397" t="s">
        <v>2782</v>
      </c>
      <c r="B179" s="401" t="s">
        <v>3488</v>
      </c>
      <c r="C179" s="401" t="s">
        <v>3487</v>
      </c>
      <c r="D179" s="401" t="s">
        <v>3499</v>
      </c>
      <c r="E179" s="399" t="s">
        <v>3498</v>
      </c>
      <c r="F179" s="399" t="s">
        <v>3372</v>
      </c>
      <c r="G179" s="395" t="s">
        <v>3505</v>
      </c>
      <c r="H179" s="399" t="s">
        <v>3504</v>
      </c>
      <c r="I179" s="399" t="s">
        <v>3503</v>
      </c>
      <c r="J179" s="399" t="s">
        <v>3502</v>
      </c>
      <c r="K179" s="399" t="s">
        <v>3475</v>
      </c>
      <c r="L179" s="397" t="s">
        <v>2782</v>
      </c>
      <c r="M179" s="395" t="s">
        <v>3501</v>
      </c>
      <c r="N179" s="395" t="s">
        <v>3500</v>
      </c>
      <c r="O179" s="395"/>
      <c r="P179" s="395"/>
      <c r="Q179" s="395"/>
      <c r="R179" s="395"/>
      <c r="S179" s="395"/>
      <c r="T179" s="395"/>
      <c r="U179" s="395"/>
    </row>
    <row r="180" spans="1:21" ht="12.75">
      <c r="A180" s="397" t="s">
        <v>2780</v>
      </c>
      <c r="B180" s="401" t="s">
        <v>3488</v>
      </c>
      <c r="C180" s="401" t="s">
        <v>3487</v>
      </c>
      <c r="D180" s="401" t="s">
        <v>3499</v>
      </c>
      <c r="E180" s="399" t="s">
        <v>3498</v>
      </c>
      <c r="F180" s="399" t="s">
        <v>3372</v>
      </c>
      <c r="G180" s="399" t="s">
        <v>3469</v>
      </c>
      <c r="H180" s="399" t="s">
        <v>3497</v>
      </c>
      <c r="I180" s="399" t="s">
        <v>3496</v>
      </c>
      <c r="J180" s="399" t="s">
        <v>3495</v>
      </c>
      <c r="K180" s="399" t="s">
        <v>3475</v>
      </c>
      <c r="L180" s="397" t="s">
        <v>2780</v>
      </c>
      <c r="M180" s="395"/>
      <c r="N180" s="395"/>
      <c r="O180" s="395"/>
      <c r="P180" s="395"/>
      <c r="Q180" s="395"/>
      <c r="R180" s="395"/>
      <c r="S180" s="395"/>
      <c r="T180" s="395"/>
      <c r="U180" s="395"/>
    </row>
    <row r="181" spans="1:21" ht="12.75">
      <c r="A181" s="397" t="s">
        <v>2779</v>
      </c>
      <c r="B181" s="401" t="s">
        <v>3490</v>
      </c>
      <c r="C181" s="395" t="s">
        <v>3489</v>
      </c>
      <c r="D181" s="401" t="s">
        <v>3488</v>
      </c>
      <c r="E181" s="401" t="s">
        <v>3487</v>
      </c>
      <c r="F181" s="399" t="s">
        <v>3372</v>
      </c>
      <c r="G181" s="399" t="s">
        <v>3469</v>
      </c>
      <c r="H181" s="399" t="s">
        <v>3494</v>
      </c>
      <c r="I181" s="399" t="s">
        <v>3493</v>
      </c>
      <c r="J181" s="399" t="s">
        <v>3492</v>
      </c>
      <c r="K181" s="399" t="s">
        <v>3475</v>
      </c>
      <c r="L181" s="397" t="s">
        <v>2779</v>
      </c>
      <c r="M181" s="395" t="s">
        <v>3491</v>
      </c>
      <c r="N181" s="395"/>
      <c r="O181" s="395"/>
      <c r="P181" s="395"/>
      <c r="Q181" s="395"/>
      <c r="R181" s="395"/>
      <c r="S181" s="395"/>
      <c r="T181" s="395"/>
      <c r="U181" s="395"/>
    </row>
    <row r="182" spans="1:21" ht="12.75">
      <c r="A182" s="397" t="s">
        <v>2778</v>
      </c>
      <c r="B182" s="401" t="s">
        <v>3490</v>
      </c>
      <c r="C182" s="395" t="s">
        <v>3489</v>
      </c>
      <c r="D182" s="401" t="s">
        <v>3488</v>
      </c>
      <c r="E182" s="401" t="s">
        <v>3487</v>
      </c>
      <c r="F182" s="399" t="s">
        <v>3372</v>
      </c>
      <c r="G182" s="399" t="s">
        <v>3469</v>
      </c>
      <c r="H182" s="399" t="s">
        <v>3481</v>
      </c>
      <c r="I182" s="399" t="s">
        <v>3486</v>
      </c>
      <c r="J182" s="399" t="s">
        <v>3476</v>
      </c>
      <c r="K182" s="399" t="s">
        <v>3475</v>
      </c>
      <c r="L182" s="397" t="s">
        <v>2778</v>
      </c>
      <c r="M182" s="395" t="s">
        <v>3485</v>
      </c>
      <c r="N182" s="395" t="s">
        <v>3484</v>
      </c>
      <c r="O182" s="395"/>
      <c r="P182" s="395"/>
      <c r="Q182" s="395"/>
      <c r="R182" s="395"/>
      <c r="S182" s="395"/>
      <c r="T182" s="395"/>
      <c r="U182" s="395"/>
    </row>
    <row r="183" spans="1:21" ht="12.75">
      <c r="A183" s="397" t="s">
        <v>2777</v>
      </c>
      <c r="B183" s="395" t="s">
        <v>3479</v>
      </c>
      <c r="C183" s="395" t="s">
        <v>3478</v>
      </c>
      <c r="D183" s="395" t="s">
        <v>3483</v>
      </c>
      <c r="E183" s="395" t="s">
        <v>3482</v>
      </c>
      <c r="F183" s="399" t="s">
        <v>3372</v>
      </c>
      <c r="G183" s="399" t="s">
        <v>3469</v>
      </c>
      <c r="H183" s="399" t="s">
        <v>3481</v>
      </c>
      <c r="I183" s="399" t="s">
        <v>3473</v>
      </c>
      <c r="J183" s="399" t="s">
        <v>3476</v>
      </c>
      <c r="K183" s="399" t="s">
        <v>3475</v>
      </c>
      <c r="L183" s="397" t="s">
        <v>2777</v>
      </c>
      <c r="M183" s="395"/>
      <c r="N183" s="395"/>
      <c r="O183" s="395"/>
      <c r="P183" s="395"/>
      <c r="Q183" s="395"/>
      <c r="R183" s="395"/>
      <c r="S183" s="395"/>
      <c r="T183" s="395"/>
      <c r="U183" s="395"/>
    </row>
    <row r="184" spans="1:21" ht="12.75">
      <c r="A184" s="397" t="s">
        <v>2775</v>
      </c>
      <c r="B184" s="401" t="s">
        <v>3480</v>
      </c>
      <c r="C184" s="401" t="s">
        <v>3477</v>
      </c>
      <c r="D184" s="395" t="s">
        <v>3479</v>
      </c>
      <c r="E184" s="395" t="s">
        <v>3478</v>
      </c>
      <c r="F184" s="399" t="s">
        <v>3372</v>
      </c>
      <c r="G184" s="399" t="s">
        <v>3469</v>
      </c>
      <c r="H184" s="399" t="s">
        <v>3481</v>
      </c>
      <c r="I184" s="399" t="s">
        <v>3473</v>
      </c>
      <c r="J184" s="399" t="s">
        <v>3476</v>
      </c>
      <c r="K184" s="399" t="s">
        <v>3475</v>
      </c>
      <c r="L184" s="397" t="s">
        <v>2775</v>
      </c>
      <c r="M184" s="395"/>
      <c r="N184" s="395"/>
      <c r="O184" s="395"/>
      <c r="P184" s="395"/>
      <c r="Q184" s="395"/>
      <c r="R184" s="395"/>
      <c r="S184" s="395"/>
      <c r="T184" s="395"/>
      <c r="U184" s="395"/>
    </row>
    <row r="185" spans="1:21" ht="12.75">
      <c r="A185" s="397" t="s">
        <v>2773</v>
      </c>
      <c r="B185" s="401" t="s">
        <v>3480</v>
      </c>
      <c r="C185" s="401" t="s">
        <v>3477</v>
      </c>
      <c r="D185" s="395" t="s">
        <v>3479</v>
      </c>
      <c r="E185" s="395" t="s">
        <v>3478</v>
      </c>
      <c r="F185" s="399" t="s">
        <v>3372</v>
      </c>
      <c r="G185" s="399" t="s">
        <v>3469</v>
      </c>
      <c r="H185" s="399" t="s">
        <v>3474</v>
      </c>
      <c r="I185" s="399" t="s">
        <v>3473</v>
      </c>
      <c r="J185" s="399" t="s">
        <v>3476</v>
      </c>
      <c r="K185" s="399" t="s">
        <v>3475</v>
      </c>
      <c r="L185" s="397" t="s">
        <v>2773</v>
      </c>
      <c r="M185" s="395"/>
      <c r="N185" s="395"/>
      <c r="O185" s="395"/>
      <c r="P185" s="395"/>
      <c r="Q185" s="395"/>
      <c r="R185" s="395"/>
      <c r="S185" s="395"/>
      <c r="T185" s="395"/>
      <c r="U185" s="395"/>
    </row>
    <row r="186" spans="1:21" ht="12.75">
      <c r="A186" s="397" t="s">
        <v>2766</v>
      </c>
      <c r="B186" s="395" t="s">
        <v>3471</v>
      </c>
      <c r="C186" s="395" t="s">
        <v>3463</v>
      </c>
      <c r="D186" s="399" t="s">
        <v>3470</v>
      </c>
      <c r="E186" s="395" t="s">
        <v>3477</v>
      </c>
      <c r="F186" s="399" t="s">
        <v>3372</v>
      </c>
      <c r="G186" s="399" t="s">
        <v>3469</v>
      </c>
      <c r="H186" s="399" t="s">
        <v>3474</v>
      </c>
      <c r="I186" s="399" t="s">
        <v>3473</v>
      </c>
      <c r="J186" s="399" t="s">
        <v>3476</v>
      </c>
      <c r="K186" s="399" t="s">
        <v>3475</v>
      </c>
      <c r="L186" s="397" t="s">
        <v>2766</v>
      </c>
      <c r="M186" s="395"/>
      <c r="N186" s="395"/>
      <c r="O186" s="395"/>
      <c r="P186" s="395"/>
      <c r="Q186" s="395"/>
      <c r="R186" s="395"/>
      <c r="S186" s="395"/>
      <c r="T186" s="395"/>
      <c r="U186" s="395"/>
    </row>
    <row r="187" spans="1:21" ht="12.75">
      <c r="A187" s="397" t="s">
        <v>2758</v>
      </c>
      <c r="B187" s="399" t="s">
        <v>3464</v>
      </c>
      <c r="C187" s="395" t="s">
        <v>3471</v>
      </c>
      <c r="D187" s="395" t="s">
        <v>3463</v>
      </c>
      <c r="E187" s="399" t="s">
        <v>3470</v>
      </c>
      <c r="F187" s="399" t="s">
        <v>3372</v>
      </c>
      <c r="G187" s="399" t="s">
        <v>3469</v>
      </c>
      <c r="H187" s="399" t="s">
        <v>3474</v>
      </c>
      <c r="I187" s="399" t="s">
        <v>3473</v>
      </c>
      <c r="J187" s="398" t="s">
        <v>3472</v>
      </c>
      <c r="K187" s="399" t="s">
        <v>3456</v>
      </c>
      <c r="L187" s="397" t="s">
        <v>2758</v>
      </c>
      <c r="M187" s="395"/>
      <c r="N187" s="395"/>
      <c r="O187" s="395"/>
      <c r="P187" s="395"/>
      <c r="Q187" s="395"/>
      <c r="R187" s="395"/>
      <c r="S187" s="395"/>
      <c r="T187" s="395"/>
      <c r="U187" s="395"/>
    </row>
    <row r="188" spans="1:21" ht="12.75">
      <c r="A188" s="397" t="s">
        <v>2756</v>
      </c>
      <c r="B188" s="399" t="s">
        <v>3464</v>
      </c>
      <c r="C188" s="395" t="s">
        <v>3471</v>
      </c>
      <c r="D188" s="395" t="s">
        <v>3463</v>
      </c>
      <c r="E188" s="399" t="s">
        <v>3470</v>
      </c>
      <c r="F188" s="399" t="s">
        <v>3372</v>
      </c>
      <c r="G188" s="399" t="s">
        <v>3469</v>
      </c>
      <c r="H188" s="399" t="s">
        <v>3468</v>
      </c>
      <c r="I188" s="399" t="s">
        <v>3467</v>
      </c>
      <c r="J188" s="399" t="s">
        <v>3461</v>
      </c>
      <c r="K188" s="399" t="s">
        <v>3456</v>
      </c>
      <c r="L188" s="397" t="s">
        <v>2756</v>
      </c>
      <c r="M188" s="395"/>
      <c r="N188" s="395"/>
      <c r="O188" s="395"/>
      <c r="P188" s="395"/>
      <c r="Q188" s="395"/>
      <c r="R188" s="395"/>
      <c r="S188" s="395"/>
      <c r="T188" s="395"/>
      <c r="U188" s="395"/>
    </row>
    <row r="189" spans="1:21" ht="12.75">
      <c r="A189" s="397" t="s">
        <v>2749</v>
      </c>
      <c r="B189" s="401" t="s">
        <v>3466</v>
      </c>
      <c r="C189" s="401" t="s">
        <v>3465</v>
      </c>
      <c r="D189" s="409" t="s">
        <v>3464</v>
      </c>
      <c r="E189" s="406" t="s">
        <v>3463</v>
      </c>
      <c r="F189" s="399" t="s">
        <v>3372</v>
      </c>
      <c r="G189" s="399" t="s">
        <v>3424</v>
      </c>
      <c r="H189" s="399" t="s">
        <v>3462</v>
      </c>
      <c r="I189" s="399" t="s">
        <v>3467</v>
      </c>
      <c r="J189" s="399" t="s">
        <v>3461</v>
      </c>
      <c r="K189" s="399" t="s">
        <v>3456</v>
      </c>
      <c r="L189" s="397" t="s">
        <v>2749</v>
      </c>
      <c r="M189" s="395"/>
      <c r="N189" s="395"/>
      <c r="O189" s="395"/>
      <c r="P189" s="395"/>
      <c r="Q189" s="395"/>
      <c r="R189" s="395"/>
      <c r="S189" s="395"/>
      <c r="T189" s="395"/>
      <c r="U189" s="395"/>
    </row>
    <row r="190" spans="1:21" ht="12.75">
      <c r="A190" s="397" t="s">
        <v>2743</v>
      </c>
      <c r="B190" s="401" t="s">
        <v>3466</v>
      </c>
      <c r="C190" s="401" t="s">
        <v>3465</v>
      </c>
      <c r="D190" s="409" t="s">
        <v>3464</v>
      </c>
      <c r="E190" s="406" t="s">
        <v>3463</v>
      </c>
      <c r="F190" s="399" t="s">
        <v>3372</v>
      </c>
      <c r="G190" s="399" t="s">
        <v>3424</v>
      </c>
      <c r="H190" s="399" t="s">
        <v>3462</v>
      </c>
      <c r="I190" s="401" t="s">
        <v>3452</v>
      </c>
      <c r="J190" s="399" t="s">
        <v>3461</v>
      </c>
      <c r="K190" s="399" t="s">
        <v>3456</v>
      </c>
      <c r="L190" s="397" t="s">
        <v>2743</v>
      </c>
      <c r="M190" s="395"/>
      <c r="N190" s="395"/>
      <c r="O190" s="395"/>
      <c r="P190" s="395"/>
      <c r="Q190" s="395"/>
      <c r="R190" s="395"/>
      <c r="S190" s="395"/>
      <c r="T190" s="395"/>
      <c r="U190" s="395"/>
    </row>
    <row r="191" spans="1:21" ht="12.75">
      <c r="A191" s="397" t="s">
        <v>2736</v>
      </c>
      <c r="B191" s="395" t="s">
        <v>3460</v>
      </c>
      <c r="C191" s="395" t="s">
        <v>3459</v>
      </c>
      <c r="D191" s="399" t="s">
        <v>3458</v>
      </c>
      <c r="E191" s="395" t="s">
        <v>3457</v>
      </c>
      <c r="F191" s="399" t="s">
        <v>3372</v>
      </c>
      <c r="G191" s="399" t="s">
        <v>3424</v>
      </c>
      <c r="H191" s="398" t="s">
        <v>3449</v>
      </c>
      <c r="I191" s="401" t="s">
        <v>3452</v>
      </c>
      <c r="J191" s="399" t="s">
        <v>3451</v>
      </c>
      <c r="K191" s="399" t="s">
        <v>3456</v>
      </c>
      <c r="L191" s="397" t="s">
        <v>2736</v>
      </c>
      <c r="M191" s="395"/>
      <c r="N191" s="395"/>
      <c r="O191" s="395"/>
      <c r="P191" s="395"/>
      <c r="Q191" s="395"/>
      <c r="R191" s="395"/>
      <c r="S191" s="395"/>
      <c r="T191" s="395"/>
      <c r="U191" s="395"/>
    </row>
    <row r="192" spans="1:21" ht="12.75">
      <c r="A192" s="397" t="s">
        <v>2731</v>
      </c>
      <c r="B192" s="400" t="s">
        <v>3442</v>
      </c>
      <c r="C192" s="395" t="s">
        <v>3455</v>
      </c>
      <c r="D192" s="395" t="s">
        <v>3454</v>
      </c>
      <c r="E192" s="395" t="s">
        <v>3453</v>
      </c>
      <c r="F192" s="399" t="s">
        <v>3424</v>
      </c>
      <c r="G192" s="399" t="s">
        <v>3440</v>
      </c>
      <c r="H192" s="398" t="s">
        <v>3449</v>
      </c>
      <c r="I192" s="401" t="s">
        <v>3452</v>
      </c>
      <c r="J192" s="399" t="s">
        <v>3451</v>
      </c>
      <c r="K192" s="399" t="s">
        <v>3450</v>
      </c>
      <c r="L192" s="397" t="s">
        <v>2731</v>
      </c>
      <c r="M192" s="395"/>
      <c r="N192" s="395"/>
      <c r="O192" s="395"/>
      <c r="P192" s="395"/>
      <c r="Q192" s="395"/>
      <c r="R192" s="395"/>
      <c r="S192" s="395"/>
      <c r="T192" s="395"/>
      <c r="U192" s="395"/>
    </row>
    <row r="193" spans="1:21" ht="12.75">
      <c r="A193" s="397" t="s">
        <v>2728</v>
      </c>
      <c r="B193" s="399" t="s">
        <v>3443</v>
      </c>
      <c r="C193" s="400" t="s">
        <v>3442</v>
      </c>
      <c r="D193" s="395" t="s">
        <v>3441</v>
      </c>
      <c r="E193" s="395" t="s">
        <v>3434</v>
      </c>
      <c r="F193" s="399" t="s">
        <v>3424</v>
      </c>
      <c r="G193" s="399" t="s">
        <v>3440</v>
      </c>
      <c r="H193" s="398" t="s">
        <v>3449</v>
      </c>
      <c r="I193" s="398" t="s">
        <v>3446</v>
      </c>
      <c r="J193" s="398" t="s">
        <v>3448</v>
      </c>
      <c r="K193" s="398" t="s">
        <v>3438</v>
      </c>
      <c r="L193" s="397" t="s">
        <v>2728</v>
      </c>
      <c r="M193" s="395"/>
      <c r="N193" s="395"/>
      <c r="O193" s="395"/>
      <c r="P193" s="395"/>
      <c r="Q193" s="395"/>
      <c r="R193" s="395"/>
      <c r="S193" s="395"/>
      <c r="T193" s="395"/>
      <c r="U193" s="395"/>
    </row>
    <row r="194" spans="1:21" ht="12.75">
      <c r="A194" s="397" t="s">
        <v>2726</v>
      </c>
      <c r="B194" s="399" t="s">
        <v>3443</v>
      </c>
      <c r="C194" s="400" t="s">
        <v>3442</v>
      </c>
      <c r="D194" s="395" t="s">
        <v>3441</v>
      </c>
      <c r="E194" s="395" t="s">
        <v>3434</v>
      </c>
      <c r="F194" s="399" t="s">
        <v>3424</v>
      </c>
      <c r="G194" s="399" t="s">
        <v>3440</v>
      </c>
      <c r="H194" s="398" t="s">
        <v>3447</v>
      </c>
      <c r="I194" s="398" t="s">
        <v>3446</v>
      </c>
      <c r="J194" s="398" t="s">
        <v>3445</v>
      </c>
      <c r="K194" s="398" t="s">
        <v>3438</v>
      </c>
      <c r="L194" s="397" t="s">
        <v>2726</v>
      </c>
      <c r="M194" s="395"/>
      <c r="N194" s="395"/>
      <c r="O194" s="395"/>
      <c r="P194" s="395"/>
      <c r="Q194" s="395"/>
      <c r="R194" s="395"/>
      <c r="S194" s="395"/>
      <c r="T194" s="395"/>
      <c r="U194" s="395"/>
    </row>
    <row r="195" spans="1:21" ht="12.75">
      <c r="A195" s="397" t="s">
        <v>2724</v>
      </c>
      <c r="B195" s="399" t="s">
        <v>3443</v>
      </c>
      <c r="C195" s="400" t="s">
        <v>3442</v>
      </c>
      <c r="D195" s="395" t="s">
        <v>3441</v>
      </c>
      <c r="E195" s="395" t="s">
        <v>3434</v>
      </c>
      <c r="F195" s="399" t="s">
        <v>3424</v>
      </c>
      <c r="G195" s="399" t="s">
        <v>3440</v>
      </c>
      <c r="H195" s="398" t="s">
        <v>3447</v>
      </c>
      <c r="I195" s="398" t="s">
        <v>3446</v>
      </c>
      <c r="J195" s="398" t="s">
        <v>3445</v>
      </c>
      <c r="K195" s="398" t="s">
        <v>3438</v>
      </c>
      <c r="L195" s="397" t="s">
        <v>2724</v>
      </c>
      <c r="M195" s="395"/>
      <c r="N195" s="395"/>
      <c r="O195" s="395"/>
      <c r="P195" s="395"/>
      <c r="Q195" s="395"/>
      <c r="R195" s="395"/>
      <c r="S195" s="395"/>
      <c r="T195" s="395"/>
      <c r="U195" s="395"/>
    </row>
    <row r="196" spans="1:21" ht="12.75">
      <c r="A196" s="397" t="s">
        <v>2721</v>
      </c>
      <c r="B196" s="399" t="s">
        <v>3443</v>
      </c>
      <c r="C196" s="400" t="s">
        <v>3442</v>
      </c>
      <c r="D196" s="395" t="s">
        <v>3441</v>
      </c>
      <c r="E196" s="395" t="s">
        <v>3434</v>
      </c>
      <c r="F196" s="399" t="s">
        <v>3424</v>
      </c>
      <c r="G196" s="399" t="s">
        <v>3440</v>
      </c>
      <c r="H196" s="398" t="s">
        <v>3439</v>
      </c>
      <c r="I196" s="398" t="s">
        <v>3432</v>
      </c>
      <c r="J196" s="398" t="s">
        <v>3444</v>
      </c>
      <c r="K196" s="398" t="s">
        <v>3438</v>
      </c>
      <c r="L196" s="397" t="s">
        <v>2721</v>
      </c>
      <c r="M196" s="395"/>
      <c r="N196" s="395"/>
      <c r="O196" s="395"/>
      <c r="P196" s="395"/>
      <c r="Q196" s="395"/>
      <c r="R196" s="395"/>
      <c r="S196" s="395"/>
      <c r="T196" s="395"/>
      <c r="U196" s="395"/>
    </row>
    <row r="197" spans="1:21" ht="12.75">
      <c r="A197" s="397" t="s">
        <v>2716</v>
      </c>
      <c r="B197" s="399" t="s">
        <v>3443</v>
      </c>
      <c r="C197" s="400" t="s">
        <v>3442</v>
      </c>
      <c r="D197" s="395" t="s">
        <v>3441</v>
      </c>
      <c r="E197" s="395" t="s">
        <v>3434</v>
      </c>
      <c r="F197" s="399" t="s">
        <v>3424</v>
      </c>
      <c r="G197" s="399" t="s">
        <v>3440</v>
      </c>
      <c r="H197" s="398" t="s">
        <v>3439</v>
      </c>
      <c r="I197" s="398" t="s">
        <v>3432</v>
      </c>
      <c r="J197" s="398" t="s">
        <v>3433</v>
      </c>
      <c r="K197" s="398" t="s">
        <v>3438</v>
      </c>
      <c r="L197" s="397" t="s">
        <v>2716</v>
      </c>
      <c r="M197" s="395"/>
      <c r="N197" s="395"/>
      <c r="O197" s="395"/>
      <c r="P197" s="395"/>
      <c r="Q197" s="395"/>
      <c r="R197" s="395"/>
      <c r="S197" s="395"/>
      <c r="T197" s="395"/>
      <c r="U197" s="395"/>
    </row>
    <row r="198" spans="1:21" ht="12.75">
      <c r="A198" s="397" t="s">
        <v>2714</v>
      </c>
      <c r="B198" s="398" t="s">
        <v>3437</v>
      </c>
      <c r="C198" s="398" t="s">
        <v>3436</v>
      </c>
      <c r="D198" s="399" t="s">
        <v>3435</v>
      </c>
      <c r="E198" s="395" t="s">
        <v>3434</v>
      </c>
      <c r="F198" s="399" t="s">
        <v>3424</v>
      </c>
      <c r="G198" s="398" t="s">
        <v>3423</v>
      </c>
      <c r="H198" s="398" t="s">
        <v>3431</v>
      </c>
      <c r="I198" s="398" t="s">
        <v>3432</v>
      </c>
      <c r="J198" s="398" t="s">
        <v>3433</v>
      </c>
      <c r="K198" s="398" t="s">
        <v>3438</v>
      </c>
      <c r="L198" s="397" t="s">
        <v>2714</v>
      </c>
      <c r="M198" s="395"/>
      <c r="N198" s="395"/>
      <c r="O198" s="395"/>
      <c r="P198" s="395"/>
      <c r="Q198" s="395"/>
      <c r="R198" s="395"/>
      <c r="S198" s="395"/>
      <c r="T198" s="395"/>
      <c r="U198" s="395"/>
    </row>
    <row r="199" spans="1:21" ht="12.75">
      <c r="A199" s="397" t="s">
        <v>2708</v>
      </c>
      <c r="B199" s="398" t="s">
        <v>3437</v>
      </c>
      <c r="C199" s="398" t="s">
        <v>3436</v>
      </c>
      <c r="D199" s="399" t="s">
        <v>3435</v>
      </c>
      <c r="E199" s="395" t="s">
        <v>3434</v>
      </c>
      <c r="F199" s="399" t="s">
        <v>3424</v>
      </c>
      <c r="G199" s="398" t="s">
        <v>3423</v>
      </c>
      <c r="H199" s="398" t="s">
        <v>3431</v>
      </c>
      <c r="I199" s="398" t="s">
        <v>3432</v>
      </c>
      <c r="J199" s="398" t="s">
        <v>3433</v>
      </c>
      <c r="K199" s="398" t="s">
        <v>3419</v>
      </c>
      <c r="L199" s="397" t="s">
        <v>2708</v>
      </c>
      <c r="M199" s="395"/>
      <c r="N199" s="395"/>
      <c r="O199" s="395"/>
      <c r="P199" s="395"/>
      <c r="Q199" s="395"/>
      <c r="R199" s="395"/>
      <c r="S199" s="395"/>
      <c r="T199" s="395"/>
      <c r="U199" s="395"/>
    </row>
    <row r="200" spans="1:21" ht="12.75">
      <c r="A200" s="397" t="s">
        <v>2705</v>
      </c>
      <c r="B200" s="398" t="s">
        <v>3428</v>
      </c>
      <c r="C200" s="398" t="s">
        <v>3427</v>
      </c>
      <c r="D200" s="398" t="s">
        <v>3426</v>
      </c>
      <c r="E200" s="398" t="s">
        <v>3425</v>
      </c>
      <c r="F200" s="399" t="s">
        <v>3424</v>
      </c>
      <c r="G200" s="398" t="s">
        <v>3423</v>
      </c>
      <c r="H200" s="398" t="s">
        <v>3431</v>
      </c>
      <c r="I200" s="398" t="s">
        <v>3432</v>
      </c>
      <c r="J200" s="398" t="s">
        <v>3429</v>
      </c>
      <c r="K200" s="398" t="s">
        <v>3419</v>
      </c>
      <c r="L200" s="397" t="s">
        <v>2705</v>
      </c>
      <c r="M200" s="395"/>
      <c r="N200" s="395"/>
      <c r="O200" s="395"/>
      <c r="P200" s="395"/>
      <c r="Q200" s="395"/>
      <c r="R200" s="395"/>
      <c r="S200" s="395"/>
      <c r="T200" s="395"/>
      <c r="U200" s="395"/>
    </row>
    <row r="201" spans="1:21" ht="12.75">
      <c r="A201" s="397" t="s">
        <v>2702</v>
      </c>
      <c r="B201" s="398" t="s">
        <v>3428</v>
      </c>
      <c r="C201" s="398" t="s">
        <v>3427</v>
      </c>
      <c r="D201" s="398" t="s">
        <v>3426</v>
      </c>
      <c r="E201" s="398" t="s">
        <v>3425</v>
      </c>
      <c r="F201" s="399" t="s">
        <v>3424</v>
      </c>
      <c r="G201" s="398" t="s">
        <v>3423</v>
      </c>
      <c r="H201" s="398" t="s">
        <v>3431</v>
      </c>
      <c r="I201" s="398" t="s">
        <v>3430</v>
      </c>
      <c r="J201" s="398" t="s">
        <v>3429</v>
      </c>
      <c r="K201" s="398" t="s">
        <v>3419</v>
      </c>
      <c r="L201" s="397" t="s">
        <v>2702</v>
      </c>
      <c r="M201" s="395"/>
      <c r="N201" s="395"/>
      <c r="O201" s="395"/>
      <c r="P201" s="395"/>
      <c r="Q201" s="395"/>
      <c r="R201" s="395"/>
      <c r="S201" s="395"/>
      <c r="T201" s="395"/>
      <c r="U201" s="395"/>
    </row>
    <row r="202" spans="1:21" ht="12.75">
      <c r="A202" s="397" t="s">
        <v>2691</v>
      </c>
      <c r="B202" s="398" t="s">
        <v>3428</v>
      </c>
      <c r="C202" s="398" t="s">
        <v>3427</v>
      </c>
      <c r="D202" s="398" t="s">
        <v>3426</v>
      </c>
      <c r="E202" s="398" t="s">
        <v>3425</v>
      </c>
      <c r="F202" s="399" t="s">
        <v>3424</v>
      </c>
      <c r="G202" s="398" t="s">
        <v>3423</v>
      </c>
      <c r="H202" s="398" t="s">
        <v>3422</v>
      </c>
      <c r="I202" s="398" t="s">
        <v>3421</v>
      </c>
      <c r="J202" s="398" t="s">
        <v>3420</v>
      </c>
      <c r="K202" s="398" t="s">
        <v>3419</v>
      </c>
      <c r="L202" s="397" t="s">
        <v>2691</v>
      </c>
      <c r="M202" s="395"/>
      <c r="N202" s="395"/>
      <c r="O202" s="395"/>
      <c r="P202" s="395"/>
      <c r="Q202" s="395"/>
      <c r="R202" s="395"/>
      <c r="S202" s="395"/>
      <c r="T202" s="395"/>
      <c r="U202" s="395"/>
    </row>
    <row r="203" spans="1:21" ht="12.75">
      <c r="A203" s="397"/>
      <c r="B203" s="397"/>
      <c r="C203" s="397" t="s">
        <v>2682</v>
      </c>
      <c r="D203" s="397" t="s">
        <v>2681</v>
      </c>
      <c r="E203" s="397" t="s">
        <v>2680</v>
      </c>
      <c r="F203" s="397"/>
      <c r="G203" s="397" t="s">
        <v>2682</v>
      </c>
      <c r="H203" s="397" t="s">
        <v>2681</v>
      </c>
      <c r="I203" s="397" t="s">
        <v>2680</v>
      </c>
      <c r="J203" s="397"/>
      <c r="K203" s="397"/>
      <c r="L203" s="397"/>
      <c r="M203" s="395"/>
      <c r="N203" s="395"/>
      <c r="O203" s="395"/>
      <c r="P203" s="395"/>
      <c r="Q203" s="395"/>
      <c r="R203" s="395"/>
      <c r="S203" s="395"/>
      <c r="T203" s="395"/>
      <c r="U203" s="395"/>
    </row>
    <row r="204" spans="1:21" ht="12.75">
      <c r="A204" s="397"/>
      <c r="B204" s="396" t="s">
        <v>2679</v>
      </c>
      <c r="C204" s="267" t="s">
        <v>2678</v>
      </c>
      <c r="D204" s="267" t="s">
        <v>2677</v>
      </c>
      <c r="E204" s="267" t="s">
        <v>2676</v>
      </c>
      <c r="F204" s="396" t="s">
        <v>2679</v>
      </c>
      <c r="G204" s="267" t="s">
        <v>2678</v>
      </c>
      <c r="H204" s="267" t="s">
        <v>2677</v>
      </c>
      <c r="I204" s="267" t="s">
        <v>2676</v>
      </c>
      <c r="J204" s="397"/>
      <c r="K204" s="397"/>
      <c r="L204" s="397"/>
      <c r="M204" s="395"/>
      <c r="N204" s="395"/>
      <c r="O204" s="395"/>
      <c r="P204" s="395"/>
      <c r="Q204" s="395"/>
      <c r="R204" s="395"/>
      <c r="S204" s="395"/>
      <c r="T204" s="395"/>
      <c r="U204" s="395"/>
    </row>
    <row r="205" spans="1:21" ht="12.75">
      <c r="A205" s="397"/>
      <c r="B205" s="396" t="s">
        <v>1426</v>
      </c>
      <c r="C205" s="267" t="s">
        <v>2675</v>
      </c>
      <c r="D205" s="267" t="s">
        <v>2674</v>
      </c>
      <c r="E205" s="267" t="s">
        <v>2673</v>
      </c>
      <c r="F205" s="396" t="s">
        <v>1426</v>
      </c>
      <c r="G205" s="267" t="s">
        <v>2675</v>
      </c>
      <c r="H205" s="267" t="s">
        <v>2674</v>
      </c>
      <c r="I205" s="267" t="s">
        <v>2673</v>
      </c>
      <c r="J205" s="397"/>
      <c r="K205" s="397"/>
      <c r="L205" s="397"/>
      <c r="M205" s="395"/>
      <c r="N205" s="395"/>
      <c r="O205" s="395"/>
      <c r="P205" s="395"/>
      <c r="Q205" s="395"/>
      <c r="R205" s="395"/>
      <c r="S205" s="395"/>
      <c r="T205" s="395"/>
      <c r="U205" s="395"/>
    </row>
    <row r="206" spans="1:21" ht="12.75">
      <c r="A206" s="397" t="s">
        <v>1691</v>
      </c>
      <c r="B206" s="397" t="s">
        <v>3418</v>
      </c>
      <c r="C206" s="397" t="s">
        <v>3417</v>
      </c>
      <c r="D206" s="397" t="s">
        <v>3416</v>
      </c>
      <c r="E206" s="397" t="s">
        <v>3268</v>
      </c>
      <c r="F206" s="397" t="s">
        <v>3415</v>
      </c>
      <c r="G206" s="397" t="s">
        <v>3414</v>
      </c>
      <c r="H206" s="397" t="s">
        <v>3413</v>
      </c>
      <c r="I206" s="397" t="s">
        <v>3412</v>
      </c>
      <c r="J206" s="397" t="s">
        <v>2796</v>
      </c>
      <c r="K206" s="397" t="s">
        <v>2940</v>
      </c>
      <c r="L206" s="397" t="s">
        <v>1691</v>
      </c>
      <c r="M206" s="395"/>
      <c r="N206" s="395"/>
      <c r="O206" s="395"/>
      <c r="P206" s="395"/>
      <c r="Q206" s="395"/>
      <c r="R206" s="395"/>
      <c r="S206" s="395"/>
      <c r="T206" s="395"/>
      <c r="U206" s="395"/>
    </row>
    <row r="207" spans="1:21" ht="12.75">
      <c r="A207" s="397" t="s">
        <v>2939</v>
      </c>
      <c r="B207" s="395" t="s">
        <v>3398</v>
      </c>
      <c r="C207" s="395" t="s">
        <v>3403</v>
      </c>
      <c r="D207" s="395" t="s">
        <v>2776</v>
      </c>
      <c r="E207" s="395" t="s">
        <v>2776</v>
      </c>
      <c r="F207" s="395" t="s">
        <v>2776</v>
      </c>
      <c r="G207" s="395" t="s">
        <v>2776</v>
      </c>
      <c r="H207" s="395" t="s">
        <v>3411</v>
      </c>
      <c r="I207" s="395" t="s">
        <v>3410</v>
      </c>
      <c r="J207" s="395" t="s">
        <v>2776</v>
      </c>
      <c r="K207" s="395" t="s">
        <v>3409</v>
      </c>
      <c r="L207" s="397" t="s">
        <v>2935</v>
      </c>
      <c r="M207" s="395"/>
      <c r="N207" s="395"/>
      <c r="O207" s="395"/>
      <c r="P207" s="395"/>
      <c r="Q207" s="395"/>
      <c r="R207" s="395"/>
      <c r="S207" s="395"/>
      <c r="T207" s="395"/>
      <c r="U207" s="395"/>
    </row>
    <row r="208" spans="1:21" ht="12.75">
      <c r="A208" s="397" t="s">
        <v>2934</v>
      </c>
      <c r="B208" s="395" t="s">
        <v>3405</v>
      </c>
      <c r="C208" s="395" t="s">
        <v>3404</v>
      </c>
      <c r="D208" s="395" t="s">
        <v>3398</v>
      </c>
      <c r="E208" s="395" t="s">
        <v>3403</v>
      </c>
      <c r="F208" s="395" t="s">
        <v>3380</v>
      </c>
      <c r="G208" s="395" t="s">
        <v>2776</v>
      </c>
      <c r="H208" s="395" t="s">
        <v>3402</v>
      </c>
      <c r="I208" s="395" t="s">
        <v>3408</v>
      </c>
      <c r="J208" s="395" t="s">
        <v>3407</v>
      </c>
      <c r="K208" s="395" t="s">
        <v>3406</v>
      </c>
      <c r="L208" s="397" t="s">
        <v>2926</v>
      </c>
      <c r="M208" s="395"/>
      <c r="N208" s="395"/>
      <c r="O208" s="395"/>
      <c r="P208" s="395"/>
      <c r="Q208" s="395"/>
      <c r="R208" s="395"/>
      <c r="S208" s="395"/>
      <c r="T208" s="395"/>
      <c r="U208" s="395"/>
    </row>
    <row r="209" spans="1:21" ht="12.75">
      <c r="A209" s="397" t="s">
        <v>2923</v>
      </c>
      <c r="B209" s="395" t="s">
        <v>3405</v>
      </c>
      <c r="C209" s="395" t="s">
        <v>3404</v>
      </c>
      <c r="D209" s="395" t="s">
        <v>3398</v>
      </c>
      <c r="E209" s="395" t="s">
        <v>3403</v>
      </c>
      <c r="F209" s="395" t="s">
        <v>3380</v>
      </c>
      <c r="G209" s="395" t="s">
        <v>2776</v>
      </c>
      <c r="H209" s="395" t="s">
        <v>3402</v>
      </c>
      <c r="I209" s="395" t="s">
        <v>3408</v>
      </c>
      <c r="J209" s="395" t="s">
        <v>3407</v>
      </c>
      <c r="K209" s="395" t="s">
        <v>3406</v>
      </c>
      <c r="L209" s="397" t="s">
        <v>2923</v>
      </c>
      <c r="M209" s="395"/>
      <c r="N209" s="395"/>
      <c r="O209" s="395"/>
      <c r="P209" s="395"/>
      <c r="Q209" s="395"/>
      <c r="R209" s="395"/>
      <c r="S209" s="395"/>
      <c r="T209" s="395"/>
      <c r="U209" s="395"/>
    </row>
    <row r="210" spans="1:21" ht="12.75">
      <c r="A210" s="397" t="s">
        <v>2922</v>
      </c>
      <c r="B210" s="395" t="s">
        <v>3399</v>
      </c>
      <c r="C210" s="395" t="s">
        <v>3405</v>
      </c>
      <c r="D210" s="395" t="s">
        <v>3404</v>
      </c>
      <c r="E210" s="395" t="s">
        <v>3398</v>
      </c>
      <c r="F210" s="395" t="s">
        <v>3380</v>
      </c>
      <c r="G210" s="395" t="s">
        <v>3403</v>
      </c>
      <c r="H210" s="395" t="s">
        <v>3402</v>
      </c>
      <c r="I210" s="395" t="s">
        <v>3401</v>
      </c>
      <c r="J210" s="395" t="s">
        <v>3400</v>
      </c>
      <c r="K210" s="395" t="s">
        <v>3394</v>
      </c>
      <c r="L210" s="397" t="s">
        <v>2920</v>
      </c>
      <c r="M210" s="395"/>
      <c r="N210" s="395"/>
      <c r="O210" s="395"/>
      <c r="P210" s="395"/>
      <c r="Q210" s="395"/>
      <c r="R210" s="395"/>
      <c r="S210" s="395"/>
      <c r="T210" s="395"/>
      <c r="U210" s="395"/>
    </row>
    <row r="211" spans="1:21" ht="12.75">
      <c r="A211" s="397" t="s">
        <v>2913</v>
      </c>
      <c r="B211" s="395" t="s">
        <v>3381</v>
      </c>
      <c r="C211" s="395" t="s">
        <v>3390</v>
      </c>
      <c r="D211" s="406" t="s">
        <v>3399</v>
      </c>
      <c r="E211" s="395" t="s">
        <v>3398</v>
      </c>
      <c r="F211" s="395" t="s">
        <v>3380</v>
      </c>
      <c r="G211" s="401" t="s">
        <v>3356</v>
      </c>
      <c r="H211" s="395" t="s">
        <v>3397</v>
      </c>
      <c r="I211" s="395" t="s">
        <v>3396</v>
      </c>
      <c r="J211" s="395" t="s">
        <v>3395</v>
      </c>
      <c r="K211" s="395" t="s">
        <v>3394</v>
      </c>
      <c r="L211" s="397" t="s">
        <v>2913</v>
      </c>
      <c r="M211" s="395" t="s">
        <v>3393</v>
      </c>
      <c r="N211" s="395" t="s">
        <v>3392</v>
      </c>
      <c r="O211" s="395"/>
      <c r="P211" s="395"/>
      <c r="Q211" s="395"/>
      <c r="R211" s="395"/>
      <c r="S211" s="395"/>
      <c r="T211" s="395"/>
      <c r="U211" s="395"/>
    </row>
    <row r="212" spans="1:21" ht="12.75">
      <c r="A212" s="397" t="s">
        <v>2907</v>
      </c>
      <c r="B212" s="395" t="s">
        <v>3387</v>
      </c>
      <c r="C212" s="395" t="s">
        <v>3386</v>
      </c>
      <c r="D212" s="395" t="s">
        <v>3381</v>
      </c>
      <c r="E212" s="395" t="s">
        <v>3390</v>
      </c>
      <c r="F212" s="395" t="s">
        <v>3380</v>
      </c>
      <c r="G212" s="401" t="s">
        <v>3356</v>
      </c>
      <c r="H212" s="395" t="s">
        <v>3389</v>
      </c>
      <c r="I212" s="395" t="s">
        <v>3388</v>
      </c>
      <c r="J212" s="395" t="s">
        <v>3391</v>
      </c>
      <c r="K212" s="395" t="s">
        <v>3375</v>
      </c>
      <c r="L212" s="397" t="s">
        <v>2907</v>
      </c>
      <c r="M212" s="395"/>
      <c r="N212" s="395"/>
      <c r="O212" s="395"/>
      <c r="P212" s="395"/>
      <c r="Q212" s="395"/>
      <c r="R212" s="395"/>
      <c r="S212" s="395"/>
      <c r="T212" s="395"/>
      <c r="U212" s="395"/>
    </row>
    <row r="213" spans="1:21" ht="12.75">
      <c r="A213" s="397" t="s">
        <v>2906</v>
      </c>
      <c r="B213" s="395" t="s">
        <v>3387</v>
      </c>
      <c r="C213" s="395" t="s">
        <v>3386</v>
      </c>
      <c r="D213" s="395" t="s">
        <v>3381</v>
      </c>
      <c r="E213" s="395" t="s">
        <v>3390</v>
      </c>
      <c r="F213" s="395" t="s">
        <v>3380</v>
      </c>
      <c r="G213" s="401" t="s">
        <v>3356</v>
      </c>
      <c r="H213" s="395" t="s">
        <v>3389</v>
      </c>
      <c r="I213" s="395" t="s">
        <v>3388</v>
      </c>
      <c r="J213" s="395" t="s">
        <v>3383</v>
      </c>
      <c r="K213" s="395" t="s">
        <v>3375</v>
      </c>
      <c r="L213" s="397" t="s">
        <v>2904</v>
      </c>
      <c r="M213" s="395"/>
      <c r="N213" s="395"/>
      <c r="O213" s="395"/>
      <c r="P213" s="395"/>
      <c r="Q213" s="395"/>
      <c r="R213" s="395"/>
      <c r="S213" s="395"/>
      <c r="T213" s="395"/>
      <c r="U213" s="395"/>
    </row>
    <row r="214" spans="1:21" ht="12.75">
      <c r="A214" s="397" t="s">
        <v>2903</v>
      </c>
      <c r="B214" s="401" t="s">
        <v>3367</v>
      </c>
      <c r="C214" s="395" t="s">
        <v>3387</v>
      </c>
      <c r="D214" s="395" t="s">
        <v>3386</v>
      </c>
      <c r="E214" s="395" t="s">
        <v>3381</v>
      </c>
      <c r="F214" s="395" t="s">
        <v>3380</v>
      </c>
      <c r="G214" s="401" t="s">
        <v>3356</v>
      </c>
      <c r="H214" s="395" t="s">
        <v>3385</v>
      </c>
      <c r="I214" s="395" t="s">
        <v>3384</v>
      </c>
      <c r="J214" s="395" t="s">
        <v>3383</v>
      </c>
      <c r="K214" s="395" t="s">
        <v>3375</v>
      </c>
      <c r="L214" s="397" t="s">
        <v>2899</v>
      </c>
      <c r="M214" s="395"/>
      <c r="N214" s="395"/>
      <c r="O214" s="395"/>
      <c r="P214" s="395"/>
      <c r="Q214" s="395"/>
      <c r="R214" s="395"/>
      <c r="S214" s="395"/>
      <c r="T214" s="395"/>
      <c r="U214" s="395"/>
    </row>
    <row r="215" spans="1:21" ht="12.75">
      <c r="A215" s="397" t="s">
        <v>2898</v>
      </c>
      <c r="B215" s="401" t="s">
        <v>3382</v>
      </c>
      <c r="C215" s="401" t="s">
        <v>3373</v>
      </c>
      <c r="D215" s="401" t="s">
        <v>3367</v>
      </c>
      <c r="E215" s="395" t="s">
        <v>3381</v>
      </c>
      <c r="F215" s="395" t="s">
        <v>3380</v>
      </c>
      <c r="G215" s="401" t="s">
        <v>3356</v>
      </c>
      <c r="H215" s="395" t="s">
        <v>3379</v>
      </c>
      <c r="I215" s="395" t="s">
        <v>3378</v>
      </c>
      <c r="J215" s="400" t="s">
        <v>3376</v>
      </c>
      <c r="K215" s="395" t="s">
        <v>3375</v>
      </c>
      <c r="L215" s="397" t="s">
        <v>2891</v>
      </c>
      <c r="M215" s="395"/>
      <c r="N215" s="395"/>
      <c r="O215" s="395"/>
      <c r="P215" s="395"/>
      <c r="Q215" s="395"/>
      <c r="R215" s="395"/>
      <c r="S215" s="395"/>
      <c r="T215" s="395"/>
      <c r="U215" s="395"/>
    </row>
    <row r="216" spans="1:21" ht="12.75">
      <c r="A216" s="397" t="s">
        <v>2885</v>
      </c>
      <c r="B216" s="401" t="s">
        <v>3377</v>
      </c>
      <c r="C216" s="401" t="s">
        <v>3374</v>
      </c>
      <c r="D216" s="401" t="s">
        <v>3373</v>
      </c>
      <c r="E216" s="401" t="s">
        <v>3367</v>
      </c>
      <c r="F216" s="401" t="s">
        <v>3372</v>
      </c>
      <c r="G216" s="401" t="s">
        <v>3356</v>
      </c>
      <c r="H216" s="395" t="s">
        <v>3371</v>
      </c>
      <c r="I216" s="395" t="s">
        <v>3370</v>
      </c>
      <c r="J216" s="400" t="s">
        <v>3376</v>
      </c>
      <c r="K216" s="395" t="s">
        <v>3375</v>
      </c>
      <c r="L216" s="397" t="s">
        <v>2885</v>
      </c>
      <c r="M216" s="395"/>
      <c r="N216" s="395"/>
      <c r="O216" s="395"/>
      <c r="P216" s="395"/>
      <c r="Q216" s="395"/>
      <c r="R216" s="395"/>
      <c r="S216" s="395"/>
      <c r="T216" s="395"/>
      <c r="U216" s="395"/>
    </row>
    <row r="217" spans="1:21" ht="12.75">
      <c r="A217" s="397" t="s">
        <v>2883</v>
      </c>
      <c r="B217" s="401" t="s">
        <v>3377</v>
      </c>
      <c r="C217" s="401" t="s">
        <v>3374</v>
      </c>
      <c r="D217" s="401" t="s">
        <v>3373</v>
      </c>
      <c r="E217" s="401" t="s">
        <v>3367</v>
      </c>
      <c r="F217" s="401" t="s">
        <v>3372</v>
      </c>
      <c r="G217" s="401" t="s">
        <v>3356</v>
      </c>
      <c r="H217" s="395" t="s">
        <v>3371</v>
      </c>
      <c r="I217" s="395" t="s">
        <v>3370</v>
      </c>
      <c r="J217" s="400" t="s">
        <v>3376</v>
      </c>
      <c r="K217" s="395" t="s">
        <v>3375</v>
      </c>
      <c r="L217" s="397" t="s">
        <v>2883</v>
      </c>
      <c r="M217" s="395"/>
      <c r="N217" s="395"/>
      <c r="O217" s="395"/>
      <c r="P217" s="395"/>
      <c r="Q217" s="395"/>
      <c r="R217" s="395"/>
      <c r="S217" s="395"/>
      <c r="T217" s="395"/>
      <c r="U217" s="395"/>
    </row>
    <row r="218" spans="1:21" ht="12.75">
      <c r="A218" s="397" t="s">
        <v>2783</v>
      </c>
      <c r="B218" s="401" t="s">
        <v>3368</v>
      </c>
      <c r="C218" s="401" t="s">
        <v>3374</v>
      </c>
      <c r="D218" s="401" t="s">
        <v>3373</v>
      </c>
      <c r="E218" s="401" t="s">
        <v>3367</v>
      </c>
      <c r="F218" s="401" t="s">
        <v>3372</v>
      </c>
      <c r="G218" s="401" t="s">
        <v>3356</v>
      </c>
      <c r="H218" s="395" t="s">
        <v>3371</v>
      </c>
      <c r="I218" s="395" t="s">
        <v>3370</v>
      </c>
      <c r="J218" s="399" t="s">
        <v>3369</v>
      </c>
      <c r="K218" s="399" t="s">
        <v>3342</v>
      </c>
      <c r="L218" s="397" t="s">
        <v>2783</v>
      </c>
      <c r="M218" s="395"/>
      <c r="N218" s="395"/>
      <c r="O218" s="395"/>
      <c r="P218" s="395"/>
      <c r="Q218" s="395"/>
      <c r="R218" s="395"/>
      <c r="S218" s="395"/>
      <c r="T218" s="395"/>
      <c r="U218" s="395"/>
    </row>
    <row r="219" spans="1:21" ht="12.75">
      <c r="A219" s="397" t="s">
        <v>2782</v>
      </c>
      <c r="B219" s="401" t="s">
        <v>3365</v>
      </c>
      <c r="C219" s="399" t="s">
        <v>3364</v>
      </c>
      <c r="D219" s="401" t="s">
        <v>3368</v>
      </c>
      <c r="E219" s="401" t="s">
        <v>3367</v>
      </c>
      <c r="F219" s="395" t="s">
        <v>3344</v>
      </c>
      <c r="G219" s="401" t="s">
        <v>3356</v>
      </c>
      <c r="H219" s="399" t="s">
        <v>3185</v>
      </c>
      <c r="I219" s="399" t="s">
        <v>3360</v>
      </c>
      <c r="J219" s="399" t="s">
        <v>3366</v>
      </c>
      <c r="K219" s="399" t="s">
        <v>3342</v>
      </c>
      <c r="L219" s="397" t="s">
        <v>2782</v>
      </c>
      <c r="M219" s="395"/>
      <c r="N219" s="395"/>
      <c r="O219" s="395"/>
      <c r="P219" s="395"/>
      <c r="Q219" s="395"/>
      <c r="R219" s="395"/>
      <c r="S219" s="395"/>
      <c r="T219" s="395"/>
      <c r="U219" s="395"/>
    </row>
    <row r="220" spans="1:21" ht="12.75">
      <c r="A220" s="397" t="s">
        <v>2780</v>
      </c>
      <c r="B220" s="395" t="s">
        <v>3362</v>
      </c>
      <c r="C220" s="395" t="s">
        <v>3361</v>
      </c>
      <c r="D220" s="401" t="s">
        <v>3365</v>
      </c>
      <c r="E220" s="399" t="s">
        <v>3364</v>
      </c>
      <c r="F220" s="395" t="s">
        <v>3344</v>
      </c>
      <c r="G220" s="401" t="s">
        <v>3356</v>
      </c>
      <c r="H220" s="399" t="s">
        <v>3348</v>
      </c>
      <c r="I220" s="399" t="s">
        <v>3360</v>
      </c>
      <c r="J220" s="399" t="s">
        <v>3352</v>
      </c>
      <c r="K220" s="399" t="s">
        <v>3342</v>
      </c>
      <c r="L220" s="397" t="s">
        <v>2780</v>
      </c>
      <c r="M220" s="395"/>
      <c r="N220" s="395"/>
      <c r="O220" s="395"/>
      <c r="P220" s="395"/>
      <c r="Q220" s="395"/>
      <c r="R220" s="395"/>
      <c r="S220" s="395"/>
      <c r="T220" s="395"/>
      <c r="U220" s="395"/>
    </row>
    <row r="221" spans="1:21" ht="12.75">
      <c r="A221" s="397" t="s">
        <v>2779</v>
      </c>
      <c r="B221" s="395" t="s">
        <v>3363</v>
      </c>
      <c r="C221" s="395" t="s">
        <v>3357</v>
      </c>
      <c r="D221" s="395" t="s">
        <v>3362</v>
      </c>
      <c r="E221" s="395" t="s">
        <v>3361</v>
      </c>
      <c r="F221" s="395" t="s">
        <v>3344</v>
      </c>
      <c r="G221" s="401" t="s">
        <v>3356</v>
      </c>
      <c r="H221" s="399" t="s">
        <v>3348</v>
      </c>
      <c r="I221" s="399" t="s">
        <v>3360</v>
      </c>
      <c r="J221" s="399" t="s">
        <v>3352</v>
      </c>
      <c r="K221" s="399" t="s">
        <v>3342</v>
      </c>
      <c r="L221" s="397" t="s">
        <v>2779</v>
      </c>
      <c r="M221" s="395"/>
      <c r="N221" s="395"/>
      <c r="O221" s="395"/>
      <c r="P221" s="395"/>
      <c r="Q221" s="395"/>
      <c r="R221" s="395"/>
      <c r="S221" s="395"/>
      <c r="T221" s="395"/>
      <c r="U221" s="395"/>
    </row>
    <row r="222" spans="1:21" ht="12.75">
      <c r="A222" s="397" t="s">
        <v>2778</v>
      </c>
      <c r="B222" s="400" t="s">
        <v>3354</v>
      </c>
      <c r="C222" s="401" t="s">
        <v>3359</v>
      </c>
      <c r="D222" s="395" t="s">
        <v>3358</v>
      </c>
      <c r="E222" s="395" t="s">
        <v>3357</v>
      </c>
      <c r="F222" s="395" t="s">
        <v>3344</v>
      </c>
      <c r="G222" s="401" t="s">
        <v>3356</v>
      </c>
      <c r="H222" s="399" t="s">
        <v>3348</v>
      </c>
      <c r="I222" s="399" t="s">
        <v>3353</v>
      </c>
      <c r="J222" s="399" t="s">
        <v>3352</v>
      </c>
      <c r="K222" s="399" t="s">
        <v>3342</v>
      </c>
      <c r="L222" s="397" t="s">
        <v>2778</v>
      </c>
      <c r="M222" s="395"/>
      <c r="N222" s="395"/>
      <c r="O222" s="395"/>
      <c r="P222" s="395"/>
      <c r="Q222" s="395"/>
      <c r="R222" s="395"/>
      <c r="S222" s="395"/>
      <c r="T222" s="395"/>
      <c r="U222" s="395"/>
    </row>
    <row r="223" spans="1:21" ht="12.75">
      <c r="A223" s="397" t="s">
        <v>2777</v>
      </c>
      <c r="B223" s="401" t="s">
        <v>3350</v>
      </c>
      <c r="C223" s="395" t="s">
        <v>3355</v>
      </c>
      <c r="D223" s="399" t="s">
        <v>3349</v>
      </c>
      <c r="E223" s="395" t="s">
        <v>3354</v>
      </c>
      <c r="F223" s="395" t="s">
        <v>3344</v>
      </c>
      <c r="G223" s="399" t="s">
        <v>3338</v>
      </c>
      <c r="H223" s="399" t="s">
        <v>3348</v>
      </c>
      <c r="I223" s="399" t="s">
        <v>3353</v>
      </c>
      <c r="J223" s="399" t="s">
        <v>3352</v>
      </c>
      <c r="K223" s="399" t="s">
        <v>3342</v>
      </c>
      <c r="L223" s="397" t="s">
        <v>2777</v>
      </c>
      <c r="M223" s="395"/>
      <c r="N223" s="395"/>
      <c r="O223" s="395"/>
      <c r="P223" s="395"/>
      <c r="Q223" s="395"/>
      <c r="R223" s="395"/>
      <c r="S223" s="395"/>
      <c r="T223" s="395"/>
      <c r="U223" s="395"/>
    </row>
    <row r="224" spans="1:21" ht="12.75">
      <c r="A224" s="397" t="s">
        <v>2775</v>
      </c>
      <c r="B224" s="395" t="s">
        <v>3345</v>
      </c>
      <c r="C224" s="399" t="s">
        <v>3351</v>
      </c>
      <c r="D224" s="401" t="s">
        <v>3350</v>
      </c>
      <c r="E224" s="399" t="s">
        <v>3349</v>
      </c>
      <c r="F224" s="395" t="s">
        <v>3344</v>
      </c>
      <c r="G224" s="399" t="s">
        <v>3338</v>
      </c>
      <c r="H224" s="399" t="s">
        <v>3348</v>
      </c>
      <c r="I224" s="399" t="s">
        <v>3353</v>
      </c>
      <c r="J224" s="399" t="s">
        <v>3352</v>
      </c>
      <c r="K224" s="399" t="s">
        <v>3342</v>
      </c>
      <c r="L224" s="397" t="s">
        <v>2775</v>
      </c>
      <c r="M224" s="395"/>
      <c r="N224" s="395"/>
      <c r="O224" s="395"/>
      <c r="P224" s="395"/>
      <c r="Q224" s="395"/>
      <c r="R224" s="395"/>
      <c r="S224" s="395"/>
      <c r="T224" s="395"/>
      <c r="U224" s="395"/>
    </row>
    <row r="225" spans="1:21" ht="12.75">
      <c r="A225" s="397" t="s">
        <v>2773</v>
      </c>
      <c r="B225" s="395" t="s">
        <v>3345</v>
      </c>
      <c r="C225" s="399" t="s">
        <v>3351</v>
      </c>
      <c r="D225" s="401" t="s">
        <v>3350</v>
      </c>
      <c r="E225" s="399" t="s">
        <v>3349</v>
      </c>
      <c r="F225" s="395" t="s">
        <v>3344</v>
      </c>
      <c r="G225" s="399" t="s">
        <v>3338</v>
      </c>
      <c r="H225" s="399" t="s">
        <v>3348</v>
      </c>
      <c r="I225" s="399" t="s">
        <v>3353</v>
      </c>
      <c r="J225" s="399" t="s">
        <v>3352</v>
      </c>
      <c r="K225" s="399" t="s">
        <v>3342</v>
      </c>
      <c r="L225" s="397" t="s">
        <v>2773</v>
      </c>
      <c r="M225" s="395"/>
      <c r="N225" s="395"/>
      <c r="O225" s="395"/>
      <c r="P225" s="395"/>
      <c r="Q225" s="395"/>
      <c r="R225" s="395"/>
      <c r="S225" s="395"/>
      <c r="T225" s="395"/>
      <c r="U225" s="395"/>
    </row>
    <row r="226" spans="1:21" ht="12.75">
      <c r="A226" s="397" t="s">
        <v>2766</v>
      </c>
      <c r="B226" s="395" t="s">
        <v>3345</v>
      </c>
      <c r="C226" s="399" t="s">
        <v>3351</v>
      </c>
      <c r="D226" s="401" t="s">
        <v>3350</v>
      </c>
      <c r="E226" s="399" t="s">
        <v>3349</v>
      </c>
      <c r="F226" s="395" t="s">
        <v>3344</v>
      </c>
      <c r="G226" s="399" t="s">
        <v>3338</v>
      </c>
      <c r="H226" s="399" t="s">
        <v>3348</v>
      </c>
      <c r="I226" s="399" t="s">
        <v>3343</v>
      </c>
      <c r="J226" s="399" t="s">
        <v>3336</v>
      </c>
      <c r="K226" s="399" t="s">
        <v>3342</v>
      </c>
      <c r="L226" s="397" t="s">
        <v>2766</v>
      </c>
      <c r="M226" s="395"/>
      <c r="N226" s="395"/>
      <c r="O226" s="395"/>
      <c r="P226" s="395"/>
      <c r="Q226" s="395"/>
      <c r="R226" s="395"/>
      <c r="S226" s="395"/>
      <c r="T226" s="395"/>
      <c r="U226" s="395"/>
    </row>
    <row r="227" spans="1:21" ht="12.75">
      <c r="A227" s="397" t="s">
        <v>2758</v>
      </c>
      <c r="B227" s="401" t="s">
        <v>3340</v>
      </c>
      <c r="C227" s="399" t="s">
        <v>3347</v>
      </c>
      <c r="D227" s="395" t="s">
        <v>3346</v>
      </c>
      <c r="E227" s="395" t="s">
        <v>3345</v>
      </c>
      <c r="F227" s="395" t="s">
        <v>3344</v>
      </c>
      <c r="G227" s="399" t="s">
        <v>3338</v>
      </c>
      <c r="H227" s="399" t="s">
        <v>3337</v>
      </c>
      <c r="I227" s="399" t="s">
        <v>3343</v>
      </c>
      <c r="J227" s="399" t="s">
        <v>3336</v>
      </c>
      <c r="K227" s="399" t="s">
        <v>3342</v>
      </c>
      <c r="L227" s="397" t="s">
        <v>2758</v>
      </c>
      <c r="M227" s="395"/>
      <c r="N227" s="395"/>
      <c r="O227" s="395"/>
      <c r="P227" s="395"/>
      <c r="Q227" s="395"/>
      <c r="R227" s="395"/>
      <c r="S227" s="395"/>
      <c r="T227" s="395"/>
      <c r="U227" s="395"/>
    </row>
    <row r="228" spans="1:21" ht="12.75">
      <c r="A228" s="397" t="s">
        <v>2756</v>
      </c>
      <c r="B228" s="401" t="s">
        <v>3334</v>
      </c>
      <c r="C228" s="401" t="s">
        <v>3333</v>
      </c>
      <c r="D228" s="399" t="s">
        <v>3341</v>
      </c>
      <c r="E228" s="395" t="s">
        <v>3340</v>
      </c>
      <c r="F228" s="399" t="s">
        <v>3339</v>
      </c>
      <c r="G228" s="399" t="s">
        <v>3338</v>
      </c>
      <c r="H228" s="399" t="s">
        <v>3332</v>
      </c>
      <c r="I228" s="399" t="s">
        <v>3337</v>
      </c>
      <c r="J228" s="399" t="s">
        <v>3336</v>
      </c>
      <c r="K228" s="399" t="s">
        <v>3331</v>
      </c>
      <c r="L228" s="397" t="s">
        <v>2756</v>
      </c>
      <c r="M228" s="395"/>
      <c r="N228" s="395"/>
      <c r="O228" s="395"/>
      <c r="P228" s="395"/>
      <c r="Q228" s="395"/>
      <c r="R228" s="395"/>
      <c r="S228" s="395"/>
      <c r="T228" s="395"/>
      <c r="U228" s="395"/>
    </row>
    <row r="229" spans="1:21" ht="12.75">
      <c r="A229" s="397" t="s">
        <v>2749</v>
      </c>
      <c r="B229" s="400" t="s">
        <v>3328</v>
      </c>
      <c r="C229" s="399" t="s">
        <v>3335</v>
      </c>
      <c r="D229" s="401" t="s">
        <v>3334</v>
      </c>
      <c r="E229" s="395" t="s">
        <v>3333</v>
      </c>
      <c r="F229" s="399" t="s">
        <v>3277</v>
      </c>
      <c r="G229" s="399" t="s">
        <v>3319</v>
      </c>
      <c r="H229" s="399" t="s">
        <v>3332</v>
      </c>
      <c r="I229" s="399" t="s">
        <v>3326</v>
      </c>
      <c r="J229" s="399" t="s">
        <v>3325</v>
      </c>
      <c r="K229" s="399" t="s">
        <v>3331</v>
      </c>
      <c r="L229" s="397" t="s">
        <v>2749</v>
      </c>
      <c r="M229" s="395"/>
      <c r="N229" s="395"/>
      <c r="O229" s="395"/>
      <c r="P229" s="395"/>
      <c r="Q229" s="395"/>
      <c r="R229" s="395"/>
      <c r="S229" s="395"/>
      <c r="T229" s="395"/>
      <c r="U229" s="395"/>
    </row>
    <row r="230" spans="1:21" ht="12.75">
      <c r="A230" s="397" t="s">
        <v>2743</v>
      </c>
      <c r="B230" s="400" t="s">
        <v>3330</v>
      </c>
      <c r="C230" s="395" t="s">
        <v>3329</v>
      </c>
      <c r="D230" s="400" t="s">
        <v>3328</v>
      </c>
      <c r="E230" s="399" t="s">
        <v>3327</v>
      </c>
      <c r="F230" s="399" t="s">
        <v>3277</v>
      </c>
      <c r="G230" s="399" t="s">
        <v>3319</v>
      </c>
      <c r="H230" s="399" t="s">
        <v>3316</v>
      </c>
      <c r="I230" s="399" t="s">
        <v>3326</v>
      </c>
      <c r="J230" s="399" t="s">
        <v>3325</v>
      </c>
      <c r="K230" s="401" t="s">
        <v>3324</v>
      </c>
      <c r="L230" s="397" t="s">
        <v>2743</v>
      </c>
      <c r="M230" s="395"/>
      <c r="N230" s="395"/>
      <c r="O230" s="395"/>
      <c r="P230" s="395"/>
      <c r="Q230" s="395"/>
      <c r="R230" s="395"/>
      <c r="S230" s="395"/>
      <c r="T230" s="395"/>
      <c r="U230" s="395"/>
    </row>
    <row r="231" spans="1:21" ht="12.75">
      <c r="A231" s="397" t="s">
        <v>2736</v>
      </c>
      <c r="B231" s="399" t="s">
        <v>3323</v>
      </c>
      <c r="C231" s="400" t="s">
        <v>3322</v>
      </c>
      <c r="D231" s="399" t="s">
        <v>3321</v>
      </c>
      <c r="E231" s="399" t="s">
        <v>3320</v>
      </c>
      <c r="F231" s="399" t="s">
        <v>3277</v>
      </c>
      <c r="G231" s="399" t="s">
        <v>3319</v>
      </c>
      <c r="H231" s="399" t="s">
        <v>3318</v>
      </c>
      <c r="I231" s="399" t="s">
        <v>3317</v>
      </c>
      <c r="J231" s="399" t="s">
        <v>3316</v>
      </c>
      <c r="K231" s="399" t="s">
        <v>3305</v>
      </c>
      <c r="L231" s="397" t="s">
        <v>2736</v>
      </c>
      <c r="M231" s="395"/>
      <c r="N231" s="395"/>
      <c r="O231" s="395"/>
      <c r="P231" s="395"/>
      <c r="Q231" s="395"/>
      <c r="R231" s="395"/>
      <c r="S231" s="395"/>
      <c r="T231" s="395"/>
      <c r="U231" s="395"/>
    </row>
    <row r="232" spans="1:21" ht="12.75">
      <c r="A232" s="397" t="s">
        <v>2731</v>
      </c>
      <c r="B232" s="399" t="s">
        <v>3313</v>
      </c>
      <c r="C232" s="399" t="s">
        <v>3315</v>
      </c>
      <c r="D232" s="399" t="s">
        <v>3314</v>
      </c>
      <c r="E232" s="399" t="s">
        <v>3312</v>
      </c>
      <c r="F232" s="399" t="s">
        <v>3277</v>
      </c>
      <c r="G232" s="398" t="s">
        <v>3308</v>
      </c>
      <c r="H232" s="399" t="s">
        <v>3311</v>
      </c>
      <c r="I232" s="399" t="s">
        <v>3307</v>
      </c>
      <c r="J232" s="399" t="s">
        <v>3306</v>
      </c>
      <c r="K232" s="399" t="s">
        <v>3305</v>
      </c>
      <c r="L232" s="397" t="s">
        <v>2731</v>
      </c>
      <c r="M232" s="395"/>
      <c r="N232" s="395"/>
      <c r="O232" s="395"/>
      <c r="P232" s="395"/>
      <c r="Q232" s="395"/>
      <c r="R232" s="395"/>
      <c r="S232" s="395"/>
      <c r="T232" s="395"/>
      <c r="U232" s="395"/>
    </row>
    <row r="233" spans="1:21" ht="12.75">
      <c r="A233" s="397" t="s">
        <v>2728</v>
      </c>
      <c r="B233" s="398" t="s">
        <v>3310</v>
      </c>
      <c r="C233" s="399" t="s">
        <v>3313</v>
      </c>
      <c r="D233" s="399" t="s">
        <v>3309</v>
      </c>
      <c r="E233" s="399" t="s">
        <v>3312</v>
      </c>
      <c r="F233" s="399" t="s">
        <v>3277</v>
      </c>
      <c r="G233" s="398" t="s">
        <v>3308</v>
      </c>
      <c r="H233" s="399" t="s">
        <v>3311</v>
      </c>
      <c r="I233" s="399" t="s">
        <v>3307</v>
      </c>
      <c r="J233" s="399" t="s">
        <v>3306</v>
      </c>
      <c r="K233" s="399" t="s">
        <v>3305</v>
      </c>
      <c r="L233" s="397" t="s">
        <v>2728</v>
      </c>
      <c r="M233" s="395"/>
      <c r="N233" s="395"/>
      <c r="O233" s="395"/>
      <c r="P233" s="395"/>
      <c r="Q233" s="395"/>
      <c r="R233" s="395"/>
      <c r="S233" s="395"/>
      <c r="T233" s="395"/>
      <c r="U233" s="395"/>
    </row>
    <row r="234" spans="1:21" ht="12.75">
      <c r="A234" s="397" t="s">
        <v>2726</v>
      </c>
      <c r="B234" s="398" t="s">
        <v>3301</v>
      </c>
      <c r="C234" s="398" t="s">
        <v>3310</v>
      </c>
      <c r="D234" s="399" t="s">
        <v>3299</v>
      </c>
      <c r="E234" s="399" t="s">
        <v>3309</v>
      </c>
      <c r="F234" s="399" t="s">
        <v>3277</v>
      </c>
      <c r="G234" s="398" t="s">
        <v>3308</v>
      </c>
      <c r="H234" s="398" t="s">
        <v>3304</v>
      </c>
      <c r="I234" s="399" t="s">
        <v>3307</v>
      </c>
      <c r="J234" s="399" t="s">
        <v>3306</v>
      </c>
      <c r="K234" s="399" t="s">
        <v>3305</v>
      </c>
      <c r="L234" s="397" t="s">
        <v>2726</v>
      </c>
      <c r="M234" s="395"/>
      <c r="N234" s="395"/>
      <c r="O234" s="395"/>
      <c r="P234" s="395"/>
      <c r="Q234" s="395"/>
      <c r="R234" s="395"/>
      <c r="S234" s="395"/>
      <c r="T234" s="395"/>
      <c r="U234" s="395"/>
    </row>
    <row r="235" spans="1:21" ht="12.75">
      <c r="A235" s="397" t="s">
        <v>2724</v>
      </c>
      <c r="B235" s="398" t="s">
        <v>3302</v>
      </c>
      <c r="C235" s="398" t="s">
        <v>3301</v>
      </c>
      <c r="D235" s="398" t="s">
        <v>3300</v>
      </c>
      <c r="E235" s="399" t="s">
        <v>3299</v>
      </c>
      <c r="F235" s="399" t="s">
        <v>3277</v>
      </c>
      <c r="G235" s="398" t="s">
        <v>3298</v>
      </c>
      <c r="H235" s="398" t="s">
        <v>3304</v>
      </c>
      <c r="I235" s="399" t="s">
        <v>3303</v>
      </c>
      <c r="J235" s="399" t="s">
        <v>3297</v>
      </c>
      <c r="K235" s="398" t="s">
        <v>3296</v>
      </c>
      <c r="L235" s="397" t="s">
        <v>2724</v>
      </c>
      <c r="M235" s="395"/>
      <c r="N235" s="395"/>
      <c r="O235" s="395"/>
      <c r="P235" s="395"/>
      <c r="Q235" s="395"/>
      <c r="R235" s="395"/>
      <c r="S235" s="395"/>
      <c r="T235" s="395"/>
      <c r="U235" s="395"/>
    </row>
    <row r="236" spans="1:21" ht="12.75">
      <c r="A236" s="397" t="s">
        <v>2721</v>
      </c>
      <c r="B236" s="398" t="s">
        <v>3302</v>
      </c>
      <c r="C236" s="398" t="s">
        <v>3301</v>
      </c>
      <c r="D236" s="398" t="s">
        <v>3300</v>
      </c>
      <c r="E236" s="399" t="s">
        <v>3299</v>
      </c>
      <c r="F236" s="399" t="s">
        <v>3277</v>
      </c>
      <c r="G236" s="398" t="s">
        <v>3298</v>
      </c>
      <c r="H236" s="398" t="s">
        <v>3293</v>
      </c>
      <c r="I236" s="399" t="s">
        <v>3292</v>
      </c>
      <c r="J236" s="399" t="s">
        <v>3297</v>
      </c>
      <c r="K236" s="398" t="s">
        <v>3296</v>
      </c>
      <c r="L236" s="397" t="s">
        <v>2721</v>
      </c>
      <c r="M236" s="395"/>
      <c r="N236" s="395"/>
      <c r="O236" s="395"/>
      <c r="P236" s="395"/>
      <c r="Q236" s="395"/>
      <c r="R236" s="395"/>
      <c r="S236" s="395"/>
      <c r="T236" s="395"/>
      <c r="U236" s="395"/>
    </row>
    <row r="237" spans="1:21" ht="12.75">
      <c r="A237" s="397" t="s">
        <v>2716</v>
      </c>
      <c r="B237" s="398" t="s">
        <v>3290</v>
      </c>
      <c r="C237" s="398" t="s">
        <v>3289</v>
      </c>
      <c r="D237" s="398" t="s">
        <v>3288</v>
      </c>
      <c r="E237" s="398" t="s">
        <v>3287</v>
      </c>
      <c r="F237" s="399" t="s">
        <v>3277</v>
      </c>
      <c r="G237" s="398" t="s">
        <v>3295</v>
      </c>
      <c r="H237" s="398" t="s">
        <v>3293</v>
      </c>
      <c r="I237" s="399" t="s">
        <v>3292</v>
      </c>
      <c r="J237" s="398" t="s">
        <v>3286</v>
      </c>
      <c r="K237" s="398" t="s">
        <v>3294</v>
      </c>
      <c r="L237" s="397" t="s">
        <v>2716</v>
      </c>
      <c r="M237" s="395"/>
      <c r="N237" s="395"/>
      <c r="O237" s="395"/>
      <c r="P237" s="395"/>
      <c r="Q237" s="395"/>
      <c r="R237" s="395"/>
      <c r="S237" s="395"/>
      <c r="T237" s="395"/>
      <c r="U237" s="395"/>
    </row>
    <row r="238" spans="1:21" ht="12.75">
      <c r="A238" s="397" t="s">
        <v>2714</v>
      </c>
      <c r="B238" s="398" t="s">
        <v>3290</v>
      </c>
      <c r="C238" s="398" t="s">
        <v>3289</v>
      </c>
      <c r="D238" s="398" t="s">
        <v>3288</v>
      </c>
      <c r="E238" s="398" t="s">
        <v>3287</v>
      </c>
      <c r="F238" s="399" t="s">
        <v>3277</v>
      </c>
      <c r="G238" s="398" t="s">
        <v>3276</v>
      </c>
      <c r="H238" s="398" t="s">
        <v>3293</v>
      </c>
      <c r="I238" s="399" t="s">
        <v>3292</v>
      </c>
      <c r="J238" s="398" t="s">
        <v>3286</v>
      </c>
      <c r="K238" s="398" t="s">
        <v>3291</v>
      </c>
      <c r="L238" s="397" t="s">
        <v>2714</v>
      </c>
      <c r="M238" s="395"/>
      <c r="N238" s="395"/>
      <c r="O238" s="395"/>
      <c r="P238" s="395"/>
      <c r="Q238" s="395"/>
      <c r="R238" s="395"/>
      <c r="S238" s="395"/>
      <c r="T238" s="395"/>
      <c r="U238" s="395"/>
    </row>
    <row r="239" spans="1:21" ht="12.75">
      <c r="A239" s="397" t="s">
        <v>2708</v>
      </c>
      <c r="B239" s="398" t="s">
        <v>3290</v>
      </c>
      <c r="C239" s="398" t="s">
        <v>3289</v>
      </c>
      <c r="D239" s="398" t="s">
        <v>3288</v>
      </c>
      <c r="E239" s="398" t="s">
        <v>3287</v>
      </c>
      <c r="F239" s="399" t="s">
        <v>3277</v>
      </c>
      <c r="G239" s="398" t="s">
        <v>3276</v>
      </c>
      <c r="H239" s="398" t="s">
        <v>3285</v>
      </c>
      <c r="I239" s="398" t="s">
        <v>3284</v>
      </c>
      <c r="J239" s="398" t="s">
        <v>3286</v>
      </c>
      <c r="K239" s="398" t="s">
        <v>3272</v>
      </c>
      <c r="L239" s="397" t="s">
        <v>2708</v>
      </c>
      <c r="M239" s="395"/>
      <c r="N239" s="395"/>
      <c r="O239" s="395"/>
      <c r="P239" s="395"/>
      <c r="Q239" s="395"/>
      <c r="R239" s="395"/>
      <c r="S239" s="395"/>
      <c r="T239" s="395"/>
      <c r="U239" s="395"/>
    </row>
    <row r="240" spans="1:21" ht="12.75">
      <c r="A240" s="397" t="s">
        <v>2705</v>
      </c>
      <c r="B240" s="398" t="s">
        <v>3281</v>
      </c>
      <c r="C240" s="408" t="s">
        <v>3280</v>
      </c>
      <c r="D240" s="398" t="s">
        <v>3279</v>
      </c>
      <c r="E240" s="398" t="s">
        <v>3278</v>
      </c>
      <c r="F240" s="399" t="s">
        <v>3277</v>
      </c>
      <c r="G240" s="398" t="s">
        <v>3276</v>
      </c>
      <c r="H240" s="398" t="s">
        <v>3285</v>
      </c>
      <c r="I240" s="398" t="s">
        <v>3284</v>
      </c>
      <c r="J240" s="398" t="s">
        <v>3282</v>
      </c>
      <c r="K240" s="398" t="s">
        <v>3272</v>
      </c>
      <c r="L240" s="397" t="s">
        <v>2705</v>
      </c>
      <c r="M240" s="395"/>
      <c r="N240" s="395"/>
      <c r="O240" s="395"/>
      <c r="P240" s="395"/>
      <c r="Q240" s="395"/>
      <c r="R240" s="395"/>
      <c r="S240" s="395"/>
      <c r="T240" s="395"/>
      <c r="U240" s="395"/>
    </row>
    <row r="241" spans="1:21" ht="12.75">
      <c r="A241" s="397" t="s">
        <v>2702</v>
      </c>
      <c r="B241" s="398" t="s">
        <v>3281</v>
      </c>
      <c r="C241" s="408" t="s">
        <v>3280</v>
      </c>
      <c r="D241" s="398" t="s">
        <v>3279</v>
      </c>
      <c r="E241" s="398" t="s">
        <v>3278</v>
      </c>
      <c r="F241" s="399" t="s">
        <v>3277</v>
      </c>
      <c r="G241" s="398" t="s">
        <v>3276</v>
      </c>
      <c r="H241" s="398" t="s">
        <v>3275</v>
      </c>
      <c r="I241" s="398" t="s">
        <v>3283</v>
      </c>
      <c r="J241" s="398" t="s">
        <v>3282</v>
      </c>
      <c r="K241" s="398" t="s">
        <v>3272</v>
      </c>
      <c r="L241" s="397" t="s">
        <v>2702</v>
      </c>
      <c r="M241" s="395"/>
      <c r="N241" s="395"/>
      <c r="O241" s="395"/>
      <c r="P241" s="395"/>
      <c r="Q241" s="395"/>
      <c r="R241" s="395"/>
      <c r="S241" s="395"/>
      <c r="T241" s="395"/>
      <c r="U241" s="395"/>
    </row>
    <row r="242" spans="1:21" ht="12.75">
      <c r="A242" s="397" t="s">
        <v>2691</v>
      </c>
      <c r="B242" s="398" t="s">
        <v>3281</v>
      </c>
      <c r="C242" s="408" t="s">
        <v>3280</v>
      </c>
      <c r="D242" s="398" t="s">
        <v>3279</v>
      </c>
      <c r="E242" s="398" t="s">
        <v>3278</v>
      </c>
      <c r="F242" s="399" t="s">
        <v>3277</v>
      </c>
      <c r="G242" s="398" t="s">
        <v>3276</v>
      </c>
      <c r="H242" s="398" t="s">
        <v>3275</v>
      </c>
      <c r="I242" s="398" t="s">
        <v>3274</v>
      </c>
      <c r="J242" s="398" t="s">
        <v>3273</v>
      </c>
      <c r="K242" s="398" t="s">
        <v>3272</v>
      </c>
      <c r="L242" s="397" t="s">
        <v>2691</v>
      </c>
      <c r="M242" s="395"/>
      <c r="N242" s="395"/>
      <c r="O242" s="395"/>
      <c r="P242" s="395"/>
      <c r="Q242" s="395"/>
      <c r="R242" s="395"/>
      <c r="S242" s="395"/>
      <c r="T242" s="395"/>
      <c r="U242" s="395"/>
    </row>
    <row r="243" spans="1:21" ht="12.75">
      <c r="A243" s="397"/>
      <c r="B243" s="397"/>
      <c r="C243" s="397" t="s">
        <v>2682</v>
      </c>
      <c r="D243" s="397" t="s">
        <v>2681</v>
      </c>
      <c r="E243" s="397" t="s">
        <v>2680</v>
      </c>
      <c r="F243" s="397"/>
      <c r="G243" s="397" t="s">
        <v>2682</v>
      </c>
      <c r="H243" s="397" t="s">
        <v>2681</v>
      </c>
      <c r="I243" s="397" t="s">
        <v>2680</v>
      </c>
      <c r="J243" s="397"/>
      <c r="K243" s="397"/>
      <c r="L243" s="397"/>
      <c r="M243" s="395"/>
      <c r="N243" s="395"/>
      <c r="O243" s="395"/>
      <c r="P243" s="395"/>
      <c r="Q243" s="395"/>
      <c r="R243" s="395"/>
      <c r="S243" s="395"/>
      <c r="T243" s="395"/>
      <c r="U243" s="395"/>
    </row>
    <row r="244" spans="1:21" ht="12.75">
      <c r="A244" s="397"/>
      <c r="B244" s="396" t="s">
        <v>2679</v>
      </c>
      <c r="C244" s="267" t="s">
        <v>2678</v>
      </c>
      <c r="D244" s="267" t="s">
        <v>2677</v>
      </c>
      <c r="E244" s="267" t="s">
        <v>2676</v>
      </c>
      <c r="F244" s="396" t="s">
        <v>2679</v>
      </c>
      <c r="G244" s="267" t="s">
        <v>2678</v>
      </c>
      <c r="H244" s="267" t="s">
        <v>2677</v>
      </c>
      <c r="I244" s="267" t="s">
        <v>2676</v>
      </c>
      <c r="J244" s="397"/>
      <c r="K244" s="397"/>
      <c r="L244" s="397"/>
      <c r="M244" s="395"/>
      <c r="N244" s="395"/>
      <c r="O244" s="395"/>
      <c r="P244" s="395"/>
      <c r="Q244" s="395"/>
      <c r="R244" s="395"/>
      <c r="S244" s="395"/>
      <c r="T244" s="395"/>
      <c r="U244" s="395"/>
    </row>
    <row r="245" spans="1:21" ht="12.75">
      <c r="A245" s="397"/>
      <c r="B245" s="396" t="s">
        <v>1426</v>
      </c>
      <c r="C245" s="267" t="s">
        <v>2675</v>
      </c>
      <c r="D245" s="267" t="s">
        <v>2674</v>
      </c>
      <c r="E245" s="267" t="s">
        <v>2673</v>
      </c>
      <c r="F245" s="396" t="s">
        <v>1426</v>
      </c>
      <c r="G245" s="267" t="s">
        <v>2675</v>
      </c>
      <c r="H245" s="267" t="s">
        <v>2674</v>
      </c>
      <c r="I245" s="267" t="s">
        <v>2673</v>
      </c>
      <c r="J245" s="397"/>
      <c r="K245" s="397"/>
      <c r="L245" s="397"/>
      <c r="M245" s="395"/>
      <c r="N245" s="395"/>
      <c r="O245" s="395"/>
      <c r="P245" s="395"/>
      <c r="Q245" s="395"/>
      <c r="R245" s="395"/>
      <c r="S245" s="395"/>
      <c r="T245" s="395"/>
      <c r="U245" s="395"/>
    </row>
    <row r="246" spans="1:21" ht="12.75">
      <c r="A246" s="397" t="s">
        <v>1654</v>
      </c>
      <c r="B246" s="397" t="s">
        <v>3271</v>
      </c>
      <c r="C246" s="397" t="s">
        <v>3270</v>
      </c>
      <c r="D246" s="397" t="s">
        <v>3269</v>
      </c>
      <c r="E246" s="397" t="s">
        <v>3268</v>
      </c>
      <c r="F246" s="397" t="s">
        <v>3267</v>
      </c>
      <c r="G246" s="397" t="s">
        <v>3266</v>
      </c>
      <c r="H246" s="397" t="s">
        <v>3265</v>
      </c>
      <c r="I246" s="397" t="s">
        <v>3100</v>
      </c>
      <c r="J246" s="397" t="s">
        <v>3264</v>
      </c>
      <c r="K246" s="397" t="s">
        <v>2940</v>
      </c>
      <c r="L246" s="397" t="s">
        <v>1654</v>
      </c>
      <c r="M246" s="395"/>
      <c r="N246" s="395"/>
      <c r="O246" s="395"/>
      <c r="P246" s="395"/>
      <c r="Q246" s="395"/>
      <c r="R246" s="395"/>
      <c r="S246" s="395"/>
      <c r="T246" s="395"/>
      <c r="U246" s="395"/>
    </row>
    <row r="247" spans="1:21" ht="12.75">
      <c r="A247" s="397" t="s">
        <v>2939</v>
      </c>
      <c r="B247" s="400" t="s">
        <v>3250</v>
      </c>
      <c r="C247" s="395" t="s">
        <v>3258</v>
      </c>
      <c r="D247" s="395" t="s">
        <v>3257</v>
      </c>
      <c r="E247" s="395" t="s">
        <v>3263</v>
      </c>
      <c r="F247" s="395" t="s">
        <v>3262</v>
      </c>
      <c r="G247" s="395" t="s">
        <v>3240</v>
      </c>
      <c r="H247" s="395" t="s">
        <v>3261</v>
      </c>
      <c r="I247" s="395" t="s">
        <v>3260</v>
      </c>
      <c r="J247" s="395" t="s">
        <v>2776</v>
      </c>
      <c r="K247" s="395" t="s">
        <v>3259</v>
      </c>
      <c r="L247" s="397" t="s">
        <v>2935</v>
      </c>
      <c r="M247" s="395"/>
      <c r="N247" s="395"/>
      <c r="O247" s="395"/>
      <c r="P247" s="395"/>
      <c r="Q247" s="395"/>
      <c r="R247" s="395"/>
      <c r="S247" s="395"/>
      <c r="T247" s="395"/>
      <c r="U247" s="395"/>
    </row>
    <row r="248" spans="1:21" ht="12.75">
      <c r="A248" s="397" t="s">
        <v>2934</v>
      </c>
      <c r="B248" s="401" t="s">
        <v>3251</v>
      </c>
      <c r="C248" s="400" t="s">
        <v>3250</v>
      </c>
      <c r="D248" s="395" t="s">
        <v>3258</v>
      </c>
      <c r="E248" s="395" t="s">
        <v>3257</v>
      </c>
      <c r="F248" s="395" t="s">
        <v>3212</v>
      </c>
      <c r="G248" s="395" t="s">
        <v>3240</v>
      </c>
      <c r="H248" s="395" t="s">
        <v>3256</v>
      </c>
      <c r="I248" s="395" t="s">
        <v>3255</v>
      </c>
      <c r="J248" s="395" t="s">
        <v>3254</v>
      </c>
      <c r="K248" s="395" t="s">
        <v>3232</v>
      </c>
      <c r="L248" s="397" t="s">
        <v>2926</v>
      </c>
      <c r="M248" s="395"/>
      <c r="N248" s="395"/>
      <c r="O248" s="395"/>
      <c r="P248" s="395"/>
      <c r="Q248" s="395"/>
      <c r="R248" s="395"/>
      <c r="S248" s="395"/>
      <c r="T248" s="395"/>
      <c r="U248" s="395"/>
    </row>
    <row r="249" spans="1:21" ht="12.75">
      <c r="A249" s="397" t="s">
        <v>2923</v>
      </c>
      <c r="B249" s="404" t="s">
        <v>3253</v>
      </c>
      <c r="C249" s="395" t="s">
        <v>3252</v>
      </c>
      <c r="D249" s="401" t="s">
        <v>3251</v>
      </c>
      <c r="E249" s="400" t="s">
        <v>3250</v>
      </c>
      <c r="F249" s="395" t="s">
        <v>3212</v>
      </c>
      <c r="G249" s="395" t="s">
        <v>3240</v>
      </c>
      <c r="H249" s="404" t="s">
        <v>3249</v>
      </c>
      <c r="I249" s="400" t="s">
        <v>3248</v>
      </c>
      <c r="J249" s="395" t="s">
        <v>3247</v>
      </c>
      <c r="K249" s="395" t="s">
        <v>3232</v>
      </c>
      <c r="L249" s="397" t="s">
        <v>2923</v>
      </c>
      <c r="M249" s="395" t="s">
        <v>3246</v>
      </c>
      <c r="N249" s="395" t="s">
        <v>3245</v>
      </c>
      <c r="O249" s="395"/>
      <c r="P249" s="395"/>
      <c r="Q249" s="395"/>
      <c r="R249" s="395"/>
      <c r="S249" s="395"/>
      <c r="T249" s="395"/>
      <c r="U249" s="395"/>
    </row>
    <row r="250" spans="1:21" ht="12.75">
      <c r="A250" s="397" t="s">
        <v>2922</v>
      </c>
      <c r="B250" s="400" t="s">
        <v>3244</v>
      </c>
      <c r="C250" s="395" t="s">
        <v>3243</v>
      </c>
      <c r="D250" s="395" t="s">
        <v>3242</v>
      </c>
      <c r="E250" s="401" t="s">
        <v>3241</v>
      </c>
      <c r="F250" s="395" t="s">
        <v>3212</v>
      </c>
      <c r="G250" s="395" t="s">
        <v>3240</v>
      </c>
      <c r="H250" s="399" t="s">
        <v>3223</v>
      </c>
      <c r="I250" s="395" t="s">
        <v>3239</v>
      </c>
      <c r="J250" s="399" t="s">
        <v>3238</v>
      </c>
      <c r="K250" s="395" t="s">
        <v>3232</v>
      </c>
      <c r="L250" s="397" t="s">
        <v>2920</v>
      </c>
      <c r="M250" s="395" t="s">
        <v>3237</v>
      </c>
      <c r="N250" s="395"/>
      <c r="O250" s="395"/>
      <c r="P250" s="395"/>
      <c r="Q250" s="395"/>
      <c r="R250" s="395"/>
      <c r="S250" s="395"/>
      <c r="T250" s="395"/>
      <c r="U250" s="395"/>
    </row>
    <row r="251" spans="1:21" ht="12.75">
      <c r="A251" s="397" t="s">
        <v>2913</v>
      </c>
      <c r="B251" s="400" t="s">
        <v>3236</v>
      </c>
      <c r="C251" s="401" t="s">
        <v>3235</v>
      </c>
      <c r="D251" s="401" t="s">
        <v>3234</v>
      </c>
      <c r="E251" s="401" t="s">
        <v>3233</v>
      </c>
      <c r="F251" s="395" t="s">
        <v>3212</v>
      </c>
      <c r="G251" s="395" t="s">
        <v>3186</v>
      </c>
      <c r="H251" s="399" t="s">
        <v>3223</v>
      </c>
      <c r="I251" s="395" t="s">
        <v>3222</v>
      </c>
      <c r="J251" s="399" t="s">
        <v>3221</v>
      </c>
      <c r="K251" s="395" t="s">
        <v>3232</v>
      </c>
      <c r="L251" s="397" t="s">
        <v>2913</v>
      </c>
      <c r="M251" s="403" t="s">
        <v>3231</v>
      </c>
      <c r="N251" s="403" t="s">
        <v>3230</v>
      </c>
      <c r="O251" s="403" t="s">
        <v>3229</v>
      </c>
      <c r="P251" s="403" t="s">
        <v>3228</v>
      </c>
      <c r="Q251" s="403" t="s">
        <v>3227</v>
      </c>
      <c r="R251" s="395" t="s">
        <v>3226</v>
      </c>
      <c r="S251" s="395"/>
      <c r="T251" s="395"/>
      <c r="U251" s="395"/>
    </row>
    <row r="252" spans="1:21" ht="12.75">
      <c r="A252" s="397" t="s">
        <v>2907</v>
      </c>
      <c r="B252" s="400" t="s">
        <v>3219</v>
      </c>
      <c r="C252" s="395" t="s">
        <v>3218</v>
      </c>
      <c r="D252" s="395" t="s">
        <v>3225</v>
      </c>
      <c r="E252" s="401" t="s">
        <v>3224</v>
      </c>
      <c r="F252" s="395" t="s">
        <v>3212</v>
      </c>
      <c r="G252" s="395" t="s">
        <v>3186</v>
      </c>
      <c r="H252" s="399" t="s">
        <v>3223</v>
      </c>
      <c r="I252" s="395" t="s">
        <v>3222</v>
      </c>
      <c r="J252" s="399" t="s">
        <v>3221</v>
      </c>
      <c r="K252" s="395" t="s">
        <v>3220</v>
      </c>
      <c r="L252" s="397" t="s">
        <v>2907</v>
      </c>
      <c r="M252" s="395"/>
      <c r="N252" s="395"/>
      <c r="O252" s="395"/>
      <c r="P252" s="395"/>
      <c r="Q252" s="395"/>
      <c r="R252" s="395"/>
      <c r="S252" s="395"/>
      <c r="T252" s="395"/>
      <c r="U252" s="395"/>
    </row>
    <row r="253" spans="1:21" ht="12.75">
      <c r="A253" s="397" t="s">
        <v>2906</v>
      </c>
      <c r="B253" s="401" t="s">
        <v>3214</v>
      </c>
      <c r="C253" s="401" t="s">
        <v>3213</v>
      </c>
      <c r="D253" s="400" t="s">
        <v>3219</v>
      </c>
      <c r="E253" s="395" t="s">
        <v>3218</v>
      </c>
      <c r="F253" s="395" t="s">
        <v>3212</v>
      </c>
      <c r="G253" s="395" t="s">
        <v>3186</v>
      </c>
      <c r="H253" s="395" t="s">
        <v>3217</v>
      </c>
      <c r="I253" s="399" t="s">
        <v>3211</v>
      </c>
      <c r="J253" s="399" t="s">
        <v>3210</v>
      </c>
      <c r="K253" s="395" t="s">
        <v>3216</v>
      </c>
      <c r="L253" s="397" t="s">
        <v>2904</v>
      </c>
      <c r="M253" s="395"/>
      <c r="N253" s="395"/>
      <c r="O253" s="395"/>
      <c r="P253" s="395"/>
      <c r="Q253" s="395"/>
      <c r="R253" s="395"/>
      <c r="S253" s="395"/>
      <c r="T253" s="395"/>
      <c r="U253" s="395"/>
    </row>
    <row r="254" spans="1:21" ht="12.75">
      <c r="A254" s="397" t="s">
        <v>2903</v>
      </c>
      <c r="B254" s="401" t="s">
        <v>3215</v>
      </c>
      <c r="C254" s="401" t="s">
        <v>3206</v>
      </c>
      <c r="D254" s="401" t="s">
        <v>3214</v>
      </c>
      <c r="E254" s="401" t="s">
        <v>3213</v>
      </c>
      <c r="F254" s="395" t="s">
        <v>3212</v>
      </c>
      <c r="G254" s="395" t="s">
        <v>3186</v>
      </c>
      <c r="H254" s="395" t="s">
        <v>3203</v>
      </c>
      <c r="I254" s="399" t="s">
        <v>3211</v>
      </c>
      <c r="J254" s="399" t="s">
        <v>3210</v>
      </c>
      <c r="K254" s="399" t="s">
        <v>3209</v>
      </c>
      <c r="L254" s="397" t="s">
        <v>2899</v>
      </c>
      <c r="M254" s="395"/>
      <c r="N254" s="395"/>
      <c r="O254" s="395"/>
      <c r="P254" s="395"/>
      <c r="Q254" s="395"/>
      <c r="R254" s="395"/>
      <c r="S254" s="395"/>
      <c r="T254" s="395"/>
      <c r="U254" s="395"/>
    </row>
    <row r="255" spans="1:21" ht="12.75">
      <c r="A255" s="397" t="s">
        <v>2898</v>
      </c>
      <c r="B255" s="395" t="s">
        <v>3201</v>
      </c>
      <c r="C255" s="401" t="s">
        <v>3208</v>
      </c>
      <c r="D255" s="401" t="s">
        <v>3207</v>
      </c>
      <c r="E255" s="401" t="s">
        <v>3206</v>
      </c>
      <c r="F255" s="401" t="s">
        <v>3187</v>
      </c>
      <c r="G255" s="395" t="s">
        <v>3186</v>
      </c>
      <c r="H255" s="399" t="s">
        <v>3205</v>
      </c>
      <c r="I255" s="399" t="s">
        <v>3204</v>
      </c>
      <c r="J255" s="395" t="s">
        <v>3203</v>
      </c>
      <c r="K255" s="399" t="s">
        <v>3175</v>
      </c>
      <c r="L255" s="397" t="s">
        <v>2891</v>
      </c>
      <c r="M255" s="395"/>
      <c r="N255" s="395"/>
      <c r="O255" s="395"/>
      <c r="P255" s="395"/>
      <c r="Q255" s="395"/>
      <c r="R255" s="395"/>
      <c r="S255" s="395"/>
      <c r="T255" s="395"/>
      <c r="U255" s="395"/>
    </row>
    <row r="256" spans="1:21" ht="12.75">
      <c r="A256" s="397" t="s">
        <v>2885</v>
      </c>
      <c r="B256" s="401" t="s">
        <v>3047</v>
      </c>
      <c r="C256" s="401" t="s">
        <v>3198</v>
      </c>
      <c r="D256" s="401" t="s">
        <v>3197</v>
      </c>
      <c r="E256" s="395" t="s">
        <v>3201</v>
      </c>
      <c r="F256" s="401" t="s">
        <v>3187</v>
      </c>
      <c r="G256" s="395" t="s">
        <v>3186</v>
      </c>
      <c r="H256" s="395" t="s">
        <v>3200</v>
      </c>
      <c r="I256" s="400" t="s">
        <v>3199</v>
      </c>
      <c r="J256" s="399" t="s">
        <v>3202</v>
      </c>
      <c r="K256" s="399" t="s">
        <v>3175</v>
      </c>
      <c r="L256" s="397" t="s">
        <v>2885</v>
      </c>
      <c r="M256" s="395"/>
      <c r="N256" s="395"/>
      <c r="O256" s="395"/>
      <c r="P256" s="395"/>
      <c r="Q256" s="395"/>
      <c r="R256" s="395"/>
      <c r="S256" s="395"/>
      <c r="T256" s="395"/>
      <c r="U256" s="395"/>
    </row>
    <row r="257" spans="1:21" ht="12.75">
      <c r="A257" s="397" t="s">
        <v>2883</v>
      </c>
      <c r="B257" s="401" t="s">
        <v>3047</v>
      </c>
      <c r="C257" s="401" t="s">
        <v>3198</v>
      </c>
      <c r="D257" s="401" t="s">
        <v>3197</v>
      </c>
      <c r="E257" s="395" t="s">
        <v>3201</v>
      </c>
      <c r="F257" s="401" t="s">
        <v>3187</v>
      </c>
      <c r="G257" s="395" t="s">
        <v>3186</v>
      </c>
      <c r="H257" s="395" t="s">
        <v>3200</v>
      </c>
      <c r="I257" s="400" t="s">
        <v>3199</v>
      </c>
      <c r="J257" s="399" t="s">
        <v>3194</v>
      </c>
      <c r="K257" s="399" t="s">
        <v>3175</v>
      </c>
      <c r="L257" s="397" t="s">
        <v>2883</v>
      </c>
      <c r="M257" s="395"/>
      <c r="N257" s="395"/>
      <c r="O257" s="395"/>
      <c r="P257" s="395"/>
      <c r="Q257" s="395"/>
      <c r="R257" s="395"/>
      <c r="S257" s="395"/>
      <c r="T257" s="395"/>
      <c r="U257" s="395"/>
    </row>
    <row r="258" spans="1:21" ht="12.75">
      <c r="A258" s="397" t="s">
        <v>2783</v>
      </c>
      <c r="B258" s="401" t="s">
        <v>3188</v>
      </c>
      <c r="C258" s="401" t="s">
        <v>3192</v>
      </c>
      <c r="D258" s="401" t="s">
        <v>3198</v>
      </c>
      <c r="E258" s="401" t="s">
        <v>3197</v>
      </c>
      <c r="F258" s="401" t="s">
        <v>3187</v>
      </c>
      <c r="G258" s="395" t="s">
        <v>3186</v>
      </c>
      <c r="H258" s="399" t="s">
        <v>3196</v>
      </c>
      <c r="I258" s="399" t="s">
        <v>3195</v>
      </c>
      <c r="J258" s="399" t="s">
        <v>3194</v>
      </c>
      <c r="K258" s="399" t="s">
        <v>3175</v>
      </c>
      <c r="L258" s="397" t="s">
        <v>2783</v>
      </c>
      <c r="M258" s="395"/>
      <c r="N258" s="395"/>
      <c r="O258" s="395"/>
      <c r="P258" s="395"/>
      <c r="Q258" s="395"/>
      <c r="R258" s="395"/>
      <c r="S258" s="395"/>
      <c r="T258" s="395"/>
      <c r="U258" s="395"/>
    </row>
    <row r="259" spans="1:21" ht="12.75">
      <c r="A259" s="397" t="s">
        <v>2782</v>
      </c>
      <c r="B259" s="395" t="s">
        <v>3190</v>
      </c>
      <c r="C259" s="401" t="s">
        <v>3189</v>
      </c>
      <c r="D259" s="401" t="s">
        <v>3188</v>
      </c>
      <c r="E259" s="401" t="s">
        <v>3192</v>
      </c>
      <c r="F259" s="401" t="s">
        <v>3187</v>
      </c>
      <c r="G259" s="395" t="s">
        <v>3186</v>
      </c>
      <c r="H259" s="399" t="s">
        <v>3185</v>
      </c>
      <c r="I259" s="399" t="s">
        <v>3191</v>
      </c>
      <c r="J259" s="401" t="s">
        <v>3193</v>
      </c>
      <c r="K259" s="399" t="s">
        <v>3175</v>
      </c>
      <c r="L259" s="397" t="s">
        <v>2782</v>
      </c>
      <c r="M259" s="395"/>
      <c r="N259" s="395"/>
      <c r="O259" s="395"/>
      <c r="P259" s="395"/>
      <c r="Q259" s="395"/>
      <c r="R259" s="395"/>
      <c r="S259" s="395"/>
      <c r="T259" s="395"/>
      <c r="U259" s="395"/>
    </row>
    <row r="260" spans="1:21" ht="12.75">
      <c r="A260" s="397" t="s">
        <v>2780</v>
      </c>
      <c r="B260" s="395" t="s">
        <v>3190</v>
      </c>
      <c r="C260" s="401" t="s">
        <v>3189</v>
      </c>
      <c r="D260" s="401" t="s">
        <v>3188</v>
      </c>
      <c r="E260" s="401" t="s">
        <v>3192</v>
      </c>
      <c r="F260" s="401" t="s">
        <v>3187</v>
      </c>
      <c r="G260" s="395" t="s">
        <v>3186</v>
      </c>
      <c r="H260" s="399" t="s">
        <v>3185</v>
      </c>
      <c r="I260" s="399" t="s">
        <v>3191</v>
      </c>
      <c r="J260" s="401" t="s">
        <v>3184</v>
      </c>
      <c r="K260" s="399" t="s">
        <v>3175</v>
      </c>
      <c r="L260" s="397" t="s">
        <v>2780</v>
      </c>
      <c r="M260" s="395"/>
      <c r="N260" s="395"/>
      <c r="O260" s="395"/>
      <c r="P260" s="395"/>
      <c r="Q260" s="395"/>
      <c r="R260" s="395"/>
      <c r="S260" s="395"/>
      <c r="T260" s="395"/>
      <c r="U260" s="395"/>
    </row>
    <row r="261" spans="1:21" ht="12.75">
      <c r="A261" s="397" t="s">
        <v>2779</v>
      </c>
      <c r="B261" s="401" t="s">
        <v>3181</v>
      </c>
      <c r="C261" s="395" t="s">
        <v>3190</v>
      </c>
      <c r="D261" s="401" t="s">
        <v>3189</v>
      </c>
      <c r="E261" s="401" t="s">
        <v>3188</v>
      </c>
      <c r="F261" s="401" t="s">
        <v>3187</v>
      </c>
      <c r="G261" s="395" t="s">
        <v>3186</v>
      </c>
      <c r="H261" s="399" t="s">
        <v>3185</v>
      </c>
      <c r="I261" s="399" t="s">
        <v>3176</v>
      </c>
      <c r="J261" s="401" t="s">
        <v>3184</v>
      </c>
      <c r="K261" s="399" t="s">
        <v>3175</v>
      </c>
      <c r="L261" s="397" t="s">
        <v>2779</v>
      </c>
      <c r="M261" s="395"/>
      <c r="N261" s="395"/>
      <c r="O261" s="395"/>
      <c r="P261" s="395"/>
      <c r="Q261" s="395"/>
      <c r="R261" s="395"/>
      <c r="S261" s="395"/>
      <c r="T261" s="395"/>
      <c r="U261" s="395"/>
    </row>
    <row r="262" spans="1:21" ht="12.75">
      <c r="A262" s="397" t="s">
        <v>2778</v>
      </c>
      <c r="B262" s="401" t="s">
        <v>3180</v>
      </c>
      <c r="C262" s="401" t="s">
        <v>3183</v>
      </c>
      <c r="D262" s="395" t="s">
        <v>3182</v>
      </c>
      <c r="E262" s="401" t="s">
        <v>3181</v>
      </c>
      <c r="F262" s="401" t="s">
        <v>3179</v>
      </c>
      <c r="G262" s="395" t="s">
        <v>3172</v>
      </c>
      <c r="H262" s="399" t="s">
        <v>3171</v>
      </c>
      <c r="I262" s="399" t="s">
        <v>3176</v>
      </c>
      <c r="J262" s="401" t="s">
        <v>3184</v>
      </c>
      <c r="K262" s="399" t="s">
        <v>3175</v>
      </c>
      <c r="L262" s="397" t="s">
        <v>2778</v>
      </c>
      <c r="M262" s="395"/>
      <c r="N262" s="395"/>
      <c r="O262" s="395"/>
      <c r="P262" s="395"/>
      <c r="Q262" s="395"/>
      <c r="R262" s="395"/>
      <c r="S262" s="395"/>
      <c r="T262" s="395"/>
      <c r="U262" s="395"/>
    </row>
    <row r="263" spans="1:21" ht="12.75">
      <c r="A263" s="397" t="s">
        <v>2777</v>
      </c>
      <c r="B263" s="401" t="s">
        <v>3180</v>
      </c>
      <c r="C263" s="401" t="s">
        <v>3183</v>
      </c>
      <c r="D263" s="395" t="s">
        <v>3182</v>
      </c>
      <c r="E263" s="401" t="s">
        <v>3181</v>
      </c>
      <c r="F263" s="401" t="s">
        <v>3179</v>
      </c>
      <c r="G263" s="395" t="s">
        <v>3172</v>
      </c>
      <c r="H263" s="399" t="s">
        <v>3171</v>
      </c>
      <c r="I263" s="399" t="s">
        <v>3176</v>
      </c>
      <c r="J263" s="399" t="s">
        <v>3170</v>
      </c>
      <c r="K263" s="399" t="s">
        <v>3175</v>
      </c>
      <c r="L263" s="397" t="s">
        <v>2777</v>
      </c>
      <c r="M263" s="395"/>
      <c r="N263" s="395"/>
      <c r="O263" s="395"/>
      <c r="P263" s="395"/>
      <c r="Q263" s="395"/>
      <c r="R263" s="395"/>
      <c r="S263" s="395"/>
      <c r="T263" s="395"/>
      <c r="U263" s="395"/>
    </row>
    <row r="264" spans="1:21" ht="12.75">
      <c r="A264" s="397" t="s">
        <v>2775</v>
      </c>
      <c r="B264" s="395" t="s">
        <v>3173</v>
      </c>
      <c r="C264" s="401" t="s">
        <v>3177</v>
      </c>
      <c r="D264" s="395" t="s">
        <v>3178</v>
      </c>
      <c r="E264" s="401" t="s">
        <v>3180</v>
      </c>
      <c r="F264" s="401" t="s">
        <v>3179</v>
      </c>
      <c r="G264" s="395" t="s">
        <v>3172</v>
      </c>
      <c r="H264" s="399" t="s">
        <v>3171</v>
      </c>
      <c r="I264" s="399" t="s">
        <v>3176</v>
      </c>
      <c r="J264" s="399" t="s">
        <v>3170</v>
      </c>
      <c r="K264" s="399" t="s">
        <v>3175</v>
      </c>
      <c r="L264" s="397" t="s">
        <v>2775</v>
      </c>
      <c r="M264" s="395"/>
      <c r="N264" s="395"/>
      <c r="O264" s="395"/>
      <c r="P264" s="395"/>
      <c r="Q264" s="395"/>
      <c r="R264" s="395"/>
      <c r="S264" s="395"/>
      <c r="T264" s="395"/>
      <c r="U264" s="395"/>
    </row>
    <row r="265" spans="1:21" ht="12.75">
      <c r="A265" s="397" t="s">
        <v>2773</v>
      </c>
      <c r="B265" s="401" t="s">
        <v>3174</v>
      </c>
      <c r="C265" s="395" t="s">
        <v>3173</v>
      </c>
      <c r="D265" s="401" t="s">
        <v>3177</v>
      </c>
      <c r="E265" s="395" t="s">
        <v>3178</v>
      </c>
      <c r="F265" s="399" t="s">
        <v>2835</v>
      </c>
      <c r="G265" s="395" t="s">
        <v>3172</v>
      </c>
      <c r="H265" s="399" t="s">
        <v>3171</v>
      </c>
      <c r="I265" s="399" t="s">
        <v>3176</v>
      </c>
      <c r="J265" s="399" t="s">
        <v>3170</v>
      </c>
      <c r="K265" s="399" t="s">
        <v>3175</v>
      </c>
      <c r="L265" s="397" t="s">
        <v>2773</v>
      </c>
      <c r="M265" s="395"/>
      <c r="N265" s="395"/>
      <c r="O265" s="395"/>
      <c r="P265" s="395"/>
      <c r="Q265" s="395"/>
      <c r="R265" s="395"/>
      <c r="S265" s="395"/>
      <c r="T265" s="395"/>
      <c r="U265" s="395"/>
    </row>
    <row r="266" spans="1:21" ht="12.75">
      <c r="A266" s="397" t="s">
        <v>2766</v>
      </c>
      <c r="B266" s="401" t="s">
        <v>3163</v>
      </c>
      <c r="C266" s="401" t="s">
        <v>3174</v>
      </c>
      <c r="D266" s="395" t="s">
        <v>3173</v>
      </c>
      <c r="E266" s="401" t="s">
        <v>3177</v>
      </c>
      <c r="F266" s="399" t="s">
        <v>2835</v>
      </c>
      <c r="G266" s="395" t="s">
        <v>3172</v>
      </c>
      <c r="H266" s="399" t="s">
        <v>3171</v>
      </c>
      <c r="I266" s="399" t="s">
        <v>3176</v>
      </c>
      <c r="J266" s="399" t="s">
        <v>3170</v>
      </c>
      <c r="K266" s="399" t="s">
        <v>3175</v>
      </c>
      <c r="L266" s="397" t="s">
        <v>2766</v>
      </c>
      <c r="M266" s="395"/>
      <c r="N266" s="395"/>
      <c r="O266" s="395"/>
      <c r="P266" s="395"/>
      <c r="Q266" s="395"/>
      <c r="R266" s="395"/>
      <c r="S266" s="395"/>
      <c r="T266" s="395"/>
      <c r="U266" s="395"/>
    </row>
    <row r="267" spans="1:21" ht="12.75">
      <c r="A267" s="397" t="s">
        <v>2758</v>
      </c>
      <c r="B267" s="395" t="s">
        <v>3157</v>
      </c>
      <c r="C267" s="401" t="s">
        <v>3163</v>
      </c>
      <c r="D267" s="401" t="s">
        <v>3174</v>
      </c>
      <c r="E267" s="395" t="s">
        <v>3173</v>
      </c>
      <c r="F267" s="399" t="s">
        <v>2835</v>
      </c>
      <c r="G267" s="395" t="s">
        <v>3172</v>
      </c>
      <c r="H267" s="399" t="s">
        <v>3171</v>
      </c>
      <c r="I267" s="399" t="s">
        <v>3167</v>
      </c>
      <c r="J267" s="399" t="s">
        <v>3170</v>
      </c>
      <c r="K267" s="399" t="s">
        <v>3164</v>
      </c>
      <c r="L267" s="397" t="s">
        <v>2758</v>
      </c>
      <c r="M267" s="395"/>
      <c r="N267" s="395"/>
      <c r="O267" s="395"/>
      <c r="P267" s="395"/>
      <c r="Q267" s="395"/>
      <c r="R267" s="395"/>
      <c r="S267" s="395"/>
      <c r="T267" s="395"/>
      <c r="U267" s="395"/>
    </row>
    <row r="268" spans="1:21" ht="12.75">
      <c r="A268" s="397" t="s">
        <v>2756</v>
      </c>
      <c r="B268" s="401" t="s">
        <v>3159</v>
      </c>
      <c r="C268" s="395" t="s">
        <v>3158</v>
      </c>
      <c r="D268" s="395" t="s">
        <v>3157</v>
      </c>
      <c r="E268" s="401" t="s">
        <v>3163</v>
      </c>
      <c r="F268" s="399" t="s">
        <v>2835</v>
      </c>
      <c r="G268" s="399" t="s">
        <v>3169</v>
      </c>
      <c r="H268" s="399" t="s">
        <v>3168</v>
      </c>
      <c r="I268" s="399" t="s">
        <v>3167</v>
      </c>
      <c r="J268" s="399" t="s">
        <v>2847</v>
      </c>
      <c r="K268" s="399" t="s">
        <v>3164</v>
      </c>
      <c r="L268" s="397" t="s">
        <v>2756</v>
      </c>
      <c r="M268" s="395"/>
      <c r="N268" s="395"/>
      <c r="O268" s="395"/>
      <c r="P268" s="395"/>
      <c r="Q268" s="395"/>
      <c r="R268" s="395"/>
      <c r="S268" s="395"/>
      <c r="T268" s="395"/>
      <c r="U268" s="395"/>
    </row>
    <row r="269" spans="1:21" ht="12.75">
      <c r="A269" s="397" t="s">
        <v>2749</v>
      </c>
      <c r="B269" s="401" t="s">
        <v>3159</v>
      </c>
      <c r="C269" s="395" t="s">
        <v>3158</v>
      </c>
      <c r="D269" s="395" t="s">
        <v>3157</v>
      </c>
      <c r="E269" s="401" t="s">
        <v>3163</v>
      </c>
      <c r="F269" s="399" t="s">
        <v>2835</v>
      </c>
      <c r="G269" s="399" t="s">
        <v>3152</v>
      </c>
      <c r="H269" s="399" t="s">
        <v>3002</v>
      </c>
      <c r="I269" s="401" t="s">
        <v>3166</v>
      </c>
      <c r="J269" s="399" t="s">
        <v>3165</v>
      </c>
      <c r="K269" s="399" t="s">
        <v>3164</v>
      </c>
      <c r="L269" s="397" t="s">
        <v>2749</v>
      </c>
      <c r="M269" s="395"/>
      <c r="N269" s="395"/>
      <c r="O269" s="395"/>
      <c r="P269" s="395"/>
      <c r="Q269" s="395"/>
      <c r="R269" s="395"/>
      <c r="S269" s="395"/>
      <c r="T269" s="395"/>
      <c r="U269" s="395"/>
    </row>
    <row r="270" spans="1:21" ht="12.75">
      <c r="A270" s="397" t="s">
        <v>2743</v>
      </c>
      <c r="B270" s="401" t="s">
        <v>3159</v>
      </c>
      <c r="C270" s="395" t="s">
        <v>3158</v>
      </c>
      <c r="D270" s="395" t="s">
        <v>3157</v>
      </c>
      <c r="E270" s="401" t="s">
        <v>3163</v>
      </c>
      <c r="F270" s="399" t="s">
        <v>2835</v>
      </c>
      <c r="G270" s="399" t="s">
        <v>3152</v>
      </c>
      <c r="H270" s="399" t="s">
        <v>3002</v>
      </c>
      <c r="I270" s="399" t="s">
        <v>3162</v>
      </c>
      <c r="J270" s="399" t="s">
        <v>3155</v>
      </c>
      <c r="K270" s="399" t="s">
        <v>3161</v>
      </c>
      <c r="L270" s="397" t="s">
        <v>2743</v>
      </c>
      <c r="M270" s="395"/>
      <c r="N270" s="395"/>
      <c r="O270" s="395"/>
      <c r="P270" s="395"/>
      <c r="Q270" s="395"/>
      <c r="R270" s="395"/>
      <c r="S270" s="395"/>
      <c r="T270" s="395"/>
      <c r="U270" s="395"/>
    </row>
    <row r="271" spans="1:21" ht="12.75">
      <c r="A271" s="397" t="s">
        <v>2736</v>
      </c>
      <c r="B271" s="395" t="s">
        <v>3160</v>
      </c>
      <c r="C271" s="401" t="s">
        <v>3159</v>
      </c>
      <c r="D271" s="395" t="s">
        <v>3158</v>
      </c>
      <c r="E271" s="395" t="s">
        <v>3157</v>
      </c>
      <c r="F271" s="399" t="s">
        <v>2835</v>
      </c>
      <c r="G271" s="399" t="s">
        <v>3152</v>
      </c>
      <c r="H271" s="399" t="s">
        <v>3156</v>
      </c>
      <c r="I271" s="399" t="s">
        <v>3147</v>
      </c>
      <c r="J271" s="399" t="s">
        <v>3155</v>
      </c>
      <c r="K271" s="399" t="s">
        <v>3151</v>
      </c>
      <c r="L271" s="397" t="s">
        <v>2736</v>
      </c>
      <c r="M271" s="395"/>
      <c r="N271" s="395"/>
      <c r="O271" s="395"/>
      <c r="P271" s="395"/>
      <c r="Q271" s="395"/>
      <c r="R271" s="395"/>
      <c r="S271" s="395"/>
      <c r="T271" s="395"/>
      <c r="U271" s="395"/>
    </row>
    <row r="272" spans="1:21" ht="12.75">
      <c r="A272" s="397" t="s">
        <v>2731</v>
      </c>
      <c r="B272" s="400" t="s">
        <v>3149</v>
      </c>
      <c r="C272" s="401" t="s">
        <v>3148</v>
      </c>
      <c r="D272" s="401" t="s">
        <v>3154</v>
      </c>
      <c r="E272" s="399" t="s">
        <v>3153</v>
      </c>
      <c r="F272" s="399" t="s">
        <v>2835</v>
      </c>
      <c r="G272" s="399" t="s">
        <v>3152</v>
      </c>
      <c r="H272" s="395" t="s">
        <v>3145</v>
      </c>
      <c r="I272" s="399" t="s">
        <v>3147</v>
      </c>
      <c r="J272" s="398" t="s">
        <v>3143</v>
      </c>
      <c r="K272" s="399" t="s">
        <v>3151</v>
      </c>
      <c r="L272" s="397" t="s">
        <v>2731</v>
      </c>
      <c r="M272" s="395"/>
      <c r="N272" s="395"/>
      <c r="O272" s="395"/>
      <c r="P272" s="395"/>
      <c r="Q272" s="395"/>
      <c r="R272" s="395"/>
      <c r="S272" s="395"/>
      <c r="T272" s="395"/>
      <c r="U272" s="395"/>
    </row>
    <row r="273" spans="1:21" ht="12.75">
      <c r="A273" s="397" t="s">
        <v>2728</v>
      </c>
      <c r="B273" s="399" t="s">
        <v>3150</v>
      </c>
      <c r="C273" s="400" t="s">
        <v>3149</v>
      </c>
      <c r="D273" s="401" t="s">
        <v>3148</v>
      </c>
      <c r="E273" s="398" t="s">
        <v>2838</v>
      </c>
      <c r="F273" s="399" t="s">
        <v>2835</v>
      </c>
      <c r="G273" s="398" t="s">
        <v>3146</v>
      </c>
      <c r="H273" s="395" t="s">
        <v>3145</v>
      </c>
      <c r="I273" s="399" t="s">
        <v>3147</v>
      </c>
      <c r="J273" s="398" t="s">
        <v>3143</v>
      </c>
      <c r="K273" s="398" t="s">
        <v>3134</v>
      </c>
      <c r="L273" s="397" t="s">
        <v>2728</v>
      </c>
      <c r="M273" s="395"/>
      <c r="N273" s="395"/>
      <c r="O273" s="395"/>
      <c r="P273" s="395"/>
      <c r="Q273" s="395"/>
      <c r="R273" s="395"/>
      <c r="S273" s="395"/>
      <c r="T273" s="395"/>
      <c r="U273" s="395"/>
    </row>
    <row r="274" spans="1:21" ht="12.75">
      <c r="A274" s="397" t="s">
        <v>2726</v>
      </c>
      <c r="B274" s="398" t="s">
        <v>3142</v>
      </c>
      <c r="C274" s="395" t="s">
        <v>3141</v>
      </c>
      <c r="D274" s="399" t="s">
        <v>3140</v>
      </c>
      <c r="E274" s="400" t="s">
        <v>3139</v>
      </c>
      <c r="F274" s="399" t="s">
        <v>2835</v>
      </c>
      <c r="G274" s="398" t="s">
        <v>3146</v>
      </c>
      <c r="H274" s="395" t="s">
        <v>3145</v>
      </c>
      <c r="I274" s="399" t="s">
        <v>3144</v>
      </c>
      <c r="J274" s="398" t="s">
        <v>3143</v>
      </c>
      <c r="K274" s="398" t="s">
        <v>3134</v>
      </c>
      <c r="L274" s="397" t="s">
        <v>2726</v>
      </c>
      <c r="M274" s="395"/>
      <c r="N274" s="395"/>
      <c r="O274" s="395"/>
      <c r="P274" s="395"/>
      <c r="Q274" s="395"/>
      <c r="R274" s="395"/>
      <c r="S274" s="395"/>
      <c r="T274" s="395"/>
      <c r="U274" s="395"/>
    </row>
    <row r="275" spans="1:21" ht="12.75">
      <c r="A275" s="397" t="s">
        <v>2724</v>
      </c>
      <c r="B275" s="398" t="s">
        <v>3142</v>
      </c>
      <c r="C275" s="395" t="s">
        <v>3141</v>
      </c>
      <c r="D275" s="399" t="s">
        <v>3140</v>
      </c>
      <c r="E275" s="400" t="s">
        <v>3139</v>
      </c>
      <c r="F275" s="399" t="s">
        <v>2835</v>
      </c>
      <c r="G275" s="398" t="s">
        <v>3112</v>
      </c>
      <c r="H275" s="398" t="s">
        <v>3138</v>
      </c>
      <c r="I275" s="398" t="s">
        <v>3135</v>
      </c>
      <c r="J275" s="398" t="s">
        <v>3131</v>
      </c>
      <c r="K275" s="398" t="s">
        <v>3134</v>
      </c>
      <c r="L275" s="397" t="s">
        <v>2724</v>
      </c>
      <c r="M275" s="395"/>
      <c r="N275" s="395"/>
      <c r="O275" s="395"/>
      <c r="P275" s="395"/>
      <c r="Q275" s="395"/>
      <c r="R275" s="395"/>
      <c r="S275" s="395"/>
      <c r="T275" s="395"/>
      <c r="U275" s="395"/>
    </row>
    <row r="276" spans="1:21" ht="12.75">
      <c r="A276" s="397" t="s">
        <v>2721</v>
      </c>
      <c r="B276" s="398" t="s">
        <v>3137</v>
      </c>
      <c r="C276" s="398" t="s">
        <v>3128</v>
      </c>
      <c r="D276" s="398" t="s">
        <v>3127</v>
      </c>
      <c r="E276" s="398" t="s">
        <v>3136</v>
      </c>
      <c r="F276" s="399" t="s">
        <v>2835</v>
      </c>
      <c r="G276" s="398" t="s">
        <v>3112</v>
      </c>
      <c r="H276" s="398" t="s">
        <v>3133</v>
      </c>
      <c r="I276" s="398" t="s">
        <v>3135</v>
      </c>
      <c r="J276" s="398" t="s">
        <v>3131</v>
      </c>
      <c r="K276" s="398" t="s">
        <v>3134</v>
      </c>
      <c r="L276" s="397" t="s">
        <v>2721</v>
      </c>
      <c r="M276" s="395"/>
      <c r="N276" s="395"/>
      <c r="O276" s="395"/>
      <c r="P276" s="395"/>
      <c r="Q276" s="395"/>
      <c r="R276" s="395"/>
      <c r="S276" s="395"/>
      <c r="T276" s="395"/>
      <c r="U276" s="395"/>
    </row>
    <row r="277" spans="1:21" ht="12.75">
      <c r="A277" s="397" t="s">
        <v>2716</v>
      </c>
      <c r="B277" s="398" t="s">
        <v>3130</v>
      </c>
      <c r="C277" s="398" t="s">
        <v>3129</v>
      </c>
      <c r="D277" s="398" t="s">
        <v>3128</v>
      </c>
      <c r="E277" s="398" t="s">
        <v>3127</v>
      </c>
      <c r="F277" s="399" t="s">
        <v>2835</v>
      </c>
      <c r="G277" s="398" t="s">
        <v>3112</v>
      </c>
      <c r="H277" s="398" t="s">
        <v>3133</v>
      </c>
      <c r="I277" s="398" t="s">
        <v>3132</v>
      </c>
      <c r="J277" s="398" t="s">
        <v>3131</v>
      </c>
      <c r="K277" s="398" t="s">
        <v>3120</v>
      </c>
      <c r="L277" s="397" t="s">
        <v>2716</v>
      </c>
      <c r="M277" s="395"/>
      <c r="N277" s="395"/>
      <c r="O277" s="395"/>
      <c r="P277" s="395"/>
      <c r="Q277" s="395"/>
      <c r="R277" s="395"/>
      <c r="S277" s="395"/>
      <c r="T277" s="395"/>
      <c r="U277" s="395"/>
    </row>
    <row r="278" spans="1:21" ht="12.75">
      <c r="A278" s="397" t="s">
        <v>2714</v>
      </c>
      <c r="B278" s="398" t="s">
        <v>3130</v>
      </c>
      <c r="C278" s="398" t="s">
        <v>3129</v>
      </c>
      <c r="D278" s="398" t="s">
        <v>3128</v>
      </c>
      <c r="E278" s="398" t="s">
        <v>3127</v>
      </c>
      <c r="F278" s="398" t="s">
        <v>3113</v>
      </c>
      <c r="G278" s="398" t="s">
        <v>3112</v>
      </c>
      <c r="H278" s="398" t="s">
        <v>3123</v>
      </c>
      <c r="I278" s="398" t="s">
        <v>3122</v>
      </c>
      <c r="J278" s="398" t="s">
        <v>3121</v>
      </c>
      <c r="K278" s="398" t="s">
        <v>3120</v>
      </c>
      <c r="L278" s="397" t="s">
        <v>2714</v>
      </c>
      <c r="M278" s="395"/>
      <c r="N278" s="395"/>
      <c r="O278" s="395"/>
      <c r="P278" s="395"/>
      <c r="Q278" s="395"/>
      <c r="R278" s="395"/>
      <c r="S278" s="395"/>
      <c r="T278" s="395"/>
      <c r="U278" s="395"/>
    </row>
    <row r="279" spans="1:21" ht="12.75">
      <c r="A279" s="397" t="s">
        <v>2708</v>
      </c>
      <c r="B279" s="398" t="s">
        <v>3126</v>
      </c>
      <c r="C279" s="398" t="s">
        <v>3114</v>
      </c>
      <c r="D279" s="398" t="s">
        <v>3125</v>
      </c>
      <c r="E279" s="398" t="s">
        <v>3124</v>
      </c>
      <c r="F279" s="398" t="s">
        <v>3113</v>
      </c>
      <c r="G279" s="398" t="s">
        <v>3112</v>
      </c>
      <c r="H279" s="398" t="s">
        <v>3123</v>
      </c>
      <c r="I279" s="398" t="s">
        <v>3122</v>
      </c>
      <c r="J279" s="398" t="s">
        <v>3121</v>
      </c>
      <c r="K279" s="398" t="s">
        <v>3120</v>
      </c>
      <c r="L279" s="397" t="s">
        <v>2708</v>
      </c>
      <c r="M279" s="395"/>
      <c r="N279" s="395"/>
      <c r="O279" s="395"/>
      <c r="P279" s="395"/>
      <c r="Q279" s="395"/>
      <c r="R279" s="395"/>
      <c r="S279" s="395"/>
      <c r="T279" s="395"/>
      <c r="U279" s="395"/>
    </row>
    <row r="280" spans="1:21" ht="12.75">
      <c r="A280" s="397" t="s">
        <v>2705</v>
      </c>
      <c r="B280" s="398" t="s">
        <v>3117</v>
      </c>
      <c r="C280" s="398" t="s">
        <v>3116</v>
      </c>
      <c r="D280" s="398" t="s">
        <v>3115</v>
      </c>
      <c r="E280" s="398" t="s">
        <v>3114</v>
      </c>
      <c r="F280" s="398" t="s">
        <v>3113</v>
      </c>
      <c r="G280" s="398" t="s">
        <v>3112</v>
      </c>
      <c r="H280" s="398" t="s">
        <v>3119</v>
      </c>
      <c r="I280" s="398" t="s">
        <v>3110</v>
      </c>
      <c r="J280" s="398" t="s">
        <v>3118</v>
      </c>
      <c r="K280" s="398" t="s">
        <v>3108</v>
      </c>
      <c r="L280" s="397" t="s">
        <v>2705</v>
      </c>
      <c r="M280" s="395"/>
      <c r="N280" s="395"/>
      <c r="O280" s="395"/>
      <c r="P280" s="395"/>
      <c r="Q280" s="395"/>
      <c r="R280" s="395"/>
      <c r="S280" s="395"/>
      <c r="T280" s="395"/>
      <c r="U280" s="395"/>
    </row>
    <row r="281" spans="1:21" ht="12.75">
      <c r="A281" s="397" t="s">
        <v>2702</v>
      </c>
      <c r="B281" s="398" t="s">
        <v>3117</v>
      </c>
      <c r="C281" s="398" t="s">
        <v>3116</v>
      </c>
      <c r="D281" s="398" t="s">
        <v>3115</v>
      </c>
      <c r="E281" s="398" t="s">
        <v>3114</v>
      </c>
      <c r="F281" s="398" t="s">
        <v>3113</v>
      </c>
      <c r="G281" s="398" t="s">
        <v>3112</v>
      </c>
      <c r="H281" s="398" t="s">
        <v>3119</v>
      </c>
      <c r="I281" s="398" t="s">
        <v>3110</v>
      </c>
      <c r="J281" s="398" t="s">
        <v>3118</v>
      </c>
      <c r="K281" s="398" t="s">
        <v>3108</v>
      </c>
      <c r="L281" s="397" t="s">
        <v>2702</v>
      </c>
      <c r="M281" s="395"/>
      <c r="N281" s="395"/>
      <c r="O281" s="395"/>
      <c r="P281" s="395"/>
      <c r="Q281" s="395"/>
      <c r="R281" s="395"/>
      <c r="S281" s="395"/>
      <c r="T281" s="395"/>
      <c r="U281" s="395"/>
    </row>
    <row r="282" spans="1:21" ht="12.75">
      <c r="A282" s="397" t="s">
        <v>2691</v>
      </c>
      <c r="B282" s="398" t="s">
        <v>3117</v>
      </c>
      <c r="C282" s="398" t="s">
        <v>3116</v>
      </c>
      <c r="D282" s="398" t="s">
        <v>3115</v>
      </c>
      <c r="E282" s="398" t="s">
        <v>3114</v>
      </c>
      <c r="F282" s="398" t="s">
        <v>3113</v>
      </c>
      <c r="G282" s="398" t="s">
        <v>3112</v>
      </c>
      <c r="H282" s="398" t="s">
        <v>3111</v>
      </c>
      <c r="I282" s="398" t="s">
        <v>3110</v>
      </c>
      <c r="J282" s="398" t="s">
        <v>3109</v>
      </c>
      <c r="K282" s="398" t="s">
        <v>3108</v>
      </c>
      <c r="L282" s="397" t="s">
        <v>2691</v>
      </c>
      <c r="M282" s="395"/>
      <c r="N282" s="395"/>
      <c r="O282" s="395"/>
      <c r="P282" s="395"/>
      <c r="Q282" s="395"/>
      <c r="R282" s="395"/>
      <c r="S282" s="395"/>
      <c r="T282" s="395"/>
      <c r="U282" s="395"/>
    </row>
    <row r="283" spans="1:21" ht="12.75">
      <c r="A283" s="397"/>
      <c r="B283" s="397"/>
      <c r="C283" s="397" t="s">
        <v>2682</v>
      </c>
      <c r="D283" s="397" t="s">
        <v>2681</v>
      </c>
      <c r="E283" s="397" t="s">
        <v>2680</v>
      </c>
      <c r="F283" s="397"/>
      <c r="G283" s="397" t="s">
        <v>2682</v>
      </c>
      <c r="H283" s="397" t="s">
        <v>2681</v>
      </c>
      <c r="I283" s="397" t="s">
        <v>2680</v>
      </c>
      <c r="J283" s="397"/>
      <c r="K283" s="397"/>
      <c r="L283" s="405"/>
      <c r="M283" s="395"/>
      <c r="N283" s="395"/>
      <c r="O283" s="395"/>
      <c r="P283" s="395"/>
      <c r="Q283" s="395"/>
      <c r="R283" s="395"/>
      <c r="S283" s="395"/>
      <c r="T283" s="395"/>
      <c r="U283" s="395"/>
    </row>
    <row r="284" spans="1:21" ht="12.75">
      <c r="A284" s="397"/>
      <c r="B284" s="396" t="s">
        <v>2679</v>
      </c>
      <c r="C284" s="267" t="s">
        <v>2678</v>
      </c>
      <c r="D284" s="267" t="s">
        <v>2677</v>
      </c>
      <c r="E284" s="267" t="s">
        <v>2676</v>
      </c>
      <c r="F284" s="396" t="s">
        <v>2679</v>
      </c>
      <c r="G284" s="267" t="s">
        <v>2678</v>
      </c>
      <c r="H284" s="267" t="s">
        <v>2677</v>
      </c>
      <c r="I284" s="267" t="s">
        <v>2676</v>
      </c>
      <c r="J284" s="397"/>
      <c r="K284" s="397"/>
      <c r="L284" s="405"/>
      <c r="M284" s="395"/>
      <c r="N284" s="395"/>
      <c r="O284" s="395"/>
      <c r="P284" s="395"/>
      <c r="Q284" s="395"/>
      <c r="R284" s="395"/>
      <c r="S284" s="395"/>
      <c r="T284" s="395"/>
      <c r="U284" s="395"/>
    </row>
    <row r="285" spans="1:21" ht="12.75">
      <c r="A285" s="397"/>
      <c r="B285" s="396" t="s">
        <v>1426</v>
      </c>
      <c r="C285" s="267" t="s">
        <v>2675</v>
      </c>
      <c r="D285" s="267" t="s">
        <v>2674</v>
      </c>
      <c r="E285" s="267" t="s">
        <v>2673</v>
      </c>
      <c r="F285" s="396" t="s">
        <v>1426</v>
      </c>
      <c r="G285" s="267" t="s">
        <v>2675</v>
      </c>
      <c r="H285" s="267" t="s">
        <v>2674</v>
      </c>
      <c r="I285" s="267" t="s">
        <v>2673</v>
      </c>
      <c r="J285" s="397"/>
      <c r="K285" s="397"/>
      <c r="L285" s="405"/>
      <c r="M285" s="395"/>
      <c r="N285" s="395"/>
      <c r="O285" s="395"/>
      <c r="P285" s="395"/>
      <c r="Q285" s="395"/>
      <c r="R285" s="395"/>
      <c r="S285" s="395"/>
      <c r="T285" s="395"/>
      <c r="U285" s="395"/>
    </row>
    <row r="286" spans="1:21" ht="12.75">
      <c r="A286" s="397" t="s">
        <v>1595</v>
      </c>
      <c r="B286" s="397" t="s">
        <v>3107</v>
      </c>
      <c r="C286" s="397" t="s">
        <v>3106</v>
      </c>
      <c r="D286" s="397" t="s">
        <v>3105</v>
      </c>
      <c r="E286" s="397" t="s">
        <v>3104</v>
      </c>
      <c r="F286" s="397" t="s">
        <v>3103</v>
      </c>
      <c r="G286" s="397" t="s">
        <v>3102</v>
      </c>
      <c r="H286" s="397" t="s">
        <v>3101</v>
      </c>
      <c r="I286" s="397" t="s">
        <v>3100</v>
      </c>
      <c r="J286" s="397" t="s">
        <v>2796</v>
      </c>
      <c r="K286" s="397" t="s">
        <v>2940</v>
      </c>
      <c r="L286" s="405" t="s">
        <v>1595</v>
      </c>
      <c r="M286" s="395"/>
      <c r="N286" s="395"/>
      <c r="O286" s="395"/>
      <c r="P286" s="395"/>
      <c r="Q286" s="395"/>
      <c r="R286" s="395"/>
      <c r="S286" s="395"/>
      <c r="T286" s="395"/>
      <c r="U286" s="395"/>
    </row>
    <row r="287" spans="1:21" ht="12.75">
      <c r="A287" s="397" t="s">
        <v>2939</v>
      </c>
      <c r="B287" s="400" t="s">
        <v>3099</v>
      </c>
      <c r="C287" s="401" t="s">
        <v>3098</v>
      </c>
      <c r="D287" s="395" t="s">
        <v>3097</v>
      </c>
      <c r="E287" s="401" t="s">
        <v>3096</v>
      </c>
      <c r="F287" s="395" t="s">
        <v>3086</v>
      </c>
      <c r="G287" s="401" t="s">
        <v>3095</v>
      </c>
      <c r="H287" s="395" t="s">
        <v>3094</v>
      </c>
      <c r="I287" s="395" t="s">
        <v>3093</v>
      </c>
      <c r="J287" s="395" t="s">
        <v>3092</v>
      </c>
      <c r="K287" s="395" t="s">
        <v>3087</v>
      </c>
      <c r="L287" s="405" t="s">
        <v>2935</v>
      </c>
      <c r="M287" s="395"/>
      <c r="N287" s="395"/>
      <c r="O287" s="395"/>
      <c r="P287" s="395"/>
      <c r="Q287" s="395"/>
      <c r="R287" s="395"/>
      <c r="S287" s="395"/>
      <c r="T287" s="395"/>
      <c r="U287" s="395"/>
    </row>
    <row r="288" spans="1:21" ht="12.75">
      <c r="A288" s="397" t="s">
        <v>2934</v>
      </c>
      <c r="B288" s="401" t="s">
        <v>3082</v>
      </c>
      <c r="C288" s="404" t="s">
        <v>3081</v>
      </c>
      <c r="D288" s="401" t="s">
        <v>3091</v>
      </c>
      <c r="E288" s="401" t="s">
        <v>3090</v>
      </c>
      <c r="F288" s="395" t="s">
        <v>3086</v>
      </c>
      <c r="G288" s="401" t="s">
        <v>3069</v>
      </c>
      <c r="H288" s="400" t="s">
        <v>3089</v>
      </c>
      <c r="I288" s="395" t="s">
        <v>3085</v>
      </c>
      <c r="J288" s="399" t="s">
        <v>3088</v>
      </c>
      <c r="K288" s="395" t="s">
        <v>3087</v>
      </c>
      <c r="L288" s="405" t="s">
        <v>2926</v>
      </c>
      <c r="M288" s="395"/>
      <c r="N288" s="395"/>
      <c r="O288" s="395"/>
      <c r="P288" s="395"/>
      <c r="Q288" s="395"/>
      <c r="R288" s="395"/>
      <c r="S288" s="395"/>
      <c r="T288" s="395"/>
      <c r="U288" s="395"/>
    </row>
    <row r="289" spans="1:21" ht="12.75">
      <c r="A289" s="397" t="s">
        <v>2923</v>
      </c>
      <c r="B289" s="400" t="s">
        <v>3076</v>
      </c>
      <c r="C289" s="404" t="s">
        <v>3075</v>
      </c>
      <c r="D289" s="401" t="s">
        <v>3082</v>
      </c>
      <c r="E289" s="404" t="s">
        <v>3081</v>
      </c>
      <c r="F289" s="395" t="s">
        <v>3086</v>
      </c>
      <c r="G289" s="401" t="s">
        <v>3069</v>
      </c>
      <c r="H289" s="399" t="s">
        <v>3080</v>
      </c>
      <c r="I289" s="395" t="s">
        <v>3085</v>
      </c>
      <c r="J289" s="395" t="s">
        <v>3084</v>
      </c>
      <c r="K289" s="399" t="s">
        <v>3083</v>
      </c>
      <c r="L289" s="405" t="s">
        <v>2923</v>
      </c>
      <c r="M289" s="395"/>
      <c r="N289" s="395"/>
      <c r="O289" s="395"/>
      <c r="P289" s="395"/>
      <c r="Q289" s="395"/>
      <c r="R289" s="395"/>
      <c r="S289" s="395"/>
      <c r="T289" s="395"/>
      <c r="U289" s="395"/>
    </row>
    <row r="290" spans="1:21" ht="12.75">
      <c r="A290" s="397" t="s">
        <v>2922</v>
      </c>
      <c r="B290" s="400" t="s">
        <v>3076</v>
      </c>
      <c r="C290" s="404" t="s">
        <v>3075</v>
      </c>
      <c r="D290" s="401" t="s">
        <v>3082</v>
      </c>
      <c r="E290" s="404" t="s">
        <v>3081</v>
      </c>
      <c r="F290" s="401" t="s">
        <v>3046</v>
      </c>
      <c r="G290" s="401" t="s">
        <v>3069</v>
      </c>
      <c r="H290" s="399" t="s">
        <v>3080</v>
      </c>
      <c r="I290" s="399" t="s">
        <v>3079</v>
      </c>
      <c r="J290" s="399" t="s">
        <v>3078</v>
      </c>
      <c r="K290" s="399" t="s">
        <v>3077</v>
      </c>
      <c r="L290" s="405" t="s">
        <v>2920</v>
      </c>
      <c r="M290" s="395"/>
      <c r="N290" s="395"/>
      <c r="O290" s="395"/>
      <c r="P290" s="395"/>
      <c r="Q290" s="395"/>
      <c r="R290" s="395"/>
      <c r="S290" s="395"/>
      <c r="T290" s="395"/>
      <c r="U290" s="395"/>
    </row>
    <row r="291" spans="1:21" ht="12.75">
      <c r="A291" s="397" t="s">
        <v>2913</v>
      </c>
      <c r="B291" s="401" t="s">
        <v>3063</v>
      </c>
      <c r="C291" s="395" t="s">
        <v>3070</v>
      </c>
      <c r="D291" s="400" t="s">
        <v>3076</v>
      </c>
      <c r="E291" s="404" t="s">
        <v>3075</v>
      </c>
      <c r="F291" s="401" t="s">
        <v>3046</v>
      </c>
      <c r="G291" s="401" t="s">
        <v>3069</v>
      </c>
      <c r="H291" s="399" t="s">
        <v>3074</v>
      </c>
      <c r="I291" s="399" t="s">
        <v>3073</v>
      </c>
      <c r="J291" s="399" t="s">
        <v>3072</v>
      </c>
      <c r="K291" s="399" t="s">
        <v>3065</v>
      </c>
      <c r="L291" s="405" t="s">
        <v>2913</v>
      </c>
      <c r="M291" s="395" t="s">
        <v>3071</v>
      </c>
      <c r="N291" s="395"/>
      <c r="O291" s="395"/>
      <c r="P291" s="395"/>
      <c r="Q291" s="395"/>
      <c r="R291" s="395"/>
      <c r="S291" s="395"/>
      <c r="T291" s="395"/>
      <c r="U291" s="395"/>
    </row>
    <row r="292" spans="1:21" ht="12.75">
      <c r="A292" s="397" t="s">
        <v>2907</v>
      </c>
      <c r="B292" s="401" t="s">
        <v>3058</v>
      </c>
      <c r="C292" s="401" t="s">
        <v>3064</v>
      </c>
      <c r="D292" s="401" t="s">
        <v>3063</v>
      </c>
      <c r="E292" s="395" t="s">
        <v>3070</v>
      </c>
      <c r="F292" s="401" t="s">
        <v>3046</v>
      </c>
      <c r="G292" s="401" t="s">
        <v>3069</v>
      </c>
      <c r="H292" s="395" t="s">
        <v>3068</v>
      </c>
      <c r="I292" s="395" t="s">
        <v>3067</v>
      </c>
      <c r="J292" s="395" t="s">
        <v>3066</v>
      </c>
      <c r="K292" s="399" t="s">
        <v>3065</v>
      </c>
      <c r="L292" s="405" t="s">
        <v>2907</v>
      </c>
      <c r="M292" s="395"/>
      <c r="N292" s="395"/>
      <c r="O292" s="395"/>
      <c r="P292" s="395"/>
      <c r="Q292" s="395"/>
      <c r="R292" s="395"/>
      <c r="S292" s="395"/>
      <c r="T292" s="395"/>
      <c r="U292" s="395"/>
    </row>
    <row r="293" spans="1:21" ht="12.75">
      <c r="A293" s="397" t="s">
        <v>2906</v>
      </c>
      <c r="B293" s="395" t="s">
        <v>3059</v>
      </c>
      <c r="C293" s="401" t="s">
        <v>3058</v>
      </c>
      <c r="D293" s="401" t="s">
        <v>3064</v>
      </c>
      <c r="E293" s="395" t="s">
        <v>3063</v>
      </c>
      <c r="F293" s="401" t="s">
        <v>3046</v>
      </c>
      <c r="G293" s="399" t="s">
        <v>3003</v>
      </c>
      <c r="H293" s="399" t="s">
        <v>3062</v>
      </c>
      <c r="I293" s="399" t="s">
        <v>3061</v>
      </c>
      <c r="J293" s="399" t="s">
        <v>3060</v>
      </c>
      <c r="K293" s="401" t="s">
        <v>3042</v>
      </c>
      <c r="L293" s="405" t="s">
        <v>2904</v>
      </c>
      <c r="M293" s="395"/>
      <c r="N293" s="395"/>
      <c r="O293" s="395"/>
      <c r="P293" s="395"/>
      <c r="Q293" s="395"/>
      <c r="R293" s="395"/>
      <c r="S293" s="395"/>
      <c r="T293" s="395"/>
      <c r="U293" s="395"/>
    </row>
    <row r="294" spans="1:21" ht="12.75">
      <c r="A294" s="397" t="s">
        <v>2903</v>
      </c>
      <c r="B294" s="395" t="s">
        <v>3054</v>
      </c>
      <c r="C294" s="401" t="s">
        <v>3043</v>
      </c>
      <c r="D294" s="395" t="s">
        <v>3059</v>
      </c>
      <c r="E294" s="401" t="s">
        <v>3058</v>
      </c>
      <c r="F294" s="401" t="s">
        <v>3046</v>
      </c>
      <c r="G294" s="399" t="s">
        <v>3003</v>
      </c>
      <c r="H294" s="395" t="s">
        <v>3057</v>
      </c>
      <c r="I294" s="399" t="s">
        <v>3056</v>
      </c>
      <c r="J294" s="395" t="s">
        <v>3055</v>
      </c>
      <c r="K294" s="401" t="s">
        <v>3042</v>
      </c>
      <c r="L294" s="405" t="s">
        <v>2899</v>
      </c>
      <c r="M294" s="395"/>
      <c r="N294" s="395"/>
      <c r="O294" s="395"/>
      <c r="P294" s="395"/>
      <c r="Q294" s="395"/>
      <c r="R294" s="395"/>
      <c r="S294" s="395"/>
      <c r="T294" s="395"/>
      <c r="U294" s="395"/>
    </row>
    <row r="295" spans="1:21" ht="12.75">
      <c r="A295" s="397" t="s">
        <v>2898</v>
      </c>
      <c r="B295" s="395" t="s">
        <v>3044</v>
      </c>
      <c r="C295" s="395" t="s">
        <v>3051</v>
      </c>
      <c r="D295" s="395" t="s">
        <v>3054</v>
      </c>
      <c r="E295" s="401" t="s">
        <v>3043</v>
      </c>
      <c r="F295" s="401" t="s">
        <v>3046</v>
      </c>
      <c r="G295" s="399" t="s">
        <v>3003</v>
      </c>
      <c r="H295" s="401" t="s">
        <v>3053</v>
      </c>
      <c r="I295" s="400" t="s">
        <v>3052</v>
      </c>
      <c r="J295" s="407" t="s">
        <v>3050</v>
      </c>
      <c r="K295" s="401" t="s">
        <v>3042</v>
      </c>
      <c r="L295" s="405" t="s">
        <v>2891</v>
      </c>
      <c r="M295" s="395"/>
      <c r="N295" s="395"/>
      <c r="O295" s="395"/>
      <c r="P295" s="395"/>
      <c r="Q295" s="395"/>
      <c r="R295" s="395"/>
      <c r="S295" s="395"/>
      <c r="T295" s="395"/>
      <c r="U295" s="395"/>
    </row>
    <row r="296" spans="1:21" ht="12.75">
      <c r="A296" s="397" t="s">
        <v>2885</v>
      </c>
      <c r="B296" s="399" t="s">
        <v>3047</v>
      </c>
      <c r="C296" s="395" t="s">
        <v>3044</v>
      </c>
      <c r="D296" s="395" t="s">
        <v>3051</v>
      </c>
      <c r="E296" s="401" t="s">
        <v>3043</v>
      </c>
      <c r="F296" s="401" t="s">
        <v>3046</v>
      </c>
      <c r="G296" s="399" t="s">
        <v>3003</v>
      </c>
      <c r="H296" s="401" t="s">
        <v>3049</v>
      </c>
      <c r="I296" s="401" t="s">
        <v>3048</v>
      </c>
      <c r="J296" s="407" t="s">
        <v>3050</v>
      </c>
      <c r="K296" s="401" t="s">
        <v>3042</v>
      </c>
      <c r="L296" s="405" t="s">
        <v>2885</v>
      </c>
      <c r="M296" s="395"/>
      <c r="N296" s="395"/>
      <c r="O296" s="395"/>
      <c r="P296" s="395"/>
      <c r="Q296" s="395"/>
      <c r="R296" s="395"/>
      <c r="S296" s="395"/>
      <c r="T296" s="395"/>
      <c r="U296" s="395"/>
    </row>
    <row r="297" spans="1:21" ht="12.75">
      <c r="A297" s="397" t="s">
        <v>2883</v>
      </c>
      <c r="B297" s="406" t="s">
        <v>3040</v>
      </c>
      <c r="C297" s="399" t="s">
        <v>3047</v>
      </c>
      <c r="D297" s="395" t="s">
        <v>3044</v>
      </c>
      <c r="E297" s="401" t="s">
        <v>3043</v>
      </c>
      <c r="F297" s="401" t="s">
        <v>3046</v>
      </c>
      <c r="G297" s="399" t="s">
        <v>3003</v>
      </c>
      <c r="H297" s="401" t="s">
        <v>3049</v>
      </c>
      <c r="I297" s="401" t="s">
        <v>3048</v>
      </c>
      <c r="J297" s="399" t="s">
        <v>3045</v>
      </c>
      <c r="K297" s="401" t="s">
        <v>3042</v>
      </c>
      <c r="L297" s="405" t="s">
        <v>2883</v>
      </c>
      <c r="M297" s="395"/>
      <c r="N297" s="395"/>
      <c r="O297" s="395"/>
      <c r="P297" s="395"/>
      <c r="Q297" s="395"/>
      <c r="R297" s="395"/>
      <c r="S297" s="395"/>
      <c r="T297" s="395"/>
      <c r="U297" s="395"/>
    </row>
    <row r="298" spans="1:21" ht="12.75">
      <c r="A298" s="397" t="s">
        <v>2783</v>
      </c>
      <c r="B298" s="406" t="s">
        <v>3040</v>
      </c>
      <c r="C298" s="399" t="s">
        <v>3047</v>
      </c>
      <c r="D298" s="395" t="s">
        <v>3044</v>
      </c>
      <c r="E298" s="401" t="s">
        <v>3043</v>
      </c>
      <c r="F298" s="401" t="s">
        <v>3046</v>
      </c>
      <c r="G298" s="399" t="s">
        <v>3003</v>
      </c>
      <c r="H298" s="401" t="s">
        <v>3039</v>
      </c>
      <c r="I298" s="401" t="s">
        <v>3038</v>
      </c>
      <c r="J298" s="399" t="s">
        <v>3045</v>
      </c>
      <c r="K298" s="401" t="s">
        <v>3042</v>
      </c>
      <c r="L298" s="405" t="s">
        <v>2783</v>
      </c>
      <c r="M298" s="395"/>
      <c r="N298" s="395"/>
      <c r="O298" s="395"/>
      <c r="P298" s="395"/>
      <c r="Q298" s="395"/>
      <c r="R298" s="395"/>
      <c r="S298" s="395"/>
      <c r="T298" s="395"/>
      <c r="U298" s="395"/>
    </row>
    <row r="299" spans="1:21" ht="12.75">
      <c r="A299" s="397" t="s">
        <v>2782</v>
      </c>
      <c r="B299" s="395" t="s">
        <v>3041</v>
      </c>
      <c r="C299" s="406" t="s">
        <v>3040</v>
      </c>
      <c r="D299" s="395" t="s">
        <v>3044</v>
      </c>
      <c r="E299" s="401" t="s">
        <v>3043</v>
      </c>
      <c r="F299" s="401" t="s">
        <v>2992</v>
      </c>
      <c r="G299" s="399" t="s">
        <v>3003</v>
      </c>
      <c r="H299" s="401" t="s">
        <v>3039</v>
      </c>
      <c r="I299" s="401" t="s">
        <v>3038</v>
      </c>
      <c r="J299" s="399" t="s">
        <v>3033</v>
      </c>
      <c r="K299" s="401" t="s">
        <v>3042</v>
      </c>
      <c r="L299" s="405" t="s">
        <v>2782</v>
      </c>
      <c r="M299" s="395"/>
      <c r="N299" s="395"/>
      <c r="O299" s="395"/>
      <c r="P299" s="395"/>
      <c r="Q299" s="395"/>
      <c r="R299" s="395"/>
      <c r="S299" s="395"/>
      <c r="T299" s="395"/>
      <c r="U299" s="395"/>
    </row>
    <row r="300" spans="1:21" ht="12.75">
      <c r="A300" s="397" t="s">
        <v>2780</v>
      </c>
      <c r="B300" s="401" t="s">
        <v>3029</v>
      </c>
      <c r="C300" s="401" t="s">
        <v>3035</v>
      </c>
      <c r="D300" s="395" t="s">
        <v>3041</v>
      </c>
      <c r="E300" s="406" t="s">
        <v>3040</v>
      </c>
      <c r="F300" s="401" t="s">
        <v>2992</v>
      </c>
      <c r="G300" s="399" t="s">
        <v>3003</v>
      </c>
      <c r="H300" s="401" t="s">
        <v>3039</v>
      </c>
      <c r="I300" s="401" t="s">
        <v>3038</v>
      </c>
      <c r="J300" s="399" t="s">
        <v>3033</v>
      </c>
      <c r="K300" s="401" t="s">
        <v>3008</v>
      </c>
      <c r="L300" s="405" t="s">
        <v>2780</v>
      </c>
      <c r="M300" s="395"/>
      <c r="N300" s="395"/>
      <c r="O300" s="395"/>
      <c r="P300" s="395"/>
      <c r="Q300" s="395"/>
      <c r="R300" s="395"/>
      <c r="S300" s="395"/>
      <c r="T300" s="395"/>
      <c r="U300" s="395"/>
    </row>
    <row r="301" spans="1:21" ht="12.75">
      <c r="A301" s="397" t="s">
        <v>2779</v>
      </c>
      <c r="B301" s="401" t="s">
        <v>3037</v>
      </c>
      <c r="C301" s="401" t="s">
        <v>3036</v>
      </c>
      <c r="D301" s="401" t="s">
        <v>3029</v>
      </c>
      <c r="E301" s="401" t="s">
        <v>3035</v>
      </c>
      <c r="F301" s="401" t="s">
        <v>2992</v>
      </c>
      <c r="G301" s="399" t="s">
        <v>3003</v>
      </c>
      <c r="H301" s="399" t="s">
        <v>3032</v>
      </c>
      <c r="I301" s="399" t="s">
        <v>3034</v>
      </c>
      <c r="J301" s="399" t="s">
        <v>3033</v>
      </c>
      <c r="K301" s="401" t="s">
        <v>3008</v>
      </c>
      <c r="L301" s="405" t="s">
        <v>2779</v>
      </c>
      <c r="M301" s="395"/>
      <c r="N301" s="395"/>
      <c r="O301" s="395"/>
      <c r="P301" s="395"/>
      <c r="Q301" s="395"/>
      <c r="R301" s="395"/>
      <c r="S301" s="395"/>
      <c r="T301" s="395"/>
      <c r="U301" s="395"/>
    </row>
    <row r="302" spans="1:21" ht="12.75">
      <c r="A302" s="397" t="s">
        <v>2778</v>
      </c>
      <c r="B302" s="400" t="s">
        <v>3031</v>
      </c>
      <c r="C302" s="401" t="s">
        <v>3028</v>
      </c>
      <c r="D302" s="399" t="s">
        <v>3030</v>
      </c>
      <c r="E302" s="401" t="s">
        <v>3029</v>
      </c>
      <c r="F302" s="401" t="s">
        <v>2992</v>
      </c>
      <c r="G302" s="399" t="s">
        <v>3003</v>
      </c>
      <c r="H302" s="399" t="s">
        <v>3032</v>
      </c>
      <c r="I302" s="399" t="s">
        <v>3022</v>
      </c>
      <c r="J302" s="399" t="s">
        <v>3021</v>
      </c>
      <c r="K302" s="401" t="s">
        <v>3008</v>
      </c>
      <c r="L302" s="405" t="s">
        <v>2778</v>
      </c>
      <c r="M302" s="395"/>
      <c r="N302" s="395"/>
      <c r="O302" s="395"/>
      <c r="P302" s="395"/>
      <c r="Q302" s="395"/>
      <c r="R302" s="395"/>
      <c r="S302" s="395"/>
      <c r="T302" s="395"/>
      <c r="U302" s="395"/>
    </row>
    <row r="303" spans="1:21" ht="12.75">
      <c r="A303" s="397" t="s">
        <v>2777</v>
      </c>
      <c r="B303" s="400" t="s">
        <v>3031</v>
      </c>
      <c r="C303" s="401" t="s">
        <v>3028</v>
      </c>
      <c r="D303" s="399" t="s">
        <v>3030</v>
      </c>
      <c r="E303" s="401" t="s">
        <v>3029</v>
      </c>
      <c r="F303" s="401" t="s">
        <v>2992</v>
      </c>
      <c r="G303" s="399" t="s">
        <v>3003</v>
      </c>
      <c r="H303" s="399" t="s">
        <v>3023</v>
      </c>
      <c r="I303" s="399" t="s">
        <v>3022</v>
      </c>
      <c r="J303" s="399" t="s">
        <v>3021</v>
      </c>
      <c r="K303" s="401" t="s">
        <v>3008</v>
      </c>
      <c r="L303" s="405" t="s">
        <v>2777</v>
      </c>
      <c r="M303" s="395"/>
      <c r="N303" s="395"/>
      <c r="O303" s="395"/>
      <c r="P303" s="395"/>
      <c r="Q303" s="395"/>
      <c r="R303" s="395"/>
      <c r="S303" s="395"/>
      <c r="T303" s="395"/>
      <c r="U303" s="395"/>
    </row>
    <row r="304" spans="1:21" ht="12.75">
      <c r="A304" s="397" t="s">
        <v>2775</v>
      </c>
      <c r="B304" s="401" t="s">
        <v>3024</v>
      </c>
      <c r="C304" s="395" t="s">
        <v>2772</v>
      </c>
      <c r="D304" s="399" t="s">
        <v>3027</v>
      </c>
      <c r="E304" s="401" t="s">
        <v>3028</v>
      </c>
      <c r="F304" s="401" t="s">
        <v>2992</v>
      </c>
      <c r="G304" s="399" t="s">
        <v>3003</v>
      </c>
      <c r="H304" s="399" t="s">
        <v>3023</v>
      </c>
      <c r="I304" s="399" t="s">
        <v>3022</v>
      </c>
      <c r="J304" s="399" t="s">
        <v>3021</v>
      </c>
      <c r="K304" s="401" t="s">
        <v>3008</v>
      </c>
      <c r="L304" s="405" t="s">
        <v>2775</v>
      </c>
      <c r="M304" s="395"/>
      <c r="N304" s="395"/>
      <c r="O304" s="395"/>
      <c r="P304" s="395"/>
      <c r="Q304" s="395"/>
      <c r="R304" s="395"/>
      <c r="S304" s="395"/>
      <c r="T304" s="395"/>
      <c r="U304" s="395"/>
    </row>
    <row r="305" spans="1:21" ht="12.75">
      <c r="A305" s="397" t="s">
        <v>2773</v>
      </c>
      <c r="B305" s="399" t="s">
        <v>3025</v>
      </c>
      <c r="C305" s="401" t="s">
        <v>3024</v>
      </c>
      <c r="D305" s="395" t="s">
        <v>2772</v>
      </c>
      <c r="E305" s="399" t="s">
        <v>3027</v>
      </c>
      <c r="F305" s="401" t="s">
        <v>2992</v>
      </c>
      <c r="G305" s="399" t="s">
        <v>3003</v>
      </c>
      <c r="H305" s="399" t="s">
        <v>3023</v>
      </c>
      <c r="I305" s="399" t="s">
        <v>3022</v>
      </c>
      <c r="J305" s="399" t="s">
        <v>3021</v>
      </c>
      <c r="K305" s="401" t="s">
        <v>3008</v>
      </c>
      <c r="L305" s="405" t="s">
        <v>2773</v>
      </c>
      <c r="M305" s="395"/>
      <c r="N305" s="395"/>
      <c r="O305" s="395"/>
      <c r="P305" s="395"/>
      <c r="Q305" s="395"/>
      <c r="R305" s="395"/>
      <c r="S305" s="395"/>
      <c r="T305" s="395"/>
      <c r="U305" s="395"/>
    </row>
    <row r="306" spans="1:21" ht="12.75">
      <c r="A306" s="397" t="s">
        <v>2766</v>
      </c>
      <c r="B306" s="401" t="s">
        <v>3026</v>
      </c>
      <c r="C306" s="399" t="s">
        <v>3025</v>
      </c>
      <c r="D306" s="399" t="s">
        <v>3025</v>
      </c>
      <c r="E306" s="401" t="s">
        <v>3024</v>
      </c>
      <c r="F306" s="401" t="s">
        <v>2992</v>
      </c>
      <c r="G306" s="399" t="s">
        <v>3003</v>
      </c>
      <c r="H306" s="399" t="s">
        <v>3023</v>
      </c>
      <c r="I306" s="399" t="s">
        <v>3022</v>
      </c>
      <c r="J306" s="399" t="s">
        <v>3021</v>
      </c>
      <c r="K306" s="401" t="s">
        <v>3008</v>
      </c>
      <c r="L306" s="405" t="s">
        <v>2766</v>
      </c>
      <c r="M306" s="395"/>
      <c r="N306" s="395"/>
      <c r="O306" s="395"/>
      <c r="P306" s="395"/>
      <c r="Q306" s="395"/>
      <c r="R306" s="395"/>
      <c r="S306" s="395"/>
      <c r="T306" s="395"/>
      <c r="U306" s="395"/>
    </row>
    <row r="307" spans="1:21" ht="12.75">
      <c r="A307" s="397" t="s">
        <v>2758</v>
      </c>
      <c r="B307" s="401" t="s">
        <v>3012</v>
      </c>
      <c r="C307" s="401" t="s">
        <v>3020</v>
      </c>
      <c r="D307" s="401" t="s">
        <v>3019</v>
      </c>
      <c r="E307" s="395" t="s">
        <v>3018</v>
      </c>
      <c r="F307" s="401" t="s">
        <v>2992</v>
      </c>
      <c r="G307" s="399" t="s">
        <v>3003</v>
      </c>
      <c r="H307" s="395" t="s">
        <v>3017</v>
      </c>
      <c r="I307" s="395" t="s">
        <v>3016</v>
      </c>
      <c r="J307" s="395" t="s">
        <v>3009</v>
      </c>
      <c r="K307" s="401" t="s">
        <v>3008</v>
      </c>
      <c r="L307" s="405" t="s">
        <v>2758</v>
      </c>
      <c r="M307" s="395"/>
      <c r="N307" s="395"/>
      <c r="O307" s="395"/>
      <c r="P307" s="395"/>
      <c r="Q307" s="395"/>
      <c r="R307" s="395"/>
      <c r="S307" s="395"/>
      <c r="T307" s="395"/>
      <c r="U307" s="395"/>
    </row>
    <row r="308" spans="1:21" ht="12.75">
      <c r="A308" s="397" t="s">
        <v>2756</v>
      </c>
      <c r="B308" s="400" t="s">
        <v>3015</v>
      </c>
      <c r="C308" s="401" t="s">
        <v>3014</v>
      </c>
      <c r="D308" s="395" t="s">
        <v>3013</v>
      </c>
      <c r="E308" s="401" t="s">
        <v>3012</v>
      </c>
      <c r="F308" s="401" t="s">
        <v>2992</v>
      </c>
      <c r="G308" s="399" t="s">
        <v>3003</v>
      </c>
      <c r="H308" s="399" t="s">
        <v>3011</v>
      </c>
      <c r="I308" s="395" t="s">
        <v>3010</v>
      </c>
      <c r="J308" s="395" t="s">
        <v>3009</v>
      </c>
      <c r="K308" s="401" t="s">
        <v>3008</v>
      </c>
      <c r="L308" s="405" t="s">
        <v>2756</v>
      </c>
      <c r="M308" s="395"/>
      <c r="N308" s="395"/>
      <c r="O308" s="395"/>
      <c r="P308" s="395"/>
      <c r="Q308" s="395"/>
      <c r="R308" s="395"/>
      <c r="S308" s="395"/>
      <c r="T308" s="395"/>
      <c r="U308" s="395"/>
    </row>
    <row r="309" spans="1:21" ht="12.75">
      <c r="A309" s="397" t="s">
        <v>2749</v>
      </c>
      <c r="B309" s="401" t="s">
        <v>3007</v>
      </c>
      <c r="C309" s="395" t="s">
        <v>3006</v>
      </c>
      <c r="D309" s="395" t="s">
        <v>3005</v>
      </c>
      <c r="E309" s="401" t="s">
        <v>3004</v>
      </c>
      <c r="F309" s="401" t="s">
        <v>2992</v>
      </c>
      <c r="G309" s="399" t="s">
        <v>3003</v>
      </c>
      <c r="H309" s="395" t="s">
        <v>3002</v>
      </c>
      <c r="I309" s="399" t="s">
        <v>2999</v>
      </c>
      <c r="J309" s="400" t="s">
        <v>2998</v>
      </c>
      <c r="K309" s="399" t="s">
        <v>3001</v>
      </c>
      <c r="L309" s="405" t="s">
        <v>2749</v>
      </c>
      <c r="M309" s="395"/>
      <c r="N309" s="395"/>
      <c r="O309" s="395"/>
      <c r="P309" s="395"/>
      <c r="Q309" s="395"/>
      <c r="R309" s="395"/>
      <c r="S309" s="395"/>
      <c r="T309" s="395"/>
      <c r="U309" s="395"/>
    </row>
    <row r="310" spans="1:21" ht="12.75">
      <c r="A310" s="397" t="s">
        <v>2743</v>
      </c>
      <c r="B310" s="395" t="s">
        <v>2996</v>
      </c>
      <c r="C310" s="395" t="s">
        <v>2995</v>
      </c>
      <c r="D310" s="395" t="s">
        <v>2994</v>
      </c>
      <c r="E310" s="395" t="s">
        <v>2993</v>
      </c>
      <c r="F310" s="401" t="s">
        <v>2992</v>
      </c>
      <c r="G310" s="399" t="s">
        <v>2953</v>
      </c>
      <c r="H310" s="400" t="s">
        <v>3000</v>
      </c>
      <c r="I310" s="399" t="s">
        <v>2999</v>
      </c>
      <c r="J310" s="400" t="s">
        <v>2998</v>
      </c>
      <c r="K310" s="399" t="s">
        <v>2997</v>
      </c>
      <c r="L310" s="405" t="s">
        <v>2743</v>
      </c>
      <c r="M310" s="395"/>
      <c r="N310" s="395"/>
      <c r="O310" s="395"/>
      <c r="P310" s="395"/>
      <c r="Q310" s="395"/>
      <c r="R310" s="395"/>
      <c r="S310" s="395"/>
      <c r="T310" s="395"/>
      <c r="U310" s="395"/>
    </row>
    <row r="311" spans="1:21" ht="12.75">
      <c r="A311" s="397" t="s">
        <v>2736</v>
      </c>
      <c r="B311" s="395" t="s">
        <v>2996</v>
      </c>
      <c r="C311" s="395" t="s">
        <v>2995</v>
      </c>
      <c r="D311" s="395" t="s">
        <v>2994</v>
      </c>
      <c r="E311" s="395" t="s">
        <v>2993</v>
      </c>
      <c r="F311" s="401" t="s">
        <v>2992</v>
      </c>
      <c r="G311" s="399" t="s">
        <v>2953</v>
      </c>
      <c r="H311" s="399" t="s">
        <v>2991</v>
      </c>
      <c r="I311" s="399" t="s">
        <v>2990</v>
      </c>
      <c r="J311" s="400" t="s">
        <v>2989</v>
      </c>
      <c r="K311" s="400" t="s">
        <v>2988</v>
      </c>
      <c r="L311" s="405" t="s">
        <v>2736</v>
      </c>
      <c r="M311" s="395"/>
      <c r="N311" s="395"/>
      <c r="O311" s="395"/>
      <c r="P311" s="395"/>
      <c r="Q311" s="395"/>
      <c r="R311" s="395"/>
      <c r="S311" s="395"/>
      <c r="T311" s="395"/>
      <c r="U311" s="395"/>
    </row>
    <row r="312" spans="1:21" ht="12.75">
      <c r="A312" s="397" t="s">
        <v>2731</v>
      </c>
      <c r="B312" s="400" t="s">
        <v>2975</v>
      </c>
      <c r="C312" s="399" t="s">
        <v>2987</v>
      </c>
      <c r="D312" s="399" t="s">
        <v>2986</v>
      </c>
      <c r="E312" s="399" t="s">
        <v>2985</v>
      </c>
      <c r="F312" s="399" t="s">
        <v>2953</v>
      </c>
      <c r="G312" s="399" t="s">
        <v>2984</v>
      </c>
      <c r="H312" s="399" t="s">
        <v>2983</v>
      </c>
      <c r="I312" s="400" t="s">
        <v>2981</v>
      </c>
      <c r="J312" s="398" t="s">
        <v>2980</v>
      </c>
      <c r="K312" s="399" t="s">
        <v>2973</v>
      </c>
      <c r="L312" s="405" t="s">
        <v>2731</v>
      </c>
      <c r="M312" s="395"/>
      <c r="N312" s="395"/>
      <c r="O312" s="395"/>
      <c r="P312" s="395"/>
      <c r="Q312" s="395"/>
      <c r="R312" s="395"/>
      <c r="S312" s="395"/>
      <c r="T312" s="395"/>
      <c r="U312" s="395"/>
    </row>
    <row r="313" spans="1:21" ht="12.75">
      <c r="A313" s="397" t="s">
        <v>2728</v>
      </c>
      <c r="B313" s="398" t="s">
        <v>2967</v>
      </c>
      <c r="C313" s="399" t="s">
        <v>2976</v>
      </c>
      <c r="D313" s="400" t="s">
        <v>2975</v>
      </c>
      <c r="E313" s="399" t="s">
        <v>2974</v>
      </c>
      <c r="F313" s="399" t="s">
        <v>2953</v>
      </c>
      <c r="G313" s="398" t="s">
        <v>2964</v>
      </c>
      <c r="H313" s="399" t="s">
        <v>2982</v>
      </c>
      <c r="I313" s="400" t="s">
        <v>2981</v>
      </c>
      <c r="J313" s="398" t="s">
        <v>2980</v>
      </c>
      <c r="K313" s="399" t="s">
        <v>2973</v>
      </c>
      <c r="L313" s="405" t="s">
        <v>2728</v>
      </c>
      <c r="M313" s="395"/>
      <c r="N313" s="395"/>
      <c r="O313" s="395"/>
      <c r="P313" s="395"/>
      <c r="Q313" s="395"/>
      <c r="R313" s="395"/>
      <c r="S313" s="395"/>
      <c r="T313" s="395"/>
      <c r="U313" s="395"/>
    </row>
    <row r="314" spans="1:21" ht="12.75">
      <c r="A314" s="397" t="s">
        <v>2726</v>
      </c>
      <c r="B314" s="398" t="s">
        <v>2967</v>
      </c>
      <c r="C314" s="399" t="s">
        <v>2976</v>
      </c>
      <c r="D314" s="400" t="s">
        <v>2975</v>
      </c>
      <c r="E314" s="399" t="s">
        <v>2974</v>
      </c>
      <c r="F314" s="399" t="s">
        <v>2953</v>
      </c>
      <c r="G314" s="398" t="s">
        <v>2964</v>
      </c>
      <c r="H314" s="398" t="s">
        <v>2979</v>
      </c>
      <c r="I314" s="398" t="s">
        <v>2978</v>
      </c>
      <c r="J314" s="398" t="s">
        <v>2977</v>
      </c>
      <c r="K314" s="399" t="s">
        <v>2973</v>
      </c>
      <c r="L314" s="405" t="s">
        <v>2726</v>
      </c>
      <c r="M314" s="395"/>
      <c r="N314" s="395"/>
      <c r="O314" s="395"/>
      <c r="P314" s="395"/>
      <c r="Q314" s="395"/>
      <c r="R314" s="395"/>
      <c r="S314" s="395"/>
      <c r="T314" s="395"/>
      <c r="U314" s="395"/>
    </row>
    <row r="315" spans="1:21" ht="12.75">
      <c r="A315" s="397" t="s">
        <v>2724</v>
      </c>
      <c r="B315" s="398" t="s">
        <v>2967</v>
      </c>
      <c r="C315" s="399" t="s">
        <v>2976</v>
      </c>
      <c r="D315" s="400" t="s">
        <v>2975</v>
      </c>
      <c r="E315" s="399" t="s">
        <v>2974</v>
      </c>
      <c r="F315" s="399" t="s">
        <v>2953</v>
      </c>
      <c r="G315" s="398" t="s">
        <v>2964</v>
      </c>
      <c r="H315" s="398" t="s">
        <v>2972</v>
      </c>
      <c r="I315" s="398" t="s">
        <v>2971</v>
      </c>
      <c r="J315" s="398" t="s">
        <v>2970</v>
      </c>
      <c r="K315" s="399" t="s">
        <v>2973</v>
      </c>
      <c r="L315" s="405" t="s">
        <v>2724</v>
      </c>
      <c r="M315" s="395"/>
      <c r="N315" s="395"/>
      <c r="O315" s="395"/>
      <c r="P315" s="395"/>
      <c r="Q315" s="395"/>
      <c r="R315" s="395"/>
      <c r="S315" s="395"/>
      <c r="T315" s="395"/>
      <c r="U315" s="395"/>
    </row>
    <row r="316" spans="1:21" ht="12.75">
      <c r="A316" s="397" t="s">
        <v>2721</v>
      </c>
      <c r="B316" s="399" t="s">
        <v>2968</v>
      </c>
      <c r="C316" s="398" t="s">
        <v>2967</v>
      </c>
      <c r="D316" s="399" t="s">
        <v>2966</v>
      </c>
      <c r="E316" s="400" t="s">
        <v>2965</v>
      </c>
      <c r="F316" s="399" t="s">
        <v>2953</v>
      </c>
      <c r="G316" s="398" t="s">
        <v>2964</v>
      </c>
      <c r="H316" s="398" t="s">
        <v>2972</v>
      </c>
      <c r="I316" s="398" t="s">
        <v>2971</v>
      </c>
      <c r="J316" s="398" t="s">
        <v>2970</v>
      </c>
      <c r="K316" s="399" t="s">
        <v>2973</v>
      </c>
      <c r="L316" s="405" t="s">
        <v>2721</v>
      </c>
      <c r="M316" s="395"/>
      <c r="N316" s="395"/>
      <c r="O316" s="395"/>
      <c r="P316" s="395"/>
      <c r="Q316" s="395"/>
      <c r="R316" s="395"/>
      <c r="S316" s="395"/>
      <c r="T316" s="395"/>
      <c r="U316" s="395"/>
    </row>
    <row r="317" spans="1:21" ht="12.75">
      <c r="A317" s="397" t="s">
        <v>2716</v>
      </c>
      <c r="B317" s="399" t="s">
        <v>2968</v>
      </c>
      <c r="C317" s="398" t="s">
        <v>2967</v>
      </c>
      <c r="D317" s="399" t="s">
        <v>2966</v>
      </c>
      <c r="E317" s="400" t="s">
        <v>2965</v>
      </c>
      <c r="F317" s="399" t="s">
        <v>2953</v>
      </c>
      <c r="G317" s="398" t="s">
        <v>2964</v>
      </c>
      <c r="H317" s="398" t="s">
        <v>2972</v>
      </c>
      <c r="I317" s="398" t="s">
        <v>2971</v>
      </c>
      <c r="J317" s="398" t="s">
        <v>2970</v>
      </c>
      <c r="K317" s="398" t="s">
        <v>2961</v>
      </c>
      <c r="L317" s="405" t="s">
        <v>2716</v>
      </c>
      <c r="M317" s="395"/>
      <c r="N317" s="395"/>
      <c r="O317" s="395"/>
      <c r="P317" s="395"/>
      <c r="Q317" s="395"/>
      <c r="R317" s="395"/>
      <c r="S317" s="395"/>
      <c r="T317" s="395"/>
      <c r="U317" s="395"/>
    </row>
    <row r="318" spans="1:21" ht="12.75">
      <c r="A318" s="397" t="s">
        <v>2714</v>
      </c>
      <c r="B318" s="399" t="s">
        <v>2968</v>
      </c>
      <c r="C318" s="398" t="s">
        <v>2967</v>
      </c>
      <c r="D318" s="399" t="s">
        <v>2966</v>
      </c>
      <c r="E318" s="400" t="s">
        <v>2965</v>
      </c>
      <c r="F318" s="399" t="s">
        <v>2953</v>
      </c>
      <c r="G318" s="398" t="s">
        <v>2964</v>
      </c>
      <c r="H318" s="398" t="s">
        <v>2969</v>
      </c>
      <c r="I318" s="398" t="s">
        <v>2963</v>
      </c>
      <c r="J318" s="398" t="s">
        <v>2962</v>
      </c>
      <c r="K318" s="398" t="s">
        <v>2961</v>
      </c>
      <c r="L318" s="405" t="s">
        <v>2714</v>
      </c>
      <c r="M318" s="395"/>
      <c r="N318" s="395"/>
      <c r="O318" s="395"/>
      <c r="P318" s="395"/>
      <c r="Q318" s="395"/>
      <c r="R318" s="395"/>
      <c r="S318" s="395"/>
      <c r="T318" s="395"/>
      <c r="U318" s="395"/>
    </row>
    <row r="319" spans="1:21" ht="12.75">
      <c r="A319" s="397" t="s">
        <v>2708</v>
      </c>
      <c r="B319" s="399" t="s">
        <v>2968</v>
      </c>
      <c r="C319" s="398" t="s">
        <v>2967</v>
      </c>
      <c r="D319" s="399" t="s">
        <v>2966</v>
      </c>
      <c r="E319" s="400" t="s">
        <v>2965</v>
      </c>
      <c r="F319" s="399" t="s">
        <v>2953</v>
      </c>
      <c r="G319" s="398" t="s">
        <v>2964</v>
      </c>
      <c r="H319" s="398" t="s">
        <v>2960</v>
      </c>
      <c r="I319" s="398" t="s">
        <v>2963</v>
      </c>
      <c r="J319" s="398" t="s">
        <v>2962</v>
      </c>
      <c r="K319" s="398" t="s">
        <v>2961</v>
      </c>
      <c r="L319" s="405" t="s">
        <v>2708</v>
      </c>
      <c r="M319" s="395"/>
      <c r="N319" s="395"/>
      <c r="O319" s="395"/>
      <c r="P319" s="395"/>
      <c r="Q319" s="395"/>
      <c r="R319" s="395"/>
      <c r="S319" s="395"/>
      <c r="T319" s="395"/>
      <c r="U319" s="395"/>
    </row>
    <row r="320" spans="1:21" ht="12.75">
      <c r="A320" s="397" t="s">
        <v>2705</v>
      </c>
      <c r="B320" s="398" t="s">
        <v>2957</v>
      </c>
      <c r="C320" s="398" t="s">
        <v>2956</v>
      </c>
      <c r="D320" s="398" t="s">
        <v>2955</v>
      </c>
      <c r="E320" s="398" t="s">
        <v>2954</v>
      </c>
      <c r="F320" s="399" t="s">
        <v>2953</v>
      </c>
      <c r="G320" s="398" t="s">
        <v>2952</v>
      </c>
      <c r="H320" s="398" t="s">
        <v>2960</v>
      </c>
      <c r="I320" s="398" t="s">
        <v>2959</v>
      </c>
      <c r="J320" s="398" t="s">
        <v>2958</v>
      </c>
      <c r="K320" s="398" t="s">
        <v>2948</v>
      </c>
      <c r="L320" s="405" t="s">
        <v>2705</v>
      </c>
      <c r="M320" s="395"/>
      <c r="N320" s="395"/>
      <c r="O320" s="395"/>
      <c r="P320" s="395"/>
      <c r="Q320" s="395"/>
      <c r="R320" s="395"/>
      <c r="S320" s="395"/>
      <c r="T320" s="395"/>
      <c r="U320" s="395"/>
    </row>
    <row r="321" spans="1:21" ht="12.75">
      <c r="A321" s="397" t="s">
        <v>2702</v>
      </c>
      <c r="B321" s="398" t="s">
        <v>2957</v>
      </c>
      <c r="C321" s="398" t="s">
        <v>2956</v>
      </c>
      <c r="D321" s="398" t="s">
        <v>2955</v>
      </c>
      <c r="E321" s="398" t="s">
        <v>2954</v>
      </c>
      <c r="F321" s="399" t="s">
        <v>2953</v>
      </c>
      <c r="G321" s="398" t="s">
        <v>2952</v>
      </c>
      <c r="H321" s="398" t="s">
        <v>2960</v>
      </c>
      <c r="I321" s="398" t="s">
        <v>2959</v>
      </c>
      <c r="J321" s="398" t="s">
        <v>2958</v>
      </c>
      <c r="K321" s="398" t="s">
        <v>2948</v>
      </c>
      <c r="L321" s="405" t="s">
        <v>2702</v>
      </c>
      <c r="M321" s="395"/>
      <c r="N321" s="395"/>
      <c r="O321" s="395"/>
      <c r="P321" s="395"/>
      <c r="Q321" s="395"/>
      <c r="R321" s="395"/>
      <c r="S321" s="395"/>
      <c r="T321" s="395"/>
      <c r="U321" s="395"/>
    </row>
    <row r="322" spans="1:21" ht="12.75">
      <c r="A322" s="397" t="s">
        <v>2691</v>
      </c>
      <c r="B322" s="398" t="s">
        <v>2957</v>
      </c>
      <c r="C322" s="398" t="s">
        <v>2956</v>
      </c>
      <c r="D322" s="398" t="s">
        <v>2955</v>
      </c>
      <c r="E322" s="398" t="s">
        <v>2954</v>
      </c>
      <c r="F322" s="399" t="s">
        <v>2953</v>
      </c>
      <c r="G322" s="398" t="s">
        <v>2952</v>
      </c>
      <c r="H322" s="398" t="s">
        <v>2951</v>
      </c>
      <c r="I322" s="398" t="s">
        <v>2950</v>
      </c>
      <c r="J322" s="398" t="s">
        <v>2949</v>
      </c>
      <c r="K322" s="398" t="s">
        <v>2948</v>
      </c>
      <c r="L322" s="405" t="s">
        <v>2691</v>
      </c>
      <c r="M322" s="395"/>
      <c r="N322" s="395"/>
      <c r="O322" s="395"/>
      <c r="P322" s="395"/>
      <c r="Q322" s="395"/>
      <c r="R322" s="395"/>
      <c r="S322" s="395"/>
      <c r="T322" s="395"/>
      <c r="U322" s="395"/>
    </row>
    <row r="323" spans="1:21" ht="12.75">
      <c r="A323" s="397"/>
      <c r="B323" s="397"/>
      <c r="C323" s="397" t="s">
        <v>2682</v>
      </c>
      <c r="D323" s="397" t="s">
        <v>2681</v>
      </c>
      <c r="E323" s="397" t="s">
        <v>2680</v>
      </c>
      <c r="F323" s="397"/>
      <c r="G323" s="397" t="s">
        <v>2682</v>
      </c>
      <c r="H323" s="397" t="s">
        <v>2681</v>
      </c>
      <c r="I323" s="397" t="s">
        <v>2680</v>
      </c>
      <c r="J323" s="397"/>
      <c r="K323" s="397"/>
      <c r="L323" s="397"/>
      <c r="M323" s="395"/>
      <c r="N323" s="395"/>
      <c r="O323" s="395"/>
      <c r="P323" s="395"/>
      <c r="Q323" s="395"/>
      <c r="R323" s="395"/>
      <c r="S323" s="395"/>
      <c r="T323" s="395"/>
      <c r="U323" s="395"/>
    </row>
    <row r="324" spans="1:21" ht="12.75">
      <c r="A324" s="397"/>
      <c r="B324" s="396" t="s">
        <v>2679</v>
      </c>
      <c r="C324" s="267" t="s">
        <v>2678</v>
      </c>
      <c r="D324" s="267" t="s">
        <v>2677</v>
      </c>
      <c r="E324" s="267" t="s">
        <v>2676</v>
      </c>
      <c r="F324" s="396" t="s">
        <v>2679</v>
      </c>
      <c r="G324" s="267" t="s">
        <v>2678</v>
      </c>
      <c r="H324" s="267" t="s">
        <v>2677</v>
      </c>
      <c r="I324" s="267" t="s">
        <v>2676</v>
      </c>
      <c r="J324" s="397"/>
      <c r="K324" s="397"/>
      <c r="L324" s="397"/>
      <c r="M324" s="395"/>
      <c r="N324" s="395"/>
      <c r="O324" s="395"/>
      <c r="P324" s="395"/>
      <c r="Q324" s="395"/>
      <c r="R324" s="395"/>
      <c r="S324" s="395"/>
      <c r="T324" s="395"/>
      <c r="U324" s="395"/>
    </row>
    <row r="325" spans="1:21" ht="12.75">
      <c r="A325" s="397"/>
      <c r="B325" s="396" t="s">
        <v>1426</v>
      </c>
      <c r="C325" s="267" t="s">
        <v>2675</v>
      </c>
      <c r="D325" s="267" t="s">
        <v>2674</v>
      </c>
      <c r="E325" s="267" t="s">
        <v>2673</v>
      </c>
      <c r="F325" s="396" t="s">
        <v>1426</v>
      </c>
      <c r="G325" s="267" t="s">
        <v>2675</v>
      </c>
      <c r="H325" s="267" t="s">
        <v>2674</v>
      </c>
      <c r="I325" s="267" t="s">
        <v>2673</v>
      </c>
      <c r="J325" s="397"/>
      <c r="K325" s="397"/>
      <c r="L325" s="397"/>
      <c r="M325" s="395"/>
      <c r="N325" s="395"/>
      <c r="O325" s="395"/>
      <c r="P325" s="395"/>
      <c r="Q325" s="395"/>
      <c r="R325" s="395"/>
      <c r="S325" s="395"/>
      <c r="T325" s="395"/>
      <c r="U325" s="395"/>
    </row>
    <row r="326" spans="1:21" ht="12.75">
      <c r="A326" s="397" t="s">
        <v>1535</v>
      </c>
      <c r="B326" s="397" t="s">
        <v>2947</v>
      </c>
      <c r="C326" s="397" t="s">
        <v>2946</v>
      </c>
      <c r="D326" s="397" t="s">
        <v>2688</v>
      </c>
      <c r="E326" s="397" t="s">
        <v>2945</v>
      </c>
      <c r="F326" s="397" t="s">
        <v>2944</v>
      </c>
      <c r="G326" s="397" t="s">
        <v>2943</v>
      </c>
      <c r="H326" s="397" t="s">
        <v>2942</v>
      </c>
      <c r="I326" s="397" t="s">
        <v>2941</v>
      </c>
      <c r="J326" s="397" t="s">
        <v>2796</v>
      </c>
      <c r="K326" s="397" t="s">
        <v>2940</v>
      </c>
      <c r="L326" s="397" t="s">
        <v>1535</v>
      </c>
      <c r="M326" s="395"/>
      <c r="N326" s="395"/>
      <c r="O326" s="395"/>
      <c r="P326" s="395"/>
      <c r="Q326" s="395"/>
      <c r="R326" s="395"/>
      <c r="S326" s="395"/>
      <c r="T326" s="395"/>
      <c r="U326" s="395"/>
    </row>
    <row r="327" spans="1:21" ht="12.75">
      <c r="A327" s="397" t="s">
        <v>2939</v>
      </c>
      <c r="B327" s="400" t="s">
        <v>2933</v>
      </c>
      <c r="C327" s="400" t="s">
        <v>2932</v>
      </c>
      <c r="D327" s="401" t="s">
        <v>2931</v>
      </c>
      <c r="E327" s="395" t="s">
        <v>2930</v>
      </c>
      <c r="F327" s="401" t="s">
        <v>2929</v>
      </c>
      <c r="G327" s="395" t="s">
        <v>2776</v>
      </c>
      <c r="H327" s="395" t="s">
        <v>2938</v>
      </c>
      <c r="I327" s="395" t="s">
        <v>2937</v>
      </c>
      <c r="J327" s="395" t="s">
        <v>2927</v>
      </c>
      <c r="K327" s="401" t="s">
        <v>2936</v>
      </c>
      <c r="L327" s="397" t="s">
        <v>2935</v>
      </c>
      <c r="M327" s="395"/>
      <c r="N327" s="395"/>
      <c r="O327" s="395"/>
      <c r="P327" s="395"/>
      <c r="Q327" s="395"/>
      <c r="R327" s="395"/>
      <c r="S327" s="395"/>
      <c r="T327" s="395"/>
      <c r="U327" s="395"/>
    </row>
    <row r="328" spans="1:21" ht="12.75">
      <c r="A328" s="397" t="s">
        <v>2934</v>
      </c>
      <c r="B328" s="400" t="s">
        <v>2933</v>
      </c>
      <c r="C328" s="400" t="s">
        <v>2932</v>
      </c>
      <c r="D328" s="401" t="s">
        <v>2931</v>
      </c>
      <c r="E328" s="395" t="s">
        <v>2930</v>
      </c>
      <c r="F328" s="401" t="s">
        <v>2929</v>
      </c>
      <c r="G328" s="395" t="s">
        <v>2776</v>
      </c>
      <c r="H328" s="395" t="s">
        <v>2928</v>
      </c>
      <c r="I328" s="395" t="s">
        <v>2924</v>
      </c>
      <c r="J328" s="395" t="s">
        <v>2927</v>
      </c>
      <c r="K328" s="395" t="s">
        <v>2914</v>
      </c>
      <c r="L328" s="397" t="s">
        <v>2926</v>
      </c>
      <c r="M328" s="395"/>
      <c r="N328" s="395"/>
      <c r="O328" s="395"/>
      <c r="P328" s="395"/>
      <c r="Q328" s="395"/>
      <c r="R328" s="395"/>
      <c r="S328" s="395"/>
      <c r="T328" s="395"/>
      <c r="U328" s="395"/>
    </row>
    <row r="329" spans="1:21" ht="12.75">
      <c r="A329" s="397" t="s">
        <v>2923</v>
      </c>
      <c r="B329" s="401" t="s">
        <v>2919</v>
      </c>
      <c r="C329" s="401" t="s">
        <v>2918</v>
      </c>
      <c r="D329" s="401" t="s">
        <v>2917</v>
      </c>
      <c r="E329" s="401" t="s">
        <v>2925</v>
      </c>
      <c r="F329" s="404" t="s">
        <v>2916</v>
      </c>
      <c r="G329" s="395" t="s">
        <v>2776</v>
      </c>
      <c r="H329" s="395" t="s">
        <v>2915</v>
      </c>
      <c r="I329" s="395" t="s">
        <v>2924</v>
      </c>
      <c r="J329" s="395" t="s">
        <v>2921</v>
      </c>
      <c r="K329" s="395" t="s">
        <v>2914</v>
      </c>
      <c r="L329" s="397" t="s">
        <v>2923</v>
      </c>
      <c r="M329" s="395"/>
      <c r="N329" s="395"/>
      <c r="O329" s="395"/>
      <c r="P329" s="395"/>
      <c r="Q329" s="395"/>
      <c r="R329" s="395"/>
      <c r="S329" s="395"/>
      <c r="T329" s="395"/>
      <c r="U329" s="395"/>
    </row>
    <row r="330" spans="1:21" ht="12.75">
      <c r="A330" s="397" t="s">
        <v>2922</v>
      </c>
      <c r="B330" s="401" t="s">
        <v>2911</v>
      </c>
      <c r="C330" s="401" t="s">
        <v>2919</v>
      </c>
      <c r="D330" s="401" t="s">
        <v>2918</v>
      </c>
      <c r="E330" s="401" t="s">
        <v>2917</v>
      </c>
      <c r="F330" s="404" t="s">
        <v>2916</v>
      </c>
      <c r="G330" s="395" t="s">
        <v>2776</v>
      </c>
      <c r="H330" s="395" t="s">
        <v>2915</v>
      </c>
      <c r="I330" s="395" t="s">
        <v>2910</v>
      </c>
      <c r="J330" s="395" t="s">
        <v>2921</v>
      </c>
      <c r="K330" s="395" t="s">
        <v>2914</v>
      </c>
      <c r="L330" s="397" t="s">
        <v>2920</v>
      </c>
      <c r="M330" s="395"/>
      <c r="N330" s="395"/>
      <c r="O330" s="395"/>
      <c r="P330" s="395"/>
      <c r="Q330" s="395"/>
      <c r="R330" s="395"/>
      <c r="S330" s="395"/>
      <c r="T330" s="395"/>
      <c r="U330" s="395"/>
    </row>
    <row r="331" spans="1:21" ht="12.75">
      <c r="A331" s="397" t="s">
        <v>2913</v>
      </c>
      <c r="B331" s="401" t="s">
        <v>2911</v>
      </c>
      <c r="C331" s="401" t="s">
        <v>2919</v>
      </c>
      <c r="D331" s="401" t="s">
        <v>2918</v>
      </c>
      <c r="E331" s="401" t="s">
        <v>2917</v>
      </c>
      <c r="F331" s="404" t="s">
        <v>2916</v>
      </c>
      <c r="G331" s="401" t="s">
        <v>2874</v>
      </c>
      <c r="H331" s="395" t="s">
        <v>2915</v>
      </c>
      <c r="I331" s="395" t="s">
        <v>2910</v>
      </c>
      <c r="J331" s="401" t="s">
        <v>2909</v>
      </c>
      <c r="K331" s="395" t="s">
        <v>2914</v>
      </c>
      <c r="L331" s="397" t="s">
        <v>2913</v>
      </c>
      <c r="M331" s="395"/>
      <c r="N331" s="395"/>
      <c r="O331" s="395"/>
      <c r="P331" s="395"/>
      <c r="Q331" s="395"/>
      <c r="R331" s="395"/>
      <c r="S331" s="395"/>
      <c r="T331" s="395"/>
      <c r="U331" s="395"/>
    </row>
    <row r="332" spans="1:21" ht="12.75">
      <c r="A332" s="397" t="s">
        <v>2907</v>
      </c>
      <c r="B332" s="401" t="s">
        <v>2902</v>
      </c>
      <c r="C332" s="401" t="s">
        <v>2905</v>
      </c>
      <c r="D332" s="401" t="s">
        <v>2912</v>
      </c>
      <c r="E332" s="401" t="s">
        <v>2911</v>
      </c>
      <c r="F332" s="401" t="s">
        <v>2890</v>
      </c>
      <c r="G332" s="401" t="s">
        <v>2874</v>
      </c>
      <c r="H332" s="401" t="s">
        <v>2901</v>
      </c>
      <c r="I332" s="395" t="s">
        <v>2910</v>
      </c>
      <c r="J332" s="401" t="s">
        <v>2909</v>
      </c>
      <c r="K332" s="395" t="s">
        <v>2908</v>
      </c>
      <c r="L332" s="397" t="s">
        <v>2907</v>
      </c>
      <c r="M332" s="395"/>
      <c r="N332" s="395"/>
      <c r="O332" s="395"/>
      <c r="P332" s="395"/>
      <c r="Q332" s="395"/>
      <c r="R332" s="395"/>
      <c r="S332" s="395"/>
      <c r="T332" s="395"/>
      <c r="U332" s="395"/>
    </row>
    <row r="333" spans="1:21" ht="12.75">
      <c r="A333" s="397" t="s">
        <v>2906</v>
      </c>
      <c r="B333" s="399" t="s">
        <v>2895</v>
      </c>
      <c r="C333" s="401" t="s">
        <v>2894</v>
      </c>
      <c r="D333" s="401" t="s">
        <v>2902</v>
      </c>
      <c r="E333" s="401" t="s">
        <v>2905</v>
      </c>
      <c r="F333" s="401" t="s">
        <v>2890</v>
      </c>
      <c r="G333" s="401" t="s">
        <v>2874</v>
      </c>
      <c r="H333" s="401" t="s">
        <v>2901</v>
      </c>
      <c r="I333" s="395" t="s">
        <v>2900</v>
      </c>
      <c r="J333" s="395" t="s">
        <v>2893</v>
      </c>
      <c r="K333" s="395" t="s">
        <v>2892</v>
      </c>
      <c r="L333" s="397" t="s">
        <v>2904</v>
      </c>
      <c r="M333" s="395"/>
      <c r="N333" s="395"/>
      <c r="O333" s="395"/>
      <c r="P333" s="395"/>
      <c r="Q333" s="395"/>
      <c r="R333" s="395"/>
      <c r="S333" s="395"/>
      <c r="T333" s="395"/>
      <c r="U333" s="395"/>
    </row>
    <row r="334" spans="1:21" ht="12.75">
      <c r="A334" s="397" t="s">
        <v>2903</v>
      </c>
      <c r="B334" s="401" t="s">
        <v>2896</v>
      </c>
      <c r="C334" s="399" t="s">
        <v>2895</v>
      </c>
      <c r="D334" s="401" t="s">
        <v>2894</v>
      </c>
      <c r="E334" s="401" t="s">
        <v>2902</v>
      </c>
      <c r="F334" s="401" t="s">
        <v>2890</v>
      </c>
      <c r="G334" s="401" t="s">
        <v>2874</v>
      </c>
      <c r="H334" s="401" t="s">
        <v>2901</v>
      </c>
      <c r="I334" s="395" t="s">
        <v>2900</v>
      </c>
      <c r="J334" s="395" t="s">
        <v>2893</v>
      </c>
      <c r="K334" s="395" t="s">
        <v>2892</v>
      </c>
      <c r="L334" s="397" t="s">
        <v>2899</v>
      </c>
      <c r="M334" s="395"/>
      <c r="N334" s="395"/>
      <c r="O334" s="395"/>
      <c r="P334" s="395"/>
      <c r="Q334" s="395"/>
      <c r="R334" s="395"/>
      <c r="S334" s="395"/>
      <c r="T334" s="395"/>
      <c r="U334" s="395"/>
    </row>
    <row r="335" spans="1:21" ht="12.75">
      <c r="A335" s="397" t="s">
        <v>2898</v>
      </c>
      <c r="B335" s="399" t="s">
        <v>2897</v>
      </c>
      <c r="C335" s="401" t="s">
        <v>2896</v>
      </c>
      <c r="D335" s="399" t="s">
        <v>2895</v>
      </c>
      <c r="E335" s="401" t="s">
        <v>2894</v>
      </c>
      <c r="F335" s="401" t="s">
        <v>2890</v>
      </c>
      <c r="G335" s="401" t="s">
        <v>2874</v>
      </c>
      <c r="H335" s="400" t="s">
        <v>2889</v>
      </c>
      <c r="I335" s="395" t="s">
        <v>2888</v>
      </c>
      <c r="J335" s="395" t="s">
        <v>2893</v>
      </c>
      <c r="K335" s="395" t="s">
        <v>2892</v>
      </c>
      <c r="L335" s="397" t="s">
        <v>2891</v>
      </c>
      <c r="M335" s="395"/>
      <c r="N335" s="395"/>
      <c r="O335" s="395"/>
      <c r="P335" s="395"/>
      <c r="Q335" s="395"/>
      <c r="R335" s="395"/>
      <c r="S335" s="395"/>
      <c r="T335" s="395"/>
      <c r="U335" s="395"/>
    </row>
    <row r="336" spans="1:21" ht="12.75">
      <c r="A336" s="397" t="s">
        <v>2885</v>
      </c>
      <c r="B336" s="401" t="s">
        <v>2876</v>
      </c>
      <c r="C336" s="395" t="s">
        <v>2875</v>
      </c>
      <c r="D336" s="395" t="s">
        <v>2878</v>
      </c>
      <c r="E336" s="401" t="s">
        <v>2877</v>
      </c>
      <c r="F336" s="401" t="s">
        <v>2890</v>
      </c>
      <c r="G336" s="401" t="s">
        <v>2874</v>
      </c>
      <c r="H336" s="400" t="s">
        <v>2889</v>
      </c>
      <c r="I336" s="395" t="s">
        <v>2888</v>
      </c>
      <c r="J336" s="395" t="s">
        <v>2887</v>
      </c>
      <c r="K336" s="395" t="s">
        <v>2886</v>
      </c>
      <c r="L336" s="397" t="s">
        <v>2885</v>
      </c>
      <c r="M336" s="395"/>
      <c r="N336" s="395"/>
      <c r="O336" s="395"/>
      <c r="P336" s="395"/>
      <c r="Q336" s="395"/>
      <c r="R336" s="395"/>
      <c r="S336" s="395"/>
      <c r="T336" s="395"/>
      <c r="U336" s="395"/>
    </row>
    <row r="337" spans="1:21" ht="12.75">
      <c r="A337" s="397" t="s">
        <v>2883</v>
      </c>
      <c r="B337" s="401" t="s">
        <v>2876</v>
      </c>
      <c r="C337" s="395" t="s">
        <v>2875</v>
      </c>
      <c r="D337" s="395" t="s">
        <v>2878</v>
      </c>
      <c r="E337" s="401" t="s">
        <v>2877</v>
      </c>
      <c r="F337" s="401" t="s">
        <v>2867</v>
      </c>
      <c r="G337" s="401" t="s">
        <v>2874</v>
      </c>
      <c r="H337" s="399" t="s">
        <v>2884</v>
      </c>
      <c r="I337" s="401" t="s">
        <v>2869</v>
      </c>
      <c r="J337" s="395" t="s">
        <v>2868</v>
      </c>
      <c r="K337" s="395" t="s">
        <v>2861</v>
      </c>
      <c r="L337" s="397" t="s">
        <v>2883</v>
      </c>
      <c r="M337" s="403" t="s">
        <v>2882</v>
      </c>
      <c r="N337" s="403" t="s">
        <v>2881</v>
      </c>
      <c r="O337" s="403" t="s">
        <v>2880</v>
      </c>
      <c r="P337" s="403" t="s">
        <v>2879</v>
      </c>
      <c r="Q337" s="395"/>
      <c r="R337" s="395"/>
      <c r="S337" s="395"/>
      <c r="T337" s="395"/>
      <c r="U337" s="395"/>
    </row>
    <row r="338" spans="1:21" ht="12.75">
      <c r="A338" s="397" t="s">
        <v>2783</v>
      </c>
      <c r="B338" s="401" t="s">
        <v>2876</v>
      </c>
      <c r="C338" s="395" t="s">
        <v>2875</v>
      </c>
      <c r="D338" s="395" t="s">
        <v>2878</v>
      </c>
      <c r="E338" s="401" t="s">
        <v>2877</v>
      </c>
      <c r="F338" s="401" t="s">
        <v>2867</v>
      </c>
      <c r="G338" s="401" t="s">
        <v>2874</v>
      </c>
      <c r="H338" s="395" t="s">
        <v>2866</v>
      </c>
      <c r="I338" s="401" t="s">
        <v>2869</v>
      </c>
      <c r="J338" s="395" t="s">
        <v>2868</v>
      </c>
      <c r="K338" s="395" t="s">
        <v>2861</v>
      </c>
      <c r="L338" s="397" t="s">
        <v>2783</v>
      </c>
      <c r="M338" s="395"/>
      <c r="N338" s="395"/>
      <c r="O338" s="395"/>
      <c r="P338" s="395"/>
      <c r="Q338" s="395"/>
      <c r="R338" s="395"/>
      <c r="S338" s="395"/>
      <c r="T338" s="395"/>
      <c r="U338" s="395"/>
    </row>
    <row r="339" spans="1:21" ht="12.75">
      <c r="A339" s="397" t="s">
        <v>2782</v>
      </c>
      <c r="B339" s="401" t="s">
        <v>2873</v>
      </c>
      <c r="C339" s="401" t="s">
        <v>2872</v>
      </c>
      <c r="D339" s="401" t="s">
        <v>2876</v>
      </c>
      <c r="E339" s="395" t="s">
        <v>2875</v>
      </c>
      <c r="F339" s="401" t="s">
        <v>2867</v>
      </c>
      <c r="G339" s="401" t="s">
        <v>2874</v>
      </c>
      <c r="H339" s="395" t="s">
        <v>2866</v>
      </c>
      <c r="I339" s="401" t="s">
        <v>2869</v>
      </c>
      <c r="J339" s="395" t="s">
        <v>2868</v>
      </c>
      <c r="K339" s="395" t="s">
        <v>2861</v>
      </c>
      <c r="L339" s="397" t="s">
        <v>2782</v>
      </c>
      <c r="M339" s="395"/>
      <c r="N339" s="395"/>
      <c r="O339" s="395"/>
      <c r="P339" s="395"/>
      <c r="Q339" s="395"/>
      <c r="R339" s="395"/>
      <c r="S339" s="395"/>
      <c r="T339" s="395"/>
      <c r="U339" s="395"/>
    </row>
    <row r="340" spans="1:21" ht="12.75">
      <c r="A340" s="397" t="s">
        <v>2780</v>
      </c>
      <c r="B340" s="401" t="s">
        <v>2858</v>
      </c>
      <c r="C340" s="401" t="s">
        <v>2871</v>
      </c>
      <c r="D340" s="401" t="s">
        <v>2873</v>
      </c>
      <c r="E340" s="401" t="s">
        <v>2872</v>
      </c>
      <c r="F340" s="401" t="s">
        <v>2867</v>
      </c>
      <c r="G340" s="399" t="s">
        <v>2864</v>
      </c>
      <c r="H340" s="395" t="s">
        <v>2866</v>
      </c>
      <c r="I340" s="401" t="s">
        <v>2869</v>
      </c>
      <c r="J340" s="395" t="s">
        <v>2868</v>
      </c>
      <c r="K340" s="395" t="s">
        <v>2861</v>
      </c>
      <c r="L340" s="397" t="s">
        <v>2780</v>
      </c>
      <c r="M340" s="395"/>
      <c r="N340" s="395"/>
      <c r="O340" s="395"/>
      <c r="P340" s="395"/>
      <c r="Q340" s="395"/>
      <c r="R340" s="395"/>
      <c r="S340" s="395"/>
      <c r="T340" s="395"/>
      <c r="U340" s="395"/>
    </row>
    <row r="341" spans="1:21" ht="12.75">
      <c r="A341" s="397" t="s">
        <v>2779</v>
      </c>
      <c r="B341" s="401" t="s">
        <v>2858</v>
      </c>
      <c r="C341" s="401" t="s">
        <v>2870</v>
      </c>
      <c r="D341" s="401" t="s">
        <v>2865</v>
      </c>
      <c r="E341" s="401" t="s">
        <v>2871</v>
      </c>
      <c r="F341" s="401" t="s">
        <v>2867</v>
      </c>
      <c r="G341" s="399" t="s">
        <v>2864</v>
      </c>
      <c r="H341" s="395" t="s">
        <v>2866</v>
      </c>
      <c r="I341" s="401" t="s">
        <v>2869</v>
      </c>
      <c r="J341" s="395" t="s">
        <v>2868</v>
      </c>
      <c r="K341" s="395" t="s">
        <v>2861</v>
      </c>
      <c r="L341" s="397" t="s">
        <v>2779</v>
      </c>
      <c r="M341" s="395"/>
      <c r="N341" s="395"/>
      <c r="O341" s="395"/>
      <c r="P341" s="395"/>
      <c r="Q341" s="395"/>
      <c r="R341" s="395"/>
      <c r="S341" s="395"/>
      <c r="T341" s="395"/>
      <c r="U341" s="395"/>
    </row>
    <row r="342" spans="1:21" ht="12.75">
      <c r="A342" s="397" t="s">
        <v>2778</v>
      </c>
      <c r="B342" s="401" t="s">
        <v>2858</v>
      </c>
      <c r="C342" s="401" t="s">
        <v>2870</v>
      </c>
      <c r="D342" s="401" t="s">
        <v>2865</v>
      </c>
      <c r="E342" s="401" t="s">
        <v>2871</v>
      </c>
      <c r="F342" s="401" t="s">
        <v>2867</v>
      </c>
      <c r="G342" s="399" t="s">
        <v>2864</v>
      </c>
      <c r="H342" s="395" t="s">
        <v>2866</v>
      </c>
      <c r="I342" s="401" t="s">
        <v>2869</v>
      </c>
      <c r="J342" s="395" t="s">
        <v>2868</v>
      </c>
      <c r="K342" s="395" t="s">
        <v>2861</v>
      </c>
      <c r="L342" s="397" t="s">
        <v>2778</v>
      </c>
      <c r="M342" s="395"/>
      <c r="N342" s="395"/>
      <c r="O342" s="395"/>
      <c r="P342" s="395"/>
      <c r="Q342" s="395"/>
      <c r="R342" s="395"/>
      <c r="S342" s="395"/>
      <c r="T342" s="395"/>
      <c r="U342" s="395"/>
    </row>
    <row r="343" spans="1:21" ht="12.75">
      <c r="A343" s="397" t="s">
        <v>2777</v>
      </c>
      <c r="B343" s="395" t="s">
        <v>2859</v>
      </c>
      <c r="C343" s="401" t="s">
        <v>2858</v>
      </c>
      <c r="D343" s="401" t="s">
        <v>2870</v>
      </c>
      <c r="E343" s="401" t="s">
        <v>2865</v>
      </c>
      <c r="F343" s="401" t="s">
        <v>2867</v>
      </c>
      <c r="G343" s="399" t="s">
        <v>2864</v>
      </c>
      <c r="H343" s="395" t="s">
        <v>2866</v>
      </c>
      <c r="I343" s="401" t="s">
        <v>2869</v>
      </c>
      <c r="J343" s="395" t="s">
        <v>2868</v>
      </c>
      <c r="K343" s="395" t="s">
        <v>2861</v>
      </c>
      <c r="L343" s="397" t="s">
        <v>2777</v>
      </c>
      <c r="M343" s="395"/>
      <c r="N343" s="395"/>
      <c r="O343" s="395"/>
      <c r="P343" s="395"/>
      <c r="Q343" s="395"/>
      <c r="R343" s="395"/>
      <c r="S343" s="395"/>
      <c r="T343" s="395"/>
      <c r="U343" s="395"/>
    </row>
    <row r="344" spans="1:21" ht="12.75">
      <c r="A344" s="397" t="s">
        <v>2775</v>
      </c>
      <c r="B344" s="401" t="s">
        <v>2860</v>
      </c>
      <c r="C344" s="395" t="s">
        <v>2859</v>
      </c>
      <c r="D344" s="401" t="s">
        <v>2858</v>
      </c>
      <c r="E344" s="401" t="s">
        <v>2865</v>
      </c>
      <c r="F344" s="401" t="s">
        <v>2867</v>
      </c>
      <c r="G344" s="399" t="s">
        <v>2864</v>
      </c>
      <c r="H344" s="395" t="s">
        <v>2866</v>
      </c>
      <c r="I344" s="395" t="s">
        <v>2863</v>
      </c>
      <c r="J344" s="395" t="s">
        <v>2862</v>
      </c>
      <c r="K344" s="395" t="s">
        <v>2861</v>
      </c>
      <c r="L344" s="397" t="s">
        <v>2775</v>
      </c>
      <c r="M344" s="395"/>
      <c r="N344" s="395"/>
      <c r="O344" s="395"/>
      <c r="P344" s="395"/>
      <c r="Q344" s="395"/>
      <c r="R344" s="395"/>
      <c r="S344" s="395"/>
      <c r="T344" s="395"/>
      <c r="U344" s="395"/>
    </row>
    <row r="345" spans="1:21" ht="12.75">
      <c r="A345" s="397" t="s">
        <v>2773</v>
      </c>
      <c r="B345" s="401" t="s">
        <v>2860</v>
      </c>
      <c r="C345" s="395" t="s">
        <v>2859</v>
      </c>
      <c r="D345" s="401" t="s">
        <v>2858</v>
      </c>
      <c r="E345" s="401" t="s">
        <v>2865</v>
      </c>
      <c r="F345" s="399" t="s">
        <v>2835</v>
      </c>
      <c r="G345" s="399" t="s">
        <v>2864</v>
      </c>
      <c r="H345" s="399" t="s">
        <v>2857</v>
      </c>
      <c r="I345" s="395" t="s">
        <v>2863</v>
      </c>
      <c r="J345" s="395" t="s">
        <v>2862</v>
      </c>
      <c r="K345" s="395" t="s">
        <v>2861</v>
      </c>
      <c r="L345" s="397" t="s">
        <v>2773</v>
      </c>
      <c r="M345" s="395"/>
      <c r="N345" s="395"/>
      <c r="O345" s="395"/>
      <c r="P345" s="395"/>
      <c r="Q345" s="395"/>
      <c r="R345" s="395"/>
      <c r="S345" s="395"/>
      <c r="T345" s="395"/>
      <c r="U345" s="395"/>
    </row>
    <row r="346" spans="1:21" ht="12.75">
      <c r="A346" s="397" t="s">
        <v>2766</v>
      </c>
      <c r="B346" s="401" t="s">
        <v>2860</v>
      </c>
      <c r="C346" s="395" t="s">
        <v>2859</v>
      </c>
      <c r="D346" s="401" t="s">
        <v>2858</v>
      </c>
      <c r="E346" s="401" t="s">
        <v>2865</v>
      </c>
      <c r="F346" s="399" t="s">
        <v>2835</v>
      </c>
      <c r="G346" s="399" t="s">
        <v>2864</v>
      </c>
      <c r="H346" s="399" t="s">
        <v>2857</v>
      </c>
      <c r="I346" s="395" t="s">
        <v>2863</v>
      </c>
      <c r="J346" s="395" t="s">
        <v>2862</v>
      </c>
      <c r="K346" s="395" t="s">
        <v>2861</v>
      </c>
      <c r="L346" s="397" t="s">
        <v>2766</v>
      </c>
      <c r="M346" s="395"/>
      <c r="N346" s="395"/>
      <c r="O346" s="395"/>
      <c r="P346" s="395"/>
      <c r="Q346" s="395"/>
      <c r="R346" s="395"/>
      <c r="S346" s="395"/>
      <c r="T346" s="395"/>
      <c r="U346" s="395"/>
    </row>
    <row r="347" spans="1:21" ht="12.75">
      <c r="A347" s="397" t="s">
        <v>2758</v>
      </c>
      <c r="B347" s="401" t="s">
        <v>2850</v>
      </c>
      <c r="C347" s="401" t="s">
        <v>2860</v>
      </c>
      <c r="D347" s="395" t="s">
        <v>2859</v>
      </c>
      <c r="E347" s="401" t="s">
        <v>2858</v>
      </c>
      <c r="F347" s="399" t="s">
        <v>2835</v>
      </c>
      <c r="G347" s="399" t="s">
        <v>2855</v>
      </c>
      <c r="H347" s="399" t="s">
        <v>2857</v>
      </c>
      <c r="I347" s="399" t="s">
        <v>2856</v>
      </c>
      <c r="J347" s="399" t="s">
        <v>2854</v>
      </c>
      <c r="K347" s="399" t="s">
        <v>2853</v>
      </c>
      <c r="L347" s="397" t="s">
        <v>2758</v>
      </c>
      <c r="M347" s="395"/>
      <c r="N347" s="395"/>
      <c r="O347" s="395"/>
      <c r="P347" s="395"/>
      <c r="Q347" s="395"/>
      <c r="R347" s="395"/>
      <c r="S347" s="395"/>
      <c r="T347" s="395"/>
      <c r="U347" s="395"/>
    </row>
    <row r="348" spans="1:21" ht="12.75">
      <c r="A348" s="397" t="s">
        <v>2756</v>
      </c>
      <c r="B348" s="401" t="s">
        <v>2844</v>
      </c>
      <c r="C348" s="395" t="s">
        <v>2852</v>
      </c>
      <c r="D348" s="395" t="s">
        <v>2851</v>
      </c>
      <c r="E348" s="401" t="s">
        <v>2850</v>
      </c>
      <c r="F348" s="399" t="s">
        <v>2835</v>
      </c>
      <c r="G348" s="399" t="s">
        <v>2855</v>
      </c>
      <c r="H348" s="399" t="s">
        <v>2847</v>
      </c>
      <c r="I348" s="399" t="s">
        <v>2848</v>
      </c>
      <c r="J348" s="399" t="s">
        <v>2854</v>
      </c>
      <c r="K348" s="399" t="s">
        <v>2853</v>
      </c>
      <c r="L348" s="397" t="s">
        <v>2756</v>
      </c>
      <c r="M348" s="395"/>
      <c r="N348" s="395"/>
      <c r="O348" s="395"/>
      <c r="P348" s="395"/>
      <c r="Q348" s="395"/>
      <c r="R348" s="395"/>
      <c r="S348" s="395"/>
      <c r="T348" s="395"/>
      <c r="U348" s="395"/>
    </row>
    <row r="349" spans="1:21" ht="12.75">
      <c r="A349" s="397" t="s">
        <v>2749</v>
      </c>
      <c r="B349" s="401" t="s">
        <v>2844</v>
      </c>
      <c r="C349" s="395" t="s">
        <v>2852</v>
      </c>
      <c r="D349" s="395" t="s">
        <v>2851</v>
      </c>
      <c r="E349" s="401" t="s">
        <v>2850</v>
      </c>
      <c r="F349" s="399" t="s">
        <v>2835</v>
      </c>
      <c r="G349" s="399" t="s">
        <v>2840</v>
      </c>
      <c r="H349" s="399" t="s">
        <v>2849</v>
      </c>
      <c r="I349" s="399" t="s">
        <v>2848</v>
      </c>
      <c r="J349" s="399" t="s">
        <v>2847</v>
      </c>
      <c r="K349" s="399" t="s">
        <v>2842</v>
      </c>
      <c r="L349" s="397" t="s">
        <v>2749</v>
      </c>
      <c r="M349" s="395"/>
      <c r="N349" s="395"/>
      <c r="O349" s="395"/>
      <c r="P349" s="395"/>
      <c r="Q349" s="395"/>
      <c r="R349" s="395"/>
      <c r="S349" s="395"/>
      <c r="T349" s="395"/>
      <c r="U349" s="395"/>
    </row>
    <row r="350" spans="1:21" ht="12.75">
      <c r="A350" s="397" t="s">
        <v>2743</v>
      </c>
      <c r="B350" s="401" t="s">
        <v>2841</v>
      </c>
      <c r="C350" s="399" t="s">
        <v>2846</v>
      </c>
      <c r="D350" s="401" t="s">
        <v>2845</v>
      </c>
      <c r="E350" s="401" t="s">
        <v>2844</v>
      </c>
      <c r="F350" s="399" t="s">
        <v>2835</v>
      </c>
      <c r="G350" s="399" t="s">
        <v>2840</v>
      </c>
      <c r="H350" s="399" t="s">
        <v>2849</v>
      </c>
      <c r="I350" s="399" t="s">
        <v>2848</v>
      </c>
      <c r="J350" s="399" t="s">
        <v>2847</v>
      </c>
      <c r="K350" s="399" t="s">
        <v>2842</v>
      </c>
      <c r="L350" s="397" t="s">
        <v>2743</v>
      </c>
      <c r="M350" s="395"/>
      <c r="N350" s="395"/>
      <c r="O350" s="395"/>
      <c r="P350" s="395"/>
      <c r="Q350" s="395"/>
      <c r="R350" s="395"/>
      <c r="S350" s="395"/>
      <c r="T350" s="395"/>
      <c r="U350" s="395"/>
    </row>
    <row r="351" spans="1:21" ht="12.75">
      <c r="A351" s="397" t="s">
        <v>2736</v>
      </c>
      <c r="B351" s="401" t="s">
        <v>2841</v>
      </c>
      <c r="C351" s="399" t="s">
        <v>2846</v>
      </c>
      <c r="D351" s="401" t="s">
        <v>2845</v>
      </c>
      <c r="E351" s="401" t="s">
        <v>2844</v>
      </c>
      <c r="F351" s="399" t="s">
        <v>2835</v>
      </c>
      <c r="G351" s="399" t="s">
        <v>2840</v>
      </c>
      <c r="H351" s="399" t="s">
        <v>2843</v>
      </c>
      <c r="I351" s="399" t="s">
        <v>2832</v>
      </c>
      <c r="J351" s="399" t="s">
        <v>2831</v>
      </c>
      <c r="K351" s="399" t="s">
        <v>2842</v>
      </c>
      <c r="L351" s="397" t="s">
        <v>2736</v>
      </c>
      <c r="M351" s="395"/>
      <c r="N351" s="395"/>
      <c r="O351" s="395"/>
      <c r="P351" s="395"/>
      <c r="Q351" s="395"/>
      <c r="R351" s="395"/>
      <c r="S351" s="395"/>
      <c r="T351" s="395"/>
      <c r="U351" s="395"/>
    </row>
    <row r="352" spans="1:21" ht="12.75">
      <c r="A352" s="397" t="s">
        <v>2731</v>
      </c>
      <c r="B352" s="399" t="s">
        <v>2838</v>
      </c>
      <c r="C352" s="399" t="s">
        <v>2837</v>
      </c>
      <c r="D352" s="399" t="s">
        <v>2836</v>
      </c>
      <c r="E352" s="401" t="s">
        <v>2841</v>
      </c>
      <c r="F352" s="399" t="s">
        <v>2835</v>
      </c>
      <c r="G352" s="399" t="s">
        <v>2840</v>
      </c>
      <c r="H352" s="398" t="s">
        <v>2833</v>
      </c>
      <c r="I352" s="399" t="s">
        <v>2832</v>
      </c>
      <c r="J352" s="399" t="s">
        <v>2831</v>
      </c>
      <c r="K352" s="399" t="s">
        <v>2839</v>
      </c>
      <c r="L352" s="397" t="s">
        <v>2731</v>
      </c>
      <c r="M352" s="395"/>
      <c r="N352" s="395"/>
      <c r="O352" s="395"/>
      <c r="P352" s="395"/>
      <c r="Q352" s="395"/>
      <c r="R352" s="395"/>
      <c r="S352" s="395"/>
      <c r="T352" s="395"/>
      <c r="U352" s="395"/>
    </row>
    <row r="353" spans="1:21" ht="12.75">
      <c r="A353" s="397" t="s">
        <v>2728</v>
      </c>
      <c r="B353" s="399" t="s">
        <v>2828</v>
      </c>
      <c r="C353" s="399" t="s">
        <v>2838</v>
      </c>
      <c r="D353" s="399" t="s">
        <v>2837</v>
      </c>
      <c r="E353" s="399" t="s">
        <v>2836</v>
      </c>
      <c r="F353" s="399" t="s">
        <v>2835</v>
      </c>
      <c r="G353" s="399" t="s">
        <v>2834</v>
      </c>
      <c r="H353" s="398" t="s">
        <v>2833</v>
      </c>
      <c r="I353" s="399" t="s">
        <v>2832</v>
      </c>
      <c r="J353" s="399" t="s">
        <v>2831</v>
      </c>
      <c r="K353" s="398" t="s">
        <v>2821</v>
      </c>
      <c r="L353" s="397" t="s">
        <v>2728</v>
      </c>
      <c r="M353" s="395"/>
      <c r="N353" s="395"/>
      <c r="O353" s="395"/>
      <c r="P353" s="395"/>
      <c r="Q353" s="395"/>
      <c r="R353" s="395"/>
      <c r="S353" s="395"/>
      <c r="T353" s="395"/>
      <c r="U353" s="395"/>
    </row>
    <row r="354" spans="1:21" ht="12.75">
      <c r="A354" s="397" t="s">
        <v>2726</v>
      </c>
      <c r="B354" s="399" t="s">
        <v>2828</v>
      </c>
      <c r="C354" s="399" t="s">
        <v>2838</v>
      </c>
      <c r="D354" s="399" t="s">
        <v>2837</v>
      </c>
      <c r="E354" s="399" t="s">
        <v>2836</v>
      </c>
      <c r="F354" s="399" t="s">
        <v>2835</v>
      </c>
      <c r="G354" s="399" t="s">
        <v>2834</v>
      </c>
      <c r="H354" s="398" t="s">
        <v>2833</v>
      </c>
      <c r="I354" s="399" t="s">
        <v>2832</v>
      </c>
      <c r="J354" s="399" t="s">
        <v>2831</v>
      </c>
      <c r="K354" s="398" t="s">
        <v>2821</v>
      </c>
      <c r="L354" s="397" t="s">
        <v>2726</v>
      </c>
      <c r="M354" s="395"/>
      <c r="N354" s="395"/>
      <c r="O354" s="395"/>
      <c r="P354" s="395"/>
      <c r="Q354" s="395"/>
      <c r="R354" s="395"/>
      <c r="S354" s="395"/>
      <c r="T354" s="395"/>
      <c r="U354" s="395"/>
    </row>
    <row r="355" spans="1:21" ht="12.75">
      <c r="A355" s="397" t="s">
        <v>2724</v>
      </c>
      <c r="B355" s="400" t="s">
        <v>2817</v>
      </c>
      <c r="C355" s="398" t="s">
        <v>2830</v>
      </c>
      <c r="D355" s="398" t="s">
        <v>2829</v>
      </c>
      <c r="E355" s="399" t="s">
        <v>2828</v>
      </c>
      <c r="F355" s="399" t="s">
        <v>2809</v>
      </c>
      <c r="G355" s="402" t="s">
        <v>2816</v>
      </c>
      <c r="H355" s="398" t="s">
        <v>2827</v>
      </c>
      <c r="I355" s="398" t="s">
        <v>2826</v>
      </c>
      <c r="J355" s="398" t="s">
        <v>2825</v>
      </c>
      <c r="K355" s="398" t="s">
        <v>2821</v>
      </c>
      <c r="L355" s="397" t="s">
        <v>2724</v>
      </c>
      <c r="M355" s="395"/>
      <c r="N355" s="395"/>
      <c r="O355" s="395"/>
      <c r="P355" s="395"/>
      <c r="Q355" s="395"/>
      <c r="R355" s="395"/>
      <c r="S355" s="395"/>
      <c r="T355" s="395"/>
      <c r="U355" s="395"/>
    </row>
    <row r="356" spans="1:21" ht="12.75">
      <c r="A356" s="397" t="s">
        <v>2721</v>
      </c>
      <c r="B356" s="398" t="s">
        <v>2819</v>
      </c>
      <c r="C356" s="398" t="s">
        <v>2818</v>
      </c>
      <c r="D356" s="398" t="s">
        <v>2823</v>
      </c>
      <c r="E356" s="400" t="s">
        <v>2817</v>
      </c>
      <c r="F356" s="399" t="s">
        <v>2809</v>
      </c>
      <c r="G356" s="402" t="s">
        <v>2816</v>
      </c>
      <c r="H356" s="400" t="s">
        <v>2824</v>
      </c>
      <c r="I356" s="398" t="s">
        <v>2822</v>
      </c>
      <c r="J356" s="398" t="s">
        <v>2825</v>
      </c>
      <c r="K356" s="398" t="s">
        <v>2821</v>
      </c>
      <c r="L356" s="397" t="s">
        <v>2721</v>
      </c>
      <c r="M356" s="395"/>
      <c r="N356" s="395"/>
      <c r="O356" s="395"/>
      <c r="P356" s="395"/>
      <c r="Q356" s="395"/>
      <c r="R356" s="395"/>
      <c r="S356" s="395"/>
      <c r="T356" s="395"/>
      <c r="U356" s="395"/>
    </row>
    <row r="357" spans="1:21" ht="12.75">
      <c r="A357" s="397" t="s">
        <v>2716</v>
      </c>
      <c r="B357" s="398" t="s">
        <v>2819</v>
      </c>
      <c r="C357" s="398" t="s">
        <v>2818</v>
      </c>
      <c r="D357" s="398" t="s">
        <v>2823</v>
      </c>
      <c r="E357" s="400" t="s">
        <v>2817</v>
      </c>
      <c r="F357" s="399" t="s">
        <v>2809</v>
      </c>
      <c r="G357" s="402" t="s">
        <v>2816</v>
      </c>
      <c r="H357" s="400" t="s">
        <v>2824</v>
      </c>
      <c r="I357" s="398" t="s">
        <v>2822</v>
      </c>
      <c r="J357" s="398" t="s">
        <v>2815</v>
      </c>
      <c r="K357" s="398" t="s">
        <v>2821</v>
      </c>
      <c r="L357" s="397" t="s">
        <v>2716</v>
      </c>
      <c r="M357" s="395"/>
      <c r="N357" s="395"/>
      <c r="O357" s="395"/>
      <c r="P357" s="395"/>
      <c r="Q357" s="395"/>
      <c r="R357" s="395"/>
      <c r="S357" s="395"/>
      <c r="T357" s="395"/>
      <c r="U357" s="395"/>
    </row>
    <row r="358" spans="1:21" ht="12.75">
      <c r="A358" s="397" t="s">
        <v>2714</v>
      </c>
      <c r="B358" s="398" t="s">
        <v>2819</v>
      </c>
      <c r="C358" s="398" t="s">
        <v>2818</v>
      </c>
      <c r="D358" s="398" t="s">
        <v>2823</v>
      </c>
      <c r="E358" s="400" t="s">
        <v>2817</v>
      </c>
      <c r="F358" s="399" t="s">
        <v>2809</v>
      </c>
      <c r="G358" s="402" t="s">
        <v>2816</v>
      </c>
      <c r="H358" s="398" t="s">
        <v>2814</v>
      </c>
      <c r="I358" s="398" t="s">
        <v>2822</v>
      </c>
      <c r="J358" s="398" t="s">
        <v>2815</v>
      </c>
      <c r="K358" s="398" t="s">
        <v>2821</v>
      </c>
      <c r="L358" s="397" t="s">
        <v>2714</v>
      </c>
      <c r="M358" s="395"/>
      <c r="N358" s="395"/>
      <c r="O358" s="395"/>
      <c r="P358" s="395"/>
      <c r="Q358" s="395"/>
      <c r="R358" s="395"/>
      <c r="S358" s="395"/>
      <c r="T358" s="395"/>
      <c r="U358" s="395"/>
    </row>
    <row r="359" spans="1:21" ht="12.75">
      <c r="A359" s="397" t="s">
        <v>2708</v>
      </c>
      <c r="B359" s="398" t="s">
        <v>2820</v>
      </c>
      <c r="C359" s="398" t="s">
        <v>2819</v>
      </c>
      <c r="D359" s="398" t="s">
        <v>2818</v>
      </c>
      <c r="E359" s="400" t="s">
        <v>2817</v>
      </c>
      <c r="F359" s="399" t="s">
        <v>2809</v>
      </c>
      <c r="G359" s="402" t="s">
        <v>2816</v>
      </c>
      <c r="H359" s="398" t="s">
        <v>2814</v>
      </c>
      <c r="I359" s="398" t="s">
        <v>2806</v>
      </c>
      <c r="J359" s="398" t="s">
        <v>2815</v>
      </c>
      <c r="K359" s="398" t="s">
        <v>2804</v>
      </c>
      <c r="L359" s="397" t="s">
        <v>2708</v>
      </c>
      <c r="M359" s="395"/>
      <c r="N359" s="395"/>
      <c r="O359" s="395"/>
      <c r="P359" s="395"/>
      <c r="Q359" s="395"/>
      <c r="R359" s="395"/>
      <c r="S359" s="395"/>
      <c r="T359" s="395"/>
      <c r="U359" s="395"/>
    </row>
    <row r="360" spans="1:21" ht="12.75">
      <c r="A360" s="397" t="s">
        <v>2705</v>
      </c>
      <c r="B360" s="398" t="s">
        <v>2813</v>
      </c>
      <c r="C360" s="398" t="s">
        <v>2812</v>
      </c>
      <c r="D360" s="398" t="s">
        <v>2811</v>
      </c>
      <c r="E360" s="398" t="s">
        <v>2810</v>
      </c>
      <c r="F360" s="399" t="s">
        <v>2809</v>
      </c>
      <c r="G360" s="398" t="s">
        <v>2808</v>
      </c>
      <c r="H360" s="398" t="s">
        <v>2814</v>
      </c>
      <c r="I360" s="398" t="s">
        <v>2806</v>
      </c>
      <c r="J360" s="398" t="s">
        <v>2805</v>
      </c>
      <c r="K360" s="398" t="s">
        <v>2804</v>
      </c>
      <c r="L360" s="397" t="s">
        <v>2705</v>
      </c>
      <c r="M360" s="395"/>
      <c r="N360" s="395"/>
      <c r="O360" s="395"/>
      <c r="P360" s="395"/>
      <c r="Q360" s="395"/>
      <c r="R360" s="395"/>
      <c r="S360" s="395"/>
      <c r="T360" s="395"/>
      <c r="U360" s="395"/>
    </row>
    <row r="361" spans="1:21" ht="12.75">
      <c r="A361" s="397" t="s">
        <v>2702</v>
      </c>
      <c r="B361" s="398" t="s">
        <v>2813</v>
      </c>
      <c r="C361" s="398" t="s">
        <v>2812</v>
      </c>
      <c r="D361" s="398" t="s">
        <v>2811</v>
      </c>
      <c r="E361" s="398" t="s">
        <v>2810</v>
      </c>
      <c r="F361" s="399" t="s">
        <v>2809</v>
      </c>
      <c r="G361" s="398" t="s">
        <v>2808</v>
      </c>
      <c r="H361" s="398" t="s">
        <v>2814</v>
      </c>
      <c r="I361" s="398" t="s">
        <v>2806</v>
      </c>
      <c r="J361" s="398" t="s">
        <v>2805</v>
      </c>
      <c r="K361" s="398" t="s">
        <v>2804</v>
      </c>
      <c r="L361" s="397" t="s">
        <v>2702</v>
      </c>
      <c r="M361" s="395"/>
      <c r="N361" s="395"/>
      <c r="O361" s="395"/>
      <c r="P361" s="395"/>
      <c r="Q361" s="395"/>
      <c r="R361" s="395"/>
      <c r="S361" s="395"/>
      <c r="T361" s="395"/>
      <c r="U361" s="395"/>
    </row>
    <row r="362" spans="1:21" ht="12.75">
      <c r="A362" s="397" t="s">
        <v>2691</v>
      </c>
      <c r="B362" s="398" t="s">
        <v>2813</v>
      </c>
      <c r="C362" s="398" t="s">
        <v>2812</v>
      </c>
      <c r="D362" s="398" t="s">
        <v>2811</v>
      </c>
      <c r="E362" s="398" t="s">
        <v>2810</v>
      </c>
      <c r="F362" s="399" t="s">
        <v>2809</v>
      </c>
      <c r="G362" s="398" t="s">
        <v>2808</v>
      </c>
      <c r="H362" s="398" t="s">
        <v>2807</v>
      </c>
      <c r="I362" s="398" t="s">
        <v>2806</v>
      </c>
      <c r="J362" s="398" t="s">
        <v>2805</v>
      </c>
      <c r="K362" s="398" t="s">
        <v>2804</v>
      </c>
      <c r="L362" s="397" t="s">
        <v>2691</v>
      </c>
      <c r="M362" s="395"/>
      <c r="N362" s="395"/>
      <c r="O362" s="395"/>
      <c r="P362" s="395"/>
      <c r="Q362" s="395"/>
      <c r="R362" s="395"/>
      <c r="S362" s="395"/>
      <c r="T362" s="395"/>
      <c r="U362" s="395"/>
    </row>
    <row r="363" spans="1:21" ht="12.75">
      <c r="A363" s="397"/>
      <c r="B363" s="397"/>
      <c r="C363" s="397" t="s">
        <v>2682</v>
      </c>
      <c r="D363" s="397" t="s">
        <v>2681</v>
      </c>
      <c r="E363" s="397" t="s">
        <v>2680</v>
      </c>
      <c r="F363" s="397"/>
      <c r="G363" s="397" t="s">
        <v>2682</v>
      </c>
      <c r="H363" s="397" t="s">
        <v>2681</v>
      </c>
      <c r="I363" s="397" t="s">
        <v>2680</v>
      </c>
      <c r="J363" s="397"/>
      <c r="K363" s="397"/>
      <c r="L363" s="397"/>
      <c r="M363" s="395"/>
      <c r="N363" s="395"/>
      <c r="O363" s="395"/>
      <c r="P363" s="395"/>
      <c r="Q363" s="395"/>
      <c r="R363" s="395"/>
      <c r="S363" s="395"/>
      <c r="T363" s="395"/>
      <c r="U363" s="395"/>
    </row>
    <row r="364" spans="1:21" ht="12.75">
      <c r="A364" s="397"/>
      <c r="B364" s="396" t="s">
        <v>2679</v>
      </c>
      <c r="C364" s="267" t="s">
        <v>2678</v>
      </c>
      <c r="D364" s="267" t="s">
        <v>2677</v>
      </c>
      <c r="E364" s="267" t="s">
        <v>2676</v>
      </c>
      <c r="F364" s="396" t="s">
        <v>2679</v>
      </c>
      <c r="G364" s="267" t="s">
        <v>2678</v>
      </c>
      <c r="H364" s="267" t="s">
        <v>2677</v>
      </c>
      <c r="I364" s="267" t="s">
        <v>2676</v>
      </c>
      <c r="J364" s="397"/>
      <c r="K364" s="397"/>
      <c r="L364" s="397"/>
      <c r="M364" s="395"/>
      <c r="N364" s="395"/>
      <c r="O364" s="395"/>
      <c r="P364" s="395"/>
      <c r="Q364" s="395"/>
      <c r="R364" s="395"/>
      <c r="S364" s="395"/>
      <c r="T364" s="395"/>
      <c r="U364" s="395"/>
    </row>
    <row r="365" spans="1:21" ht="12.75">
      <c r="A365" s="397"/>
      <c r="B365" s="396" t="s">
        <v>1426</v>
      </c>
      <c r="C365" s="267" t="s">
        <v>2675</v>
      </c>
      <c r="D365" s="267" t="s">
        <v>2674</v>
      </c>
      <c r="E365" s="267" t="s">
        <v>2673</v>
      </c>
      <c r="F365" s="396" t="s">
        <v>1426</v>
      </c>
      <c r="G365" s="267" t="s">
        <v>2675</v>
      </c>
      <c r="H365" s="267" t="s">
        <v>2674</v>
      </c>
      <c r="I365" s="267" t="s">
        <v>2673</v>
      </c>
      <c r="J365" s="397"/>
      <c r="K365" s="397"/>
      <c r="L365" s="397"/>
      <c r="M365" s="395"/>
      <c r="N365" s="395"/>
      <c r="O365" s="395"/>
      <c r="P365" s="395"/>
      <c r="Q365" s="395"/>
      <c r="R365" s="395"/>
      <c r="S365" s="395"/>
      <c r="T365" s="395"/>
      <c r="U365" s="395"/>
    </row>
    <row r="366" spans="1:21" ht="12.75">
      <c r="A366" s="397" t="s">
        <v>1475</v>
      </c>
      <c r="B366" s="397" t="s">
        <v>2690</v>
      </c>
      <c r="C366" s="397" t="s">
        <v>2803</v>
      </c>
      <c r="D366" s="397" t="s">
        <v>2802</v>
      </c>
      <c r="E366" s="397" t="s">
        <v>2801</v>
      </c>
      <c r="F366" s="397" t="s">
        <v>2800</v>
      </c>
      <c r="G366" s="397" t="s">
        <v>2799</v>
      </c>
      <c r="H366" s="397" t="s">
        <v>2798</v>
      </c>
      <c r="I366" s="397" t="s">
        <v>2797</v>
      </c>
      <c r="J366" s="397" t="s">
        <v>2796</v>
      </c>
      <c r="K366" s="397" t="s">
        <v>2795</v>
      </c>
      <c r="L366" s="397" t="s">
        <v>1475</v>
      </c>
      <c r="M366" s="395"/>
      <c r="N366" s="395"/>
      <c r="O366" s="395"/>
      <c r="P366" s="395"/>
      <c r="Q366" s="395"/>
      <c r="R366" s="395"/>
      <c r="S366" s="395"/>
      <c r="T366" s="395"/>
      <c r="U366" s="395"/>
    </row>
    <row r="367" spans="1:21" ht="12.75">
      <c r="A367" s="397" t="s">
        <v>2794</v>
      </c>
      <c r="B367" s="395"/>
      <c r="C367" s="395"/>
      <c r="D367" s="395"/>
      <c r="E367" s="395"/>
      <c r="F367" s="395"/>
      <c r="G367" s="395"/>
      <c r="H367" s="395"/>
      <c r="I367" s="395"/>
      <c r="J367" s="395"/>
      <c r="K367" s="395"/>
      <c r="L367" s="397" t="s">
        <v>2794</v>
      </c>
      <c r="M367" s="395"/>
      <c r="N367" s="395"/>
      <c r="O367" s="395"/>
      <c r="P367" s="395"/>
      <c r="Q367" s="395"/>
      <c r="R367" s="395"/>
      <c r="S367" s="395"/>
      <c r="T367" s="395"/>
      <c r="U367" s="395"/>
    </row>
    <row r="368" spans="1:21" ht="12.75">
      <c r="A368" s="397" t="s">
        <v>2793</v>
      </c>
      <c r="B368" s="395"/>
      <c r="C368" s="395"/>
      <c r="D368" s="395"/>
      <c r="E368" s="395"/>
      <c r="F368" s="395"/>
      <c r="G368" s="395"/>
      <c r="H368" s="395"/>
      <c r="I368" s="395"/>
      <c r="J368" s="395"/>
      <c r="K368" s="395"/>
      <c r="L368" s="397" t="s">
        <v>2793</v>
      </c>
      <c r="M368" s="395"/>
      <c r="N368" s="395"/>
      <c r="O368" s="395"/>
      <c r="P368" s="395"/>
      <c r="Q368" s="395"/>
      <c r="R368" s="395"/>
      <c r="S368" s="395"/>
      <c r="T368" s="395"/>
      <c r="U368" s="395"/>
    </row>
    <row r="369" spans="1:21" ht="12.75">
      <c r="A369" s="397" t="s">
        <v>2792</v>
      </c>
      <c r="B369" s="395"/>
      <c r="C369" s="395"/>
      <c r="D369" s="395"/>
      <c r="E369" s="395"/>
      <c r="F369" s="395"/>
      <c r="G369" s="395"/>
      <c r="H369" s="395"/>
      <c r="I369" s="395"/>
      <c r="J369" s="395"/>
      <c r="K369" s="395"/>
      <c r="L369" s="397" t="s">
        <v>2792</v>
      </c>
      <c r="M369" s="395"/>
      <c r="N369" s="395"/>
      <c r="O369" s="395"/>
      <c r="P369" s="395"/>
      <c r="Q369" s="395"/>
      <c r="R369" s="395"/>
      <c r="S369" s="395"/>
      <c r="T369" s="395"/>
      <c r="U369" s="395"/>
    </row>
    <row r="370" spans="1:21" ht="12.75">
      <c r="A370" s="397" t="s">
        <v>2791</v>
      </c>
      <c r="B370" s="395"/>
      <c r="C370" s="395"/>
      <c r="D370" s="395"/>
      <c r="E370" s="395"/>
      <c r="F370" s="395"/>
      <c r="G370" s="395"/>
      <c r="H370" s="395"/>
      <c r="I370" s="395"/>
      <c r="J370" s="395"/>
      <c r="K370" s="395"/>
      <c r="L370" s="397" t="s">
        <v>2791</v>
      </c>
      <c r="M370" s="395"/>
      <c r="N370" s="395"/>
      <c r="O370" s="395"/>
      <c r="P370" s="395"/>
      <c r="Q370" s="395"/>
      <c r="R370" s="395"/>
      <c r="S370" s="395"/>
      <c r="T370" s="395"/>
      <c r="U370" s="395"/>
    </row>
    <row r="371" spans="1:21" ht="12.75">
      <c r="A371" s="397" t="s">
        <v>2790</v>
      </c>
      <c r="B371" s="395"/>
      <c r="C371" s="395"/>
      <c r="D371" s="395"/>
      <c r="E371" s="395"/>
      <c r="F371" s="395"/>
      <c r="G371" s="395"/>
      <c r="H371" s="395"/>
      <c r="I371" s="395"/>
      <c r="J371" s="395"/>
      <c r="K371" s="395"/>
      <c r="L371" s="397" t="s">
        <v>2790</v>
      </c>
      <c r="M371" s="395"/>
      <c r="N371" s="395"/>
      <c r="O371" s="395"/>
      <c r="P371" s="395"/>
      <c r="Q371" s="395"/>
      <c r="R371" s="395"/>
      <c r="S371" s="395"/>
      <c r="T371" s="395"/>
      <c r="U371" s="395"/>
    </row>
    <row r="372" spans="1:21" ht="12.75">
      <c r="A372" s="397" t="s">
        <v>2789</v>
      </c>
      <c r="B372" s="395"/>
      <c r="C372" s="395"/>
      <c r="D372" s="395"/>
      <c r="E372" s="395"/>
      <c r="F372" s="395"/>
      <c r="G372" s="395"/>
      <c r="H372" s="395"/>
      <c r="I372" s="395"/>
      <c r="J372" s="395"/>
      <c r="K372" s="395"/>
      <c r="L372" s="397" t="s">
        <v>2789</v>
      </c>
      <c r="M372" s="395"/>
      <c r="N372" s="395"/>
      <c r="O372" s="395"/>
      <c r="P372" s="395"/>
      <c r="Q372" s="395"/>
      <c r="R372" s="395"/>
      <c r="S372" s="395"/>
      <c r="T372" s="395"/>
      <c r="U372" s="395"/>
    </row>
    <row r="373" spans="1:21" ht="12.75">
      <c r="A373" s="397" t="s">
        <v>2788</v>
      </c>
      <c r="B373" s="395"/>
      <c r="C373" s="395"/>
      <c r="D373" s="395"/>
      <c r="E373" s="395"/>
      <c r="F373" s="395"/>
      <c r="G373" s="395"/>
      <c r="H373" s="395"/>
      <c r="I373" s="395"/>
      <c r="J373" s="395"/>
      <c r="K373" s="395"/>
      <c r="L373" s="397" t="s">
        <v>2788</v>
      </c>
      <c r="M373" s="395"/>
      <c r="N373" s="395"/>
      <c r="O373" s="395"/>
      <c r="P373" s="395"/>
      <c r="Q373" s="395"/>
      <c r="R373" s="395"/>
      <c r="S373" s="395"/>
      <c r="T373" s="395"/>
      <c r="U373" s="395"/>
    </row>
    <row r="374" spans="1:21" ht="12.75">
      <c r="A374" s="397" t="s">
        <v>2787</v>
      </c>
      <c r="B374" s="395"/>
      <c r="C374" s="395"/>
      <c r="D374" s="395"/>
      <c r="E374" s="395"/>
      <c r="F374" s="395"/>
      <c r="G374" s="395"/>
      <c r="H374" s="395"/>
      <c r="I374" s="401" t="s">
        <v>2781</v>
      </c>
      <c r="J374" s="395" t="s">
        <v>2776</v>
      </c>
      <c r="K374" s="395"/>
      <c r="L374" s="397" t="s">
        <v>2787</v>
      </c>
      <c r="M374" s="395"/>
      <c r="N374" s="395"/>
      <c r="O374" s="395"/>
      <c r="P374" s="395"/>
      <c r="Q374" s="395"/>
      <c r="R374" s="395"/>
      <c r="S374" s="395"/>
      <c r="T374" s="395"/>
      <c r="U374" s="395"/>
    </row>
    <row r="375" spans="1:21" ht="12.75">
      <c r="A375" s="397" t="s">
        <v>2786</v>
      </c>
      <c r="B375" s="395"/>
      <c r="C375" s="395"/>
      <c r="D375" s="395"/>
      <c r="E375" s="395"/>
      <c r="F375" s="395"/>
      <c r="G375" s="395"/>
      <c r="H375" s="395"/>
      <c r="I375" s="401" t="s">
        <v>2781</v>
      </c>
      <c r="J375" s="395" t="s">
        <v>2776</v>
      </c>
      <c r="K375" s="395"/>
      <c r="L375" s="397" t="s">
        <v>2786</v>
      </c>
      <c r="M375" s="395"/>
      <c r="N375" s="395"/>
      <c r="O375" s="395"/>
      <c r="P375" s="395"/>
      <c r="Q375" s="395"/>
      <c r="R375" s="395"/>
      <c r="S375" s="395"/>
      <c r="T375" s="395"/>
      <c r="U375" s="395"/>
    </row>
    <row r="376" spans="1:21" ht="12.75">
      <c r="A376" s="397" t="s">
        <v>2785</v>
      </c>
      <c r="B376" s="395"/>
      <c r="C376" s="395"/>
      <c r="D376" s="395"/>
      <c r="E376" s="395"/>
      <c r="F376" s="395"/>
      <c r="G376" s="395"/>
      <c r="H376" s="395"/>
      <c r="I376" s="401" t="s">
        <v>2781</v>
      </c>
      <c r="J376" s="395" t="s">
        <v>2776</v>
      </c>
      <c r="K376" s="401" t="s">
        <v>2768</v>
      </c>
      <c r="L376" s="397" t="s">
        <v>2785</v>
      </c>
      <c r="M376" s="395"/>
      <c r="N376" s="395"/>
      <c r="O376" s="395"/>
      <c r="P376" s="395"/>
      <c r="Q376" s="395"/>
      <c r="R376" s="395"/>
      <c r="S376" s="395"/>
      <c r="T376" s="395"/>
      <c r="U376" s="395"/>
    </row>
    <row r="377" spans="1:21" ht="12.75">
      <c r="A377" s="397" t="s">
        <v>2784</v>
      </c>
      <c r="B377" s="395" t="s">
        <v>2776</v>
      </c>
      <c r="C377" s="395" t="s">
        <v>2776</v>
      </c>
      <c r="D377" s="395" t="s">
        <v>2776</v>
      </c>
      <c r="E377" s="395" t="s">
        <v>2776</v>
      </c>
      <c r="F377" s="395" t="s">
        <v>2776</v>
      </c>
      <c r="G377" s="399" t="s">
        <v>2774</v>
      </c>
      <c r="H377" s="399" t="s">
        <v>2767</v>
      </c>
      <c r="I377" s="401" t="s">
        <v>2781</v>
      </c>
      <c r="J377" s="395" t="s">
        <v>2776</v>
      </c>
      <c r="K377" s="401" t="s">
        <v>2768</v>
      </c>
      <c r="L377" s="397" t="s">
        <v>2784</v>
      </c>
      <c r="M377" s="395"/>
      <c r="N377" s="395"/>
      <c r="O377" s="395"/>
      <c r="P377" s="395"/>
      <c r="Q377" s="395"/>
      <c r="R377" s="395"/>
      <c r="S377" s="395"/>
      <c r="T377" s="395"/>
      <c r="U377" s="395"/>
    </row>
    <row r="378" spans="1:21" ht="12.75">
      <c r="A378" s="397" t="s">
        <v>2783</v>
      </c>
      <c r="B378" s="395" t="s">
        <v>2776</v>
      </c>
      <c r="C378" s="395" t="s">
        <v>2776</v>
      </c>
      <c r="D378" s="395" t="s">
        <v>2776</v>
      </c>
      <c r="E378" s="395" t="s">
        <v>2776</v>
      </c>
      <c r="F378" s="395" t="s">
        <v>2776</v>
      </c>
      <c r="G378" s="399" t="s">
        <v>2774</v>
      </c>
      <c r="H378" s="399" t="s">
        <v>2767</v>
      </c>
      <c r="I378" s="401" t="s">
        <v>2781</v>
      </c>
      <c r="J378" s="395" t="s">
        <v>2776</v>
      </c>
      <c r="K378" s="401" t="s">
        <v>2768</v>
      </c>
      <c r="L378" s="397" t="s">
        <v>2783</v>
      </c>
      <c r="M378" s="395"/>
      <c r="N378" s="395"/>
      <c r="O378" s="395"/>
      <c r="P378" s="395"/>
      <c r="Q378" s="395"/>
      <c r="R378" s="395"/>
      <c r="S378" s="395"/>
      <c r="T378" s="395"/>
      <c r="U378" s="395"/>
    </row>
    <row r="379" spans="1:21" ht="12.75">
      <c r="A379" s="397" t="s">
        <v>2782</v>
      </c>
      <c r="B379" s="395" t="s">
        <v>2776</v>
      </c>
      <c r="C379" s="395" t="s">
        <v>2776</v>
      </c>
      <c r="D379" s="395" t="s">
        <v>2776</v>
      </c>
      <c r="E379" s="395" t="s">
        <v>2776</v>
      </c>
      <c r="F379" s="395" t="s">
        <v>2776</v>
      </c>
      <c r="G379" s="399" t="s">
        <v>2774</v>
      </c>
      <c r="H379" s="399" t="s">
        <v>2767</v>
      </c>
      <c r="I379" s="401" t="s">
        <v>2781</v>
      </c>
      <c r="J379" s="395" t="s">
        <v>2776</v>
      </c>
      <c r="K379" s="401" t="s">
        <v>2768</v>
      </c>
      <c r="L379" s="397" t="s">
        <v>2782</v>
      </c>
      <c r="M379" s="395"/>
      <c r="N379" s="395"/>
      <c r="O379" s="395"/>
      <c r="P379" s="395"/>
      <c r="Q379" s="395"/>
      <c r="R379" s="395"/>
      <c r="S379" s="395"/>
      <c r="T379" s="395"/>
      <c r="U379" s="395"/>
    </row>
    <row r="380" spans="1:21" ht="12.75">
      <c r="A380" s="397" t="s">
        <v>2780</v>
      </c>
      <c r="B380" s="395" t="s">
        <v>2776</v>
      </c>
      <c r="C380" s="395" t="s">
        <v>2776</v>
      </c>
      <c r="D380" s="395" t="s">
        <v>2776</v>
      </c>
      <c r="E380" s="395" t="s">
        <v>2776</v>
      </c>
      <c r="F380" s="395" t="s">
        <v>2776</v>
      </c>
      <c r="G380" s="399" t="s">
        <v>2774</v>
      </c>
      <c r="H380" s="401" t="s">
        <v>2768</v>
      </c>
      <c r="I380" s="401" t="s">
        <v>2781</v>
      </c>
      <c r="J380" s="399" t="s">
        <v>2767</v>
      </c>
      <c r="K380" s="401" t="s">
        <v>2759</v>
      </c>
      <c r="L380" s="397" t="s">
        <v>2780</v>
      </c>
      <c r="M380" s="395"/>
      <c r="N380" s="395"/>
      <c r="O380" s="395"/>
      <c r="P380" s="395"/>
      <c r="Q380" s="395"/>
      <c r="R380" s="395"/>
      <c r="S380" s="395"/>
      <c r="T380" s="395"/>
      <c r="U380" s="395"/>
    </row>
    <row r="381" spans="1:21" ht="12.75">
      <c r="A381" s="397" t="s">
        <v>2779</v>
      </c>
      <c r="B381" s="395" t="s">
        <v>2776</v>
      </c>
      <c r="C381" s="395" t="s">
        <v>2776</v>
      </c>
      <c r="D381" s="395" t="s">
        <v>2776</v>
      </c>
      <c r="E381" s="395" t="s">
        <v>2776</v>
      </c>
      <c r="F381" s="395" t="s">
        <v>2776</v>
      </c>
      <c r="G381" s="399" t="s">
        <v>2774</v>
      </c>
      <c r="H381" s="401" t="s">
        <v>2768</v>
      </c>
      <c r="I381" s="399" t="s">
        <v>2760</v>
      </c>
      <c r="J381" s="399" t="s">
        <v>2767</v>
      </c>
      <c r="K381" s="401" t="s">
        <v>2759</v>
      </c>
      <c r="L381" s="397" t="s">
        <v>2779</v>
      </c>
      <c r="M381" s="395"/>
      <c r="N381" s="395"/>
      <c r="O381" s="395"/>
      <c r="P381" s="395"/>
      <c r="Q381" s="395"/>
      <c r="R381" s="395"/>
      <c r="S381" s="395"/>
      <c r="T381" s="395"/>
      <c r="U381" s="395"/>
    </row>
    <row r="382" spans="1:21" ht="12.75">
      <c r="A382" s="397" t="s">
        <v>2778</v>
      </c>
      <c r="B382" s="401" t="s">
        <v>2770</v>
      </c>
      <c r="C382" s="399" t="s">
        <v>2769</v>
      </c>
      <c r="D382" s="395" t="s">
        <v>2776</v>
      </c>
      <c r="E382" s="395" t="s">
        <v>2776</v>
      </c>
      <c r="F382" s="395" t="s">
        <v>2776</v>
      </c>
      <c r="G382" s="399" t="s">
        <v>2774</v>
      </c>
      <c r="H382" s="401" t="s">
        <v>2768</v>
      </c>
      <c r="I382" s="399" t="s">
        <v>2760</v>
      </c>
      <c r="J382" s="399" t="s">
        <v>2767</v>
      </c>
      <c r="K382" s="401" t="s">
        <v>2759</v>
      </c>
      <c r="L382" s="397" t="s">
        <v>2778</v>
      </c>
      <c r="M382" s="395"/>
      <c r="N382" s="395"/>
      <c r="O382" s="395"/>
      <c r="P382" s="395"/>
      <c r="Q382" s="395"/>
      <c r="R382" s="395"/>
      <c r="S382" s="395"/>
      <c r="T382" s="395"/>
      <c r="U382" s="395"/>
    </row>
    <row r="383" spans="1:21" ht="12.75">
      <c r="A383" s="397" t="s">
        <v>2777</v>
      </c>
      <c r="B383" s="399" t="s">
        <v>2771</v>
      </c>
      <c r="C383" s="401" t="s">
        <v>2770</v>
      </c>
      <c r="D383" s="399" t="s">
        <v>2769</v>
      </c>
      <c r="E383" s="395" t="s">
        <v>2776</v>
      </c>
      <c r="F383" s="395" t="s">
        <v>2776</v>
      </c>
      <c r="G383" s="399" t="s">
        <v>2774</v>
      </c>
      <c r="H383" s="401" t="s">
        <v>2768</v>
      </c>
      <c r="I383" s="399" t="s">
        <v>2760</v>
      </c>
      <c r="J383" s="399" t="s">
        <v>2767</v>
      </c>
      <c r="K383" s="401" t="s">
        <v>2759</v>
      </c>
      <c r="L383" s="397" t="s">
        <v>2777</v>
      </c>
      <c r="M383" s="395"/>
      <c r="N383" s="395"/>
      <c r="O383" s="395"/>
      <c r="P383" s="395"/>
      <c r="Q383" s="395"/>
      <c r="R383" s="395"/>
      <c r="S383" s="395"/>
      <c r="T383" s="395"/>
      <c r="U383" s="395"/>
    </row>
    <row r="384" spans="1:21" ht="12.75">
      <c r="A384" s="397" t="s">
        <v>2775</v>
      </c>
      <c r="B384" s="395" t="s">
        <v>2772</v>
      </c>
      <c r="C384" s="399" t="s">
        <v>2771</v>
      </c>
      <c r="D384" s="401" t="s">
        <v>2770</v>
      </c>
      <c r="E384" s="399" t="s">
        <v>2769</v>
      </c>
      <c r="F384" s="395" t="s">
        <v>2776</v>
      </c>
      <c r="G384" s="399" t="s">
        <v>2774</v>
      </c>
      <c r="H384" s="401" t="s">
        <v>2768</v>
      </c>
      <c r="I384" s="399" t="s">
        <v>2760</v>
      </c>
      <c r="J384" s="399" t="s">
        <v>2767</v>
      </c>
      <c r="K384" s="401" t="s">
        <v>2759</v>
      </c>
      <c r="L384" s="397" t="s">
        <v>2775</v>
      </c>
      <c r="M384" s="395"/>
      <c r="N384" s="395"/>
      <c r="O384" s="395"/>
      <c r="P384" s="395"/>
      <c r="Q384" s="395"/>
      <c r="R384" s="395"/>
      <c r="S384" s="395"/>
      <c r="T384" s="395"/>
      <c r="U384" s="395"/>
    </row>
    <row r="385" spans="1:21" ht="12.75">
      <c r="A385" s="397" t="s">
        <v>2773</v>
      </c>
      <c r="B385" s="395" t="s">
        <v>2772</v>
      </c>
      <c r="C385" s="399" t="s">
        <v>2771</v>
      </c>
      <c r="D385" s="401" t="s">
        <v>2770</v>
      </c>
      <c r="E385" s="399" t="s">
        <v>2769</v>
      </c>
      <c r="F385" s="399" t="s">
        <v>2697</v>
      </c>
      <c r="G385" s="399" t="s">
        <v>2774</v>
      </c>
      <c r="H385" s="401" t="s">
        <v>2768</v>
      </c>
      <c r="I385" s="399" t="s">
        <v>2760</v>
      </c>
      <c r="J385" s="399" t="s">
        <v>2767</v>
      </c>
      <c r="K385" s="401" t="s">
        <v>2759</v>
      </c>
      <c r="L385" s="397" t="s">
        <v>2773</v>
      </c>
      <c r="M385" s="395"/>
      <c r="N385" s="395"/>
      <c r="O385" s="395"/>
      <c r="P385" s="395"/>
      <c r="Q385" s="395"/>
      <c r="R385" s="395"/>
      <c r="S385" s="395"/>
      <c r="T385" s="395"/>
      <c r="U385" s="395"/>
    </row>
    <row r="386" spans="1:21" ht="12.75">
      <c r="A386" s="397" t="s">
        <v>2766</v>
      </c>
      <c r="B386" s="395" t="s">
        <v>2772</v>
      </c>
      <c r="C386" s="399" t="s">
        <v>2771</v>
      </c>
      <c r="D386" s="401" t="s">
        <v>2770</v>
      </c>
      <c r="E386" s="399" t="s">
        <v>2769</v>
      </c>
      <c r="F386" s="399" t="s">
        <v>2697</v>
      </c>
      <c r="G386" s="399" t="s">
        <v>2761</v>
      </c>
      <c r="H386" s="401" t="s">
        <v>2768</v>
      </c>
      <c r="I386" s="399" t="s">
        <v>2760</v>
      </c>
      <c r="J386" s="399" t="s">
        <v>2767</v>
      </c>
      <c r="K386" s="401" t="s">
        <v>2759</v>
      </c>
      <c r="L386" s="397" t="s">
        <v>2766</v>
      </c>
      <c r="M386" s="395"/>
      <c r="N386" s="395"/>
      <c r="O386" s="395"/>
      <c r="P386" s="395"/>
      <c r="Q386" s="395"/>
      <c r="R386" s="395"/>
      <c r="S386" s="395"/>
      <c r="T386" s="395"/>
      <c r="U386" s="395"/>
    </row>
    <row r="387" spans="1:21" ht="12.75">
      <c r="A387" s="397" t="s">
        <v>2758</v>
      </c>
      <c r="B387" s="401" t="s">
        <v>2765</v>
      </c>
      <c r="C387" s="395" t="s">
        <v>2764</v>
      </c>
      <c r="D387" s="395" t="s">
        <v>2763</v>
      </c>
      <c r="E387" s="401" t="s">
        <v>2762</v>
      </c>
      <c r="F387" s="399" t="s">
        <v>2697</v>
      </c>
      <c r="G387" s="399" t="s">
        <v>2761</v>
      </c>
      <c r="H387" s="401" t="s">
        <v>2757</v>
      </c>
      <c r="I387" s="399" t="s">
        <v>2760</v>
      </c>
      <c r="J387" s="399" t="s">
        <v>2751</v>
      </c>
      <c r="K387" s="401" t="s">
        <v>2759</v>
      </c>
      <c r="L387" s="397" t="s">
        <v>2758</v>
      </c>
      <c r="M387" s="395"/>
      <c r="N387" s="395"/>
      <c r="O387" s="395"/>
      <c r="P387" s="395"/>
      <c r="Q387" s="395"/>
      <c r="R387" s="395"/>
      <c r="S387" s="395"/>
      <c r="T387" s="395"/>
      <c r="U387" s="395"/>
    </row>
    <row r="388" spans="1:21" ht="12.75">
      <c r="A388" s="397" t="s">
        <v>2756</v>
      </c>
      <c r="B388" s="395" t="s">
        <v>2755</v>
      </c>
      <c r="C388" s="401" t="s">
        <v>2754</v>
      </c>
      <c r="D388" s="401" t="s">
        <v>2753</v>
      </c>
      <c r="E388" s="401" t="s">
        <v>2752</v>
      </c>
      <c r="F388" s="399" t="s">
        <v>2697</v>
      </c>
      <c r="G388" s="399" t="s">
        <v>2738</v>
      </c>
      <c r="H388" s="401" t="s">
        <v>2757</v>
      </c>
      <c r="I388" s="401" t="s">
        <v>2746</v>
      </c>
      <c r="J388" s="399" t="s">
        <v>2751</v>
      </c>
      <c r="K388" s="395" t="s">
        <v>2750</v>
      </c>
      <c r="L388" s="397" t="s">
        <v>2756</v>
      </c>
      <c r="M388" s="395"/>
      <c r="N388" s="395"/>
      <c r="O388" s="395"/>
      <c r="P388" s="395"/>
      <c r="Q388" s="395"/>
      <c r="R388" s="395"/>
      <c r="S388" s="395"/>
      <c r="T388" s="395"/>
      <c r="U388" s="395"/>
    </row>
    <row r="389" spans="1:21" ht="12.75">
      <c r="A389" s="397" t="s">
        <v>2749</v>
      </c>
      <c r="B389" s="395" t="s">
        <v>2755</v>
      </c>
      <c r="C389" s="395" t="s">
        <v>2754</v>
      </c>
      <c r="D389" s="395" t="s">
        <v>2753</v>
      </c>
      <c r="E389" s="395" t="s">
        <v>2752</v>
      </c>
      <c r="F389" s="399" t="s">
        <v>2697</v>
      </c>
      <c r="G389" s="399" t="s">
        <v>2738</v>
      </c>
      <c r="H389" s="401" t="s">
        <v>2747</v>
      </c>
      <c r="I389" s="401" t="s">
        <v>2746</v>
      </c>
      <c r="J389" s="399" t="s">
        <v>2751</v>
      </c>
      <c r="K389" s="395" t="s">
        <v>2750</v>
      </c>
      <c r="L389" s="397" t="s">
        <v>2749</v>
      </c>
      <c r="M389" s="395"/>
      <c r="N389" s="395"/>
      <c r="O389" s="395"/>
      <c r="P389" s="395"/>
      <c r="Q389" s="395"/>
      <c r="R389" s="395"/>
      <c r="S389" s="395"/>
      <c r="T389" s="395"/>
      <c r="U389" s="395"/>
    </row>
    <row r="390" spans="1:21" ht="12.75">
      <c r="A390" s="397" t="s">
        <v>2743</v>
      </c>
      <c r="B390" s="401" t="s">
        <v>2741</v>
      </c>
      <c r="C390" s="401" t="s">
        <v>2748</v>
      </c>
      <c r="D390" s="401" t="s">
        <v>2740</v>
      </c>
      <c r="E390" s="401" t="s">
        <v>2739</v>
      </c>
      <c r="F390" s="399" t="s">
        <v>2697</v>
      </c>
      <c r="G390" s="399" t="s">
        <v>2738</v>
      </c>
      <c r="H390" s="401" t="s">
        <v>2747</v>
      </c>
      <c r="I390" s="401" t="s">
        <v>2746</v>
      </c>
      <c r="J390" s="401" t="s">
        <v>2745</v>
      </c>
      <c r="K390" s="399" t="s">
        <v>2744</v>
      </c>
      <c r="L390" s="397" t="s">
        <v>2743</v>
      </c>
      <c r="M390" s="395"/>
      <c r="N390" s="395"/>
      <c r="O390" s="395"/>
      <c r="P390" s="395"/>
      <c r="Q390" s="395"/>
      <c r="R390" s="395"/>
      <c r="S390" s="395"/>
      <c r="T390" s="395"/>
      <c r="U390" s="395"/>
    </row>
    <row r="391" spans="1:21" ht="12.75">
      <c r="A391" s="397" t="s">
        <v>2736</v>
      </c>
      <c r="B391" s="399" t="s">
        <v>2742</v>
      </c>
      <c r="C391" s="401" t="s">
        <v>2741</v>
      </c>
      <c r="D391" s="401" t="s">
        <v>2740</v>
      </c>
      <c r="E391" s="401" t="s">
        <v>2739</v>
      </c>
      <c r="F391" s="399" t="s">
        <v>2697</v>
      </c>
      <c r="G391" s="399" t="s">
        <v>2738</v>
      </c>
      <c r="H391" s="401" t="s">
        <v>2737</v>
      </c>
      <c r="I391" s="399" t="s">
        <v>2733</v>
      </c>
      <c r="J391" s="399" t="s">
        <v>2729</v>
      </c>
      <c r="K391" s="399" t="s">
        <v>2732</v>
      </c>
      <c r="L391" s="397" t="s">
        <v>2736</v>
      </c>
      <c r="M391" s="395"/>
      <c r="N391" s="395"/>
      <c r="O391" s="395"/>
      <c r="P391" s="395"/>
      <c r="Q391" s="395"/>
      <c r="R391" s="395"/>
      <c r="S391" s="395"/>
      <c r="T391" s="395"/>
      <c r="U391" s="395"/>
    </row>
    <row r="392" spans="1:21" ht="12.75">
      <c r="A392" s="397" t="s">
        <v>2731</v>
      </c>
      <c r="B392" s="399" t="s">
        <v>2735</v>
      </c>
      <c r="C392" s="399" t="s">
        <v>2734</v>
      </c>
      <c r="D392" s="399" t="s">
        <v>2725</v>
      </c>
      <c r="E392" s="398" t="s">
        <v>2723</v>
      </c>
      <c r="F392" s="399" t="s">
        <v>2697</v>
      </c>
      <c r="G392" s="399" t="s">
        <v>2727</v>
      </c>
      <c r="H392" s="399" t="s">
        <v>2730</v>
      </c>
      <c r="I392" s="399" t="s">
        <v>2733</v>
      </c>
      <c r="J392" s="399" t="s">
        <v>2729</v>
      </c>
      <c r="K392" s="399" t="s">
        <v>2732</v>
      </c>
      <c r="L392" s="397" t="s">
        <v>2731</v>
      </c>
      <c r="M392" s="395"/>
      <c r="N392" s="395"/>
      <c r="O392" s="395"/>
      <c r="P392" s="395"/>
      <c r="Q392" s="395"/>
      <c r="R392" s="395"/>
      <c r="S392" s="395"/>
      <c r="T392" s="395"/>
      <c r="U392" s="395"/>
    </row>
    <row r="393" spans="1:21" ht="12.75">
      <c r="A393" s="397" t="s">
        <v>2728</v>
      </c>
      <c r="B393" s="400" t="s">
        <v>2720</v>
      </c>
      <c r="C393" s="398" t="s">
        <v>2719</v>
      </c>
      <c r="D393" s="399" t="s">
        <v>2725</v>
      </c>
      <c r="E393" s="398" t="s">
        <v>2723</v>
      </c>
      <c r="F393" s="399" t="s">
        <v>2697</v>
      </c>
      <c r="G393" s="399" t="s">
        <v>2727</v>
      </c>
      <c r="H393" s="399" t="s">
        <v>2730</v>
      </c>
      <c r="I393" s="398" t="s">
        <v>2722</v>
      </c>
      <c r="J393" s="399" t="s">
        <v>2729</v>
      </c>
      <c r="K393" s="398" t="s">
        <v>2715</v>
      </c>
      <c r="L393" s="397" t="s">
        <v>2728</v>
      </c>
      <c r="M393" s="395"/>
      <c r="N393" s="395"/>
      <c r="O393" s="395"/>
      <c r="P393" s="395"/>
      <c r="Q393" s="395"/>
      <c r="R393" s="395"/>
      <c r="S393" s="395"/>
      <c r="T393" s="395"/>
      <c r="U393" s="395"/>
    </row>
    <row r="394" spans="1:21" ht="12.75">
      <c r="A394" s="397" t="s">
        <v>2726</v>
      </c>
      <c r="B394" s="400" t="s">
        <v>2720</v>
      </c>
      <c r="C394" s="398" t="s">
        <v>2719</v>
      </c>
      <c r="D394" s="399" t="s">
        <v>2725</v>
      </c>
      <c r="E394" s="398" t="s">
        <v>2723</v>
      </c>
      <c r="F394" s="399" t="s">
        <v>2697</v>
      </c>
      <c r="G394" s="399" t="s">
        <v>2727</v>
      </c>
      <c r="H394" s="398" t="s">
        <v>2718</v>
      </c>
      <c r="I394" s="398" t="s">
        <v>2722</v>
      </c>
      <c r="J394" s="398" t="s">
        <v>2717</v>
      </c>
      <c r="K394" s="398" t="s">
        <v>2715</v>
      </c>
      <c r="L394" s="397" t="s">
        <v>2726</v>
      </c>
      <c r="M394" s="395"/>
      <c r="N394" s="395"/>
      <c r="O394" s="395"/>
      <c r="P394" s="395"/>
      <c r="Q394" s="395"/>
      <c r="R394" s="395"/>
      <c r="S394" s="395"/>
      <c r="T394" s="395"/>
      <c r="U394" s="395"/>
    </row>
    <row r="395" spans="1:21" ht="12.75">
      <c r="A395" s="397" t="s">
        <v>2724</v>
      </c>
      <c r="B395" s="400" t="s">
        <v>2720</v>
      </c>
      <c r="C395" s="398" t="s">
        <v>2719</v>
      </c>
      <c r="D395" s="399" t="s">
        <v>2725</v>
      </c>
      <c r="E395" s="398" t="s">
        <v>2723</v>
      </c>
      <c r="F395" s="399" t="s">
        <v>2697</v>
      </c>
      <c r="G395" s="398" t="s">
        <v>2696</v>
      </c>
      <c r="H395" s="398" t="s">
        <v>2718</v>
      </c>
      <c r="I395" s="398" t="s">
        <v>2722</v>
      </c>
      <c r="J395" s="398" t="s">
        <v>2717</v>
      </c>
      <c r="K395" s="398" t="s">
        <v>2715</v>
      </c>
      <c r="L395" s="397" t="s">
        <v>2724</v>
      </c>
      <c r="M395" s="395"/>
      <c r="N395" s="395"/>
      <c r="O395" s="395"/>
      <c r="P395" s="395"/>
      <c r="Q395" s="395"/>
      <c r="R395" s="395"/>
      <c r="S395" s="395"/>
      <c r="T395" s="395"/>
      <c r="U395" s="395"/>
    </row>
    <row r="396" spans="1:21" ht="12.75">
      <c r="A396" s="397" t="s">
        <v>2721</v>
      </c>
      <c r="B396" s="398" t="s">
        <v>2711</v>
      </c>
      <c r="C396" s="400" t="s">
        <v>2720</v>
      </c>
      <c r="D396" s="398" t="s">
        <v>2719</v>
      </c>
      <c r="E396" s="398" t="s">
        <v>2723</v>
      </c>
      <c r="F396" s="399" t="s">
        <v>2697</v>
      </c>
      <c r="G396" s="398" t="s">
        <v>2696</v>
      </c>
      <c r="H396" s="398" t="s">
        <v>2718</v>
      </c>
      <c r="I396" s="398" t="s">
        <v>2722</v>
      </c>
      <c r="J396" s="398" t="s">
        <v>2717</v>
      </c>
      <c r="K396" s="398" t="s">
        <v>2715</v>
      </c>
      <c r="L396" s="397" t="s">
        <v>2721</v>
      </c>
      <c r="M396" s="395"/>
      <c r="N396" s="395"/>
      <c r="O396" s="395"/>
      <c r="P396" s="395"/>
      <c r="Q396" s="395"/>
      <c r="R396" s="395"/>
      <c r="S396" s="395"/>
      <c r="T396" s="395"/>
      <c r="U396" s="395"/>
    </row>
    <row r="397" spans="1:21" ht="12.75">
      <c r="A397" s="397" t="s">
        <v>2716</v>
      </c>
      <c r="B397" s="398" t="s">
        <v>2712</v>
      </c>
      <c r="C397" s="398" t="s">
        <v>2711</v>
      </c>
      <c r="D397" s="400" t="s">
        <v>2720</v>
      </c>
      <c r="E397" s="398" t="s">
        <v>2719</v>
      </c>
      <c r="F397" s="399" t="s">
        <v>2697</v>
      </c>
      <c r="G397" s="398" t="s">
        <v>2696</v>
      </c>
      <c r="H397" s="398" t="s">
        <v>2718</v>
      </c>
      <c r="I397" s="398" t="s">
        <v>2710</v>
      </c>
      <c r="J397" s="398" t="s">
        <v>2717</v>
      </c>
      <c r="K397" s="398" t="s">
        <v>2715</v>
      </c>
      <c r="L397" s="397" t="s">
        <v>2716</v>
      </c>
      <c r="M397" s="395"/>
      <c r="N397" s="395"/>
      <c r="O397" s="395"/>
      <c r="P397" s="395"/>
      <c r="Q397" s="395"/>
      <c r="R397" s="395"/>
      <c r="S397" s="395"/>
      <c r="T397" s="395"/>
      <c r="U397" s="395"/>
    </row>
    <row r="398" spans="1:21" ht="12.75">
      <c r="A398" s="397" t="s">
        <v>2714</v>
      </c>
      <c r="B398" s="398" t="s">
        <v>2698</v>
      </c>
      <c r="C398" s="398" t="s">
        <v>2713</v>
      </c>
      <c r="D398" s="398" t="s">
        <v>2712</v>
      </c>
      <c r="E398" s="398" t="s">
        <v>2711</v>
      </c>
      <c r="F398" s="399" t="s">
        <v>2697</v>
      </c>
      <c r="G398" s="398" t="s">
        <v>2696</v>
      </c>
      <c r="H398" s="398" t="s">
        <v>2707</v>
      </c>
      <c r="I398" s="398" t="s">
        <v>2710</v>
      </c>
      <c r="J398" s="398" t="s">
        <v>2706</v>
      </c>
      <c r="K398" s="398" t="s">
        <v>2715</v>
      </c>
      <c r="L398" s="397" t="s">
        <v>2714</v>
      </c>
      <c r="M398" s="395"/>
      <c r="N398" s="395"/>
      <c r="O398" s="395"/>
      <c r="P398" s="395"/>
      <c r="Q398" s="395"/>
      <c r="R398" s="395"/>
      <c r="S398" s="395"/>
      <c r="T398" s="395"/>
      <c r="U398" s="395"/>
    </row>
    <row r="399" spans="1:21" ht="12.75">
      <c r="A399" s="397" t="s">
        <v>2708</v>
      </c>
      <c r="B399" s="398" t="s">
        <v>2698</v>
      </c>
      <c r="C399" s="398" t="s">
        <v>2713</v>
      </c>
      <c r="D399" s="398" t="s">
        <v>2712</v>
      </c>
      <c r="E399" s="398" t="s">
        <v>2711</v>
      </c>
      <c r="F399" s="399" t="s">
        <v>2697</v>
      </c>
      <c r="G399" s="398" t="s">
        <v>2696</v>
      </c>
      <c r="H399" s="398" t="s">
        <v>2707</v>
      </c>
      <c r="I399" s="398" t="s">
        <v>2710</v>
      </c>
      <c r="J399" s="398" t="s">
        <v>2706</v>
      </c>
      <c r="K399" s="398" t="s">
        <v>2709</v>
      </c>
      <c r="L399" s="397" t="s">
        <v>2708</v>
      </c>
      <c r="M399" s="395"/>
      <c r="N399" s="395"/>
      <c r="O399" s="395"/>
      <c r="P399" s="395"/>
      <c r="Q399" s="395"/>
      <c r="R399" s="395"/>
      <c r="S399" s="395"/>
      <c r="T399" s="395"/>
      <c r="U399" s="395"/>
    </row>
    <row r="400" spans="1:21" ht="12.75">
      <c r="A400" s="397" t="s">
        <v>2705</v>
      </c>
      <c r="B400" s="398" t="s">
        <v>2701</v>
      </c>
      <c r="C400" s="398" t="s">
        <v>2700</v>
      </c>
      <c r="D400" s="398" t="s">
        <v>2699</v>
      </c>
      <c r="E400" s="398" t="s">
        <v>2698</v>
      </c>
      <c r="F400" s="399" t="s">
        <v>2697</v>
      </c>
      <c r="G400" s="398" t="s">
        <v>2696</v>
      </c>
      <c r="H400" s="398" t="s">
        <v>2707</v>
      </c>
      <c r="I400" s="398" t="s">
        <v>2703</v>
      </c>
      <c r="J400" s="398" t="s">
        <v>2706</v>
      </c>
      <c r="K400" s="398" t="s">
        <v>2692</v>
      </c>
      <c r="L400" s="397" t="s">
        <v>2705</v>
      </c>
      <c r="M400" s="395"/>
      <c r="N400" s="395"/>
      <c r="O400" s="395"/>
      <c r="P400" s="395"/>
      <c r="Q400" s="395"/>
      <c r="R400" s="395"/>
      <c r="S400" s="395"/>
      <c r="T400" s="395"/>
      <c r="U400" s="395"/>
    </row>
    <row r="401" spans="1:21" ht="12.75">
      <c r="A401" s="397" t="s">
        <v>2702</v>
      </c>
      <c r="B401" s="398" t="s">
        <v>2701</v>
      </c>
      <c r="C401" s="398" t="s">
        <v>2700</v>
      </c>
      <c r="D401" s="398" t="s">
        <v>2699</v>
      </c>
      <c r="E401" s="398" t="s">
        <v>2698</v>
      </c>
      <c r="F401" s="399" t="s">
        <v>2697</v>
      </c>
      <c r="G401" s="398" t="s">
        <v>2696</v>
      </c>
      <c r="H401" s="398" t="s">
        <v>2704</v>
      </c>
      <c r="I401" s="398" t="s">
        <v>2703</v>
      </c>
      <c r="J401" s="398" t="s">
        <v>2693</v>
      </c>
      <c r="K401" s="398" t="s">
        <v>2692</v>
      </c>
      <c r="L401" s="397" t="s">
        <v>2702</v>
      </c>
      <c r="M401" s="395"/>
      <c r="N401" s="395"/>
      <c r="O401" s="395"/>
      <c r="P401" s="395"/>
      <c r="Q401" s="395"/>
      <c r="R401" s="395"/>
      <c r="S401" s="395"/>
      <c r="T401" s="395"/>
      <c r="U401" s="395"/>
    </row>
    <row r="402" spans="1:21" ht="12.75">
      <c r="A402" s="397" t="s">
        <v>2691</v>
      </c>
      <c r="B402" s="398" t="s">
        <v>2701</v>
      </c>
      <c r="C402" s="398" t="s">
        <v>2700</v>
      </c>
      <c r="D402" s="398" t="s">
        <v>2699</v>
      </c>
      <c r="E402" s="398" t="s">
        <v>2698</v>
      </c>
      <c r="F402" s="399" t="s">
        <v>2697</v>
      </c>
      <c r="G402" s="398" t="s">
        <v>2696</v>
      </c>
      <c r="H402" s="398" t="s">
        <v>2695</v>
      </c>
      <c r="I402" s="398" t="s">
        <v>2694</v>
      </c>
      <c r="J402" s="398" t="s">
        <v>2693</v>
      </c>
      <c r="K402" s="398" t="s">
        <v>2692</v>
      </c>
      <c r="L402" s="397" t="s">
        <v>2691</v>
      </c>
      <c r="M402" s="395"/>
      <c r="N402" s="395"/>
      <c r="O402" s="395"/>
      <c r="P402" s="395"/>
      <c r="Q402" s="395"/>
      <c r="R402" s="395"/>
      <c r="S402" s="395"/>
      <c r="T402" s="395"/>
      <c r="U402" s="395"/>
    </row>
    <row r="403" spans="1:21" ht="12.75">
      <c r="A403" s="397" t="s">
        <v>1475</v>
      </c>
      <c r="B403" s="397" t="s">
        <v>2690</v>
      </c>
      <c r="C403" s="397" t="s">
        <v>2689</v>
      </c>
      <c r="D403" s="397" t="s">
        <v>2688</v>
      </c>
      <c r="E403" s="397" t="s">
        <v>2687</v>
      </c>
      <c r="F403" s="397" t="s">
        <v>2686</v>
      </c>
      <c r="G403" s="397" t="s">
        <v>2686</v>
      </c>
      <c r="H403" s="397" t="s">
        <v>2685</v>
      </c>
      <c r="I403" s="397" t="s">
        <v>2684</v>
      </c>
      <c r="J403" s="397" t="s">
        <v>2684</v>
      </c>
      <c r="K403" s="397" t="s">
        <v>2683</v>
      </c>
      <c r="M403" s="395"/>
      <c r="N403" s="395"/>
      <c r="O403" s="395"/>
      <c r="P403" s="395"/>
      <c r="Q403" s="395"/>
      <c r="R403" s="395"/>
      <c r="S403" s="395"/>
      <c r="T403" s="395"/>
      <c r="U403" s="395"/>
    </row>
    <row r="404" spans="1:21" ht="12.75">
      <c r="B404" s="397"/>
      <c r="C404" s="397" t="s">
        <v>2682</v>
      </c>
      <c r="D404" s="397" t="s">
        <v>2681</v>
      </c>
      <c r="E404" s="397" t="s">
        <v>2680</v>
      </c>
      <c r="F404" s="397"/>
      <c r="G404" s="397" t="s">
        <v>2682</v>
      </c>
      <c r="H404" s="397" t="s">
        <v>2681</v>
      </c>
      <c r="I404" s="397" t="s">
        <v>2680</v>
      </c>
      <c r="K404" s="395"/>
      <c r="L404" s="395"/>
      <c r="M404" s="395"/>
      <c r="N404" s="395"/>
      <c r="O404" s="395"/>
      <c r="P404" s="395"/>
      <c r="Q404" s="395"/>
      <c r="R404" s="395"/>
      <c r="S404" s="395"/>
      <c r="T404" s="395"/>
      <c r="U404" s="395"/>
    </row>
    <row r="405" spans="1:21" ht="12.75">
      <c r="B405" s="396" t="s">
        <v>2679</v>
      </c>
      <c r="C405" s="267" t="s">
        <v>2678</v>
      </c>
      <c r="D405" s="267" t="s">
        <v>2677</v>
      </c>
      <c r="E405" s="267" t="s">
        <v>2676</v>
      </c>
      <c r="F405" s="396" t="s">
        <v>2679</v>
      </c>
      <c r="G405" s="267" t="s">
        <v>2678</v>
      </c>
      <c r="H405" s="267" t="s">
        <v>2677</v>
      </c>
      <c r="I405" s="267" t="s">
        <v>2676</v>
      </c>
      <c r="K405" s="395"/>
      <c r="L405" s="395"/>
      <c r="M405" s="395"/>
      <c r="N405" s="395"/>
      <c r="O405" s="395"/>
      <c r="P405" s="395"/>
      <c r="Q405" s="395"/>
      <c r="R405" s="395"/>
      <c r="S405" s="395"/>
      <c r="T405" s="395"/>
      <c r="U405" s="395"/>
    </row>
    <row r="406" spans="1:21" ht="12.75">
      <c r="B406" s="396" t="s">
        <v>1426</v>
      </c>
      <c r="C406" s="267" t="s">
        <v>2675</v>
      </c>
      <c r="D406" s="267" t="s">
        <v>2674</v>
      </c>
      <c r="E406" s="267" t="s">
        <v>2673</v>
      </c>
      <c r="F406" s="396" t="s">
        <v>1426</v>
      </c>
      <c r="G406" s="267" t="s">
        <v>2675</v>
      </c>
      <c r="H406" s="267" t="s">
        <v>2674</v>
      </c>
      <c r="I406" s="267" t="s">
        <v>2673</v>
      </c>
      <c r="K406" s="395"/>
      <c r="L406" s="395"/>
      <c r="M406" s="395"/>
      <c r="N406" s="395"/>
      <c r="O406" s="395"/>
      <c r="P406" s="395"/>
      <c r="Q406" s="395"/>
      <c r="R406" s="395"/>
      <c r="S406" s="395"/>
      <c r="T406" s="395"/>
      <c r="U406" s="395"/>
    </row>
    <row r="407" spans="1:21" ht="12.75">
      <c r="K407" s="395"/>
      <c r="L407" s="395"/>
      <c r="M407" s="395"/>
      <c r="N407" s="395"/>
      <c r="O407" s="395"/>
      <c r="P407" s="395"/>
      <c r="Q407" s="395"/>
      <c r="R407" s="395"/>
      <c r="S407" s="395"/>
      <c r="T407" s="395"/>
      <c r="U407" s="395"/>
    </row>
    <row r="408" spans="1:21" ht="12.75">
      <c r="K408" s="395"/>
      <c r="L408" s="395"/>
      <c r="M408" s="395"/>
      <c r="N408" s="395"/>
      <c r="O408" s="395"/>
      <c r="P408" s="395"/>
      <c r="Q408" s="395"/>
      <c r="R408" s="395"/>
      <c r="S408" s="395"/>
      <c r="T408" s="395"/>
      <c r="U408" s="395"/>
    </row>
    <row r="409" spans="1:21" ht="12.75">
      <c r="K409" s="395"/>
      <c r="L409" s="395"/>
      <c r="M409" s="395"/>
      <c r="N409" s="395"/>
      <c r="O409" s="395"/>
      <c r="P409" s="395"/>
      <c r="Q409" s="395"/>
      <c r="R409" s="395"/>
      <c r="S409" s="395"/>
      <c r="T409" s="395"/>
      <c r="U409" s="395"/>
    </row>
    <row r="410" spans="1:21" ht="12.75">
      <c r="K410" s="395"/>
      <c r="L410" s="395"/>
      <c r="M410" s="395"/>
      <c r="N410" s="395"/>
      <c r="O410" s="395"/>
      <c r="P410" s="395"/>
      <c r="Q410" s="395"/>
      <c r="R410" s="395"/>
      <c r="S410" s="395"/>
      <c r="T410" s="395"/>
      <c r="U410" s="395"/>
    </row>
    <row r="411" spans="1:21" ht="12.75">
      <c r="K411" s="395"/>
      <c r="L411" s="395"/>
      <c r="M411" s="395"/>
      <c r="N411" s="395"/>
      <c r="O411" s="395"/>
      <c r="P411" s="395"/>
      <c r="Q411" s="395"/>
      <c r="R411" s="395"/>
      <c r="S411" s="395"/>
      <c r="T411" s="395"/>
      <c r="U411" s="395"/>
    </row>
    <row r="412" spans="1:21" ht="12.75">
      <c r="K412" s="395"/>
      <c r="L412" s="395"/>
      <c r="M412" s="395"/>
      <c r="N412" s="395"/>
      <c r="O412" s="395"/>
      <c r="P412" s="395"/>
      <c r="Q412" s="395"/>
      <c r="R412" s="395"/>
      <c r="S412" s="395"/>
      <c r="T412" s="395"/>
      <c r="U412" s="395"/>
    </row>
    <row r="413" spans="1:21" ht="12.75">
      <c r="K413" s="395"/>
      <c r="L413" s="395"/>
      <c r="M413" s="395"/>
      <c r="N413" s="395"/>
      <c r="O413" s="395"/>
      <c r="P413" s="395"/>
      <c r="Q413" s="395"/>
      <c r="R413" s="395"/>
      <c r="S413" s="395"/>
      <c r="T413" s="395"/>
      <c r="U413" s="395"/>
    </row>
    <row r="414" spans="1:21" ht="12.75">
      <c r="K414" s="395"/>
      <c r="L414" s="395"/>
      <c r="M414" s="395"/>
      <c r="N414" s="395"/>
      <c r="O414" s="395"/>
      <c r="P414" s="395"/>
      <c r="Q414" s="395"/>
      <c r="R414" s="395"/>
      <c r="S414" s="395"/>
      <c r="T414" s="395"/>
      <c r="U414" s="395"/>
    </row>
    <row r="415" spans="1:21" ht="12.75">
      <c r="K415" s="395"/>
      <c r="L415" s="395"/>
      <c r="M415" s="395"/>
      <c r="N415" s="395"/>
      <c r="O415" s="395"/>
      <c r="P415" s="395"/>
      <c r="Q415" s="395"/>
      <c r="R415" s="395"/>
      <c r="S415" s="395"/>
      <c r="T415" s="395"/>
      <c r="U415" s="395"/>
    </row>
    <row r="416" spans="1:21" ht="12.75">
      <c r="K416" s="395"/>
      <c r="L416" s="395"/>
      <c r="M416" s="395"/>
      <c r="N416" s="395"/>
      <c r="O416" s="395"/>
      <c r="P416" s="395"/>
      <c r="Q416" s="395"/>
      <c r="R416" s="395"/>
      <c r="S416" s="395"/>
      <c r="T416" s="395"/>
      <c r="U416" s="395"/>
    </row>
    <row r="417" spans="11:21" ht="12.75">
      <c r="K417" s="395"/>
      <c r="L417" s="395"/>
      <c r="M417" s="395"/>
      <c r="N417" s="395"/>
      <c r="O417" s="395"/>
      <c r="P417" s="395"/>
      <c r="Q417" s="395"/>
      <c r="R417" s="395"/>
      <c r="S417" s="395"/>
      <c r="T417" s="395"/>
      <c r="U417" s="395"/>
    </row>
    <row r="418" spans="11:21" ht="12.75">
      <c r="K418" s="395"/>
      <c r="L418" s="395"/>
      <c r="M418" s="395"/>
      <c r="N418" s="395"/>
      <c r="O418" s="395"/>
      <c r="P418" s="395"/>
      <c r="Q418" s="395"/>
      <c r="R418" s="395"/>
      <c r="S418" s="395"/>
      <c r="T418" s="395"/>
      <c r="U418" s="395"/>
    </row>
    <row r="419" spans="11:21" ht="12.75">
      <c r="K419" s="395"/>
      <c r="L419" s="395"/>
      <c r="M419" s="395"/>
      <c r="N419" s="395"/>
      <c r="O419" s="395"/>
      <c r="P419" s="395"/>
      <c r="Q419" s="395"/>
      <c r="R419" s="395"/>
      <c r="S419" s="395"/>
      <c r="T419" s="395"/>
      <c r="U419" s="395"/>
    </row>
    <row r="420" spans="11:21" ht="12.75">
      <c r="K420" s="395"/>
      <c r="L420" s="395"/>
      <c r="M420" s="395"/>
      <c r="N420" s="395"/>
      <c r="O420" s="395"/>
      <c r="P420" s="395"/>
      <c r="Q420" s="395"/>
      <c r="R420" s="395"/>
      <c r="S420" s="395"/>
      <c r="T420" s="395"/>
      <c r="U420" s="395"/>
    </row>
    <row r="421" spans="11:21" ht="12.75">
      <c r="K421" s="395"/>
      <c r="L421" s="395"/>
      <c r="M421" s="395"/>
      <c r="N421" s="395"/>
      <c r="O421" s="395"/>
      <c r="P421" s="395"/>
      <c r="Q421" s="395"/>
      <c r="R421" s="395"/>
      <c r="S421" s="395"/>
      <c r="T421" s="395"/>
      <c r="U421" s="395"/>
    </row>
    <row r="422" spans="11:21" ht="12.75">
      <c r="K422" s="395"/>
      <c r="L422" s="395"/>
      <c r="M422" s="395"/>
      <c r="N422" s="395"/>
      <c r="O422" s="395"/>
      <c r="P422" s="395"/>
      <c r="Q422" s="395"/>
      <c r="R422" s="395"/>
      <c r="S422" s="395"/>
      <c r="T422" s="395"/>
      <c r="U422" s="395"/>
    </row>
    <row r="423" spans="11:21" ht="12.75">
      <c r="K423" s="395"/>
      <c r="L423" s="395"/>
      <c r="M423" s="395"/>
      <c r="N423" s="395"/>
      <c r="O423" s="395"/>
      <c r="P423" s="395"/>
      <c r="Q423" s="395"/>
      <c r="R423" s="395"/>
      <c r="S423" s="395"/>
      <c r="T423" s="395"/>
      <c r="U423" s="395"/>
    </row>
    <row r="424" spans="11:21" ht="12.75">
      <c r="K424" s="395"/>
      <c r="L424" s="395"/>
      <c r="M424" s="395"/>
      <c r="N424" s="395"/>
      <c r="O424" s="395"/>
      <c r="P424" s="395"/>
      <c r="Q424" s="395"/>
      <c r="R424" s="395"/>
      <c r="S424" s="395"/>
      <c r="T424" s="395"/>
      <c r="U424" s="395"/>
    </row>
    <row r="425" spans="11:21" ht="12.75">
      <c r="K425" s="395"/>
      <c r="L425" s="395"/>
      <c r="M425" s="395"/>
      <c r="N425" s="395"/>
      <c r="O425" s="395"/>
      <c r="P425" s="395"/>
      <c r="Q425" s="395"/>
      <c r="R425" s="395"/>
      <c r="S425" s="395"/>
      <c r="T425" s="395"/>
      <c r="U425" s="395"/>
    </row>
    <row r="426" spans="11:21" ht="12.75">
      <c r="K426" s="395"/>
      <c r="L426" s="395"/>
      <c r="M426" s="395"/>
      <c r="N426" s="395"/>
      <c r="O426" s="395"/>
      <c r="P426" s="395"/>
      <c r="Q426" s="395"/>
      <c r="R426" s="395"/>
      <c r="S426" s="395"/>
      <c r="T426" s="395"/>
      <c r="U426" s="395"/>
    </row>
    <row r="427" spans="11:21" ht="12.75">
      <c r="K427" s="395"/>
      <c r="L427" s="395"/>
      <c r="M427" s="395"/>
      <c r="N427" s="395"/>
      <c r="O427" s="395"/>
      <c r="P427" s="395"/>
      <c r="Q427" s="395"/>
      <c r="R427" s="395"/>
      <c r="S427" s="395"/>
      <c r="T427" s="395"/>
      <c r="U427" s="395"/>
    </row>
    <row r="428" spans="11:21" ht="12.75">
      <c r="K428" s="395"/>
      <c r="L428" s="395"/>
      <c r="M428" s="395"/>
      <c r="N428" s="395"/>
      <c r="O428" s="395"/>
      <c r="P428" s="395"/>
      <c r="Q428" s="395"/>
      <c r="R428" s="395"/>
      <c r="S428" s="395"/>
      <c r="T428" s="395"/>
      <c r="U428" s="395"/>
    </row>
    <row r="429" spans="11:21" ht="12.75">
      <c r="K429" s="395"/>
      <c r="L429" s="395"/>
      <c r="M429" s="395"/>
      <c r="N429" s="395"/>
      <c r="O429" s="395"/>
      <c r="P429" s="395"/>
      <c r="Q429" s="395"/>
      <c r="R429" s="395"/>
      <c r="S429" s="395"/>
      <c r="T429" s="395"/>
      <c r="U429" s="395"/>
    </row>
    <row r="430" spans="11:21" ht="12.75">
      <c r="K430" s="395"/>
      <c r="L430" s="395"/>
      <c r="M430" s="395"/>
      <c r="N430" s="395"/>
      <c r="O430" s="395"/>
      <c r="P430" s="395"/>
      <c r="Q430" s="395"/>
      <c r="R430" s="395"/>
      <c r="S430" s="395"/>
      <c r="T430" s="395"/>
      <c r="U430" s="395"/>
    </row>
    <row r="431" spans="11:21" ht="12.75">
      <c r="K431" s="395"/>
      <c r="L431" s="395"/>
      <c r="M431" s="395"/>
      <c r="N431" s="395"/>
      <c r="O431" s="395"/>
      <c r="P431" s="395"/>
      <c r="Q431" s="395"/>
      <c r="R431" s="395"/>
      <c r="S431" s="395"/>
      <c r="T431" s="395"/>
      <c r="U431" s="395"/>
    </row>
    <row r="432" spans="11:21" ht="12.75">
      <c r="K432" s="395"/>
      <c r="L432" s="395"/>
      <c r="M432" s="395"/>
      <c r="N432" s="395"/>
      <c r="O432" s="395"/>
      <c r="P432" s="395"/>
      <c r="Q432" s="395"/>
      <c r="R432" s="395"/>
      <c r="S432" s="395"/>
      <c r="T432" s="395"/>
      <c r="U432" s="395"/>
    </row>
    <row r="433" spans="11:21" ht="12.75">
      <c r="K433" s="395"/>
      <c r="L433" s="395"/>
      <c r="M433" s="395"/>
      <c r="N433" s="395"/>
      <c r="O433" s="395"/>
      <c r="P433" s="395"/>
      <c r="Q433" s="395"/>
      <c r="R433" s="395"/>
      <c r="S433" s="395"/>
      <c r="T433" s="395"/>
      <c r="U433" s="395"/>
    </row>
    <row r="434" spans="11:21" ht="12.75">
      <c r="K434" s="395"/>
      <c r="L434" s="395"/>
      <c r="M434" s="395"/>
      <c r="N434" s="395"/>
      <c r="O434" s="395"/>
      <c r="P434" s="395"/>
      <c r="Q434" s="395"/>
      <c r="R434" s="395"/>
      <c r="S434" s="395"/>
      <c r="T434" s="395"/>
      <c r="U434" s="395"/>
    </row>
    <row r="435" spans="11:21" ht="12.75">
      <c r="K435" s="395"/>
      <c r="L435" s="395"/>
      <c r="M435" s="395"/>
      <c r="N435" s="395"/>
      <c r="O435" s="395"/>
      <c r="P435" s="395"/>
      <c r="Q435" s="395"/>
      <c r="R435" s="395"/>
      <c r="S435" s="395"/>
      <c r="T435" s="395"/>
      <c r="U435" s="395"/>
    </row>
    <row r="436" spans="11:21" ht="12.75">
      <c r="K436" s="395"/>
      <c r="L436" s="395"/>
      <c r="M436" s="395"/>
      <c r="N436" s="395"/>
      <c r="O436" s="395"/>
      <c r="P436" s="395"/>
      <c r="Q436" s="395"/>
      <c r="R436" s="395"/>
      <c r="S436" s="395"/>
      <c r="T436" s="395"/>
      <c r="U436" s="395"/>
    </row>
    <row r="437" spans="11:21" ht="12.75">
      <c r="K437" s="395"/>
      <c r="L437" s="395"/>
      <c r="M437" s="395"/>
      <c r="N437" s="395"/>
      <c r="O437" s="395"/>
      <c r="P437" s="395"/>
      <c r="Q437" s="395"/>
      <c r="R437" s="395"/>
      <c r="S437" s="395"/>
      <c r="T437" s="395"/>
      <c r="U437" s="395"/>
    </row>
    <row r="438" spans="11:21" ht="12.75">
      <c r="K438" s="395"/>
      <c r="L438" s="395"/>
      <c r="M438" s="395"/>
      <c r="N438" s="395"/>
      <c r="O438" s="395"/>
      <c r="P438" s="395"/>
      <c r="Q438" s="395"/>
      <c r="R438" s="395"/>
      <c r="S438" s="395"/>
      <c r="T438" s="395"/>
      <c r="U438" s="395"/>
    </row>
    <row r="439" spans="11:21" ht="12.75">
      <c r="K439" s="395"/>
      <c r="L439" s="395"/>
      <c r="M439" s="395"/>
      <c r="N439" s="395"/>
      <c r="O439" s="395"/>
      <c r="P439" s="395"/>
      <c r="Q439" s="395"/>
      <c r="R439" s="395"/>
      <c r="S439" s="395"/>
      <c r="T439" s="395"/>
      <c r="U439" s="395"/>
    </row>
    <row r="440" spans="11:21" ht="12.75">
      <c r="K440" s="395"/>
      <c r="L440" s="395"/>
      <c r="M440" s="395"/>
      <c r="N440" s="395"/>
      <c r="O440" s="395"/>
      <c r="P440" s="395"/>
      <c r="Q440" s="395"/>
      <c r="R440" s="395"/>
      <c r="S440" s="395"/>
      <c r="T440" s="395"/>
      <c r="U440" s="395"/>
    </row>
    <row r="441" spans="11:21" ht="12.75">
      <c r="K441" s="395"/>
      <c r="L441" s="395"/>
      <c r="M441" s="395"/>
      <c r="N441" s="395"/>
      <c r="O441" s="395"/>
      <c r="P441" s="395"/>
      <c r="Q441" s="395"/>
      <c r="R441" s="395"/>
      <c r="S441" s="395"/>
      <c r="T441" s="395"/>
      <c r="U441" s="395"/>
    </row>
    <row r="442" spans="11:21" ht="12.75">
      <c r="K442" s="395"/>
      <c r="L442" s="395"/>
      <c r="M442" s="395"/>
      <c r="N442" s="395"/>
      <c r="O442" s="395"/>
      <c r="P442" s="395"/>
      <c r="Q442" s="395"/>
      <c r="R442" s="395"/>
      <c r="S442" s="395"/>
      <c r="T442" s="395"/>
      <c r="U442" s="395"/>
    </row>
    <row r="443" spans="11:21" ht="12.75">
      <c r="K443" s="395"/>
      <c r="L443" s="395"/>
      <c r="M443" s="395"/>
      <c r="N443" s="395"/>
      <c r="O443" s="395"/>
      <c r="P443" s="395"/>
      <c r="Q443" s="395"/>
      <c r="R443" s="395"/>
      <c r="S443" s="395"/>
      <c r="T443" s="395"/>
      <c r="U443" s="395"/>
    </row>
    <row r="444" spans="11:21" ht="12.75">
      <c r="K444" s="395"/>
      <c r="L444" s="395"/>
      <c r="M444" s="395"/>
      <c r="N444" s="395"/>
      <c r="O444" s="395"/>
      <c r="P444" s="395"/>
      <c r="Q444" s="395"/>
      <c r="R444" s="395"/>
      <c r="S444" s="395"/>
      <c r="T444" s="395"/>
      <c r="U444" s="395"/>
    </row>
    <row r="445" spans="11:21" ht="12.75">
      <c r="K445" s="395"/>
      <c r="L445" s="395"/>
      <c r="M445" s="395"/>
      <c r="N445" s="395"/>
      <c r="O445" s="395"/>
      <c r="P445" s="395"/>
      <c r="Q445" s="395"/>
      <c r="R445" s="395"/>
      <c r="S445" s="395"/>
      <c r="T445" s="395"/>
      <c r="U445" s="395"/>
    </row>
    <row r="446" spans="11:21" ht="12.75">
      <c r="K446" s="395"/>
      <c r="L446" s="395"/>
      <c r="M446" s="395"/>
      <c r="N446" s="395"/>
      <c r="O446" s="395"/>
      <c r="P446" s="395"/>
      <c r="Q446" s="395"/>
      <c r="R446" s="395"/>
      <c r="S446" s="395"/>
      <c r="T446" s="395"/>
      <c r="U446" s="395"/>
    </row>
    <row r="447" spans="11:21" ht="12.75">
      <c r="K447" s="395"/>
      <c r="L447" s="395"/>
      <c r="M447" s="395"/>
      <c r="N447" s="395"/>
      <c r="O447" s="395"/>
      <c r="P447" s="395"/>
      <c r="Q447" s="395"/>
      <c r="R447" s="395"/>
      <c r="S447" s="395"/>
      <c r="T447" s="395"/>
      <c r="U447" s="395"/>
    </row>
    <row r="448" spans="11:21" ht="12.75">
      <c r="K448" s="395"/>
      <c r="L448" s="395"/>
      <c r="M448" s="395"/>
      <c r="N448" s="395"/>
      <c r="O448" s="395"/>
      <c r="P448" s="395"/>
      <c r="Q448" s="395"/>
      <c r="R448" s="395"/>
      <c r="S448" s="395"/>
      <c r="T448" s="395"/>
      <c r="U448" s="395"/>
    </row>
    <row r="449" spans="11:21" ht="12.75">
      <c r="K449" s="395"/>
      <c r="L449" s="395"/>
      <c r="M449" s="395"/>
      <c r="N449" s="395"/>
      <c r="O449" s="395"/>
      <c r="P449" s="395"/>
      <c r="Q449" s="395"/>
      <c r="R449" s="395"/>
      <c r="S449" s="395"/>
      <c r="T449" s="395"/>
      <c r="U449" s="395"/>
    </row>
    <row r="450" spans="11:21" ht="12.75">
      <c r="K450" s="395"/>
      <c r="L450" s="395"/>
      <c r="M450" s="395"/>
      <c r="N450" s="395"/>
      <c r="O450" s="395"/>
      <c r="P450" s="395"/>
      <c r="Q450" s="395"/>
      <c r="R450" s="395"/>
      <c r="S450" s="395"/>
      <c r="T450" s="395"/>
      <c r="U450" s="395"/>
    </row>
    <row r="451" spans="11:21" ht="12.75">
      <c r="K451" s="395"/>
      <c r="L451" s="395"/>
      <c r="M451" s="395"/>
      <c r="N451" s="395"/>
      <c r="O451" s="395"/>
      <c r="P451" s="395"/>
      <c r="Q451" s="395"/>
      <c r="R451" s="395"/>
      <c r="S451" s="395"/>
      <c r="T451" s="395"/>
      <c r="U451" s="395"/>
    </row>
    <row r="452" spans="11:21" ht="12.75">
      <c r="K452" s="395"/>
      <c r="L452" s="395"/>
      <c r="M452" s="395"/>
      <c r="N452" s="395"/>
      <c r="O452" s="395"/>
      <c r="P452" s="395"/>
      <c r="Q452" s="395"/>
      <c r="R452" s="395"/>
      <c r="S452" s="395"/>
      <c r="T452" s="395"/>
      <c r="U452" s="395"/>
    </row>
    <row r="453" spans="11:21" ht="12.75">
      <c r="K453" s="395"/>
      <c r="L453" s="395"/>
      <c r="M453" s="395"/>
      <c r="N453" s="395"/>
      <c r="O453" s="395"/>
      <c r="P453" s="395"/>
      <c r="Q453" s="395"/>
      <c r="R453" s="395"/>
      <c r="S453" s="395"/>
      <c r="T453" s="395"/>
      <c r="U453" s="395"/>
    </row>
    <row r="454" spans="11:21" ht="12.75">
      <c r="K454" s="395"/>
      <c r="L454" s="395"/>
      <c r="M454" s="395"/>
      <c r="N454" s="395"/>
      <c r="O454" s="395"/>
      <c r="P454" s="395"/>
      <c r="Q454" s="395"/>
      <c r="R454" s="395"/>
      <c r="S454" s="395"/>
      <c r="T454" s="395"/>
      <c r="U454" s="395"/>
    </row>
    <row r="455" spans="11:21" ht="12.75">
      <c r="K455" s="395"/>
      <c r="L455" s="395"/>
      <c r="M455" s="395"/>
      <c r="N455" s="395"/>
      <c r="O455" s="395"/>
      <c r="P455" s="395"/>
      <c r="Q455" s="395"/>
      <c r="R455" s="395"/>
      <c r="S455" s="395"/>
      <c r="T455" s="395"/>
      <c r="U455" s="395"/>
    </row>
    <row r="456" spans="11:21" ht="12.75">
      <c r="K456" s="395"/>
      <c r="L456" s="395"/>
      <c r="M456" s="395"/>
      <c r="N456" s="395"/>
      <c r="O456" s="395"/>
      <c r="P456" s="395"/>
      <c r="Q456" s="395"/>
      <c r="R456" s="395"/>
      <c r="S456" s="395"/>
      <c r="T456" s="395"/>
      <c r="U456" s="395"/>
    </row>
    <row r="457" spans="11:21" ht="12.75">
      <c r="K457" s="395"/>
      <c r="L457" s="395"/>
      <c r="M457" s="395"/>
      <c r="N457" s="395"/>
      <c r="O457" s="395"/>
      <c r="P457" s="395"/>
      <c r="Q457" s="395"/>
      <c r="R457" s="395"/>
      <c r="S457" s="395"/>
      <c r="T457" s="395"/>
      <c r="U457" s="395"/>
    </row>
    <row r="458" spans="11:21" ht="12.75">
      <c r="K458" s="395"/>
      <c r="L458" s="395"/>
      <c r="M458" s="395"/>
      <c r="N458" s="395"/>
      <c r="O458" s="395"/>
      <c r="P458" s="395"/>
      <c r="Q458" s="395"/>
      <c r="R458" s="395"/>
      <c r="S458" s="395"/>
      <c r="T458" s="395"/>
      <c r="U458" s="395"/>
    </row>
    <row r="459" spans="11:21" ht="12.75">
      <c r="K459" s="395"/>
      <c r="L459" s="395"/>
      <c r="M459" s="395"/>
      <c r="N459" s="395"/>
      <c r="O459" s="395"/>
      <c r="P459" s="395"/>
      <c r="Q459" s="395"/>
      <c r="R459" s="395"/>
      <c r="S459" s="395"/>
      <c r="T459" s="395"/>
      <c r="U459" s="395"/>
    </row>
    <row r="460" spans="11:21" ht="12.75">
      <c r="K460" s="395"/>
      <c r="L460" s="395"/>
      <c r="M460" s="395"/>
      <c r="N460" s="395"/>
      <c r="O460" s="395"/>
      <c r="P460" s="395"/>
      <c r="Q460" s="395"/>
      <c r="R460" s="395"/>
      <c r="S460" s="395"/>
      <c r="T460" s="395"/>
      <c r="U460" s="395"/>
    </row>
    <row r="461" spans="11:21" ht="12.75">
      <c r="K461" s="395"/>
      <c r="L461" s="395"/>
      <c r="M461" s="395"/>
      <c r="N461" s="395"/>
      <c r="O461" s="395"/>
      <c r="P461" s="395"/>
      <c r="Q461" s="395"/>
      <c r="R461" s="395"/>
      <c r="S461" s="395"/>
      <c r="T461" s="395"/>
      <c r="U461" s="395"/>
    </row>
    <row r="462" spans="11:21" ht="12.75">
      <c r="K462" s="395"/>
      <c r="L462" s="395"/>
      <c r="M462" s="395"/>
      <c r="N462" s="395"/>
      <c r="O462" s="395"/>
      <c r="P462" s="395"/>
      <c r="Q462" s="395"/>
      <c r="R462" s="395"/>
      <c r="S462" s="395"/>
      <c r="T462" s="395"/>
      <c r="U462" s="395"/>
    </row>
    <row r="463" spans="11:21" ht="12.75">
      <c r="K463" s="395"/>
      <c r="L463" s="395"/>
      <c r="M463" s="395"/>
      <c r="N463" s="395"/>
      <c r="O463" s="395"/>
      <c r="P463" s="395"/>
      <c r="Q463" s="395"/>
      <c r="R463" s="395"/>
      <c r="S463" s="395"/>
      <c r="T463" s="395"/>
      <c r="U463" s="395"/>
    </row>
    <row r="464" spans="11:21" ht="12.75">
      <c r="K464" s="395"/>
      <c r="L464" s="395"/>
      <c r="M464" s="395"/>
      <c r="N464" s="395"/>
      <c r="O464" s="395"/>
      <c r="P464" s="395"/>
      <c r="Q464" s="395"/>
      <c r="R464" s="395"/>
      <c r="S464" s="395"/>
      <c r="T464" s="395"/>
      <c r="U464" s="395"/>
    </row>
    <row r="465" spans="11:21" ht="12.75">
      <c r="K465" s="395"/>
      <c r="L465" s="395"/>
      <c r="M465" s="395"/>
      <c r="N465" s="395"/>
      <c r="O465" s="395"/>
      <c r="P465" s="395"/>
      <c r="Q465" s="395"/>
      <c r="R465" s="395"/>
      <c r="S465" s="395"/>
      <c r="T465" s="395"/>
      <c r="U465" s="395"/>
    </row>
    <row r="466" spans="11:21" ht="12.75">
      <c r="K466" s="395"/>
      <c r="L466" s="395"/>
      <c r="M466" s="395"/>
      <c r="N466" s="395"/>
      <c r="O466" s="395"/>
      <c r="P466" s="395"/>
      <c r="Q466" s="395"/>
      <c r="R466" s="395"/>
      <c r="S466" s="395"/>
      <c r="T466" s="395"/>
      <c r="U466" s="395"/>
    </row>
    <row r="467" spans="11:21" ht="12.75">
      <c r="K467" s="395"/>
      <c r="L467" s="395"/>
      <c r="M467" s="395"/>
      <c r="N467" s="395"/>
      <c r="O467" s="395"/>
      <c r="P467" s="395"/>
      <c r="Q467" s="395"/>
      <c r="R467" s="395"/>
      <c r="S467" s="395"/>
      <c r="T467" s="395"/>
      <c r="U467" s="395"/>
    </row>
    <row r="468" spans="11:21" ht="12.75">
      <c r="K468" s="395"/>
      <c r="L468" s="395"/>
      <c r="M468" s="395"/>
      <c r="N468" s="395"/>
      <c r="O468" s="395"/>
      <c r="P468" s="395"/>
      <c r="Q468" s="395"/>
      <c r="R468" s="395"/>
      <c r="S468" s="395"/>
      <c r="T468" s="395"/>
      <c r="U468" s="395"/>
    </row>
    <row r="469" spans="11:21" ht="12.75">
      <c r="K469" s="395"/>
      <c r="L469" s="395"/>
      <c r="M469" s="395"/>
      <c r="N469" s="395"/>
      <c r="O469" s="395"/>
      <c r="P469" s="395"/>
      <c r="Q469" s="395"/>
      <c r="R469" s="395"/>
      <c r="S469" s="395"/>
      <c r="T469" s="395"/>
      <c r="U469" s="395"/>
    </row>
    <row r="470" spans="11:21" ht="12.75">
      <c r="K470" s="395"/>
      <c r="L470" s="395"/>
      <c r="M470" s="395"/>
      <c r="N470" s="395"/>
      <c r="O470" s="395"/>
      <c r="P470" s="395"/>
      <c r="Q470" s="395"/>
      <c r="R470" s="395"/>
      <c r="S470" s="395"/>
      <c r="T470" s="395"/>
      <c r="U470" s="395"/>
    </row>
    <row r="471" spans="11:21" ht="12.75">
      <c r="K471" s="395"/>
      <c r="L471" s="395"/>
      <c r="M471" s="395"/>
      <c r="N471" s="395"/>
      <c r="O471" s="395"/>
      <c r="P471" s="395"/>
      <c r="Q471" s="395"/>
      <c r="R471" s="395"/>
      <c r="S471" s="395"/>
      <c r="T471" s="395"/>
      <c r="U471" s="395"/>
    </row>
    <row r="472" spans="11:21" ht="12.75">
      <c r="K472" s="395"/>
      <c r="L472" s="395"/>
      <c r="M472" s="395"/>
      <c r="N472" s="395"/>
      <c r="O472" s="395"/>
      <c r="P472" s="395"/>
      <c r="Q472" s="395"/>
      <c r="R472" s="395"/>
      <c r="S472" s="395"/>
      <c r="T472" s="395"/>
      <c r="U472" s="395"/>
    </row>
    <row r="473" spans="11:21" ht="12.75">
      <c r="K473" s="395"/>
      <c r="L473" s="395"/>
      <c r="M473" s="395"/>
      <c r="N473" s="395"/>
      <c r="O473" s="395"/>
      <c r="P473" s="395"/>
      <c r="Q473" s="395"/>
      <c r="R473" s="395"/>
      <c r="S473" s="395"/>
      <c r="T473" s="395"/>
      <c r="U473" s="395"/>
    </row>
    <row r="474" spans="11:21" ht="12.75">
      <c r="K474" s="395"/>
      <c r="L474" s="395"/>
      <c r="M474" s="395"/>
      <c r="N474" s="395"/>
      <c r="O474" s="395"/>
      <c r="P474" s="395"/>
      <c r="Q474" s="395"/>
      <c r="R474" s="395"/>
      <c r="S474" s="395"/>
      <c r="T474" s="395"/>
      <c r="U474" s="395"/>
    </row>
    <row r="475" spans="11:21" ht="12.75">
      <c r="K475" s="395"/>
      <c r="L475" s="395"/>
      <c r="M475" s="395"/>
      <c r="N475" s="395"/>
      <c r="O475" s="395"/>
      <c r="P475" s="395"/>
      <c r="Q475" s="395"/>
      <c r="R475" s="395"/>
      <c r="S475" s="395"/>
      <c r="T475" s="395"/>
      <c r="U475" s="395"/>
    </row>
    <row r="476" spans="11:21" ht="12.75">
      <c r="K476" s="395"/>
      <c r="L476" s="395"/>
      <c r="M476" s="395"/>
      <c r="N476" s="395"/>
      <c r="O476" s="395"/>
      <c r="P476" s="395"/>
      <c r="Q476" s="395"/>
      <c r="R476" s="395"/>
      <c r="S476" s="395"/>
      <c r="T476" s="395"/>
      <c r="U476" s="395"/>
    </row>
    <row r="477" spans="11:21" ht="12.75">
      <c r="K477" s="395"/>
      <c r="L477" s="395"/>
      <c r="M477" s="395"/>
      <c r="N477" s="395"/>
      <c r="O477" s="395"/>
      <c r="P477" s="395"/>
      <c r="Q477" s="395"/>
      <c r="R477" s="395"/>
      <c r="S477" s="395"/>
      <c r="T477" s="395"/>
      <c r="U477" s="395"/>
    </row>
    <row r="478" spans="11:21" ht="12.75">
      <c r="K478" s="395"/>
      <c r="L478" s="395"/>
      <c r="M478" s="395"/>
      <c r="N478" s="395"/>
      <c r="O478" s="395"/>
      <c r="P478" s="395"/>
      <c r="Q478" s="395"/>
      <c r="R478" s="395"/>
      <c r="S478" s="395"/>
      <c r="T478" s="395"/>
      <c r="U478" s="395"/>
    </row>
    <row r="479" spans="11:21" ht="12.75">
      <c r="K479" s="395"/>
      <c r="L479" s="395"/>
      <c r="M479" s="395"/>
      <c r="N479" s="395"/>
      <c r="O479" s="395"/>
      <c r="P479" s="395"/>
      <c r="Q479" s="395"/>
      <c r="R479" s="395"/>
      <c r="S479" s="395"/>
      <c r="T479" s="395"/>
      <c r="U479" s="395"/>
    </row>
    <row r="480" spans="11:21" ht="12.75">
      <c r="K480" s="395"/>
      <c r="L480" s="395"/>
      <c r="M480" s="395"/>
      <c r="N480" s="395"/>
      <c r="O480" s="395"/>
      <c r="P480" s="395"/>
      <c r="Q480" s="395"/>
      <c r="R480" s="395"/>
      <c r="S480" s="395"/>
      <c r="T480" s="395"/>
      <c r="U480" s="395"/>
    </row>
    <row r="481" spans="11:21" ht="12.75">
      <c r="K481" s="395"/>
      <c r="L481" s="395"/>
      <c r="M481" s="395"/>
      <c r="N481" s="395"/>
      <c r="O481" s="395"/>
      <c r="P481" s="395"/>
      <c r="Q481" s="395"/>
      <c r="R481" s="395"/>
      <c r="S481" s="395"/>
      <c r="T481" s="395"/>
      <c r="U481" s="395"/>
    </row>
    <row r="482" spans="11:21" ht="12.75">
      <c r="K482" s="395"/>
      <c r="L482" s="395"/>
      <c r="M482" s="395"/>
      <c r="N482" s="395"/>
      <c r="O482" s="395"/>
      <c r="P482" s="395"/>
      <c r="Q482" s="395"/>
      <c r="R482" s="395"/>
      <c r="S482" s="395"/>
      <c r="T482" s="395"/>
      <c r="U482" s="395"/>
    </row>
    <row r="483" spans="11:21" ht="12.75">
      <c r="K483" s="395"/>
      <c r="L483" s="395"/>
      <c r="M483" s="395"/>
      <c r="N483" s="395"/>
      <c r="O483" s="395"/>
      <c r="P483" s="395"/>
      <c r="Q483" s="395"/>
      <c r="R483" s="395"/>
      <c r="S483" s="395"/>
      <c r="T483" s="395"/>
      <c r="U483" s="395"/>
    </row>
    <row r="484" spans="11:21" ht="12.75">
      <c r="K484" s="395"/>
      <c r="L484" s="395"/>
      <c r="M484" s="395"/>
      <c r="N484" s="395"/>
      <c r="O484" s="395"/>
      <c r="P484" s="395"/>
      <c r="Q484" s="395"/>
      <c r="R484" s="395"/>
      <c r="S484" s="395"/>
      <c r="T484" s="395"/>
      <c r="U484" s="395"/>
    </row>
    <row r="485" spans="11:21" ht="12.75">
      <c r="K485" s="395"/>
      <c r="L485" s="395"/>
      <c r="M485" s="395"/>
      <c r="N485" s="395"/>
      <c r="O485" s="395"/>
      <c r="P485" s="395"/>
      <c r="Q485" s="395"/>
      <c r="R485" s="395"/>
      <c r="S485" s="395"/>
      <c r="T485" s="395"/>
      <c r="U485" s="395"/>
    </row>
    <row r="486" spans="11:21" ht="12.75">
      <c r="K486" s="395"/>
      <c r="L486" s="395"/>
      <c r="M486" s="395"/>
      <c r="N486" s="395"/>
      <c r="O486" s="395"/>
      <c r="P486" s="395"/>
      <c r="Q486" s="395"/>
      <c r="R486" s="395"/>
      <c r="S486" s="395"/>
      <c r="T486" s="395"/>
      <c r="U486" s="395"/>
    </row>
    <row r="487" spans="11:21" ht="12.75">
      <c r="K487" s="395"/>
      <c r="L487" s="395"/>
      <c r="M487" s="395"/>
      <c r="N487" s="395"/>
      <c r="O487" s="395"/>
      <c r="P487" s="395"/>
      <c r="Q487" s="395"/>
      <c r="R487" s="395"/>
      <c r="S487" s="395"/>
      <c r="T487" s="395"/>
      <c r="U487" s="395"/>
    </row>
    <row r="488" spans="11:21" ht="12.75">
      <c r="K488" s="395"/>
      <c r="L488" s="395"/>
      <c r="M488" s="395"/>
      <c r="N488" s="395"/>
      <c r="O488" s="395"/>
      <c r="P488" s="395"/>
      <c r="Q488" s="395"/>
      <c r="R488" s="395"/>
      <c r="S488" s="395"/>
      <c r="T488" s="395"/>
      <c r="U488" s="395"/>
    </row>
    <row r="489" spans="11:21" ht="12.75">
      <c r="K489" s="395"/>
      <c r="L489" s="395"/>
      <c r="M489" s="395"/>
      <c r="N489" s="395"/>
      <c r="O489" s="395"/>
      <c r="P489" s="395"/>
      <c r="Q489" s="395"/>
      <c r="R489" s="395"/>
      <c r="S489" s="395"/>
      <c r="T489" s="395"/>
      <c r="U489" s="395"/>
    </row>
    <row r="490" spans="11:21" ht="12.75">
      <c r="K490" s="395"/>
      <c r="L490" s="395"/>
      <c r="M490" s="395"/>
      <c r="N490" s="395"/>
      <c r="O490" s="395"/>
      <c r="P490" s="395"/>
      <c r="Q490" s="395"/>
      <c r="R490" s="395"/>
      <c r="S490" s="395"/>
      <c r="T490" s="395"/>
      <c r="U490" s="395"/>
    </row>
    <row r="491" spans="11:21" ht="12.75">
      <c r="K491" s="395"/>
      <c r="L491" s="395"/>
      <c r="M491" s="395"/>
      <c r="N491" s="395"/>
      <c r="O491" s="395"/>
      <c r="P491" s="395"/>
      <c r="Q491" s="395"/>
      <c r="R491" s="395"/>
      <c r="S491" s="395"/>
      <c r="T491" s="395"/>
      <c r="U491" s="395"/>
    </row>
    <row r="492" spans="11:21" ht="12.75">
      <c r="K492" s="395"/>
      <c r="L492" s="395"/>
      <c r="M492" s="395"/>
      <c r="N492" s="395"/>
      <c r="O492" s="395"/>
      <c r="P492" s="395"/>
      <c r="Q492" s="395"/>
      <c r="R492" s="395"/>
      <c r="S492" s="395"/>
      <c r="T492" s="395"/>
      <c r="U492" s="395"/>
    </row>
    <row r="493" spans="11:21" ht="12.75">
      <c r="K493" s="395"/>
      <c r="L493" s="395"/>
      <c r="M493" s="395"/>
      <c r="N493" s="395"/>
      <c r="O493" s="395"/>
      <c r="P493" s="395"/>
      <c r="Q493" s="395"/>
      <c r="R493" s="395"/>
      <c r="S493" s="395"/>
      <c r="T493" s="395"/>
      <c r="U493" s="395"/>
    </row>
    <row r="494" spans="11:21" ht="12.75">
      <c r="K494" s="395"/>
      <c r="L494" s="395"/>
      <c r="M494" s="395"/>
      <c r="N494" s="395"/>
      <c r="O494" s="395"/>
      <c r="P494" s="395"/>
      <c r="Q494" s="395"/>
      <c r="R494" s="395"/>
      <c r="S494" s="395"/>
      <c r="T494" s="395"/>
      <c r="U494" s="395"/>
    </row>
    <row r="495" spans="11:21" ht="12.75">
      <c r="K495" s="395"/>
      <c r="L495" s="395"/>
      <c r="M495" s="395"/>
      <c r="N495" s="395"/>
      <c r="O495" s="395"/>
      <c r="P495" s="395"/>
      <c r="Q495" s="395"/>
      <c r="R495" s="395"/>
      <c r="S495" s="395"/>
      <c r="T495" s="395"/>
      <c r="U495" s="395"/>
    </row>
    <row r="496" spans="11:21" ht="12.75">
      <c r="K496" s="395"/>
      <c r="L496" s="395"/>
      <c r="M496" s="395"/>
      <c r="N496" s="395"/>
      <c r="O496" s="395"/>
      <c r="P496" s="395"/>
      <c r="Q496" s="395"/>
      <c r="R496" s="395"/>
      <c r="S496" s="395"/>
      <c r="T496" s="395"/>
      <c r="U496" s="395"/>
    </row>
    <row r="497" spans="11:21" ht="12.75">
      <c r="K497" s="395"/>
      <c r="L497" s="395"/>
      <c r="M497" s="395"/>
      <c r="N497" s="395"/>
      <c r="O497" s="395"/>
      <c r="P497" s="395"/>
      <c r="Q497" s="395"/>
      <c r="R497" s="395"/>
      <c r="S497" s="395"/>
      <c r="T497" s="395"/>
      <c r="U497" s="395"/>
    </row>
    <row r="498" spans="11:21" ht="12.75">
      <c r="K498" s="395"/>
      <c r="L498" s="395"/>
      <c r="M498" s="395"/>
      <c r="N498" s="395"/>
      <c r="O498" s="395"/>
      <c r="P498" s="395"/>
      <c r="Q498" s="395"/>
      <c r="R498" s="395"/>
      <c r="S498" s="395"/>
      <c r="T498" s="395"/>
      <c r="U498" s="395"/>
    </row>
    <row r="499" spans="11:21" ht="12.75">
      <c r="K499" s="395"/>
      <c r="L499" s="395"/>
      <c r="M499" s="395"/>
      <c r="N499" s="395"/>
      <c r="O499" s="395"/>
      <c r="P499" s="395"/>
      <c r="Q499" s="395"/>
      <c r="R499" s="395"/>
      <c r="S499" s="395"/>
      <c r="T499" s="395"/>
      <c r="U499" s="395"/>
    </row>
    <row r="500" spans="11:21" ht="12.75">
      <c r="K500" s="395"/>
      <c r="L500" s="395"/>
      <c r="M500" s="395"/>
      <c r="N500" s="395"/>
      <c r="O500" s="395"/>
      <c r="P500" s="395"/>
      <c r="Q500" s="395"/>
      <c r="R500" s="395"/>
      <c r="S500" s="395"/>
      <c r="T500" s="395"/>
      <c r="U500" s="395"/>
    </row>
    <row r="501" spans="11:21" ht="12.75">
      <c r="K501" s="395"/>
      <c r="L501" s="395"/>
      <c r="M501" s="395"/>
      <c r="N501" s="395"/>
      <c r="O501" s="395"/>
      <c r="P501" s="395"/>
      <c r="Q501" s="395"/>
      <c r="R501" s="395"/>
      <c r="S501" s="395"/>
      <c r="T501" s="395"/>
      <c r="U501" s="395"/>
    </row>
    <row r="502" spans="11:21" ht="12.75">
      <c r="K502" s="395"/>
      <c r="L502" s="395"/>
      <c r="M502" s="395"/>
      <c r="N502" s="395"/>
      <c r="O502" s="395"/>
      <c r="P502" s="395"/>
      <c r="Q502" s="395"/>
      <c r="R502" s="395"/>
      <c r="S502" s="395"/>
      <c r="T502" s="395"/>
      <c r="U502" s="395"/>
    </row>
    <row r="503" spans="11:21" ht="12.75">
      <c r="K503" s="395"/>
      <c r="L503" s="395"/>
      <c r="M503" s="395"/>
      <c r="N503" s="395"/>
      <c r="O503" s="395"/>
      <c r="P503" s="395"/>
      <c r="Q503" s="395"/>
      <c r="R503" s="395"/>
      <c r="S503" s="395"/>
      <c r="T503" s="395"/>
      <c r="U503" s="395"/>
    </row>
    <row r="504" spans="11:21" ht="12.75">
      <c r="K504" s="395"/>
      <c r="L504" s="395"/>
      <c r="M504" s="395"/>
      <c r="N504" s="395"/>
      <c r="O504" s="395"/>
      <c r="P504" s="395"/>
      <c r="Q504" s="395"/>
      <c r="R504" s="395"/>
      <c r="S504" s="395"/>
      <c r="T504" s="395"/>
      <c r="U504" s="395"/>
    </row>
    <row r="505" spans="11:21" ht="12.75">
      <c r="K505" s="395"/>
      <c r="L505" s="395"/>
      <c r="M505" s="395"/>
      <c r="N505" s="395"/>
      <c r="O505" s="395"/>
      <c r="P505" s="395"/>
      <c r="Q505" s="395"/>
      <c r="R505" s="395"/>
      <c r="S505" s="395"/>
      <c r="T505" s="395"/>
      <c r="U505" s="395"/>
    </row>
    <row r="506" spans="11:21" ht="12.75">
      <c r="K506" s="395"/>
      <c r="L506" s="395"/>
      <c r="M506" s="395"/>
      <c r="N506" s="395"/>
      <c r="O506" s="395"/>
      <c r="P506" s="395"/>
      <c r="Q506" s="395"/>
      <c r="R506" s="395"/>
      <c r="S506" s="395"/>
      <c r="T506" s="395"/>
      <c r="U506" s="395"/>
    </row>
    <row r="507" spans="11:21" ht="12.75">
      <c r="K507" s="395"/>
      <c r="L507" s="395"/>
      <c r="M507" s="395"/>
      <c r="N507" s="395"/>
      <c r="O507" s="395"/>
      <c r="P507" s="395"/>
      <c r="Q507" s="395"/>
      <c r="R507" s="395"/>
      <c r="S507" s="395"/>
      <c r="T507" s="395"/>
      <c r="U507" s="395"/>
    </row>
    <row r="508" spans="11:21" ht="12.75">
      <c r="K508" s="395"/>
      <c r="L508" s="395"/>
      <c r="M508" s="395"/>
      <c r="N508" s="395"/>
      <c r="O508" s="395"/>
      <c r="P508" s="395"/>
      <c r="Q508" s="395"/>
      <c r="R508" s="395"/>
      <c r="S508" s="395"/>
      <c r="T508" s="395"/>
      <c r="U508" s="395"/>
    </row>
    <row r="509" spans="11:21" ht="12.75">
      <c r="K509" s="395"/>
      <c r="L509" s="395"/>
      <c r="M509" s="395"/>
      <c r="N509" s="395"/>
      <c r="O509" s="395"/>
      <c r="P509" s="395"/>
      <c r="Q509" s="395"/>
      <c r="R509" s="395"/>
      <c r="S509" s="395"/>
      <c r="T509" s="395"/>
      <c r="U509" s="395"/>
    </row>
    <row r="510" spans="11:21" ht="12.75">
      <c r="K510" s="395"/>
      <c r="L510" s="395"/>
      <c r="M510" s="395"/>
      <c r="N510" s="395"/>
      <c r="O510" s="395"/>
      <c r="P510" s="395"/>
      <c r="Q510" s="395"/>
      <c r="R510" s="395"/>
      <c r="S510" s="395"/>
      <c r="T510" s="395"/>
      <c r="U510" s="395"/>
    </row>
    <row r="511" spans="11:21" ht="12.75">
      <c r="K511" s="395"/>
      <c r="L511" s="395"/>
      <c r="M511" s="395"/>
      <c r="N511" s="395"/>
      <c r="O511" s="395"/>
      <c r="P511" s="395"/>
      <c r="Q511" s="395"/>
      <c r="R511" s="395"/>
      <c r="S511" s="395"/>
      <c r="T511" s="395"/>
      <c r="U511" s="395"/>
    </row>
    <row r="512" spans="11:21" ht="12.75">
      <c r="K512" s="395"/>
      <c r="L512" s="395"/>
      <c r="M512" s="395"/>
      <c r="N512" s="395"/>
      <c r="O512" s="395"/>
      <c r="P512" s="395"/>
      <c r="Q512" s="395"/>
      <c r="R512" s="395"/>
      <c r="S512" s="395"/>
      <c r="T512" s="395"/>
      <c r="U512" s="395"/>
    </row>
    <row r="513" spans="11:21" ht="12.75">
      <c r="K513" s="395"/>
      <c r="L513" s="395"/>
      <c r="M513" s="395"/>
      <c r="N513" s="395"/>
      <c r="O513" s="395"/>
      <c r="P513" s="395"/>
      <c r="Q513" s="395"/>
      <c r="R513" s="395"/>
      <c r="S513" s="395"/>
      <c r="T513" s="395"/>
      <c r="U513" s="395"/>
    </row>
    <row r="514" spans="11:21" ht="12.75">
      <c r="K514" s="395"/>
      <c r="L514" s="395"/>
      <c r="M514" s="395"/>
      <c r="N514" s="395"/>
      <c r="O514" s="395"/>
      <c r="P514" s="395"/>
      <c r="Q514" s="395"/>
      <c r="R514" s="395"/>
      <c r="S514" s="395"/>
      <c r="T514" s="395"/>
      <c r="U514" s="395"/>
    </row>
    <row r="515" spans="11:21" ht="12.75">
      <c r="K515" s="395"/>
      <c r="L515" s="395"/>
      <c r="M515" s="395"/>
      <c r="N515" s="395"/>
      <c r="O515" s="395"/>
      <c r="P515" s="395"/>
      <c r="Q515" s="395"/>
      <c r="R515" s="395"/>
      <c r="S515" s="395"/>
      <c r="T515" s="395"/>
      <c r="U515" s="395"/>
    </row>
    <row r="516" spans="11:21" ht="12.75">
      <c r="K516" s="395"/>
      <c r="L516" s="395"/>
      <c r="M516" s="395"/>
      <c r="N516" s="395"/>
      <c r="O516" s="395"/>
      <c r="P516" s="395"/>
      <c r="Q516" s="395"/>
      <c r="R516" s="395"/>
      <c r="S516" s="395"/>
      <c r="T516" s="395"/>
      <c r="U516" s="395"/>
    </row>
    <row r="517" spans="11:21" ht="12.75">
      <c r="K517" s="395"/>
      <c r="L517" s="395"/>
      <c r="M517" s="395"/>
      <c r="N517" s="395"/>
      <c r="O517" s="395"/>
      <c r="P517" s="395"/>
      <c r="Q517" s="395"/>
      <c r="R517" s="395"/>
      <c r="S517" s="395"/>
      <c r="T517" s="395"/>
      <c r="U517" s="395"/>
    </row>
    <row r="518" spans="11:21" ht="12.75">
      <c r="K518" s="395"/>
      <c r="L518" s="395"/>
      <c r="M518" s="395"/>
      <c r="N518" s="395"/>
      <c r="O518" s="395"/>
      <c r="P518" s="395"/>
      <c r="Q518" s="395"/>
      <c r="R518" s="395"/>
      <c r="S518" s="395"/>
      <c r="T518" s="395"/>
      <c r="U518" s="395"/>
    </row>
    <row r="519" spans="11:21" ht="12.75">
      <c r="K519" s="395"/>
      <c r="L519" s="395"/>
      <c r="M519" s="395"/>
      <c r="N519" s="395"/>
      <c r="O519" s="395"/>
      <c r="P519" s="395"/>
      <c r="Q519" s="395"/>
      <c r="R519" s="395"/>
      <c r="S519" s="395"/>
      <c r="T519" s="395"/>
      <c r="U519" s="395"/>
    </row>
    <row r="520" spans="11:21" ht="12.75">
      <c r="K520" s="395"/>
      <c r="L520" s="395"/>
      <c r="M520" s="395"/>
      <c r="N520" s="395"/>
      <c r="O520" s="395"/>
      <c r="P520" s="395"/>
      <c r="Q520" s="395"/>
      <c r="R520" s="395"/>
      <c r="S520" s="395"/>
      <c r="T520" s="395"/>
      <c r="U520" s="395"/>
    </row>
    <row r="521" spans="11:21" ht="12.75">
      <c r="K521" s="395"/>
      <c r="L521" s="395"/>
      <c r="M521" s="395"/>
      <c r="N521" s="395"/>
      <c r="O521" s="395"/>
      <c r="P521" s="395"/>
      <c r="Q521" s="395"/>
      <c r="R521" s="395"/>
      <c r="S521" s="395"/>
      <c r="T521" s="395"/>
      <c r="U521" s="395"/>
    </row>
    <row r="522" spans="11:21" ht="12.75">
      <c r="K522" s="395"/>
      <c r="L522" s="395"/>
      <c r="M522" s="395"/>
      <c r="N522" s="395"/>
      <c r="O522" s="395"/>
      <c r="P522" s="395"/>
      <c r="Q522" s="395"/>
      <c r="R522" s="395"/>
      <c r="S522" s="395"/>
      <c r="T522" s="395"/>
      <c r="U522" s="395"/>
    </row>
    <row r="523" spans="11:21" ht="12.75">
      <c r="K523" s="395"/>
      <c r="L523" s="395"/>
      <c r="M523" s="395"/>
      <c r="N523" s="395"/>
      <c r="O523" s="395"/>
      <c r="P523" s="395"/>
      <c r="Q523" s="395"/>
      <c r="R523" s="395"/>
      <c r="S523" s="395"/>
      <c r="T523" s="395"/>
      <c r="U523" s="395"/>
    </row>
    <row r="524" spans="11:21" ht="12.75">
      <c r="K524" s="395"/>
      <c r="L524" s="395"/>
      <c r="M524" s="395"/>
      <c r="N524" s="395"/>
      <c r="O524" s="395"/>
      <c r="P524" s="395"/>
      <c r="Q524" s="395"/>
      <c r="R524" s="395"/>
      <c r="S524" s="395"/>
      <c r="T524" s="395"/>
      <c r="U524" s="395"/>
    </row>
    <row r="525" spans="11:21" ht="12.75">
      <c r="K525" s="395"/>
      <c r="L525" s="395"/>
      <c r="M525" s="395"/>
      <c r="N525" s="395"/>
      <c r="O525" s="395"/>
      <c r="P525" s="395"/>
      <c r="Q525" s="395"/>
      <c r="R525" s="395"/>
      <c r="S525" s="395"/>
      <c r="T525" s="395"/>
      <c r="U525" s="395"/>
    </row>
    <row r="526" spans="11:21" ht="12.75">
      <c r="K526" s="395"/>
      <c r="L526" s="395"/>
      <c r="M526" s="395"/>
      <c r="N526" s="395"/>
      <c r="O526" s="395"/>
      <c r="P526" s="395"/>
      <c r="Q526" s="395"/>
      <c r="R526" s="395"/>
      <c r="S526" s="395"/>
      <c r="T526" s="395"/>
      <c r="U526" s="395"/>
    </row>
    <row r="527" spans="11:21" ht="12.75">
      <c r="K527" s="395"/>
      <c r="L527" s="395"/>
      <c r="M527" s="395"/>
      <c r="N527" s="395"/>
      <c r="O527" s="395"/>
      <c r="P527" s="395"/>
      <c r="Q527" s="395"/>
      <c r="R527" s="395"/>
      <c r="S527" s="395"/>
      <c r="T527" s="395"/>
      <c r="U527" s="395"/>
    </row>
    <row r="528" spans="11:21" ht="12.75">
      <c r="K528" s="395"/>
      <c r="L528" s="395"/>
      <c r="M528" s="395"/>
      <c r="N528" s="395"/>
      <c r="O528" s="395"/>
      <c r="P528" s="395"/>
      <c r="Q528" s="395"/>
      <c r="R528" s="395"/>
      <c r="S528" s="395"/>
      <c r="T528" s="395"/>
      <c r="U528" s="395"/>
    </row>
    <row r="529" spans="11:21" ht="12.75">
      <c r="K529" s="395"/>
      <c r="L529" s="395"/>
      <c r="M529" s="395"/>
      <c r="N529" s="395"/>
      <c r="O529" s="395"/>
      <c r="P529" s="395"/>
      <c r="Q529" s="395"/>
      <c r="R529" s="395"/>
      <c r="S529" s="395"/>
      <c r="T529" s="395"/>
      <c r="U529" s="395"/>
    </row>
    <row r="530" spans="11:21" ht="12.75">
      <c r="K530" s="395"/>
      <c r="L530" s="395"/>
      <c r="M530" s="395"/>
      <c r="N530" s="395"/>
      <c r="O530" s="395"/>
      <c r="P530" s="395"/>
      <c r="Q530" s="395"/>
      <c r="R530" s="395"/>
      <c r="S530" s="395"/>
      <c r="T530" s="395"/>
      <c r="U530" s="395"/>
    </row>
    <row r="531" spans="11:21" ht="12.75">
      <c r="K531" s="395"/>
      <c r="L531" s="395"/>
      <c r="M531" s="395"/>
      <c r="N531" s="395"/>
      <c r="O531" s="395"/>
      <c r="P531" s="395"/>
      <c r="Q531" s="395"/>
      <c r="R531" s="395"/>
      <c r="S531" s="395"/>
      <c r="T531" s="395"/>
      <c r="U531" s="395"/>
    </row>
    <row r="532" spans="11:21" ht="12.75">
      <c r="K532" s="395"/>
      <c r="L532" s="395"/>
      <c r="M532" s="395"/>
      <c r="N532" s="395"/>
      <c r="O532" s="395"/>
      <c r="P532" s="395"/>
      <c r="Q532" s="395"/>
      <c r="R532" s="395"/>
      <c r="S532" s="395"/>
      <c r="T532" s="395"/>
      <c r="U532" s="395"/>
    </row>
    <row r="533" spans="11:21" ht="12.75">
      <c r="K533" s="395"/>
      <c r="L533" s="395"/>
      <c r="M533" s="395"/>
      <c r="N533" s="395"/>
      <c r="O533" s="395"/>
      <c r="P533" s="395"/>
      <c r="Q533" s="395"/>
      <c r="R533" s="395"/>
      <c r="S533" s="395"/>
      <c r="T533" s="395"/>
      <c r="U533" s="395"/>
    </row>
    <row r="534" spans="11:21" ht="12.75">
      <c r="K534" s="395"/>
      <c r="L534" s="395"/>
      <c r="M534" s="395"/>
      <c r="N534" s="395"/>
      <c r="O534" s="395"/>
      <c r="P534" s="395"/>
      <c r="Q534" s="395"/>
      <c r="R534" s="395"/>
      <c r="S534" s="395"/>
      <c r="T534" s="395"/>
      <c r="U534" s="395"/>
    </row>
    <row r="535" spans="11:21" ht="12.75">
      <c r="K535" s="395"/>
      <c r="L535" s="395"/>
      <c r="M535" s="395"/>
      <c r="N535" s="395"/>
      <c r="O535" s="395"/>
      <c r="P535" s="395"/>
      <c r="Q535" s="395"/>
      <c r="R535" s="395"/>
      <c r="S535" s="395"/>
      <c r="T535" s="395"/>
      <c r="U535" s="395"/>
    </row>
    <row r="536" spans="11:21" ht="12.75">
      <c r="K536" s="395"/>
      <c r="L536" s="395"/>
      <c r="M536" s="395"/>
      <c r="N536" s="395"/>
      <c r="O536" s="395"/>
      <c r="P536" s="395"/>
      <c r="Q536" s="395"/>
      <c r="R536" s="395"/>
      <c r="S536" s="395"/>
      <c r="T536" s="395"/>
      <c r="U536" s="395"/>
    </row>
    <row r="537" spans="11:21" ht="12.75">
      <c r="K537" s="395"/>
      <c r="L537" s="395"/>
      <c r="M537" s="395"/>
      <c r="N537" s="395"/>
      <c r="O537" s="395"/>
      <c r="P537" s="395"/>
      <c r="Q537" s="395"/>
      <c r="R537" s="395"/>
      <c r="S537" s="395"/>
      <c r="T537" s="395"/>
      <c r="U537" s="395"/>
    </row>
    <row r="538" spans="11:21" ht="12.75">
      <c r="K538" s="395"/>
      <c r="L538" s="395"/>
      <c r="M538" s="395"/>
      <c r="N538" s="395"/>
      <c r="O538" s="395"/>
      <c r="P538" s="395"/>
      <c r="Q538" s="395"/>
      <c r="R538" s="395"/>
      <c r="S538" s="395"/>
      <c r="T538" s="395"/>
      <c r="U538" s="395"/>
    </row>
    <row r="539" spans="11:21" ht="12.75">
      <c r="K539" s="395"/>
      <c r="L539" s="395"/>
      <c r="M539" s="395"/>
      <c r="N539" s="395"/>
      <c r="O539" s="395"/>
      <c r="P539" s="395"/>
      <c r="Q539" s="395"/>
      <c r="R539" s="395"/>
      <c r="S539" s="395"/>
      <c r="T539" s="395"/>
      <c r="U539" s="395"/>
    </row>
    <row r="540" spans="11:21" ht="12.75">
      <c r="K540" s="395"/>
      <c r="L540" s="395"/>
      <c r="M540" s="395"/>
      <c r="N540" s="395"/>
      <c r="O540" s="395"/>
      <c r="P540" s="395"/>
      <c r="Q540" s="395"/>
      <c r="R540" s="395"/>
      <c r="S540" s="395"/>
      <c r="T540" s="395"/>
      <c r="U540" s="395"/>
    </row>
    <row r="541" spans="11:21" ht="12.75">
      <c r="K541" s="395"/>
      <c r="L541" s="395"/>
      <c r="M541" s="395"/>
      <c r="N541" s="395"/>
      <c r="O541" s="395"/>
      <c r="P541" s="395"/>
      <c r="Q541" s="395"/>
      <c r="R541" s="395"/>
      <c r="S541" s="395"/>
      <c r="T541" s="395"/>
      <c r="U541" s="395"/>
    </row>
    <row r="542" spans="11:21" ht="12.75">
      <c r="K542" s="395"/>
      <c r="L542" s="395"/>
      <c r="M542" s="395"/>
      <c r="N542" s="395"/>
      <c r="O542" s="395"/>
      <c r="P542" s="395"/>
      <c r="Q542" s="395"/>
      <c r="R542" s="395"/>
      <c r="S542" s="395"/>
      <c r="T542" s="395"/>
      <c r="U542" s="395"/>
    </row>
    <row r="543" spans="11:21" ht="12.75">
      <c r="K543" s="395"/>
      <c r="L543" s="395"/>
      <c r="M543" s="395"/>
      <c r="N543" s="395"/>
      <c r="O543" s="395"/>
      <c r="P543" s="395"/>
      <c r="Q543" s="395"/>
      <c r="R543" s="395"/>
      <c r="S543" s="395"/>
      <c r="T543" s="395"/>
      <c r="U543" s="395"/>
    </row>
    <row r="544" spans="11:21" ht="12.75">
      <c r="K544" s="395"/>
      <c r="L544" s="395"/>
      <c r="M544" s="395"/>
      <c r="N544" s="395"/>
      <c r="O544" s="395"/>
      <c r="P544" s="395"/>
      <c r="Q544" s="395"/>
      <c r="R544" s="395"/>
      <c r="S544" s="395"/>
      <c r="T544" s="395"/>
      <c r="U544" s="395"/>
    </row>
    <row r="545" spans="11:21" ht="12.75">
      <c r="K545" s="395"/>
      <c r="L545" s="395"/>
      <c r="M545" s="395"/>
      <c r="N545" s="395"/>
      <c r="O545" s="395"/>
      <c r="P545" s="395"/>
      <c r="Q545" s="395"/>
      <c r="R545" s="395"/>
      <c r="S545" s="395"/>
      <c r="T545" s="395"/>
      <c r="U545" s="395"/>
    </row>
    <row r="546" spans="11:21" ht="12.75">
      <c r="K546" s="395"/>
      <c r="L546" s="395"/>
      <c r="M546" s="395"/>
      <c r="N546" s="395"/>
      <c r="O546" s="395"/>
      <c r="P546" s="395"/>
      <c r="Q546" s="395"/>
      <c r="R546" s="395"/>
      <c r="S546" s="395"/>
      <c r="T546" s="395"/>
      <c r="U546" s="395"/>
    </row>
    <row r="547" spans="11:21" ht="12.75">
      <c r="K547" s="395"/>
      <c r="L547" s="395"/>
      <c r="M547" s="395"/>
      <c r="N547" s="395"/>
      <c r="O547" s="395"/>
      <c r="P547" s="395"/>
      <c r="Q547" s="395"/>
      <c r="R547" s="395"/>
      <c r="S547" s="395"/>
      <c r="T547" s="395"/>
      <c r="U547" s="395"/>
    </row>
    <row r="548" spans="11:21" ht="12.75">
      <c r="K548" s="395"/>
      <c r="L548" s="395"/>
      <c r="M548" s="395"/>
      <c r="N548" s="395"/>
      <c r="O548" s="395"/>
      <c r="P548" s="395"/>
      <c r="Q548" s="395"/>
      <c r="R548" s="395"/>
      <c r="S548" s="395"/>
      <c r="T548" s="395"/>
      <c r="U548" s="395"/>
    </row>
    <row r="549" spans="11:21" ht="12.75">
      <c r="K549" s="395"/>
      <c r="L549" s="395"/>
      <c r="M549" s="395"/>
      <c r="N549" s="395"/>
      <c r="O549" s="395"/>
      <c r="P549" s="395"/>
      <c r="Q549" s="395"/>
      <c r="R549" s="395"/>
      <c r="S549" s="395"/>
      <c r="T549" s="395"/>
      <c r="U549" s="395"/>
    </row>
    <row r="550" spans="11:21" ht="12.75">
      <c r="K550" s="395"/>
      <c r="L550" s="395"/>
      <c r="M550" s="395"/>
      <c r="N550" s="395"/>
      <c r="O550" s="395"/>
      <c r="P550" s="395"/>
      <c r="Q550" s="395"/>
      <c r="R550" s="395"/>
      <c r="S550" s="395"/>
      <c r="T550" s="395"/>
      <c r="U550" s="395"/>
    </row>
    <row r="551" spans="11:21" ht="12.75">
      <c r="K551" s="395"/>
      <c r="L551" s="395"/>
      <c r="M551" s="395"/>
      <c r="N551" s="395"/>
      <c r="O551" s="395"/>
      <c r="P551" s="395"/>
      <c r="Q551" s="395"/>
      <c r="R551" s="395"/>
      <c r="S551" s="395"/>
      <c r="T551" s="395"/>
      <c r="U551" s="395"/>
    </row>
    <row r="552" spans="11:21" ht="12.75">
      <c r="K552" s="395"/>
      <c r="L552" s="395"/>
      <c r="M552" s="395"/>
      <c r="N552" s="395"/>
      <c r="O552" s="395"/>
      <c r="P552" s="395"/>
      <c r="Q552" s="395"/>
      <c r="R552" s="395"/>
      <c r="S552" s="395"/>
      <c r="T552" s="395"/>
      <c r="U552" s="395"/>
    </row>
    <row r="553" spans="11:21" ht="12.75">
      <c r="K553" s="395"/>
      <c r="L553" s="395"/>
      <c r="M553" s="395"/>
      <c r="N553" s="395"/>
      <c r="O553" s="395"/>
      <c r="P553" s="395"/>
      <c r="Q553" s="395"/>
      <c r="R553" s="395"/>
      <c r="S553" s="395"/>
      <c r="T553" s="395"/>
      <c r="U553" s="395"/>
    </row>
    <row r="554" spans="11:21" ht="12.75">
      <c r="K554" s="395"/>
      <c r="L554" s="395"/>
      <c r="M554" s="395"/>
      <c r="N554" s="395"/>
      <c r="O554" s="395"/>
      <c r="P554" s="395"/>
      <c r="Q554" s="395"/>
      <c r="R554" s="395"/>
      <c r="S554" s="395"/>
      <c r="T554" s="395"/>
      <c r="U554" s="395"/>
    </row>
    <row r="555" spans="11:21" ht="12.75">
      <c r="K555" s="395"/>
      <c r="L555" s="395"/>
      <c r="M555" s="395"/>
      <c r="N555" s="395"/>
      <c r="O555" s="395"/>
      <c r="P555" s="395"/>
      <c r="Q555" s="395"/>
      <c r="R555" s="395"/>
      <c r="S555" s="395"/>
      <c r="T555" s="395"/>
      <c r="U555" s="395"/>
    </row>
    <row r="556" spans="11:21" ht="12.75">
      <c r="K556" s="395"/>
      <c r="L556" s="395"/>
      <c r="M556" s="395"/>
      <c r="N556" s="395"/>
      <c r="O556" s="395"/>
      <c r="P556" s="395"/>
      <c r="Q556" s="395"/>
      <c r="R556" s="395"/>
      <c r="S556" s="395"/>
      <c r="T556" s="395"/>
      <c r="U556" s="395"/>
    </row>
    <row r="557" spans="11:21" ht="12.75">
      <c r="K557" s="395"/>
      <c r="L557" s="395"/>
      <c r="M557" s="395"/>
      <c r="N557" s="395"/>
      <c r="O557" s="395"/>
      <c r="P557" s="395"/>
      <c r="Q557" s="395"/>
      <c r="R557" s="395"/>
      <c r="S557" s="395"/>
      <c r="T557" s="395"/>
      <c r="U557" s="395"/>
    </row>
    <row r="558" spans="11:21" ht="12.75">
      <c r="K558" s="395"/>
      <c r="L558" s="395"/>
      <c r="M558" s="395"/>
      <c r="N558" s="395"/>
      <c r="O558" s="395"/>
      <c r="P558" s="395"/>
      <c r="Q558" s="395"/>
      <c r="R558" s="395"/>
      <c r="S558" s="395"/>
      <c r="T558" s="395"/>
      <c r="U558" s="395"/>
    </row>
    <row r="559" spans="11:21" ht="12.75">
      <c r="K559" s="395"/>
      <c r="L559" s="395"/>
      <c r="M559" s="395"/>
      <c r="N559" s="395"/>
      <c r="O559" s="395"/>
      <c r="P559" s="395"/>
      <c r="Q559" s="395"/>
      <c r="R559" s="395"/>
      <c r="S559" s="395"/>
      <c r="T559" s="395"/>
      <c r="U559" s="395"/>
    </row>
    <row r="560" spans="11:21" ht="12.75">
      <c r="K560" s="395"/>
      <c r="L560" s="395"/>
      <c r="M560" s="395"/>
      <c r="N560" s="395"/>
      <c r="O560" s="395"/>
      <c r="P560" s="395"/>
      <c r="Q560" s="395"/>
      <c r="R560" s="395"/>
      <c r="S560" s="395"/>
      <c r="T560" s="395"/>
      <c r="U560" s="395"/>
    </row>
    <row r="561" spans="11:21" ht="12.75">
      <c r="K561" s="395"/>
      <c r="L561" s="395"/>
      <c r="M561" s="395"/>
      <c r="N561" s="395"/>
      <c r="O561" s="395"/>
      <c r="P561" s="395"/>
      <c r="Q561" s="395"/>
      <c r="R561" s="395"/>
      <c r="S561" s="395"/>
      <c r="T561" s="395"/>
      <c r="U561" s="395"/>
    </row>
    <row r="562" spans="11:21" ht="12.75">
      <c r="K562" s="395"/>
      <c r="L562" s="395"/>
      <c r="M562" s="395"/>
      <c r="N562" s="395"/>
      <c r="O562" s="395"/>
      <c r="P562" s="395"/>
      <c r="Q562" s="395"/>
      <c r="R562" s="395"/>
      <c r="S562" s="395"/>
      <c r="T562" s="395"/>
      <c r="U562" s="395"/>
    </row>
    <row r="563" spans="11:21" ht="12.75">
      <c r="K563" s="395"/>
      <c r="L563" s="395"/>
      <c r="M563" s="395"/>
      <c r="N563" s="395"/>
      <c r="O563" s="395"/>
      <c r="P563" s="395"/>
      <c r="Q563" s="395"/>
      <c r="R563" s="395"/>
      <c r="S563" s="395"/>
      <c r="T563" s="395"/>
      <c r="U563" s="395"/>
    </row>
    <row r="564" spans="11:21" ht="12.75">
      <c r="K564" s="395"/>
      <c r="L564" s="395"/>
      <c r="M564" s="395"/>
      <c r="N564" s="395"/>
      <c r="O564" s="395"/>
      <c r="P564" s="395"/>
      <c r="Q564" s="395"/>
      <c r="R564" s="395"/>
      <c r="S564" s="395"/>
      <c r="T564" s="395"/>
      <c r="U564" s="395"/>
    </row>
    <row r="565" spans="11:21" ht="12.75">
      <c r="K565" s="395"/>
      <c r="L565" s="395"/>
      <c r="M565" s="395"/>
      <c r="N565" s="395"/>
      <c r="O565" s="395"/>
      <c r="P565" s="395"/>
      <c r="Q565" s="395"/>
      <c r="R565" s="395"/>
      <c r="S565" s="395"/>
      <c r="T565" s="395"/>
      <c r="U565" s="395"/>
    </row>
    <row r="566" spans="11:21" ht="12.75">
      <c r="K566" s="395"/>
      <c r="L566" s="395"/>
      <c r="M566" s="395"/>
      <c r="N566" s="395"/>
      <c r="O566" s="395"/>
      <c r="P566" s="395"/>
      <c r="Q566" s="395"/>
      <c r="R566" s="395"/>
      <c r="S566" s="395"/>
      <c r="T566" s="395"/>
      <c r="U566" s="395"/>
    </row>
    <row r="567" spans="11:21" ht="12.75">
      <c r="K567" s="395"/>
      <c r="L567" s="395"/>
      <c r="M567" s="395"/>
      <c r="N567" s="395"/>
      <c r="O567" s="395"/>
      <c r="P567" s="395"/>
      <c r="Q567" s="395"/>
      <c r="R567" s="395"/>
      <c r="S567" s="395"/>
      <c r="T567" s="395"/>
      <c r="U567" s="395"/>
    </row>
    <row r="568" spans="11:21" ht="12.75">
      <c r="K568" s="395"/>
      <c r="L568" s="395"/>
      <c r="M568" s="395"/>
      <c r="N568" s="395"/>
      <c r="O568" s="395"/>
      <c r="P568" s="395"/>
      <c r="Q568" s="395"/>
      <c r="R568" s="395"/>
      <c r="S568" s="395"/>
      <c r="T568" s="395"/>
      <c r="U568" s="395"/>
    </row>
    <row r="569" spans="11:21" ht="12.75">
      <c r="K569" s="395"/>
      <c r="L569" s="395"/>
      <c r="M569" s="395"/>
      <c r="N569" s="395"/>
      <c r="O569" s="395"/>
      <c r="P569" s="395"/>
      <c r="Q569" s="395"/>
      <c r="R569" s="395"/>
      <c r="S569" s="395"/>
      <c r="T569" s="395"/>
      <c r="U569" s="395"/>
    </row>
    <row r="570" spans="11:21" ht="12.75">
      <c r="K570" s="395"/>
      <c r="L570" s="395"/>
      <c r="M570" s="395"/>
      <c r="N570" s="395"/>
      <c r="O570" s="395"/>
      <c r="P570" s="395"/>
      <c r="Q570" s="395"/>
      <c r="R570" s="395"/>
      <c r="S570" s="395"/>
      <c r="T570" s="395"/>
      <c r="U570" s="395"/>
    </row>
    <row r="571" spans="11:21" ht="12.75">
      <c r="K571" s="395"/>
      <c r="L571" s="395"/>
      <c r="M571" s="395"/>
      <c r="N571" s="395"/>
      <c r="O571" s="395"/>
      <c r="P571" s="395"/>
      <c r="Q571" s="395"/>
      <c r="R571" s="395"/>
      <c r="S571" s="395"/>
      <c r="T571" s="395"/>
      <c r="U571" s="395"/>
    </row>
    <row r="572" spans="11:21" ht="12.75">
      <c r="K572" s="395"/>
      <c r="L572" s="395"/>
      <c r="M572" s="395"/>
      <c r="N572" s="395"/>
      <c r="O572" s="395"/>
      <c r="P572" s="395"/>
      <c r="Q572" s="395"/>
      <c r="R572" s="395"/>
      <c r="S572" s="395"/>
      <c r="T572" s="395"/>
      <c r="U572" s="395"/>
    </row>
    <row r="573" spans="11:21" ht="12.75">
      <c r="K573" s="395"/>
      <c r="L573" s="395"/>
      <c r="M573" s="395"/>
      <c r="N573" s="395"/>
      <c r="O573" s="395"/>
      <c r="P573" s="395"/>
      <c r="Q573" s="395"/>
      <c r="R573" s="395"/>
      <c r="S573" s="395"/>
      <c r="T573" s="395"/>
      <c r="U573" s="395"/>
    </row>
    <row r="574" spans="11:21" ht="12.75">
      <c r="K574" s="395"/>
      <c r="L574" s="395"/>
      <c r="M574" s="395"/>
      <c r="N574" s="395"/>
      <c r="O574" s="395"/>
      <c r="P574" s="395"/>
      <c r="Q574" s="395"/>
      <c r="R574" s="395"/>
      <c r="S574" s="395"/>
      <c r="T574" s="395"/>
      <c r="U574" s="395"/>
    </row>
    <row r="575" spans="11:21" ht="12.75">
      <c r="K575" s="395"/>
      <c r="L575" s="395"/>
      <c r="M575" s="395"/>
      <c r="N575" s="395"/>
      <c r="O575" s="395"/>
      <c r="P575" s="395"/>
      <c r="Q575" s="395"/>
      <c r="R575" s="395"/>
      <c r="S575" s="395"/>
      <c r="T575" s="395"/>
      <c r="U575" s="395"/>
    </row>
    <row r="576" spans="11:21" ht="12.75">
      <c r="K576" s="395"/>
      <c r="L576" s="395"/>
      <c r="M576" s="395"/>
      <c r="N576" s="395"/>
      <c r="O576" s="395"/>
      <c r="P576" s="395"/>
      <c r="Q576" s="395"/>
      <c r="R576" s="395"/>
      <c r="S576" s="395"/>
      <c r="T576" s="395"/>
      <c r="U576" s="395"/>
    </row>
    <row r="577" spans="11:21" ht="12.75">
      <c r="K577" s="395"/>
      <c r="L577" s="395"/>
      <c r="M577" s="395"/>
      <c r="N577" s="395"/>
      <c r="O577" s="395"/>
      <c r="P577" s="395"/>
      <c r="Q577" s="395"/>
      <c r="R577" s="395"/>
      <c r="S577" s="395"/>
      <c r="T577" s="395"/>
      <c r="U577" s="395"/>
    </row>
    <row r="578" spans="11:21" ht="12.75">
      <c r="K578" s="395"/>
      <c r="L578" s="395"/>
      <c r="M578" s="395"/>
      <c r="N578" s="395"/>
      <c r="O578" s="395"/>
      <c r="P578" s="395"/>
      <c r="Q578" s="395"/>
      <c r="R578" s="395"/>
      <c r="S578" s="395"/>
      <c r="T578" s="395"/>
      <c r="U578" s="395"/>
    </row>
    <row r="579" spans="11:21" ht="12.75">
      <c r="K579" s="395"/>
      <c r="L579" s="395"/>
      <c r="M579" s="395"/>
      <c r="N579" s="395"/>
      <c r="O579" s="395"/>
      <c r="P579" s="395"/>
      <c r="Q579" s="395"/>
      <c r="R579" s="395"/>
      <c r="S579" s="395"/>
      <c r="T579" s="395"/>
      <c r="U579" s="395"/>
    </row>
    <row r="580" spans="11:21" ht="12.75">
      <c r="K580" s="395"/>
      <c r="L580" s="395"/>
      <c r="M580" s="395"/>
      <c r="N580" s="395"/>
      <c r="O580" s="395"/>
      <c r="P580" s="395"/>
      <c r="Q580" s="395"/>
      <c r="R580" s="395"/>
      <c r="S580" s="395"/>
      <c r="T580" s="395"/>
      <c r="U580" s="395"/>
    </row>
    <row r="581" spans="11:21" ht="12.75">
      <c r="K581" s="395"/>
      <c r="L581" s="395"/>
      <c r="M581" s="395"/>
      <c r="N581" s="395"/>
      <c r="O581" s="395"/>
      <c r="P581" s="395"/>
      <c r="Q581" s="395"/>
      <c r="R581" s="395"/>
      <c r="S581" s="395"/>
      <c r="T581" s="395"/>
      <c r="U581" s="395"/>
    </row>
    <row r="582" spans="11:21" ht="12.75">
      <c r="K582" s="395"/>
      <c r="L582" s="395"/>
      <c r="M582" s="395"/>
      <c r="N582" s="395"/>
      <c r="O582" s="395"/>
      <c r="P582" s="395"/>
      <c r="Q582" s="395"/>
      <c r="R582" s="395"/>
      <c r="S582" s="395"/>
      <c r="T582" s="395"/>
      <c r="U582" s="395"/>
    </row>
    <row r="583" spans="11:21" ht="12.75">
      <c r="K583" s="395"/>
      <c r="L583" s="395"/>
      <c r="M583" s="395"/>
      <c r="N583" s="395"/>
      <c r="O583" s="395"/>
      <c r="P583" s="395"/>
      <c r="Q583" s="395"/>
      <c r="R583" s="395"/>
      <c r="S583" s="395"/>
      <c r="T583" s="395"/>
      <c r="U583" s="395"/>
    </row>
    <row r="584" spans="11:21" ht="12.75">
      <c r="K584" s="395"/>
      <c r="L584" s="395"/>
      <c r="M584" s="395"/>
      <c r="N584" s="395"/>
      <c r="O584" s="395"/>
      <c r="P584" s="395"/>
      <c r="Q584" s="395"/>
      <c r="R584" s="395"/>
      <c r="S584" s="395"/>
      <c r="T584" s="395"/>
      <c r="U584" s="395"/>
    </row>
    <row r="585" spans="11:21" ht="12.75">
      <c r="K585" s="395"/>
      <c r="L585" s="395"/>
      <c r="M585" s="395"/>
      <c r="N585" s="395"/>
      <c r="O585" s="395"/>
      <c r="P585" s="395"/>
      <c r="Q585" s="395"/>
      <c r="R585" s="395"/>
      <c r="S585" s="395"/>
      <c r="T585" s="395"/>
      <c r="U585" s="395"/>
    </row>
    <row r="586" spans="11:21" ht="12.75">
      <c r="K586" s="395"/>
      <c r="L586" s="395"/>
      <c r="M586" s="395"/>
      <c r="N586" s="395"/>
      <c r="O586" s="395"/>
      <c r="P586" s="395"/>
      <c r="Q586" s="395"/>
      <c r="R586" s="395"/>
      <c r="S586" s="395"/>
      <c r="T586" s="395"/>
      <c r="U586" s="395"/>
    </row>
    <row r="587" spans="11:21" ht="12.75">
      <c r="K587" s="395"/>
      <c r="L587" s="395"/>
      <c r="M587" s="395"/>
      <c r="N587" s="395"/>
      <c r="O587" s="395"/>
      <c r="P587" s="395"/>
      <c r="Q587" s="395"/>
      <c r="R587" s="395"/>
      <c r="S587" s="395"/>
      <c r="T587" s="395"/>
      <c r="U587" s="395"/>
    </row>
    <row r="588" spans="11:21" ht="12.75">
      <c r="K588" s="395"/>
      <c r="L588" s="395"/>
      <c r="M588" s="395"/>
      <c r="N588" s="395"/>
      <c r="O588" s="395"/>
      <c r="P588" s="395"/>
      <c r="Q588" s="395"/>
      <c r="R588" s="395"/>
      <c r="S588" s="395"/>
      <c r="T588" s="395"/>
      <c r="U588" s="395"/>
    </row>
    <row r="589" spans="11:21" ht="12.75">
      <c r="K589" s="395"/>
      <c r="L589" s="395"/>
      <c r="M589" s="395"/>
      <c r="N589" s="395"/>
      <c r="O589" s="395"/>
      <c r="P589" s="395"/>
      <c r="Q589" s="395"/>
      <c r="R589" s="395"/>
      <c r="S589" s="395"/>
      <c r="T589" s="395"/>
      <c r="U589" s="395"/>
    </row>
    <row r="590" spans="11:21" ht="12.75">
      <c r="K590" s="395"/>
      <c r="L590" s="395"/>
      <c r="M590" s="395"/>
      <c r="N590" s="395"/>
      <c r="O590" s="395"/>
      <c r="P590" s="395"/>
      <c r="Q590" s="395"/>
      <c r="R590" s="395"/>
      <c r="S590" s="395"/>
      <c r="T590" s="395"/>
      <c r="U590" s="395"/>
    </row>
    <row r="591" spans="11:21" ht="12.75">
      <c r="K591" s="395"/>
      <c r="L591" s="395"/>
      <c r="M591" s="395"/>
      <c r="N591" s="395"/>
      <c r="O591" s="395"/>
      <c r="P591" s="395"/>
      <c r="Q591" s="395"/>
      <c r="R591" s="395"/>
      <c r="S591" s="395"/>
      <c r="T591" s="395"/>
      <c r="U591" s="395"/>
    </row>
    <row r="592" spans="11:21" ht="12.75">
      <c r="K592" s="395"/>
      <c r="L592" s="395"/>
      <c r="M592" s="395"/>
      <c r="N592" s="395"/>
      <c r="O592" s="395"/>
      <c r="P592" s="395"/>
      <c r="Q592" s="395"/>
      <c r="R592" s="395"/>
      <c r="S592" s="395"/>
      <c r="T592" s="395"/>
      <c r="U592" s="395"/>
    </row>
    <row r="593" spans="11:21" ht="12.75">
      <c r="K593" s="395"/>
      <c r="L593" s="395"/>
      <c r="M593" s="395"/>
      <c r="N593" s="395"/>
      <c r="O593" s="395"/>
      <c r="P593" s="395"/>
      <c r="Q593" s="395"/>
      <c r="R593" s="395"/>
      <c r="S593" s="395"/>
      <c r="T593" s="395"/>
      <c r="U593" s="395"/>
    </row>
    <row r="594" spans="11:21" ht="12.75">
      <c r="K594" s="395"/>
      <c r="L594" s="395"/>
      <c r="M594" s="395"/>
      <c r="N594" s="395"/>
      <c r="O594" s="395"/>
      <c r="P594" s="395"/>
      <c r="Q594" s="395"/>
      <c r="R594" s="395"/>
      <c r="S594" s="395"/>
      <c r="T594" s="395"/>
      <c r="U594" s="395"/>
    </row>
    <row r="595" spans="11:21" ht="12.75">
      <c r="K595" s="395"/>
      <c r="L595" s="395"/>
      <c r="M595" s="395"/>
      <c r="N595" s="395"/>
      <c r="O595" s="395"/>
      <c r="P595" s="395"/>
      <c r="Q595" s="395"/>
      <c r="R595" s="395"/>
      <c r="S595" s="395"/>
      <c r="T595" s="395"/>
      <c r="U595" s="395"/>
    </row>
    <row r="596" spans="11:21" ht="12.75">
      <c r="K596" s="395"/>
      <c r="L596" s="395"/>
      <c r="M596" s="395"/>
      <c r="N596" s="395"/>
      <c r="O596" s="395"/>
      <c r="P596" s="395"/>
      <c r="Q596" s="395"/>
      <c r="R596" s="395"/>
      <c r="S596" s="395"/>
      <c r="T596" s="395"/>
      <c r="U596" s="395"/>
    </row>
    <row r="597" spans="11:21" ht="12.75">
      <c r="K597" s="395"/>
      <c r="L597" s="395"/>
      <c r="M597" s="395"/>
      <c r="N597" s="395"/>
      <c r="O597" s="395"/>
      <c r="P597" s="395"/>
      <c r="Q597" s="395"/>
      <c r="R597" s="395"/>
      <c r="S597" s="395"/>
      <c r="T597" s="395"/>
      <c r="U597" s="395"/>
    </row>
    <row r="598" spans="11:21" ht="12.75">
      <c r="K598" s="395"/>
      <c r="L598" s="395"/>
      <c r="M598" s="395"/>
      <c r="N598" s="395"/>
      <c r="O598" s="395"/>
      <c r="P598" s="395"/>
      <c r="Q598" s="395"/>
      <c r="R598" s="395"/>
      <c r="S598" s="395"/>
      <c r="T598" s="395"/>
      <c r="U598" s="395"/>
    </row>
    <row r="599" spans="11:21" ht="12.75">
      <c r="K599" s="395"/>
      <c r="L599" s="395"/>
      <c r="M599" s="395"/>
      <c r="N599" s="395"/>
      <c r="O599" s="395"/>
      <c r="P599" s="395"/>
      <c r="Q599" s="395"/>
      <c r="R599" s="395"/>
      <c r="S599" s="395"/>
      <c r="T599" s="395"/>
      <c r="U599" s="395"/>
    </row>
    <row r="600" spans="11:21" ht="12.75">
      <c r="K600" s="395"/>
      <c r="L600" s="395"/>
      <c r="M600" s="395"/>
      <c r="N600" s="395"/>
      <c r="O600" s="395"/>
      <c r="P600" s="395"/>
      <c r="Q600" s="395"/>
      <c r="R600" s="395"/>
      <c r="S600" s="395"/>
      <c r="T600" s="395"/>
      <c r="U600" s="395"/>
    </row>
    <row r="601" spans="11:21" ht="12.75">
      <c r="K601" s="395"/>
      <c r="L601" s="395"/>
      <c r="M601" s="395"/>
      <c r="N601" s="395"/>
      <c r="O601" s="395"/>
      <c r="P601" s="395"/>
      <c r="Q601" s="395"/>
      <c r="R601" s="395"/>
      <c r="S601" s="395"/>
      <c r="T601" s="395"/>
      <c r="U601" s="395"/>
    </row>
    <row r="602" spans="11:21" ht="12.75">
      <c r="K602" s="395"/>
      <c r="L602" s="395"/>
      <c r="M602" s="395"/>
      <c r="N602" s="395"/>
      <c r="O602" s="395"/>
      <c r="P602" s="395"/>
      <c r="Q602" s="395"/>
      <c r="R602" s="395"/>
      <c r="S602" s="395"/>
      <c r="T602" s="395"/>
      <c r="U602" s="395"/>
    </row>
    <row r="603" spans="11:21" ht="12.75">
      <c r="K603" s="395"/>
      <c r="L603" s="395"/>
      <c r="M603" s="395"/>
      <c r="N603" s="395"/>
      <c r="O603" s="395"/>
      <c r="P603" s="395"/>
      <c r="Q603" s="395"/>
      <c r="R603" s="395"/>
      <c r="S603" s="395"/>
      <c r="T603" s="395"/>
      <c r="U603" s="395"/>
    </row>
    <row r="604" spans="11:21" ht="12.75">
      <c r="K604" s="395"/>
      <c r="L604" s="395"/>
      <c r="M604" s="395"/>
      <c r="N604" s="395"/>
      <c r="O604" s="395"/>
      <c r="P604" s="395"/>
      <c r="Q604" s="395"/>
      <c r="R604" s="395"/>
      <c r="S604" s="395"/>
      <c r="T604" s="395"/>
      <c r="U604" s="395"/>
    </row>
    <row r="605" spans="11:21" ht="12.75">
      <c r="K605" s="395"/>
      <c r="L605" s="395"/>
      <c r="M605" s="395"/>
      <c r="N605" s="395"/>
      <c r="O605" s="395"/>
      <c r="P605" s="395"/>
      <c r="Q605" s="395"/>
      <c r="R605" s="395"/>
      <c r="S605" s="395"/>
      <c r="T605" s="395"/>
      <c r="U605" s="395"/>
    </row>
    <row r="606" spans="11:21" ht="12.75">
      <c r="K606" s="395"/>
      <c r="L606" s="395"/>
      <c r="M606" s="395"/>
      <c r="N606" s="395"/>
      <c r="O606" s="395"/>
      <c r="P606" s="395"/>
      <c r="Q606" s="395"/>
      <c r="R606" s="395"/>
      <c r="S606" s="395"/>
      <c r="T606" s="395"/>
      <c r="U606" s="395"/>
    </row>
    <row r="607" spans="11:21" ht="12.75">
      <c r="K607" s="395"/>
      <c r="L607" s="395"/>
      <c r="M607" s="395"/>
      <c r="N607" s="395"/>
      <c r="O607" s="395"/>
      <c r="P607" s="395"/>
      <c r="Q607" s="395"/>
      <c r="R607" s="395"/>
      <c r="S607" s="395"/>
      <c r="T607" s="395"/>
      <c r="U607" s="395"/>
    </row>
    <row r="608" spans="11:21" ht="12.75">
      <c r="K608" s="395"/>
      <c r="L608" s="395"/>
      <c r="M608" s="395"/>
      <c r="N608" s="395"/>
      <c r="O608" s="395"/>
      <c r="P608" s="395"/>
      <c r="Q608" s="395"/>
      <c r="R608" s="395"/>
      <c r="S608" s="395"/>
      <c r="T608" s="395"/>
      <c r="U608" s="395"/>
    </row>
    <row r="609" spans="11:21" ht="12.75">
      <c r="K609" s="395"/>
      <c r="L609" s="395"/>
      <c r="M609" s="395"/>
      <c r="N609" s="395"/>
      <c r="O609" s="395"/>
      <c r="P609" s="395"/>
      <c r="Q609" s="395"/>
      <c r="R609" s="395"/>
      <c r="S609" s="395"/>
      <c r="T609" s="395"/>
      <c r="U609" s="395"/>
    </row>
    <row r="610" spans="11:21" ht="12.75">
      <c r="K610" s="395"/>
      <c r="L610" s="395"/>
      <c r="M610" s="395"/>
      <c r="N610" s="395"/>
      <c r="O610" s="395"/>
      <c r="P610" s="395"/>
      <c r="Q610" s="395"/>
      <c r="R610" s="395"/>
      <c r="S610" s="395"/>
      <c r="T610" s="395"/>
      <c r="U610" s="395"/>
    </row>
    <row r="611" spans="11:21" ht="12.75">
      <c r="K611" s="395"/>
      <c r="L611" s="395"/>
      <c r="M611" s="395"/>
      <c r="N611" s="395"/>
      <c r="O611" s="395"/>
      <c r="P611" s="395"/>
      <c r="Q611" s="395"/>
      <c r="R611" s="395"/>
      <c r="S611" s="395"/>
      <c r="T611" s="395"/>
      <c r="U611" s="395"/>
    </row>
    <row r="612" spans="11:21" ht="12.75">
      <c r="K612" s="395"/>
      <c r="L612" s="395"/>
      <c r="M612" s="395"/>
      <c r="N612" s="395"/>
      <c r="O612" s="395"/>
      <c r="P612" s="395"/>
      <c r="Q612" s="395"/>
      <c r="R612" s="395"/>
      <c r="S612" s="395"/>
      <c r="T612" s="395"/>
      <c r="U612" s="395"/>
    </row>
    <row r="613" spans="11:21" ht="12.75">
      <c r="K613" s="395"/>
      <c r="L613" s="395"/>
      <c r="M613" s="395"/>
      <c r="N613" s="395"/>
      <c r="O613" s="395"/>
      <c r="P613" s="395"/>
      <c r="Q613" s="395"/>
      <c r="R613" s="395"/>
      <c r="S613" s="395"/>
      <c r="T613" s="395"/>
      <c r="U613" s="395"/>
    </row>
    <row r="614" spans="11:21" ht="12.75">
      <c r="K614" s="395"/>
      <c r="L614" s="395"/>
      <c r="M614" s="395"/>
      <c r="N614" s="395"/>
      <c r="O614" s="395"/>
      <c r="P614" s="395"/>
      <c r="Q614" s="395"/>
      <c r="R614" s="395"/>
      <c r="S614" s="395"/>
      <c r="T614" s="395"/>
      <c r="U614" s="395"/>
    </row>
    <row r="615" spans="11:21" ht="12.75">
      <c r="K615" s="395"/>
      <c r="L615" s="395"/>
      <c r="M615" s="395"/>
      <c r="N615" s="395"/>
      <c r="O615" s="395"/>
      <c r="P615" s="395"/>
      <c r="Q615" s="395"/>
      <c r="R615" s="395"/>
      <c r="S615" s="395"/>
      <c r="T615" s="395"/>
      <c r="U615" s="395"/>
    </row>
    <row r="616" spans="11:21" ht="12.75">
      <c r="K616" s="395"/>
      <c r="L616" s="395"/>
      <c r="M616" s="395"/>
      <c r="N616" s="395"/>
      <c r="O616" s="395"/>
      <c r="P616" s="395"/>
      <c r="Q616" s="395"/>
      <c r="R616" s="395"/>
      <c r="S616" s="395"/>
      <c r="T616" s="395"/>
      <c r="U616" s="395"/>
    </row>
    <row r="617" spans="11:21" ht="12.75">
      <c r="K617" s="395"/>
      <c r="L617" s="395"/>
      <c r="M617" s="395"/>
      <c r="N617" s="395"/>
      <c r="O617" s="395"/>
      <c r="P617" s="395"/>
      <c r="Q617" s="395"/>
      <c r="R617" s="395"/>
      <c r="S617" s="395"/>
      <c r="T617" s="395"/>
      <c r="U617" s="395"/>
    </row>
    <row r="618" spans="11:21" ht="12.75">
      <c r="K618" s="395"/>
      <c r="L618" s="395"/>
      <c r="M618" s="395"/>
      <c r="N618" s="395"/>
      <c r="O618" s="395"/>
      <c r="P618" s="395"/>
      <c r="Q618" s="395"/>
      <c r="R618" s="395"/>
      <c r="S618" s="395"/>
      <c r="T618" s="395"/>
      <c r="U618" s="395"/>
    </row>
    <row r="619" spans="11:21" ht="12.75">
      <c r="K619" s="395"/>
      <c r="L619" s="395"/>
      <c r="M619" s="395"/>
      <c r="N619" s="395"/>
      <c r="O619" s="395"/>
      <c r="P619" s="395"/>
      <c r="Q619" s="395"/>
      <c r="R619" s="395"/>
      <c r="S619" s="395"/>
      <c r="T619" s="395"/>
      <c r="U619" s="395"/>
    </row>
    <row r="620" spans="11:21" ht="12.75">
      <c r="K620" s="395"/>
      <c r="L620" s="395"/>
      <c r="M620" s="395"/>
      <c r="N620" s="395"/>
      <c r="O620" s="395"/>
      <c r="P620" s="395"/>
      <c r="Q620" s="395"/>
      <c r="R620" s="395"/>
      <c r="S620" s="395"/>
      <c r="T620" s="395"/>
      <c r="U620" s="395"/>
    </row>
    <row r="621" spans="11:21" ht="12.75">
      <c r="K621" s="395"/>
      <c r="L621" s="395"/>
      <c r="M621" s="395"/>
      <c r="N621" s="395"/>
      <c r="O621" s="395"/>
      <c r="P621" s="395"/>
      <c r="Q621" s="395"/>
      <c r="R621" s="395"/>
      <c r="S621" s="395"/>
      <c r="T621" s="395"/>
      <c r="U621" s="395"/>
    </row>
    <row r="622" spans="11:21" ht="12.75">
      <c r="K622" s="395"/>
      <c r="L622" s="395"/>
      <c r="M622" s="395"/>
      <c r="N622" s="395"/>
      <c r="O622" s="395"/>
      <c r="P622" s="395"/>
      <c r="Q622" s="395"/>
      <c r="R622" s="395"/>
      <c r="S622" s="395"/>
      <c r="T622" s="395"/>
      <c r="U622" s="395"/>
    </row>
    <row r="623" spans="11:21" ht="12.75">
      <c r="K623" s="395"/>
      <c r="L623" s="395"/>
      <c r="M623" s="395"/>
      <c r="N623" s="395"/>
      <c r="O623" s="395"/>
      <c r="P623" s="395"/>
      <c r="Q623" s="395"/>
      <c r="R623" s="395"/>
      <c r="S623" s="395"/>
      <c r="T623" s="395"/>
      <c r="U623" s="395"/>
    </row>
    <row r="624" spans="11:21" ht="12.75">
      <c r="K624" s="395"/>
      <c r="L624" s="395"/>
      <c r="M624" s="395"/>
      <c r="N624" s="395"/>
      <c r="O624" s="395"/>
      <c r="P624" s="395"/>
      <c r="Q624" s="395"/>
      <c r="R624" s="395"/>
      <c r="S624" s="395"/>
      <c r="T624" s="395"/>
      <c r="U624" s="395"/>
    </row>
    <row r="625" spans="11:21" ht="12.75">
      <c r="K625" s="395"/>
      <c r="L625" s="395"/>
      <c r="M625" s="395"/>
      <c r="N625" s="395"/>
      <c r="O625" s="395"/>
      <c r="P625" s="395"/>
      <c r="Q625" s="395"/>
      <c r="R625" s="395"/>
      <c r="S625" s="395"/>
      <c r="T625" s="395"/>
      <c r="U625" s="395"/>
    </row>
    <row r="626" spans="11:21" ht="12.75">
      <c r="K626" s="395"/>
      <c r="L626" s="395"/>
      <c r="M626" s="395"/>
      <c r="N626" s="395"/>
      <c r="O626" s="395"/>
      <c r="P626" s="395"/>
      <c r="Q626" s="395"/>
      <c r="R626" s="395"/>
      <c r="S626" s="395"/>
      <c r="T626" s="395"/>
      <c r="U626" s="395"/>
    </row>
    <row r="627" spans="11:21" ht="12.75">
      <c r="K627" s="395"/>
      <c r="L627" s="395"/>
      <c r="M627" s="395"/>
      <c r="N627" s="395"/>
      <c r="O627" s="395"/>
      <c r="P627" s="395"/>
      <c r="Q627" s="395"/>
      <c r="R627" s="395"/>
      <c r="S627" s="395"/>
      <c r="T627" s="395"/>
      <c r="U627" s="395"/>
    </row>
    <row r="628" spans="11:21" ht="12.75">
      <c r="K628" s="395"/>
      <c r="L628" s="395"/>
      <c r="M628" s="395"/>
      <c r="N628" s="395"/>
      <c r="O628" s="395"/>
      <c r="P628" s="395"/>
      <c r="Q628" s="395"/>
      <c r="R628" s="395"/>
      <c r="S628" s="395"/>
      <c r="T628" s="395"/>
      <c r="U628" s="395"/>
    </row>
    <row r="629" spans="11:21" ht="12.75">
      <c r="K629" s="395"/>
      <c r="L629" s="395"/>
      <c r="M629" s="395"/>
      <c r="N629" s="395"/>
      <c r="O629" s="395"/>
      <c r="P629" s="395"/>
      <c r="Q629" s="395"/>
      <c r="R629" s="395"/>
      <c r="S629" s="395"/>
      <c r="T629" s="395"/>
      <c r="U629" s="395"/>
    </row>
    <row r="630" spans="11:21" ht="12.75">
      <c r="K630" s="395"/>
      <c r="L630" s="395"/>
      <c r="M630" s="395"/>
      <c r="N630" s="395"/>
      <c r="O630" s="395"/>
      <c r="P630" s="395"/>
      <c r="Q630" s="395"/>
      <c r="R630" s="395"/>
      <c r="S630" s="395"/>
      <c r="T630" s="395"/>
      <c r="U630" s="395"/>
    </row>
    <row r="631" spans="11:21" ht="12.75">
      <c r="K631" s="395"/>
      <c r="L631" s="395"/>
      <c r="M631" s="395"/>
      <c r="N631" s="395"/>
      <c r="O631" s="395"/>
      <c r="P631" s="395"/>
      <c r="Q631" s="395"/>
      <c r="R631" s="395"/>
      <c r="S631" s="395"/>
      <c r="T631" s="395"/>
      <c r="U631" s="395"/>
    </row>
    <row r="632" spans="11:21" ht="12.75">
      <c r="K632" s="395"/>
      <c r="L632" s="395"/>
      <c r="M632" s="395"/>
      <c r="N632" s="395"/>
      <c r="O632" s="395"/>
      <c r="P632" s="395"/>
      <c r="Q632" s="395"/>
      <c r="R632" s="395"/>
      <c r="S632" s="395"/>
      <c r="T632" s="395"/>
      <c r="U632" s="395"/>
    </row>
    <row r="633" spans="11:21" ht="12.75">
      <c r="K633" s="395"/>
      <c r="L633" s="395"/>
      <c r="M633" s="395"/>
      <c r="N633" s="395"/>
      <c r="O633" s="395"/>
      <c r="P633" s="395"/>
      <c r="Q633" s="395"/>
      <c r="R633" s="395"/>
      <c r="S633" s="395"/>
      <c r="T633" s="395"/>
      <c r="U633" s="395"/>
    </row>
    <row r="634" spans="11:21" ht="12.75">
      <c r="K634" s="395"/>
      <c r="L634" s="395"/>
      <c r="M634" s="395"/>
      <c r="N634" s="395"/>
      <c r="O634" s="395"/>
      <c r="P634" s="395"/>
      <c r="Q634" s="395"/>
      <c r="R634" s="395"/>
      <c r="S634" s="395"/>
      <c r="T634" s="395"/>
      <c r="U634" s="395"/>
    </row>
    <row r="635" spans="11:21" ht="12.75">
      <c r="K635" s="395"/>
      <c r="L635" s="395"/>
      <c r="M635" s="395"/>
      <c r="N635" s="395"/>
      <c r="O635" s="395"/>
      <c r="P635" s="395"/>
      <c r="Q635" s="395"/>
      <c r="R635" s="395"/>
      <c r="S635" s="395"/>
      <c r="T635" s="395"/>
      <c r="U635" s="395"/>
    </row>
    <row r="636" spans="11:21" ht="12.75">
      <c r="K636" s="395"/>
      <c r="L636" s="395"/>
      <c r="M636" s="395"/>
      <c r="N636" s="395"/>
      <c r="O636" s="395"/>
      <c r="P636" s="395"/>
      <c r="Q636" s="395"/>
      <c r="R636" s="395"/>
      <c r="S636" s="395"/>
      <c r="T636" s="395"/>
      <c r="U636" s="395"/>
    </row>
    <row r="637" spans="11:21" ht="12.75">
      <c r="K637" s="395"/>
      <c r="L637" s="395"/>
      <c r="M637" s="395"/>
      <c r="N637" s="395"/>
      <c r="O637" s="395"/>
      <c r="P637" s="395"/>
      <c r="Q637" s="395"/>
      <c r="R637" s="395"/>
      <c r="S637" s="395"/>
      <c r="T637" s="395"/>
      <c r="U637" s="395"/>
    </row>
    <row r="638" spans="11:21" ht="12.75">
      <c r="K638" s="395"/>
      <c r="L638" s="395"/>
      <c r="M638" s="395"/>
      <c r="N638" s="395"/>
      <c r="O638" s="395"/>
      <c r="P638" s="395"/>
      <c r="Q638" s="395"/>
      <c r="R638" s="395"/>
      <c r="S638" s="395"/>
      <c r="T638" s="395"/>
      <c r="U638" s="395"/>
    </row>
    <row r="639" spans="11:21" ht="12.75">
      <c r="K639" s="395"/>
      <c r="L639" s="395"/>
      <c r="M639" s="395"/>
      <c r="N639" s="395"/>
      <c r="O639" s="395"/>
      <c r="P639" s="395"/>
      <c r="Q639" s="395"/>
      <c r="R639" s="395"/>
      <c r="S639" s="395"/>
      <c r="T639" s="395"/>
      <c r="U639" s="395"/>
    </row>
    <row r="640" spans="11:21" ht="12.75">
      <c r="K640" s="395"/>
      <c r="L640" s="395"/>
      <c r="M640" s="395"/>
      <c r="N640" s="395"/>
      <c r="O640" s="395"/>
      <c r="P640" s="395"/>
      <c r="Q640" s="395"/>
      <c r="R640" s="395"/>
      <c r="S640" s="395"/>
      <c r="T640" s="395"/>
      <c r="U640" s="395"/>
    </row>
    <row r="641" spans="11:21" ht="12.75">
      <c r="K641" s="395"/>
      <c r="L641" s="395"/>
      <c r="M641" s="395"/>
      <c r="N641" s="395"/>
      <c r="O641" s="395"/>
      <c r="P641" s="395"/>
      <c r="Q641" s="395"/>
      <c r="R641" s="395"/>
      <c r="S641" s="395"/>
      <c r="T641" s="395"/>
      <c r="U641" s="395"/>
    </row>
    <row r="642" spans="11:21" ht="12.75">
      <c r="K642" s="395"/>
      <c r="L642" s="395"/>
      <c r="M642" s="395"/>
      <c r="N642" s="395"/>
      <c r="O642" s="395"/>
      <c r="P642" s="395"/>
      <c r="Q642" s="395"/>
      <c r="R642" s="395"/>
      <c r="S642" s="395"/>
      <c r="T642" s="395"/>
      <c r="U642" s="395"/>
    </row>
    <row r="643" spans="11:21" ht="12.75">
      <c r="K643" s="395"/>
      <c r="L643" s="395"/>
      <c r="M643" s="395"/>
      <c r="N643" s="395"/>
      <c r="O643" s="395"/>
      <c r="P643" s="395"/>
      <c r="Q643" s="395"/>
      <c r="R643" s="395"/>
      <c r="S643" s="395"/>
      <c r="T643" s="395"/>
      <c r="U643" s="395"/>
    </row>
    <row r="644" spans="11:21" ht="12.75">
      <c r="K644" s="395"/>
      <c r="L644" s="395"/>
      <c r="M644" s="395"/>
      <c r="N644" s="395"/>
      <c r="O644" s="395"/>
      <c r="P644" s="395"/>
      <c r="Q644" s="395"/>
      <c r="R644" s="395"/>
      <c r="S644" s="395"/>
      <c r="T644" s="395"/>
      <c r="U644" s="395"/>
    </row>
    <row r="645" spans="11:21" ht="12.75">
      <c r="K645" s="395"/>
      <c r="L645" s="395"/>
      <c r="M645" s="395"/>
      <c r="N645" s="395"/>
      <c r="O645" s="395"/>
      <c r="P645" s="395"/>
      <c r="Q645" s="395"/>
      <c r="R645" s="395"/>
      <c r="S645" s="395"/>
      <c r="T645" s="395"/>
      <c r="U645" s="395"/>
    </row>
    <row r="646" spans="11:21" ht="12.75">
      <c r="K646" s="395"/>
      <c r="L646" s="395"/>
      <c r="M646" s="395"/>
      <c r="N646" s="395"/>
      <c r="O646" s="395"/>
      <c r="P646" s="395"/>
      <c r="Q646" s="395"/>
      <c r="R646" s="395"/>
      <c r="S646" s="395"/>
      <c r="T646" s="395"/>
      <c r="U646" s="395"/>
    </row>
    <row r="647" spans="11:21" ht="12.75">
      <c r="K647" s="395"/>
      <c r="L647" s="395"/>
      <c r="M647" s="395"/>
      <c r="N647" s="395"/>
      <c r="O647" s="395"/>
      <c r="P647" s="395"/>
      <c r="Q647" s="395"/>
      <c r="R647" s="395"/>
      <c r="S647" s="395"/>
      <c r="T647" s="395"/>
      <c r="U647" s="395"/>
    </row>
    <row r="648" spans="11:21" ht="12.75">
      <c r="K648" s="395"/>
      <c r="L648" s="395"/>
      <c r="M648" s="395"/>
      <c r="N648" s="395"/>
      <c r="O648" s="395"/>
      <c r="P648" s="395"/>
      <c r="Q648" s="395"/>
      <c r="R648" s="395"/>
      <c r="S648" s="395"/>
      <c r="T648" s="395"/>
      <c r="U648" s="395"/>
    </row>
    <row r="649" spans="11:21" ht="12.75">
      <c r="K649" s="395"/>
      <c r="L649" s="395"/>
      <c r="M649" s="395"/>
      <c r="N649" s="395"/>
      <c r="O649" s="395"/>
      <c r="P649" s="395"/>
      <c r="Q649" s="395"/>
      <c r="R649" s="395"/>
      <c r="S649" s="395"/>
      <c r="T649" s="395"/>
      <c r="U649" s="395"/>
    </row>
    <row r="650" spans="11:21" ht="12.75">
      <c r="K650" s="395"/>
      <c r="L650" s="395"/>
      <c r="M650" s="395"/>
      <c r="N650" s="395"/>
      <c r="O650" s="395"/>
      <c r="P650" s="395"/>
      <c r="Q650" s="395"/>
      <c r="R650" s="395"/>
      <c r="S650" s="395"/>
      <c r="T650" s="395"/>
      <c r="U650" s="395"/>
    </row>
    <row r="651" spans="11:21" ht="12.75">
      <c r="K651" s="395"/>
      <c r="L651" s="395"/>
      <c r="M651" s="395"/>
      <c r="N651" s="395"/>
      <c r="O651" s="395"/>
      <c r="P651" s="395"/>
      <c r="Q651" s="395"/>
      <c r="R651" s="395"/>
      <c r="S651" s="395"/>
      <c r="T651" s="395"/>
      <c r="U651" s="395"/>
    </row>
    <row r="652" spans="11:21" ht="12.75">
      <c r="K652" s="395"/>
      <c r="L652" s="395"/>
      <c r="M652" s="395"/>
      <c r="N652" s="395"/>
      <c r="O652" s="395"/>
      <c r="P652" s="395"/>
      <c r="Q652" s="395"/>
      <c r="R652" s="395"/>
      <c r="S652" s="395"/>
      <c r="T652" s="395"/>
      <c r="U652" s="395"/>
    </row>
    <row r="653" spans="11:21" ht="12.75">
      <c r="K653" s="395"/>
      <c r="L653" s="395"/>
      <c r="M653" s="395"/>
      <c r="N653" s="395"/>
      <c r="O653" s="395"/>
      <c r="P653" s="395"/>
      <c r="Q653" s="395"/>
      <c r="R653" s="395"/>
      <c r="S653" s="395"/>
      <c r="T653" s="395"/>
      <c r="U653" s="395"/>
    </row>
    <row r="654" spans="11:21" ht="12.75">
      <c r="K654" s="395"/>
      <c r="L654" s="395"/>
      <c r="M654" s="395"/>
      <c r="N654" s="395"/>
      <c r="O654" s="395"/>
      <c r="P654" s="395"/>
      <c r="Q654" s="395"/>
      <c r="R654" s="395"/>
      <c r="S654" s="395"/>
      <c r="T654" s="395"/>
      <c r="U654" s="395"/>
    </row>
    <row r="655" spans="11:21" ht="12.75">
      <c r="K655" s="395"/>
      <c r="L655" s="395"/>
      <c r="M655" s="395"/>
      <c r="N655" s="395"/>
      <c r="O655" s="395"/>
      <c r="P655" s="395"/>
      <c r="Q655" s="395"/>
      <c r="R655" s="395"/>
      <c r="S655" s="395"/>
      <c r="T655" s="395"/>
      <c r="U655" s="395"/>
    </row>
    <row r="656" spans="11:21" ht="12.75">
      <c r="K656" s="395"/>
      <c r="L656" s="395"/>
      <c r="M656" s="395"/>
      <c r="N656" s="395"/>
      <c r="O656" s="395"/>
      <c r="P656" s="395"/>
      <c r="Q656" s="395"/>
      <c r="R656" s="395"/>
      <c r="S656" s="395"/>
      <c r="T656" s="395"/>
      <c r="U656" s="395"/>
    </row>
    <row r="657" spans="11:21" ht="12.75">
      <c r="K657" s="395"/>
      <c r="L657" s="395"/>
      <c r="M657" s="395"/>
      <c r="N657" s="395"/>
      <c r="O657" s="395"/>
      <c r="P657" s="395"/>
      <c r="Q657" s="395"/>
      <c r="R657" s="395"/>
      <c r="S657" s="395"/>
      <c r="T657" s="395"/>
      <c r="U657" s="395"/>
    </row>
    <row r="658" spans="11:21" ht="12.75">
      <c r="K658" s="395"/>
      <c r="L658" s="395"/>
      <c r="M658" s="395"/>
      <c r="N658" s="395"/>
      <c r="O658" s="395"/>
      <c r="P658" s="395"/>
      <c r="Q658" s="395"/>
      <c r="R658" s="395"/>
      <c r="S658" s="395"/>
      <c r="T658" s="395"/>
      <c r="U658" s="395"/>
    </row>
    <row r="659" spans="11:21" ht="12.75">
      <c r="K659" s="395"/>
      <c r="L659" s="395"/>
      <c r="M659" s="395"/>
      <c r="N659" s="395"/>
      <c r="O659" s="395"/>
      <c r="P659" s="395"/>
      <c r="Q659" s="395"/>
      <c r="R659" s="395"/>
      <c r="S659" s="395"/>
      <c r="T659" s="395"/>
      <c r="U659" s="395"/>
    </row>
    <row r="660" spans="11:21" ht="12.75">
      <c r="K660" s="395"/>
      <c r="L660" s="395"/>
      <c r="M660" s="395"/>
      <c r="N660" s="395"/>
      <c r="O660" s="395"/>
      <c r="P660" s="395"/>
      <c r="Q660" s="395"/>
      <c r="R660" s="395"/>
      <c r="S660" s="395"/>
      <c r="T660" s="395"/>
      <c r="U660" s="395"/>
    </row>
    <row r="661" spans="11:21" ht="12.75">
      <c r="K661" s="395"/>
      <c r="L661" s="395"/>
      <c r="M661" s="395"/>
      <c r="N661" s="395"/>
      <c r="O661" s="395"/>
      <c r="P661" s="395"/>
      <c r="Q661" s="395"/>
      <c r="R661" s="395"/>
      <c r="S661" s="395"/>
      <c r="T661" s="395"/>
      <c r="U661" s="395"/>
    </row>
    <row r="662" spans="11:21" ht="12.75">
      <c r="K662" s="395"/>
      <c r="L662" s="395"/>
      <c r="M662" s="395"/>
      <c r="N662" s="395"/>
      <c r="O662" s="395"/>
      <c r="P662" s="395"/>
      <c r="Q662" s="395"/>
      <c r="R662" s="395"/>
      <c r="S662" s="395"/>
      <c r="T662" s="395"/>
      <c r="U662" s="395"/>
    </row>
    <row r="663" spans="11:21" ht="12.75">
      <c r="K663" s="395"/>
      <c r="L663" s="395"/>
      <c r="M663" s="395"/>
      <c r="N663" s="395"/>
      <c r="O663" s="395"/>
      <c r="P663" s="395"/>
      <c r="Q663" s="395"/>
      <c r="R663" s="395"/>
      <c r="S663" s="395"/>
      <c r="T663" s="395"/>
      <c r="U663" s="395"/>
    </row>
    <row r="664" spans="11:21" ht="12.75">
      <c r="K664" s="395"/>
      <c r="L664" s="395"/>
      <c r="M664" s="395"/>
      <c r="N664" s="395"/>
      <c r="O664" s="395"/>
      <c r="P664" s="395"/>
      <c r="Q664" s="395"/>
      <c r="R664" s="395"/>
      <c r="S664" s="395"/>
      <c r="T664" s="395"/>
      <c r="U664" s="395"/>
    </row>
    <row r="665" spans="11:21" ht="12.75">
      <c r="K665" s="395"/>
      <c r="L665" s="395"/>
      <c r="M665" s="395"/>
      <c r="N665" s="395"/>
      <c r="O665" s="395"/>
      <c r="P665" s="395"/>
      <c r="Q665" s="395"/>
      <c r="R665" s="395"/>
      <c r="S665" s="395"/>
      <c r="T665" s="395"/>
      <c r="U665" s="395"/>
    </row>
    <row r="666" spans="11:21" ht="12.75">
      <c r="K666" s="395"/>
      <c r="L666" s="395"/>
      <c r="M666" s="395"/>
      <c r="N666" s="395"/>
      <c r="O666" s="395"/>
      <c r="P666" s="395"/>
      <c r="Q666" s="395"/>
      <c r="R666" s="395"/>
      <c r="S666" s="395"/>
      <c r="T666" s="395"/>
      <c r="U666" s="395"/>
    </row>
    <row r="667" spans="11:21" ht="12.75">
      <c r="K667" s="395"/>
      <c r="L667" s="395"/>
      <c r="M667" s="395"/>
      <c r="N667" s="395"/>
      <c r="O667" s="395"/>
      <c r="P667" s="395"/>
      <c r="Q667" s="395"/>
      <c r="R667" s="395"/>
      <c r="S667" s="395"/>
      <c r="T667" s="395"/>
      <c r="U667" s="395"/>
    </row>
    <row r="668" spans="11:21" ht="12.75">
      <c r="K668" s="395"/>
      <c r="L668" s="395"/>
      <c r="M668" s="395"/>
      <c r="N668" s="395"/>
      <c r="O668" s="395"/>
      <c r="P668" s="395"/>
      <c r="Q668" s="395"/>
      <c r="R668" s="395"/>
      <c r="S668" s="395"/>
      <c r="T668" s="395"/>
      <c r="U668" s="395"/>
    </row>
    <row r="669" spans="11:21" ht="12.75">
      <c r="K669" s="395"/>
      <c r="L669" s="395"/>
      <c r="M669" s="395"/>
      <c r="N669" s="395"/>
      <c r="O669" s="395"/>
      <c r="P669" s="395"/>
      <c r="Q669" s="395"/>
      <c r="R669" s="395"/>
      <c r="S669" s="395"/>
      <c r="T669" s="395"/>
      <c r="U669" s="395"/>
    </row>
    <row r="670" spans="11:21" ht="12.75">
      <c r="K670" s="395"/>
      <c r="L670" s="395"/>
      <c r="M670" s="395"/>
      <c r="N670" s="395"/>
      <c r="O670" s="395"/>
      <c r="P670" s="395"/>
      <c r="Q670" s="395"/>
      <c r="R670" s="395"/>
      <c r="S670" s="395"/>
      <c r="T670" s="395"/>
      <c r="U670" s="395"/>
    </row>
    <row r="671" spans="11:21" ht="12.75">
      <c r="K671" s="395"/>
      <c r="L671" s="395"/>
      <c r="M671" s="395"/>
      <c r="N671" s="395"/>
      <c r="O671" s="395"/>
      <c r="P671" s="395"/>
      <c r="Q671" s="395"/>
      <c r="R671" s="395"/>
      <c r="S671" s="395"/>
      <c r="T671" s="395"/>
      <c r="U671" s="395"/>
    </row>
    <row r="672" spans="11:21" ht="12.75">
      <c r="K672" s="395"/>
      <c r="L672" s="395"/>
      <c r="M672" s="395"/>
      <c r="N672" s="395"/>
      <c r="O672" s="395"/>
      <c r="P672" s="395"/>
      <c r="Q672" s="395"/>
      <c r="R672" s="395"/>
      <c r="S672" s="395"/>
      <c r="T672" s="395"/>
      <c r="U672" s="395"/>
    </row>
    <row r="673" spans="11:21" ht="12.75">
      <c r="K673" s="395"/>
      <c r="L673" s="395"/>
      <c r="M673" s="395"/>
      <c r="N673" s="395"/>
      <c r="O673" s="395"/>
      <c r="P673" s="395"/>
      <c r="Q673" s="395"/>
      <c r="R673" s="395"/>
      <c r="S673" s="395"/>
      <c r="T673" s="395"/>
      <c r="U673" s="395"/>
    </row>
    <row r="674" spans="11:21" ht="12.75">
      <c r="K674" s="395"/>
      <c r="L674" s="395"/>
      <c r="M674" s="395"/>
      <c r="N674" s="395"/>
      <c r="O674" s="395"/>
      <c r="P674" s="395"/>
      <c r="Q674" s="395"/>
      <c r="R674" s="395"/>
      <c r="S674" s="395"/>
      <c r="T674" s="395"/>
      <c r="U674" s="395"/>
    </row>
    <row r="675" spans="11:21" ht="12.75">
      <c r="K675" s="395"/>
      <c r="L675" s="395"/>
      <c r="M675" s="395"/>
      <c r="N675" s="395"/>
      <c r="O675" s="395"/>
      <c r="P675" s="395"/>
      <c r="Q675" s="395"/>
      <c r="R675" s="395"/>
      <c r="S675" s="395"/>
      <c r="T675" s="395"/>
      <c r="U675" s="395"/>
    </row>
    <row r="676" spans="11:21" ht="12.75">
      <c r="K676" s="395"/>
      <c r="L676" s="395"/>
      <c r="M676" s="395"/>
      <c r="N676" s="395"/>
      <c r="O676" s="395"/>
      <c r="P676" s="395"/>
      <c r="Q676" s="395"/>
      <c r="R676" s="395"/>
      <c r="S676" s="395"/>
      <c r="T676" s="395"/>
      <c r="U676" s="395"/>
    </row>
    <row r="677" spans="11:21" ht="12.75">
      <c r="K677" s="395"/>
      <c r="L677" s="395"/>
      <c r="M677" s="395"/>
      <c r="N677" s="395"/>
      <c r="O677" s="395"/>
      <c r="P677" s="395"/>
      <c r="Q677" s="395"/>
      <c r="R677" s="395"/>
      <c r="S677" s="395"/>
      <c r="T677" s="395"/>
      <c r="U677" s="395"/>
    </row>
    <row r="678" spans="11:21" ht="12.75">
      <c r="K678" s="395"/>
      <c r="L678" s="395"/>
      <c r="M678" s="395"/>
      <c r="N678" s="395"/>
      <c r="O678" s="395"/>
      <c r="P678" s="395"/>
      <c r="Q678" s="395"/>
      <c r="R678" s="395"/>
      <c r="S678" s="395"/>
      <c r="T678" s="395"/>
      <c r="U678" s="395"/>
    </row>
    <row r="679" spans="11:21" ht="12.75">
      <c r="K679" s="395"/>
      <c r="L679" s="395"/>
      <c r="M679" s="395"/>
      <c r="N679" s="395"/>
      <c r="O679" s="395"/>
      <c r="P679" s="395"/>
      <c r="Q679" s="395"/>
      <c r="R679" s="395"/>
      <c r="S679" s="395"/>
      <c r="T679" s="395"/>
      <c r="U679" s="395"/>
    </row>
    <row r="680" spans="11:21" ht="12.75">
      <c r="K680" s="395"/>
      <c r="L680" s="395"/>
      <c r="M680" s="395"/>
      <c r="N680" s="395"/>
      <c r="O680" s="395"/>
      <c r="P680" s="395"/>
      <c r="Q680" s="395"/>
      <c r="R680" s="395"/>
      <c r="S680" s="395"/>
      <c r="T680" s="395"/>
      <c r="U680" s="395"/>
    </row>
    <row r="681" spans="11:21" ht="12.75">
      <c r="K681" s="395"/>
      <c r="L681" s="395"/>
      <c r="M681" s="395"/>
      <c r="N681" s="395"/>
      <c r="O681" s="395"/>
      <c r="P681" s="395"/>
      <c r="Q681" s="395"/>
      <c r="R681" s="395"/>
      <c r="S681" s="395"/>
      <c r="T681" s="395"/>
      <c r="U681" s="395"/>
    </row>
    <row r="682" spans="11:21" ht="12.75">
      <c r="K682" s="395"/>
      <c r="L682" s="395"/>
      <c r="M682" s="395"/>
      <c r="N682" s="395"/>
      <c r="O682" s="395"/>
      <c r="P682" s="395"/>
      <c r="Q682" s="395"/>
      <c r="R682" s="395"/>
      <c r="S682" s="395"/>
      <c r="T682" s="395"/>
      <c r="U682" s="395"/>
    </row>
    <row r="683" spans="11:21" ht="12.75">
      <c r="K683" s="395"/>
      <c r="L683" s="395"/>
      <c r="M683" s="395"/>
      <c r="N683" s="395"/>
      <c r="O683" s="395"/>
      <c r="P683" s="395"/>
      <c r="Q683" s="395"/>
      <c r="R683" s="395"/>
      <c r="S683" s="395"/>
      <c r="T683" s="395"/>
      <c r="U683" s="395"/>
    </row>
    <row r="684" spans="11:21" ht="12.75">
      <c r="K684" s="395"/>
      <c r="L684" s="395"/>
      <c r="M684" s="395"/>
      <c r="N684" s="395"/>
      <c r="O684" s="395"/>
      <c r="P684" s="395"/>
      <c r="Q684" s="395"/>
      <c r="R684" s="395"/>
      <c r="S684" s="395"/>
      <c r="T684" s="395"/>
      <c r="U684" s="395"/>
    </row>
    <row r="685" spans="11:21" ht="12.75">
      <c r="K685" s="395"/>
      <c r="L685" s="395"/>
      <c r="M685" s="395"/>
      <c r="N685" s="395"/>
      <c r="O685" s="395"/>
      <c r="P685" s="395"/>
      <c r="Q685" s="395"/>
      <c r="R685" s="395"/>
      <c r="S685" s="395"/>
      <c r="T685" s="395"/>
      <c r="U685" s="395"/>
    </row>
    <row r="686" spans="11:21" ht="12.75">
      <c r="K686" s="395"/>
      <c r="L686" s="395"/>
      <c r="M686" s="395"/>
      <c r="N686" s="395"/>
      <c r="O686" s="395"/>
      <c r="P686" s="395"/>
      <c r="Q686" s="395"/>
      <c r="R686" s="395"/>
      <c r="S686" s="395"/>
      <c r="T686" s="395"/>
      <c r="U686" s="395"/>
    </row>
    <row r="687" spans="11:21" ht="12.75">
      <c r="K687" s="395"/>
      <c r="L687" s="395"/>
      <c r="M687" s="395"/>
      <c r="N687" s="395"/>
      <c r="O687" s="395"/>
      <c r="P687" s="395"/>
      <c r="Q687" s="395"/>
      <c r="R687" s="395"/>
      <c r="S687" s="395"/>
      <c r="T687" s="395"/>
      <c r="U687" s="395"/>
    </row>
    <row r="688" spans="11:21" ht="12.75">
      <c r="K688" s="395"/>
      <c r="L688" s="395"/>
      <c r="M688" s="395"/>
      <c r="N688" s="395"/>
      <c r="O688" s="395"/>
      <c r="P688" s="395"/>
      <c r="Q688" s="395"/>
      <c r="R688" s="395"/>
      <c r="S688" s="395"/>
      <c r="T688" s="395"/>
      <c r="U688" s="395"/>
    </row>
    <row r="689" spans="11:21" ht="12.75">
      <c r="K689" s="395"/>
      <c r="L689" s="395"/>
      <c r="M689" s="395"/>
      <c r="N689" s="395"/>
      <c r="O689" s="395"/>
      <c r="P689" s="395"/>
      <c r="Q689" s="395"/>
      <c r="R689" s="395"/>
      <c r="S689" s="395"/>
      <c r="T689" s="395"/>
      <c r="U689" s="395"/>
    </row>
    <row r="690" spans="11:21" ht="12.75">
      <c r="K690" s="395"/>
      <c r="L690" s="395"/>
      <c r="M690" s="395"/>
      <c r="N690" s="395"/>
      <c r="O690" s="395"/>
      <c r="P690" s="395"/>
      <c r="Q690" s="395"/>
      <c r="R690" s="395"/>
      <c r="S690" s="395"/>
      <c r="T690" s="395"/>
      <c r="U690" s="395"/>
    </row>
    <row r="691" spans="11:21" ht="12.75">
      <c r="K691" s="395"/>
      <c r="L691" s="395"/>
      <c r="M691" s="395"/>
      <c r="N691" s="395"/>
      <c r="O691" s="395"/>
      <c r="P691" s="395"/>
      <c r="Q691" s="395"/>
      <c r="R691" s="395"/>
      <c r="S691" s="395"/>
      <c r="T691" s="395"/>
      <c r="U691" s="395"/>
    </row>
    <row r="692" spans="11:21" ht="12.75">
      <c r="K692" s="395"/>
      <c r="L692" s="395"/>
      <c r="M692" s="395"/>
      <c r="N692" s="395"/>
      <c r="O692" s="395"/>
      <c r="P692" s="395"/>
      <c r="Q692" s="395"/>
      <c r="R692" s="395"/>
      <c r="S692" s="395"/>
      <c r="T692" s="395"/>
      <c r="U692" s="395"/>
    </row>
    <row r="693" spans="11:21" ht="12.75">
      <c r="K693" s="395"/>
      <c r="L693" s="395"/>
      <c r="M693" s="395"/>
      <c r="N693" s="395"/>
      <c r="O693" s="395"/>
      <c r="P693" s="395"/>
      <c r="Q693" s="395"/>
      <c r="R693" s="395"/>
      <c r="S693" s="395"/>
      <c r="T693" s="395"/>
      <c r="U693" s="395"/>
    </row>
    <row r="694" spans="11:21" ht="12.75">
      <c r="K694" s="395"/>
      <c r="L694" s="395"/>
      <c r="M694" s="395"/>
      <c r="N694" s="395"/>
      <c r="O694" s="395"/>
      <c r="P694" s="395"/>
      <c r="Q694" s="395"/>
      <c r="R694" s="395"/>
      <c r="S694" s="395"/>
      <c r="T694" s="395"/>
      <c r="U694" s="395"/>
    </row>
    <row r="695" spans="11:21" ht="12.75">
      <c r="K695" s="395"/>
      <c r="L695" s="395"/>
      <c r="M695" s="395"/>
      <c r="N695" s="395"/>
      <c r="O695" s="395"/>
      <c r="P695" s="395"/>
      <c r="Q695" s="395"/>
      <c r="R695" s="395"/>
      <c r="S695" s="395"/>
      <c r="T695" s="395"/>
      <c r="U695" s="395"/>
    </row>
    <row r="696" spans="11:21" ht="12.75">
      <c r="K696" s="395"/>
      <c r="L696" s="395"/>
      <c r="M696" s="395"/>
      <c r="N696" s="395"/>
      <c r="O696" s="395"/>
      <c r="P696" s="395"/>
      <c r="Q696" s="395"/>
      <c r="R696" s="395"/>
      <c r="S696" s="395"/>
      <c r="T696" s="395"/>
      <c r="U696" s="395"/>
    </row>
    <row r="697" spans="11:21" ht="12.75">
      <c r="K697" s="395"/>
      <c r="L697" s="395"/>
      <c r="M697" s="395"/>
      <c r="N697" s="395"/>
      <c r="O697" s="395"/>
      <c r="P697" s="395"/>
      <c r="Q697" s="395"/>
      <c r="R697" s="395"/>
      <c r="S697" s="395"/>
      <c r="T697" s="395"/>
      <c r="U697" s="395"/>
    </row>
    <row r="698" spans="11:21" ht="12.75">
      <c r="K698" s="395"/>
      <c r="L698" s="395"/>
      <c r="M698" s="395"/>
      <c r="N698" s="395"/>
      <c r="O698" s="395"/>
      <c r="P698" s="395"/>
      <c r="Q698" s="395"/>
      <c r="R698" s="395"/>
      <c r="S698" s="395"/>
      <c r="T698" s="395"/>
      <c r="U698" s="395"/>
    </row>
    <row r="699" spans="11:21" ht="12.75">
      <c r="K699" s="395"/>
      <c r="L699" s="395"/>
      <c r="M699" s="395"/>
      <c r="N699" s="395"/>
      <c r="O699" s="395"/>
      <c r="P699" s="395"/>
      <c r="Q699" s="395"/>
      <c r="R699" s="395"/>
      <c r="S699" s="395"/>
      <c r="T699" s="395"/>
      <c r="U699" s="395"/>
    </row>
    <row r="700" spans="11:21" ht="12.75">
      <c r="K700" s="395"/>
      <c r="L700" s="395"/>
      <c r="M700" s="395"/>
      <c r="N700" s="395"/>
      <c r="O700" s="395"/>
      <c r="P700" s="395"/>
      <c r="Q700" s="395"/>
      <c r="R700" s="395"/>
      <c r="S700" s="395"/>
      <c r="T700" s="395"/>
      <c r="U700" s="395"/>
    </row>
    <row r="701" spans="11:21" ht="12.75">
      <c r="K701" s="395"/>
      <c r="L701" s="395"/>
      <c r="M701" s="395"/>
      <c r="N701" s="395"/>
      <c r="O701" s="395"/>
      <c r="P701" s="395"/>
      <c r="Q701" s="395"/>
      <c r="R701" s="395"/>
      <c r="S701" s="395"/>
      <c r="T701" s="395"/>
      <c r="U701" s="395"/>
    </row>
    <row r="702" spans="11:21" ht="12.75">
      <c r="K702" s="395"/>
      <c r="L702" s="395"/>
      <c r="M702" s="395"/>
      <c r="N702" s="395"/>
      <c r="O702" s="395"/>
      <c r="P702" s="395"/>
      <c r="Q702" s="395"/>
      <c r="R702" s="395"/>
      <c r="S702" s="395"/>
      <c r="T702" s="395"/>
      <c r="U702" s="395"/>
    </row>
    <row r="703" spans="11:21" ht="12.75">
      <c r="K703" s="395"/>
      <c r="L703" s="395"/>
      <c r="M703" s="395"/>
      <c r="N703" s="395"/>
      <c r="O703" s="395"/>
      <c r="P703" s="395"/>
      <c r="Q703" s="395"/>
      <c r="R703" s="395"/>
      <c r="S703" s="395"/>
      <c r="T703" s="395"/>
      <c r="U703" s="395"/>
    </row>
    <row r="704" spans="11:21" ht="12.75">
      <c r="K704" s="395"/>
      <c r="L704" s="395"/>
      <c r="M704" s="395"/>
      <c r="N704" s="395"/>
      <c r="O704" s="395"/>
      <c r="P704" s="395"/>
      <c r="Q704" s="395"/>
      <c r="R704" s="395"/>
      <c r="S704" s="395"/>
      <c r="T704" s="395"/>
      <c r="U704" s="395"/>
    </row>
    <row r="705" spans="11:21" ht="12.75">
      <c r="K705" s="395"/>
      <c r="L705" s="395"/>
      <c r="M705" s="395"/>
      <c r="N705" s="395"/>
      <c r="O705" s="395"/>
      <c r="P705" s="395"/>
      <c r="Q705" s="395"/>
      <c r="R705" s="395"/>
      <c r="S705" s="395"/>
      <c r="T705" s="395"/>
      <c r="U705" s="395"/>
    </row>
    <row r="706" spans="11:21" ht="12.75">
      <c r="K706" s="395"/>
      <c r="L706" s="395"/>
      <c r="M706" s="395"/>
      <c r="N706" s="395"/>
      <c r="O706" s="395"/>
      <c r="P706" s="395"/>
      <c r="Q706" s="395"/>
      <c r="R706" s="395"/>
      <c r="S706" s="395"/>
      <c r="T706" s="395"/>
      <c r="U706" s="395"/>
    </row>
    <row r="707" spans="11:21" ht="12.75">
      <c r="K707" s="395"/>
      <c r="L707" s="395"/>
      <c r="M707" s="395"/>
      <c r="N707" s="395"/>
      <c r="O707" s="395"/>
      <c r="P707" s="395"/>
      <c r="Q707" s="395"/>
      <c r="R707" s="395"/>
      <c r="S707" s="395"/>
      <c r="T707" s="395"/>
      <c r="U707" s="395"/>
    </row>
    <row r="708" spans="11:21" ht="12.75">
      <c r="K708" s="395"/>
      <c r="L708" s="395"/>
      <c r="M708" s="395"/>
      <c r="N708" s="395"/>
      <c r="O708" s="395"/>
      <c r="P708" s="395"/>
      <c r="Q708" s="395"/>
      <c r="R708" s="395"/>
      <c r="S708" s="395"/>
      <c r="T708" s="395"/>
      <c r="U708" s="395"/>
    </row>
    <row r="709" spans="11:21" ht="12.75">
      <c r="K709" s="395"/>
      <c r="L709" s="395"/>
      <c r="M709" s="395"/>
      <c r="N709" s="395"/>
      <c r="O709" s="395"/>
      <c r="P709" s="395"/>
      <c r="Q709" s="395"/>
      <c r="R709" s="395"/>
      <c r="S709" s="395"/>
      <c r="T709" s="395"/>
      <c r="U709" s="395"/>
    </row>
    <row r="710" spans="11:21" ht="12.75">
      <c r="K710" s="395"/>
      <c r="L710" s="395"/>
      <c r="M710" s="395"/>
      <c r="N710" s="395"/>
      <c r="O710" s="395"/>
      <c r="P710" s="395"/>
      <c r="Q710" s="395"/>
      <c r="R710" s="395"/>
      <c r="S710" s="395"/>
      <c r="T710" s="395"/>
      <c r="U710" s="395"/>
    </row>
    <row r="711" spans="11:21" ht="12.75">
      <c r="K711" s="395"/>
      <c r="L711" s="395"/>
      <c r="M711" s="395"/>
      <c r="N711" s="395"/>
      <c r="O711" s="395"/>
      <c r="P711" s="395"/>
      <c r="Q711" s="395"/>
      <c r="R711" s="395"/>
      <c r="S711" s="395"/>
      <c r="T711" s="395"/>
      <c r="U711" s="395"/>
    </row>
    <row r="712" spans="11:21" ht="12.75">
      <c r="K712" s="395"/>
      <c r="L712" s="395"/>
      <c r="M712" s="395"/>
      <c r="N712" s="395"/>
      <c r="O712" s="395"/>
      <c r="P712" s="395"/>
      <c r="Q712" s="395"/>
      <c r="R712" s="395"/>
      <c r="S712" s="395"/>
      <c r="T712" s="395"/>
      <c r="U712" s="395"/>
    </row>
    <row r="713" spans="11:21" ht="12.75">
      <c r="K713" s="395"/>
      <c r="L713" s="395"/>
      <c r="M713" s="395"/>
      <c r="N713" s="395"/>
      <c r="O713" s="395"/>
      <c r="P713" s="395"/>
      <c r="Q713" s="395"/>
      <c r="R713" s="395"/>
      <c r="S713" s="395"/>
      <c r="T713" s="395"/>
      <c r="U713" s="395"/>
    </row>
    <row r="714" spans="11:21" ht="12.75">
      <c r="K714" s="395"/>
      <c r="L714" s="395"/>
      <c r="M714" s="395"/>
      <c r="N714" s="395"/>
      <c r="O714" s="395"/>
      <c r="P714" s="395"/>
      <c r="Q714" s="395"/>
      <c r="R714" s="395"/>
      <c r="S714" s="395"/>
      <c r="T714" s="395"/>
      <c r="U714" s="395"/>
    </row>
    <row r="715" spans="11:21" ht="12.75">
      <c r="K715" s="395"/>
      <c r="L715" s="395"/>
      <c r="M715" s="395"/>
      <c r="N715" s="395"/>
      <c r="O715" s="395"/>
      <c r="P715" s="395"/>
      <c r="Q715" s="395"/>
      <c r="R715" s="395"/>
      <c r="S715" s="395"/>
      <c r="T715" s="395"/>
      <c r="U715" s="395"/>
    </row>
    <row r="716" spans="11:21" ht="12.75">
      <c r="K716" s="395"/>
      <c r="L716" s="395"/>
      <c r="M716" s="395"/>
      <c r="N716" s="395"/>
      <c r="O716" s="395"/>
      <c r="P716" s="395"/>
      <c r="Q716" s="395"/>
      <c r="R716" s="395"/>
      <c r="S716" s="395"/>
      <c r="T716" s="395"/>
      <c r="U716" s="395"/>
    </row>
    <row r="717" spans="11:21" ht="12.75">
      <c r="K717" s="395"/>
      <c r="L717" s="395"/>
      <c r="M717" s="395"/>
      <c r="N717" s="395"/>
      <c r="O717" s="395"/>
      <c r="P717" s="395"/>
      <c r="Q717" s="395"/>
      <c r="R717" s="395"/>
      <c r="S717" s="395"/>
      <c r="T717" s="395"/>
      <c r="U717" s="395"/>
    </row>
    <row r="718" spans="11:21" ht="12.75">
      <c r="K718" s="395"/>
      <c r="L718" s="395"/>
      <c r="M718" s="395"/>
      <c r="N718" s="395"/>
      <c r="O718" s="395"/>
      <c r="P718" s="395"/>
      <c r="Q718" s="395"/>
      <c r="R718" s="395"/>
      <c r="S718" s="395"/>
      <c r="T718" s="395"/>
      <c r="U718" s="395"/>
    </row>
    <row r="719" spans="11:21" ht="12.75">
      <c r="K719" s="395"/>
      <c r="L719" s="395"/>
      <c r="M719" s="395"/>
      <c r="N719" s="395"/>
      <c r="O719" s="395"/>
      <c r="P719" s="395"/>
      <c r="Q719" s="395"/>
      <c r="R719" s="395"/>
      <c r="S719" s="395"/>
      <c r="T719" s="395"/>
      <c r="U719" s="395"/>
    </row>
    <row r="720" spans="11:21" ht="12.75">
      <c r="K720" s="395"/>
      <c r="L720" s="395"/>
      <c r="M720" s="395"/>
      <c r="N720" s="395"/>
      <c r="O720" s="395"/>
      <c r="P720" s="395"/>
      <c r="Q720" s="395"/>
      <c r="R720" s="395"/>
      <c r="S720" s="395"/>
      <c r="T720" s="395"/>
      <c r="U720" s="395"/>
    </row>
    <row r="721" spans="11:21" ht="12.75">
      <c r="K721" s="395"/>
      <c r="L721" s="395"/>
      <c r="M721" s="395"/>
      <c r="N721" s="395"/>
      <c r="O721" s="395"/>
      <c r="P721" s="395"/>
      <c r="Q721" s="395"/>
      <c r="R721" s="395"/>
      <c r="S721" s="395"/>
      <c r="T721" s="395"/>
      <c r="U721" s="395"/>
    </row>
    <row r="722" spans="11:21" ht="12.75">
      <c r="K722" s="395"/>
      <c r="L722" s="395"/>
      <c r="M722" s="395"/>
      <c r="N722" s="395"/>
      <c r="O722" s="395"/>
      <c r="P722" s="395"/>
      <c r="Q722" s="395"/>
      <c r="R722" s="395"/>
      <c r="S722" s="395"/>
      <c r="T722" s="395"/>
      <c r="U722" s="395"/>
    </row>
    <row r="723" spans="11:21" ht="12.75">
      <c r="K723" s="395"/>
      <c r="L723" s="395"/>
      <c r="M723" s="395"/>
      <c r="N723" s="395"/>
      <c r="O723" s="395"/>
      <c r="P723" s="395"/>
      <c r="Q723" s="395"/>
      <c r="R723" s="395"/>
      <c r="S723" s="395"/>
      <c r="T723" s="395"/>
      <c r="U723" s="395"/>
    </row>
    <row r="724" spans="11:21" ht="12.75">
      <c r="K724" s="395"/>
      <c r="L724" s="395"/>
      <c r="M724" s="395"/>
      <c r="N724" s="395"/>
      <c r="O724" s="395"/>
      <c r="P724" s="395"/>
      <c r="Q724" s="395"/>
      <c r="R724" s="395"/>
      <c r="S724" s="395"/>
      <c r="T724" s="395"/>
      <c r="U724" s="395"/>
    </row>
    <row r="725" spans="11:21" ht="12.75">
      <c r="K725" s="395"/>
      <c r="L725" s="395"/>
      <c r="M725" s="395"/>
      <c r="N725" s="395"/>
      <c r="O725" s="395"/>
      <c r="P725" s="395"/>
      <c r="Q725" s="395"/>
      <c r="R725" s="395"/>
      <c r="S725" s="395"/>
      <c r="T725" s="395"/>
      <c r="U725" s="395"/>
    </row>
    <row r="726" spans="11:21" ht="12.75">
      <c r="K726" s="395"/>
      <c r="L726" s="395"/>
      <c r="M726" s="395"/>
      <c r="N726" s="395"/>
      <c r="O726" s="395"/>
      <c r="P726" s="395"/>
      <c r="Q726" s="395"/>
      <c r="R726" s="395"/>
      <c r="S726" s="395"/>
      <c r="T726" s="395"/>
      <c r="U726" s="395"/>
    </row>
    <row r="727" spans="11:21" ht="12.75">
      <c r="K727" s="395"/>
      <c r="L727" s="395"/>
      <c r="M727" s="395"/>
      <c r="N727" s="395"/>
      <c r="O727" s="395"/>
      <c r="P727" s="395"/>
      <c r="Q727" s="395"/>
      <c r="R727" s="395"/>
      <c r="S727" s="395"/>
      <c r="T727" s="395"/>
      <c r="U727" s="395"/>
    </row>
    <row r="728" spans="11:21" ht="12.75">
      <c r="K728" s="395"/>
      <c r="L728" s="395"/>
      <c r="M728" s="395"/>
      <c r="N728" s="395"/>
      <c r="O728" s="395"/>
      <c r="P728" s="395"/>
      <c r="Q728" s="395"/>
      <c r="R728" s="395"/>
      <c r="S728" s="395"/>
      <c r="T728" s="395"/>
      <c r="U728" s="395"/>
    </row>
    <row r="729" spans="11:21" ht="12.75">
      <c r="K729" s="395"/>
      <c r="L729" s="395"/>
      <c r="M729" s="395"/>
      <c r="N729" s="395"/>
      <c r="O729" s="395"/>
      <c r="P729" s="395"/>
      <c r="Q729" s="395"/>
      <c r="R729" s="395"/>
      <c r="S729" s="395"/>
      <c r="T729" s="395"/>
      <c r="U729" s="395"/>
    </row>
    <row r="730" spans="11:21" ht="12.75">
      <c r="K730" s="395"/>
      <c r="L730" s="395"/>
      <c r="M730" s="395"/>
      <c r="N730" s="395"/>
      <c r="O730" s="395"/>
      <c r="P730" s="395"/>
      <c r="Q730" s="395"/>
      <c r="R730" s="395"/>
      <c r="S730" s="395"/>
      <c r="T730" s="395"/>
      <c r="U730" s="395"/>
    </row>
    <row r="731" spans="11:21" ht="12.75">
      <c r="K731" s="395"/>
      <c r="L731" s="395"/>
      <c r="M731" s="395"/>
      <c r="N731" s="395"/>
      <c r="O731" s="395"/>
      <c r="P731" s="395"/>
      <c r="Q731" s="395"/>
      <c r="R731" s="395"/>
      <c r="S731" s="395"/>
      <c r="T731" s="395"/>
      <c r="U731" s="395"/>
    </row>
    <row r="732" spans="11:21" ht="12.75">
      <c r="K732" s="395"/>
      <c r="L732" s="395"/>
      <c r="M732" s="395"/>
      <c r="N732" s="395"/>
      <c r="O732" s="395"/>
      <c r="P732" s="395"/>
      <c r="Q732" s="395"/>
      <c r="R732" s="395"/>
      <c r="S732" s="395"/>
      <c r="T732" s="395"/>
      <c r="U732" s="395"/>
    </row>
    <row r="733" spans="11:21" ht="12.75">
      <c r="K733" s="395"/>
      <c r="L733" s="395"/>
      <c r="M733" s="395"/>
      <c r="N733" s="395"/>
      <c r="O733" s="395"/>
      <c r="P733" s="395"/>
      <c r="Q733" s="395"/>
      <c r="R733" s="395"/>
      <c r="S733" s="395"/>
      <c r="T733" s="395"/>
      <c r="U733" s="395"/>
    </row>
    <row r="734" spans="11:21" ht="12.75">
      <c r="K734" s="395"/>
      <c r="L734" s="395"/>
      <c r="M734" s="395"/>
      <c r="N734" s="395"/>
      <c r="O734" s="395"/>
      <c r="P734" s="395"/>
      <c r="Q734" s="395"/>
      <c r="R734" s="395"/>
      <c r="S734" s="395"/>
      <c r="T734" s="395"/>
      <c r="U734" s="395"/>
    </row>
    <row r="735" spans="11:21" ht="12.75">
      <c r="K735" s="395"/>
      <c r="L735" s="395"/>
      <c r="M735" s="395"/>
      <c r="N735" s="395"/>
      <c r="O735" s="395"/>
      <c r="P735" s="395"/>
      <c r="Q735" s="395"/>
      <c r="R735" s="395"/>
      <c r="S735" s="395"/>
      <c r="T735" s="395"/>
      <c r="U735" s="395"/>
    </row>
    <row r="736" spans="11:21" ht="12.75">
      <c r="K736" s="395"/>
      <c r="L736" s="395"/>
      <c r="M736" s="395"/>
      <c r="N736" s="395"/>
      <c r="O736" s="395"/>
      <c r="P736" s="395"/>
      <c r="Q736" s="395"/>
      <c r="R736" s="395"/>
      <c r="S736" s="395"/>
      <c r="T736" s="395"/>
      <c r="U736" s="395"/>
    </row>
    <row r="737" spans="11:21" ht="12.75">
      <c r="K737" s="395"/>
      <c r="L737" s="395"/>
      <c r="M737" s="395"/>
      <c r="N737" s="395"/>
      <c r="O737" s="395"/>
      <c r="P737" s="395"/>
      <c r="Q737" s="395"/>
      <c r="R737" s="395"/>
      <c r="S737" s="395"/>
      <c r="T737" s="395"/>
      <c r="U737" s="395"/>
    </row>
    <row r="738" spans="11:21" ht="12.75">
      <c r="K738" s="395"/>
      <c r="L738" s="395"/>
      <c r="M738" s="395"/>
      <c r="N738" s="395"/>
      <c r="O738" s="395"/>
      <c r="P738" s="395"/>
      <c r="Q738" s="395"/>
      <c r="R738" s="395"/>
      <c r="S738" s="395"/>
      <c r="T738" s="395"/>
      <c r="U738" s="395"/>
    </row>
    <row r="739" spans="11:21" ht="12.75">
      <c r="K739" s="395"/>
      <c r="L739" s="395"/>
      <c r="M739" s="395"/>
      <c r="N739" s="395"/>
      <c r="O739" s="395"/>
      <c r="P739" s="395"/>
      <c r="Q739" s="395"/>
      <c r="R739" s="395"/>
      <c r="S739" s="395"/>
      <c r="T739" s="395"/>
      <c r="U739" s="395"/>
    </row>
    <row r="740" spans="11:21" ht="12.75">
      <c r="K740" s="395"/>
      <c r="L740" s="395"/>
      <c r="M740" s="395"/>
      <c r="N740" s="395"/>
      <c r="O740" s="395"/>
      <c r="P740" s="395"/>
      <c r="Q740" s="395"/>
      <c r="R740" s="395"/>
      <c r="S740" s="395"/>
      <c r="T740" s="395"/>
      <c r="U740" s="395"/>
    </row>
    <row r="741" spans="11:21" ht="12.75">
      <c r="K741" s="395"/>
      <c r="L741" s="395"/>
      <c r="M741" s="395"/>
      <c r="N741" s="395"/>
      <c r="O741" s="395"/>
      <c r="P741" s="395"/>
      <c r="Q741" s="395"/>
      <c r="R741" s="395"/>
      <c r="S741" s="395"/>
      <c r="T741" s="395"/>
      <c r="U741" s="395"/>
    </row>
    <row r="742" spans="11:21" ht="12.75">
      <c r="K742" s="395"/>
      <c r="L742" s="395"/>
      <c r="M742" s="395"/>
      <c r="N742" s="395"/>
      <c r="O742" s="395"/>
      <c r="P742" s="395"/>
      <c r="Q742" s="395"/>
      <c r="R742" s="395"/>
      <c r="S742" s="395"/>
      <c r="T742" s="395"/>
      <c r="U742" s="395"/>
    </row>
    <row r="743" spans="11:21" ht="12.75">
      <c r="K743" s="395"/>
      <c r="L743" s="395"/>
      <c r="M743" s="395"/>
      <c r="N743" s="395"/>
      <c r="O743" s="395"/>
      <c r="P743" s="395"/>
      <c r="Q743" s="395"/>
      <c r="R743" s="395"/>
      <c r="S743" s="395"/>
      <c r="T743" s="395"/>
      <c r="U743" s="395"/>
    </row>
    <row r="744" spans="11:21" ht="12.75">
      <c r="K744" s="395"/>
      <c r="L744" s="395"/>
      <c r="M744" s="395"/>
      <c r="N744" s="395"/>
      <c r="O744" s="395"/>
      <c r="P744" s="395"/>
      <c r="Q744" s="395"/>
      <c r="R744" s="395"/>
      <c r="S744" s="395"/>
      <c r="T744" s="395"/>
      <c r="U744" s="395"/>
    </row>
    <row r="745" spans="11:21" ht="12.75">
      <c r="K745" s="395"/>
      <c r="L745" s="395"/>
      <c r="M745" s="395"/>
      <c r="N745" s="395"/>
      <c r="O745" s="395"/>
      <c r="P745" s="395"/>
      <c r="Q745" s="395"/>
      <c r="R745" s="395"/>
      <c r="S745" s="395"/>
      <c r="T745" s="395"/>
      <c r="U745" s="395"/>
    </row>
    <row r="746" spans="11:21" ht="12.75">
      <c r="K746" s="395"/>
      <c r="L746" s="395"/>
      <c r="M746" s="395"/>
      <c r="N746" s="395"/>
      <c r="O746" s="395"/>
      <c r="P746" s="395"/>
      <c r="Q746" s="395"/>
      <c r="R746" s="395"/>
      <c r="S746" s="395"/>
      <c r="T746" s="395"/>
      <c r="U746" s="395"/>
    </row>
    <row r="747" spans="11:21" ht="12.75">
      <c r="K747" s="395"/>
      <c r="L747" s="395"/>
      <c r="M747" s="395"/>
      <c r="N747" s="395"/>
      <c r="O747" s="395"/>
      <c r="P747" s="395"/>
      <c r="Q747" s="395"/>
      <c r="R747" s="395"/>
      <c r="S747" s="395"/>
      <c r="T747" s="395"/>
      <c r="U747" s="395"/>
    </row>
    <row r="748" spans="11:21" ht="12.75">
      <c r="K748" s="395"/>
      <c r="L748" s="395"/>
      <c r="M748" s="395"/>
      <c r="N748" s="395"/>
      <c r="O748" s="395"/>
      <c r="P748" s="395"/>
      <c r="Q748" s="395"/>
      <c r="R748" s="395"/>
      <c r="S748" s="395"/>
      <c r="T748" s="395"/>
      <c r="U748" s="395"/>
    </row>
    <row r="749" spans="11:21" ht="12.75">
      <c r="K749" s="395"/>
      <c r="L749" s="395"/>
      <c r="M749" s="395"/>
      <c r="N749" s="395"/>
      <c r="O749" s="395"/>
      <c r="P749" s="395"/>
      <c r="Q749" s="395"/>
      <c r="R749" s="395"/>
      <c r="S749" s="395"/>
      <c r="T749" s="395"/>
      <c r="U749" s="395"/>
    </row>
    <row r="750" spans="11:21" ht="12.75">
      <c r="K750" s="395"/>
      <c r="L750" s="395"/>
      <c r="M750" s="395"/>
      <c r="N750" s="395"/>
      <c r="O750" s="395"/>
      <c r="P750" s="395"/>
      <c r="Q750" s="395"/>
      <c r="R750" s="395"/>
      <c r="S750" s="395"/>
      <c r="T750" s="395"/>
      <c r="U750" s="395"/>
    </row>
    <row r="751" spans="11:21" ht="12.75">
      <c r="K751" s="395"/>
      <c r="L751" s="395"/>
      <c r="M751" s="395"/>
      <c r="N751" s="395"/>
      <c r="O751" s="395"/>
      <c r="P751" s="395"/>
      <c r="Q751" s="395"/>
      <c r="R751" s="395"/>
      <c r="S751" s="395"/>
      <c r="T751" s="395"/>
      <c r="U751" s="395"/>
    </row>
    <row r="752" spans="11:21" ht="12.75">
      <c r="K752" s="395"/>
      <c r="L752" s="395"/>
      <c r="M752" s="395"/>
      <c r="N752" s="395"/>
      <c r="O752" s="395"/>
      <c r="P752" s="395"/>
      <c r="Q752" s="395"/>
      <c r="R752" s="395"/>
      <c r="S752" s="395"/>
      <c r="T752" s="395"/>
      <c r="U752" s="395"/>
    </row>
    <row r="753" spans="11:21" ht="12.75">
      <c r="K753" s="395"/>
      <c r="L753" s="395"/>
      <c r="M753" s="395"/>
      <c r="N753" s="395"/>
      <c r="O753" s="395"/>
      <c r="P753" s="395"/>
      <c r="Q753" s="395"/>
      <c r="R753" s="395"/>
      <c r="S753" s="395"/>
      <c r="T753" s="395"/>
      <c r="U753" s="395"/>
    </row>
    <row r="754" spans="11:21" ht="12.75">
      <c r="K754" s="395"/>
      <c r="L754" s="395"/>
      <c r="M754" s="395"/>
      <c r="N754" s="395"/>
      <c r="O754" s="395"/>
      <c r="P754" s="395"/>
      <c r="Q754" s="395"/>
      <c r="R754" s="395"/>
      <c r="S754" s="395"/>
      <c r="T754" s="395"/>
      <c r="U754" s="395"/>
    </row>
    <row r="755" spans="11:21" ht="12.75">
      <c r="K755" s="395"/>
      <c r="L755" s="395"/>
      <c r="M755" s="395"/>
      <c r="N755" s="395"/>
      <c r="O755" s="395"/>
      <c r="P755" s="395"/>
      <c r="Q755" s="395"/>
      <c r="R755" s="395"/>
      <c r="S755" s="395"/>
      <c r="T755" s="395"/>
      <c r="U755" s="395"/>
    </row>
    <row r="756" spans="11:21" ht="12.75">
      <c r="K756" s="395"/>
      <c r="L756" s="395"/>
      <c r="M756" s="395"/>
      <c r="N756" s="395"/>
      <c r="O756" s="395"/>
      <c r="P756" s="395"/>
      <c r="Q756" s="395"/>
      <c r="R756" s="395"/>
      <c r="S756" s="395"/>
      <c r="T756" s="395"/>
      <c r="U756" s="395"/>
    </row>
    <row r="757" spans="11:21" ht="12.75">
      <c r="K757" s="395"/>
      <c r="L757" s="395"/>
      <c r="M757" s="395"/>
      <c r="N757" s="395"/>
      <c r="O757" s="395"/>
      <c r="P757" s="395"/>
      <c r="Q757" s="395"/>
      <c r="R757" s="395"/>
      <c r="S757" s="395"/>
      <c r="T757" s="395"/>
      <c r="U757" s="395"/>
    </row>
    <row r="758" spans="11:21" ht="12.75">
      <c r="K758" s="395"/>
      <c r="L758" s="395"/>
      <c r="M758" s="395"/>
      <c r="N758" s="395"/>
      <c r="O758" s="395"/>
      <c r="P758" s="395"/>
      <c r="Q758" s="395"/>
      <c r="R758" s="395"/>
      <c r="S758" s="395"/>
      <c r="T758" s="395"/>
      <c r="U758" s="395"/>
    </row>
    <row r="759" spans="11:21" ht="12.75">
      <c r="K759" s="395"/>
      <c r="L759" s="395"/>
      <c r="M759" s="395"/>
      <c r="N759" s="395"/>
      <c r="O759" s="395"/>
      <c r="P759" s="395"/>
      <c r="Q759" s="395"/>
      <c r="R759" s="395"/>
      <c r="S759" s="395"/>
      <c r="T759" s="395"/>
      <c r="U759" s="395"/>
    </row>
    <row r="760" spans="11:21" ht="12.75">
      <c r="K760" s="395"/>
      <c r="L760" s="395"/>
      <c r="M760" s="395"/>
      <c r="N760" s="395"/>
      <c r="O760" s="395"/>
      <c r="P760" s="395"/>
      <c r="Q760" s="395"/>
      <c r="R760" s="395"/>
      <c r="S760" s="395"/>
      <c r="T760" s="395"/>
      <c r="U760" s="395"/>
    </row>
    <row r="761" spans="11:21" ht="12.75">
      <c r="K761" s="395"/>
      <c r="L761" s="395"/>
      <c r="M761" s="395"/>
      <c r="N761" s="395"/>
      <c r="O761" s="395"/>
      <c r="P761" s="395"/>
      <c r="Q761" s="395"/>
      <c r="R761" s="395"/>
      <c r="S761" s="395"/>
      <c r="T761" s="395"/>
      <c r="U761" s="395"/>
    </row>
    <row r="762" spans="11:21" ht="12.75">
      <c r="K762" s="395"/>
      <c r="L762" s="395"/>
      <c r="M762" s="395"/>
      <c r="N762" s="395"/>
      <c r="O762" s="395"/>
      <c r="P762" s="395"/>
      <c r="Q762" s="395"/>
      <c r="R762" s="395"/>
      <c r="S762" s="395"/>
      <c r="T762" s="395"/>
      <c r="U762" s="395"/>
    </row>
    <row r="763" spans="11:21" ht="12.75">
      <c r="K763" s="395"/>
      <c r="L763" s="395"/>
      <c r="M763" s="395"/>
      <c r="N763" s="395"/>
      <c r="O763" s="395"/>
      <c r="P763" s="395"/>
      <c r="Q763" s="395"/>
      <c r="R763" s="395"/>
      <c r="S763" s="395"/>
      <c r="T763" s="395"/>
      <c r="U763" s="395"/>
    </row>
    <row r="764" spans="11:21" ht="12.75">
      <c r="K764" s="395"/>
      <c r="L764" s="395"/>
      <c r="M764" s="395"/>
      <c r="N764" s="395"/>
      <c r="O764" s="395"/>
      <c r="P764" s="395"/>
      <c r="Q764" s="395"/>
      <c r="R764" s="395"/>
      <c r="S764" s="395"/>
      <c r="T764" s="395"/>
      <c r="U764" s="395"/>
    </row>
    <row r="765" spans="11:21" ht="12.75">
      <c r="K765" s="395"/>
      <c r="L765" s="395"/>
      <c r="M765" s="395"/>
      <c r="N765" s="395"/>
      <c r="O765" s="395"/>
      <c r="P765" s="395"/>
      <c r="Q765" s="395"/>
      <c r="R765" s="395"/>
      <c r="S765" s="395"/>
      <c r="T765" s="395"/>
      <c r="U765" s="395"/>
    </row>
    <row r="766" spans="11:21" ht="12.75">
      <c r="K766" s="395"/>
      <c r="L766" s="395"/>
      <c r="M766" s="395"/>
      <c r="N766" s="395"/>
      <c r="O766" s="395"/>
      <c r="P766" s="395"/>
      <c r="Q766" s="395"/>
      <c r="R766" s="395"/>
      <c r="S766" s="395"/>
      <c r="T766" s="395"/>
      <c r="U766" s="395"/>
    </row>
    <row r="767" spans="11:21" ht="12.75">
      <c r="K767" s="395"/>
      <c r="L767" s="395"/>
      <c r="M767" s="395"/>
      <c r="N767" s="395"/>
      <c r="O767" s="395"/>
      <c r="P767" s="395"/>
      <c r="Q767" s="395"/>
      <c r="R767" s="395"/>
      <c r="S767" s="395"/>
      <c r="T767" s="395"/>
      <c r="U767" s="395"/>
    </row>
    <row r="768" spans="11:21" ht="12.75">
      <c r="K768" s="395"/>
      <c r="L768" s="395"/>
      <c r="M768" s="395"/>
      <c r="N768" s="395"/>
      <c r="O768" s="395"/>
      <c r="P768" s="395"/>
      <c r="Q768" s="395"/>
      <c r="R768" s="395"/>
      <c r="S768" s="395"/>
      <c r="T768" s="395"/>
      <c r="U768" s="395"/>
    </row>
    <row r="769" spans="11:21" ht="12.75">
      <c r="K769" s="395"/>
      <c r="L769" s="395"/>
      <c r="M769" s="395"/>
      <c r="N769" s="395"/>
      <c r="O769" s="395"/>
      <c r="P769" s="395"/>
      <c r="Q769" s="395"/>
      <c r="R769" s="395"/>
      <c r="S769" s="395"/>
      <c r="T769" s="395"/>
      <c r="U769" s="395"/>
    </row>
    <row r="770" spans="11:21" ht="12.75">
      <c r="K770" s="395"/>
      <c r="L770" s="395"/>
      <c r="M770" s="395"/>
      <c r="N770" s="395"/>
      <c r="O770" s="395"/>
      <c r="P770" s="395"/>
      <c r="Q770" s="395"/>
      <c r="R770" s="395"/>
      <c r="S770" s="395"/>
      <c r="T770" s="395"/>
      <c r="U770" s="395"/>
    </row>
    <row r="771" spans="11:21" ht="12.75">
      <c r="K771" s="395"/>
      <c r="L771" s="395"/>
      <c r="M771" s="395"/>
      <c r="N771" s="395"/>
      <c r="O771" s="395"/>
      <c r="P771" s="395"/>
      <c r="Q771" s="395"/>
      <c r="R771" s="395"/>
      <c r="S771" s="395"/>
      <c r="T771" s="395"/>
      <c r="U771" s="395"/>
    </row>
    <row r="772" spans="11:21" ht="12.75">
      <c r="K772" s="395"/>
      <c r="L772" s="395"/>
      <c r="M772" s="395"/>
      <c r="N772" s="395"/>
      <c r="O772" s="395"/>
      <c r="P772" s="395"/>
      <c r="Q772" s="395"/>
      <c r="R772" s="395"/>
      <c r="S772" s="395"/>
      <c r="T772" s="395"/>
      <c r="U772" s="395"/>
    </row>
    <row r="773" spans="11:21" ht="12.75">
      <c r="K773" s="395"/>
      <c r="L773" s="395"/>
      <c r="M773" s="395"/>
      <c r="N773" s="395"/>
      <c r="O773" s="395"/>
      <c r="P773" s="395"/>
      <c r="Q773" s="395"/>
      <c r="R773" s="395"/>
      <c r="S773" s="395"/>
      <c r="T773" s="395"/>
      <c r="U773" s="395"/>
    </row>
    <row r="774" spans="11:21" ht="12.75">
      <c r="K774" s="395"/>
      <c r="L774" s="395"/>
      <c r="M774" s="395"/>
      <c r="N774" s="395"/>
      <c r="O774" s="395"/>
      <c r="P774" s="395"/>
      <c r="Q774" s="395"/>
      <c r="R774" s="395"/>
      <c r="S774" s="395"/>
      <c r="T774" s="395"/>
      <c r="U774" s="395"/>
    </row>
    <row r="775" spans="11:21" ht="12.75">
      <c r="K775" s="395"/>
      <c r="L775" s="395"/>
      <c r="M775" s="395"/>
      <c r="N775" s="395"/>
      <c r="O775" s="395"/>
      <c r="P775" s="395"/>
      <c r="Q775" s="395"/>
      <c r="R775" s="395"/>
      <c r="S775" s="395"/>
      <c r="T775" s="395"/>
      <c r="U775" s="395"/>
    </row>
    <row r="776" spans="11:21" ht="12.75">
      <c r="K776" s="395"/>
      <c r="L776" s="395"/>
      <c r="M776" s="395"/>
      <c r="N776" s="395"/>
      <c r="O776" s="395"/>
      <c r="P776" s="395"/>
      <c r="Q776" s="395"/>
      <c r="R776" s="395"/>
      <c r="S776" s="395"/>
      <c r="T776" s="395"/>
      <c r="U776" s="395"/>
    </row>
    <row r="777" spans="11:21" ht="12.75">
      <c r="K777" s="395"/>
      <c r="L777" s="395"/>
      <c r="M777" s="395"/>
      <c r="N777" s="395"/>
      <c r="O777" s="395"/>
      <c r="P777" s="395"/>
      <c r="Q777" s="395"/>
      <c r="R777" s="395"/>
      <c r="S777" s="395"/>
      <c r="T777" s="395"/>
      <c r="U777" s="395"/>
    </row>
    <row r="778" spans="11:21" ht="12.75">
      <c r="K778" s="395"/>
      <c r="L778" s="395"/>
      <c r="M778" s="395"/>
      <c r="N778" s="395"/>
      <c r="O778" s="395"/>
      <c r="P778" s="395"/>
      <c r="Q778" s="395"/>
      <c r="R778" s="395"/>
      <c r="S778" s="395"/>
      <c r="T778" s="395"/>
      <c r="U778" s="395"/>
    </row>
    <row r="779" spans="11:21" ht="12.75">
      <c r="K779" s="395"/>
      <c r="L779" s="395"/>
      <c r="M779" s="395"/>
      <c r="N779" s="395"/>
      <c r="O779" s="395"/>
      <c r="P779" s="395"/>
      <c r="Q779" s="395"/>
      <c r="R779" s="395"/>
      <c r="S779" s="395"/>
      <c r="T779" s="395"/>
      <c r="U779" s="395"/>
    </row>
    <row r="780" spans="11:21" ht="12.75">
      <c r="K780" s="395"/>
      <c r="L780" s="395"/>
      <c r="M780" s="395"/>
      <c r="N780" s="395"/>
      <c r="O780" s="395"/>
      <c r="P780" s="395"/>
      <c r="Q780" s="395"/>
      <c r="R780" s="395"/>
      <c r="S780" s="395"/>
      <c r="T780" s="395"/>
      <c r="U780" s="395"/>
    </row>
    <row r="781" spans="11:21" ht="12.75">
      <c r="K781" s="395"/>
      <c r="L781" s="395"/>
      <c r="M781" s="395"/>
      <c r="N781" s="395"/>
      <c r="O781" s="395"/>
      <c r="P781" s="395"/>
      <c r="Q781" s="395"/>
      <c r="R781" s="395"/>
      <c r="S781" s="395"/>
      <c r="T781" s="395"/>
      <c r="U781" s="395"/>
    </row>
    <row r="782" spans="11:21" ht="12.75">
      <c r="K782" s="395"/>
      <c r="L782" s="395"/>
      <c r="M782" s="395"/>
      <c r="N782" s="395"/>
      <c r="O782" s="395"/>
      <c r="P782" s="395"/>
      <c r="Q782" s="395"/>
      <c r="R782" s="395"/>
      <c r="S782" s="395"/>
      <c r="T782" s="395"/>
      <c r="U782" s="395"/>
    </row>
    <row r="783" spans="11:21" ht="12.75">
      <c r="K783" s="395"/>
      <c r="L783" s="395"/>
      <c r="M783" s="395"/>
      <c r="N783" s="395"/>
      <c r="O783" s="395"/>
      <c r="P783" s="395"/>
      <c r="Q783" s="395"/>
      <c r="R783" s="395"/>
      <c r="S783" s="395"/>
      <c r="T783" s="395"/>
      <c r="U783" s="395"/>
    </row>
    <row r="784" spans="11:21" ht="12.75">
      <c r="K784" s="395"/>
      <c r="L784" s="395"/>
      <c r="M784" s="395"/>
      <c r="N784" s="395"/>
      <c r="O784" s="395"/>
      <c r="P784" s="395"/>
      <c r="Q784" s="395"/>
      <c r="R784" s="395"/>
      <c r="S784" s="395"/>
      <c r="T784" s="395"/>
      <c r="U784" s="395"/>
    </row>
    <row r="785" spans="11:21" ht="12.75">
      <c r="K785" s="395"/>
      <c r="L785" s="395"/>
      <c r="M785" s="395"/>
      <c r="N785" s="395"/>
      <c r="O785" s="395"/>
      <c r="P785" s="395"/>
      <c r="Q785" s="395"/>
      <c r="R785" s="395"/>
      <c r="S785" s="395"/>
      <c r="T785" s="395"/>
      <c r="U785" s="395"/>
    </row>
    <row r="786" spans="11:21" ht="12.75">
      <c r="K786" s="395"/>
      <c r="L786" s="395"/>
      <c r="M786" s="395"/>
      <c r="N786" s="395"/>
      <c r="O786" s="395"/>
      <c r="P786" s="395"/>
      <c r="Q786" s="395"/>
      <c r="R786" s="395"/>
      <c r="S786" s="395"/>
      <c r="T786" s="395"/>
      <c r="U786" s="395"/>
    </row>
    <row r="787" spans="11:21" ht="12.75">
      <c r="K787" s="395"/>
      <c r="L787" s="395"/>
      <c r="M787" s="395"/>
      <c r="N787" s="395"/>
      <c r="O787" s="395"/>
      <c r="P787" s="395"/>
      <c r="Q787" s="395"/>
      <c r="R787" s="395"/>
      <c r="S787" s="395"/>
      <c r="T787" s="395"/>
      <c r="U787" s="395"/>
    </row>
    <row r="788" spans="11:21" ht="12.75">
      <c r="K788" s="395"/>
      <c r="L788" s="395"/>
      <c r="M788" s="395"/>
      <c r="N788" s="395"/>
      <c r="O788" s="395"/>
      <c r="P788" s="395"/>
      <c r="Q788" s="395"/>
      <c r="R788" s="395"/>
      <c r="S788" s="395"/>
      <c r="T788" s="395"/>
      <c r="U788" s="395"/>
    </row>
    <row r="789" spans="11:21" ht="12.75">
      <c r="K789" s="395"/>
      <c r="L789" s="395"/>
      <c r="M789" s="395"/>
      <c r="N789" s="395"/>
      <c r="O789" s="395"/>
      <c r="P789" s="395"/>
      <c r="Q789" s="395"/>
      <c r="R789" s="395"/>
      <c r="S789" s="395"/>
      <c r="T789" s="395"/>
      <c r="U789" s="395"/>
    </row>
    <row r="790" spans="11:21" ht="12.75">
      <c r="K790" s="395"/>
      <c r="L790" s="395"/>
      <c r="M790" s="395"/>
      <c r="N790" s="395"/>
      <c r="O790" s="395"/>
      <c r="P790" s="395"/>
      <c r="Q790" s="395"/>
      <c r="R790" s="395"/>
      <c r="S790" s="395"/>
      <c r="T790" s="395"/>
      <c r="U790" s="395"/>
    </row>
    <row r="791" spans="11:21" ht="12.75">
      <c r="K791" s="395"/>
      <c r="L791" s="395"/>
      <c r="M791" s="395"/>
      <c r="N791" s="395"/>
      <c r="O791" s="395"/>
      <c r="P791" s="395"/>
      <c r="Q791" s="395"/>
      <c r="R791" s="395"/>
      <c r="S791" s="395"/>
      <c r="T791" s="395"/>
      <c r="U791" s="395"/>
    </row>
    <row r="792" spans="11:21" ht="12.75">
      <c r="K792" s="395"/>
      <c r="L792" s="395"/>
      <c r="M792" s="395"/>
      <c r="N792" s="395"/>
      <c r="O792" s="395"/>
      <c r="P792" s="395"/>
      <c r="Q792" s="395"/>
      <c r="R792" s="395"/>
      <c r="S792" s="395"/>
      <c r="T792" s="395"/>
      <c r="U792" s="395"/>
    </row>
    <row r="793" spans="11:21" ht="12.75">
      <c r="K793" s="395"/>
      <c r="L793" s="395"/>
      <c r="M793" s="395"/>
      <c r="N793" s="395"/>
      <c r="O793" s="395"/>
      <c r="P793" s="395"/>
      <c r="Q793" s="395"/>
      <c r="R793" s="395"/>
      <c r="S793" s="395"/>
      <c r="T793" s="395"/>
      <c r="U793" s="395"/>
    </row>
    <row r="794" spans="11:21" ht="12.75">
      <c r="K794" s="395"/>
      <c r="L794" s="395"/>
      <c r="M794" s="395"/>
      <c r="N794" s="395"/>
      <c r="O794" s="395"/>
      <c r="P794" s="395"/>
      <c r="Q794" s="395"/>
      <c r="R794" s="395"/>
      <c r="S794" s="395"/>
      <c r="T794" s="395"/>
      <c r="U794" s="395"/>
    </row>
    <row r="795" spans="11:21" ht="12.75">
      <c r="K795" s="395"/>
      <c r="L795" s="395"/>
      <c r="M795" s="395"/>
      <c r="N795" s="395"/>
      <c r="O795" s="395"/>
      <c r="P795" s="395"/>
      <c r="Q795" s="395"/>
      <c r="R795" s="395"/>
      <c r="S795" s="395"/>
      <c r="T795" s="395"/>
      <c r="U795" s="395"/>
    </row>
    <row r="796" spans="11:21" ht="12.75">
      <c r="K796" s="395"/>
      <c r="L796" s="395"/>
      <c r="M796" s="395"/>
      <c r="N796" s="395"/>
      <c r="O796" s="395"/>
      <c r="P796" s="395"/>
      <c r="Q796" s="395"/>
      <c r="R796" s="395"/>
      <c r="S796" s="395"/>
      <c r="T796" s="395"/>
      <c r="U796" s="395"/>
    </row>
    <row r="797" spans="11:21" ht="12.75">
      <c r="K797" s="395"/>
      <c r="L797" s="395"/>
      <c r="M797" s="395"/>
      <c r="N797" s="395"/>
      <c r="O797" s="395"/>
      <c r="P797" s="395"/>
      <c r="Q797" s="395"/>
      <c r="R797" s="395"/>
      <c r="S797" s="395"/>
      <c r="T797" s="395"/>
      <c r="U797" s="395"/>
    </row>
    <row r="798" spans="11:21" ht="12.75">
      <c r="K798" s="395"/>
      <c r="L798" s="395"/>
      <c r="M798" s="395"/>
      <c r="N798" s="395"/>
      <c r="O798" s="395"/>
      <c r="P798" s="395"/>
      <c r="Q798" s="395"/>
      <c r="R798" s="395"/>
      <c r="S798" s="395"/>
      <c r="T798" s="395"/>
      <c r="U798" s="395"/>
    </row>
    <row r="799" spans="11:21" ht="12.75">
      <c r="K799" s="395"/>
      <c r="L799" s="395"/>
      <c r="M799" s="395"/>
      <c r="N799" s="395"/>
      <c r="O799" s="395"/>
      <c r="P799" s="395"/>
      <c r="Q799" s="395"/>
      <c r="R799" s="395"/>
      <c r="S799" s="395"/>
      <c r="T799" s="395"/>
      <c r="U799" s="395"/>
    </row>
    <row r="800" spans="11:21" ht="12.75">
      <c r="K800" s="395"/>
      <c r="L800" s="395"/>
      <c r="M800" s="395"/>
      <c r="N800" s="395"/>
      <c r="O800" s="395"/>
      <c r="P800" s="395"/>
      <c r="Q800" s="395"/>
      <c r="R800" s="395"/>
      <c r="S800" s="395"/>
      <c r="T800" s="395"/>
      <c r="U800" s="395"/>
    </row>
    <row r="801" spans="11:21" ht="12.75">
      <c r="K801" s="395"/>
      <c r="L801" s="395"/>
      <c r="M801" s="395"/>
      <c r="N801" s="395"/>
      <c r="O801" s="395"/>
      <c r="P801" s="395"/>
      <c r="Q801" s="395"/>
      <c r="R801" s="395"/>
      <c r="S801" s="395"/>
      <c r="T801" s="395"/>
      <c r="U801" s="395"/>
    </row>
    <row r="802" spans="11:21" ht="12.75">
      <c r="K802" s="395"/>
      <c r="L802" s="395"/>
      <c r="M802" s="395"/>
      <c r="N802" s="395"/>
      <c r="O802" s="395"/>
      <c r="P802" s="395"/>
      <c r="Q802" s="395"/>
      <c r="R802" s="395"/>
      <c r="S802" s="395"/>
      <c r="T802" s="395"/>
      <c r="U802" s="395"/>
    </row>
    <row r="803" spans="11:21" ht="12.75">
      <c r="K803" s="395"/>
      <c r="L803" s="395"/>
      <c r="M803" s="395"/>
      <c r="N803" s="395"/>
      <c r="O803" s="395"/>
      <c r="P803" s="395"/>
      <c r="Q803" s="395"/>
      <c r="R803" s="395"/>
      <c r="S803" s="395"/>
      <c r="T803" s="395"/>
      <c r="U803" s="395"/>
    </row>
    <row r="804" spans="11:21" ht="12.75">
      <c r="K804" s="395"/>
      <c r="L804" s="395"/>
      <c r="M804" s="395"/>
      <c r="N804" s="395"/>
      <c r="O804" s="395"/>
      <c r="P804" s="395"/>
      <c r="Q804" s="395"/>
      <c r="R804" s="395"/>
      <c r="S804" s="395"/>
      <c r="T804" s="395"/>
      <c r="U804" s="395"/>
    </row>
    <row r="805" spans="11:21" ht="12.75">
      <c r="K805" s="395"/>
      <c r="L805" s="395"/>
      <c r="M805" s="395"/>
      <c r="N805" s="395"/>
      <c r="O805" s="395"/>
      <c r="P805" s="395"/>
      <c r="Q805" s="395"/>
      <c r="R805" s="395"/>
      <c r="S805" s="395"/>
      <c r="T805" s="395"/>
      <c r="U805" s="395"/>
    </row>
    <row r="806" spans="11:21" ht="12.75">
      <c r="K806" s="395"/>
      <c r="L806" s="395"/>
      <c r="M806" s="395"/>
      <c r="N806" s="395"/>
      <c r="O806" s="395"/>
      <c r="P806" s="395"/>
      <c r="Q806" s="395"/>
      <c r="R806" s="395"/>
      <c r="S806" s="395"/>
      <c r="T806" s="395"/>
      <c r="U806" s="395"/>
    </row>
    <row r="807" spans="11:21" ht="12.75">
      <c r="K807" s="395"/>
      <c r="L807" s="395"/>
      <c r="M807" s="395"/>
      <c r="N807" s="395"/>
      <c r="O807" s="395"/>
      <c r="P807" s="395"/>
      <c r="Q807" s="395"/>
      <c r="R807" s="395"/>
      <c r="S807" s="395"/>
      <c r="T807" s="395"/>
      <c r="U807" s="395"/>
    </row>
    <row r="808" spans="11:21" ht="12.75">
      <c r="K808" s="395"/>
      <c r="L808" s="395"/>
      <c r="M808" s="395"/>
      <c r="N808" s="395"/>
      <c r="O808" s="395"/>
      <c r="P808" s="395"/>
      <c r="Q808" s="395"/>
      <c r="R808" s="395"/>
      <c r="S808" s="395"/>
      <c r="T808" s="395"/>
      <c r="U808" s="395"/>
    </row>
    <row r="809" spans="11:21" ht="12.75">
      <c r="K809" s="395"/>
      <c r="L809" s="395"/>
      <c r="M809" s="395"/>
      <c r="N809" s="395"/>
      <c r="O809" s="395"/>
      <c r="P809" s="395"/>
      <c r="Q809" s="395"/>
      <c r="R809" s="395"/>
      <c r="S809" s="395"/>
      <c r="T809" s="395"/>
      <c r="U809" s="395"/>
    </row>
    <row r="810" spans="11:21" ht="12.75">
      <c r="K810" s="395"/>
      <c r="L810" s="395"/>
      <c r="M810" s="395"/>
      <c r="N810" s="395"/>
      <c r="O810" s="395"/>
      <c r="P810" s="395"/>
      <c r="Q810" s="395"/>
      <c r="R810" s="395"/>
      <c r="S810" s="395"/>
      <c r="T810" s="395"/>
      <c r="U810" s="395"/>
    </row>
    <row r="811" spans="11:21" ht="12.75">
      <c r="K811" s="395"/>
      <c r="L811" s="395"/>
      <c r="M811" s="395"/>
      <c r="N811" s="395"/>
      <c r="O811" s="395"/>
      <c r="P811" s="395"/>
      <c r="Q811" s="395"/>
      <c r="R811" s="395"/>
      <c r="S811" s="395"/>
      <c r="T811" s="395"/>
      <c r="U811" s="395"/>
    </row>
    <row r="812" spans="11:21" ht="12.75">
      <c r="K812" s="395"/>
      <c r="L812" s="395"/>
      <c r="M812" s="395"/>
      <c r="N812" s="395"/>
      <c r="O812" s="395"/>
      <c r="P812" s="395"/>
      <c r="Q812" s="395"/>
      <c r="R812" s="395"/>
      <c r="S812" s="395"/>
      <c r="T812" s="395"/>
      <c r="U812" s="395"/>
    </row>
    <row r="813" spans="11:21" ht="12.75">
      <c r="K813" s="395"/>
      <c r="L813" s="395"/>
      <c r="M813" s="395"/>
      <c r="N813" s="395"/>
      <c r="O813" s="395"/>
      <c r="P813" s="395"/>
      <c r="Q813" s="395"/>
      <c r="R813" s="395"/>
      <c r="S813" s="395"/>
      <c r="T813" s="395"/>
      <c r="U813" s="395"/>
    </row>
    <row r="814" spans="11:21" ht="12.75">
      <c r="K814" s="395"/>
      <c r="L814" s="395"/>
      <c r="M814" s="395"/>
      <c r="N814" s="395"/>
      <c r="O814" s="395"/>
      <c r="P814" s="395"/>
      <c r="Q814" s="395"/>
      <c r="R814" s="395"/>
      <c r="S814" s="395"/>
      <c r="T814" s="395"/>
      <c r="U814" s="395"/>
    </row>
    <row r="815" spans="11:21" ht="12.75">
      <c r="K815" s="395"/>
      <c r="L815" s="395"/>
      <c r="M815" s="395"/>
      <c r="N815" s="395"/>
      <c r="O815" s="395"/>
      <c r="P815" s="395"/>
      <c r="Q815" s="395"/>
      <c r="R815" s="395"/>
      <c r="S815" s="395"/>
      <c r="T815" s="395"/>
      <c r="U815" s="395"/>
    </row>
    <row r="816" spans="11:21" ht="12.75">
      <c r="K816" s="395"/>
      <c r="L816" s="395"/>
      <c r="M816" s="395"/>
      <c r="N816" s="395"/>
      <c r="O816" s="395"/>
      <c r="P816" s="395"/>
      <c r="Q816" s="395"/>
      <c r="R816" s="395"/>
      <c r="S816" s="395"/>
      <c r="T816" s="395"/>
      <c r="U816" s="395"/>
    </row>
    <row r="817" spans="11:21" ht="12.75">
      <c r="K817" s="395"/>
      <c r="L817" s="395"/>
      <c r="M817" s="395"/>
      <c r="N817" s="395"/>
      <c r="O817" s="395"/>
      <c r="P817" s="395"/>
      <c r="Q817" s="395"/>
      <c r="R817" s="395"/>
      <c r="S817" s="395"/>
      <c r="T817" s="395"/>
      <c r="U817" s="395"/>
    </row>
    <row r="818" spans="11:21" ht="12.75">
      <c r="K818" s="395"/>
      <c r="L818" s="395"/>
      <c r="M818" s="395"/>
      <c r="N818" s="395"/>
      <c r="O818" s="395"/>
      <c r="P818" s="395"/>
      <c r="Q818" s="395"/>
      <c r="R818" s="395"/>
      <c r="S818" s="395"/>
      <c r="T818" s="395"/>
      <c r="U818" s="395"/>
    </row>
    <row r="819" spans="11:21" ht="12.75">
      <c r="K819" s="395"/>
      <c r="L819" s="395"/>
      <c r="M819" s="395"/>
      <c r="N819" s="395"/>
      <c r="O819" s="395"/>
      <c r="P819" s="395"/>
      <c r="Q819" s="395"/>
      <c r="R819" s="395"/>
      <c r="S819" s="395"/>
      <c r="T819" s="395"/>
      <c r="U819" s="395"/>
    </row>
    <row r="820" spans="11:21" ht="12.75">
      <c r="K820" s="395"/>
      <c r="L820" s="395"/>
      <c r="M820" s="395"/>
      <c r="N820" s="395"/>
      <c r="O820" s="395"/>
      <c r="P820" s="395"/>
      <c r="Q820" s="395"/>
      <c r="R820" s="395"/>
      <c r="S820" s="395"/>
      <c r="T820" s="395"/>
      <c r="U820" s="395"/>
    </row>
    <row r="821" spans="11:21" ht="12.75">
      <c r="K821" s="395"/>
      <c r="L821" s="395"/>
      <c r="M821" s="395"/>
      <c r="N821" s="395"/>
      <c r="O821" s="395"/>
      <c r="P821" s="395"/>
      <c r="Q821" s="395"/>
      <c r="R821" s="395"/>
      <c r="S821" s="395"/>
      <c r="T821" s="395"/>
      <c r="U821" s="395"/>
    </row>
    <row r="822" spans="11:21" ht="12.75">
      <c r="K822" s="395"/>
      <c r="L822" s="395"/>
      <c r="M822" s="395"/>
      <c r="N822" s="395"/>
      <c r="O822" s="395"/>
      <c r="P822" s="395"/>
      <c r="Q822" s="395"/>
      <c r="R822" s="395"/>
      <c r="S822" s="395"/>
      <c r="T822" s="395"/>
      <c r="U822" s="395"/>
    </row>
    <row r="823" spans="11:21" ht="12.75">
      <c r="K823" s="395"/>
      <c r="L823" s="395"/>
      <c r="M823" s="395"/>
      <c r="N823" s="395"/>
      <c r="O823" s="395"/>
      <c r="P823" s="395"/>
      <c r="Q823" s="395"/>
      <c r="R823" s="395"/>
      <c r="S823" s="395"/>
      <c r="T823" s="395"/>
      <c r="U823" s="395"/>
    </row>
    <row r="824" spans="11:21" ht="12.75">
      <c r="K824" s="395"/>
      <c r="L824" s="395"/>
      <c r="M824" s="395"/>
      <c r="N824" s="395"/>
      <c r="O824" s="395"/>
      <c r="P824" s="395"/>
      <c r="Q824" s="395"/>
      <c r="R824" s="395"/>
      <c r="S824" s="395"/>
      <c r="T824" s="395"/>
      <c r="U824" s="395"/>
    </row>
    <row r="825" spans="11:21" ht="12.75">
      <c r="K825" s="395"/>
      <c r="L825" s="395"/>
      <c r="M825" s="395"/>
      <c r="N825" s="395"/>
      <c r="O825" s="395"/>
      <c r="P825" s="395"/>
      <c r="Q825" s="395"/>
      <c r="R825" s="395"/>
      <c r="S825" s="395"/>
      <c r="T825" s="395"/>
      <c r="U825" s="395"/>
    </row>
    <row r="826" spans="11:21" ht="12.75">
      <c r="K826" s="395"/>
      <c r="L826" s="395"/>
      <c r="M826" s="395"/>
      <c r="N826" s="395"/>
      <c r="O826" s="395"/>
      <c r="P826" s="395"/>
      <c r="Q826" s="395"/>
      <c r="R826" s="395"/>
      <c r="S826" s="395"/>
      <c r="T826" s="395"/>
      <c r="U826" s="395"/>
    </row>
    <row r="827" spans="11:21" ht="12.75">
      <c r="K827" s="395"/>
      <c r="L827" s="395"/>
      <c r="M827" s="395"/>
      <c r="N827" s="395"/>
      <c r="O827" s="395"/>
      <c r="P827" s="395"/>
      <c r="Q827" s="395"/>
      <c r="R827" s="395"/>
      <c r="S827" s="395"/>
      <c r="T827" s="395"/>
      <c r="U827" s="395"/>
    </row>
    <row r="828" spans="11:21" ht="12.75">
      <c r="K828" s="395"/>
      <c r="L828" s="395"/>
      <c r="M828" s="395"/>
      <c r="N828" s="395"/>
      <c r="O828" s="395"/>
      <c r="P828" s="395"/>
      <c r="Q828" s="395"/>
      <c r="R828" s="395"/>
      <c r="S828" s="395"/>
      <c r="T828" s="395"/>
      <c r="U828" s="395"/>
    </row>
    <row r="829" spans="11:21" ht="12.75">
      <c r="K829" s="395"/>
      <c r="L829" s="395"/>
      <c r="M829" s="395"/>
      <c r="N829" s="395"/>
      <c r="O829" s="395"/>
      <c r="P829" s="395"/>
      <c r="Q829" s="395"/>
      <c r="R829" s="395"/>
      <c r="S829" s="395"/>
      <c r="T829" s="395"/>
      <c r="U829" s="395"/>
    </row>
    <row r="830" spans="11:21" ht="12.75">
      <c r="K830" s="395"/>
      <c r="L830" s="395"/>
      <c r="M830" s="395"/>
      <c r="N830" s="395"/>
      <c r="O830" s="395"/>
      <c r="P830" s="395"/>
      <c r="Q830" s="395"/>
      <c r="R830" s="395"/>
      <c r="S830" s="395"/>
      <c r="T830" s="395"/>
      <c r="U830" s="395"/>
    </row>
    <row r="831" spans="11:21" ht="12.75">
      <c r="K831" s="395"/>
      <c r="L831" s="395"/>
      <c r="M831" s="395"/>
      <c r="N831" s="395"/>
      <c r="O831" s="395"/>
      <c r="P831" s="395"/>
      <c r="Q831" s="395"/>
      <c r="R831" s="395"/>
      <c r="S831" s="395"/>
      <c r="T831" s="395"/>
      <c r="U831" s="395"/>
    </row>
    <row r="832" spans="11:21" ht="12.75">
      <c r="K832" s="395"/>
      <c r="L832" s="395"/>
      <c r="M832" s="395"/>
      <c r="N832" s="395"/>
      <c r="O832" s="395"/>
      <c r="P832" s="395"/>
      <c r="Q832" s="395"/>
      <c r="R832" s="395"/>
      <c r="S832" s="395"/>
      <c r="T832" s="395"/>
      <c r="U832" s="395"/>
    </row>
    <row r="833" spans="11:21" ht="12.75">
      <c r="K833" s="395"/>
      <c r="L833" s="395"/>
      <c r="M833" s="395"/>
      <c r="N833" s="395"/>
      <c r="O833" s="395"/>
      <c r="P833" s="395"/>
      <c r="Q833" s="395"/>
      <c r="R833" s="395"/>
      <c r="S833" s="395"/>
      <c r="T833" s="395"/>
      <c r="U833" s="395"/>
    </row>
    <row r="834" spans="11:21" ht="12.75">
      <c r="K834" s="395"/>
      <c r="L834" s="395"/>
      <c r="M834" s="395"/>
      <c r="N834" s="395"/>
      <c r="O834" s="395"/>
      <c r="P834" s="395"/>
      <c r="Q834" s="395"/>
      <c r="R834" s="395"/>
      <c r="S834" s="395"/>
      <c r="T834" s="395"/>
      <c r="U834" s="395"/>
    </row>
    <row r="835" spans="11:21" ht="12.75">
      <c r="K835" s="395"/>
      <c r="L835" s="395"/>
      <c r="M835" s="395"/>
      <c r="N835" s="395"/>
      <c r="O835" s="395"/>
      <c r="P835" s="395"/>
      <c r="Q835" s="395"/>
      <c r="R835" s="395"/>
      <c r="S835" s="395"/>
      <c r="T835" s="395"/>
      <c r="U835" s="395"/>
    </row>
    <row r="836" spans="11:21" ht="12.75">
      <c r="K836" s="395"/>
      <c r="L836" s="395"/>
      <c r="M836" s="395"/>
      <c r="N836" s="395"/>
      <c r="O836" s="395"/>
      <c r="P836" s="395"/>
      <c r="Q836" s="395"/>
      <c r="R836" s="395"/>
      <c r="S836" s="395"/>
      <c r="T836" s="395"/>
      <c r="U836" s="395"/>
    </row>
    <row r="837" spans="11:21" ht="12.75">
      <c r="K837" s="395"/>
      <c r="L837" s="395"/>
      <c r="M837" s="395"/>
      <c r="N837" s="395"/>
      <c r="O837" s="395"/>
      <c r="P837" s="395"/>
      <c r="Q837" s="395"/>
      <c r="R837" s="395"/>
      <c r="S837" s="395"/>
      <c r="T837" s="395"/>
      <c r="U837" s="395"/>
    </row>
    <row r="838" spans="11:21" ht="12.75">
      <c r="K838" s="395"/>
      <c r="L838" s="395"/>
      <c r="M838" s="395"/>
      <c r="N838" s="395"/>
      <c r="O838" s="395"/>
      <c r="P838" s="395"/>
      <c r="Q838" s="395"/>
      <c r="R838" s="395"/>
      <c r="S838" s="395"/>
      <c r="T838" s="395"/>
      <c r="U838" s="395"/>
    </row>
    <row r="839" spans="11:21" ht="12.75">
      <c r="K839" s="395"/>
      <c r="L839" s="395"/>
      <c r="M839" s="395"/>
      <c r="N839" s="395"/>
      <c r="O839" s="395"/>
      <c r="P839" s="395"/>
      <c r="Q839" s="395"/>
      <c r="R839" s="395"/>
      <c r="S839" s="395"/>
      <c r="T839" s="395"/>
      <c r="U839" s="395"/>
    </row>
    <row r="840" spans="11:21" ht="12.75">
      <c r="K840" s="395"/>
      <c r="L840" s="395"/>
      <c r="M840" s="395"/>
      <c r="N840" s="395"/>
      <c r="O840" s="395"/>
      <c r="P840" s="395"/>
      <c r="Q840" s="395"/>
      <c r="R840" s="395"/>
      <c r="S840" s="395"/>
      <c r="T840" s="395"/>
      <c r="U840" s="395"/>
    </row>
    <row r="841" spans="11:21" ht="12.75">
      <c r="K841" s="395"/>
      <c r="L841" s="395"/>
      <c r="M841" s="395"/>
      <c r="N841" s="395"/>
      <c r="O841" s="395"/>
      <c r="P841" s="395"/>
      <c r="Q841" s="395"/>
      <c r="R841" s="395"/>
      <c r="S841" s="395"/>
      <c r="T841" s="395"/>
      <c r="U841" s="395"/>
    </row>
    <row r="842" spans="11:21" ht="12.75">
      <c r="K842" s="395"/>
      <c r="L842" s="395"/>
      <c r="M842" s="395"/>
      <c r="N842" s="395"/>
      <c r="O842" s="395"/>
      <c r="P842" s="395"/>
      <c r="Q842" s="395"/>
      <c r="R842" s="395"/>
      <c r="S842" s="395"/>
      <c r="T842" s="395"/>
      <c r="U842" s="395"/>
    </row>
    <row r="843" spans="11:21" ht="12.75">
      <c r="K843" s="395"/>
      <c r="L843" s="395"/>
      <c r="M843" s="395"/>
      <c r="N843" s="395"/>
      <c r="O843" s="395"/>
      <c r="P843" s="395"/>
      <c r="Q843" s="395"/>
      <c r="R843" s="395"/>
      <c r="S843" s="395"/>
      <c r="T843" s="395"/>
      <c r="U843" s="395"/>
    </row>
    <row r="844" spans="11:21" ht="12.75">
      <c r="K844" s="395"/>
      <c r="L844" s="395"/>
      <c r="M844" s="395"/>
      <c r="N844" s="395"/>
      <c r="O844" s="395"/>
      <c r="P844" s="395"/>
      <c r="Q844" s="395"/>
      <c r="R844" s="395"/>
      <c r="S844" s="395"/>
      <c r="T844" s="395"/>
      <c r="U844" s="395"/>
    </row>
    <row r="845" spans="11:21" ht="12.75">
      <c r="K845" s="395"/>
      <c r="L845" s="395"/>
      <c r="M845" s="395"/>
      <c r="N845" s="395"/>
      <c r="O845" s="395"/>
      <c r="P845" s="395"/>
      <c r="Q845" s="395"/>
      <c r="R845" s="395"/>
      <c r="S845" s="395"/>
      <c r="T845" s="395"/>
      <c r="U845" s="395"/>
    </row>
    <row r="846" spans="11:21" ht="12.75">
      <c r="K846" s="395"/>
      <c r="L846" s="395"/>
      <c r="M846" s="395"/>
      <c r="N846" s="395"/>
      <c r="O846" s="395"/>
      <c r="P846" s="395"/>
      <c r="Q846" s="395"/>
      <c r="R846" s="395"/>
      <c r="S846" s="395"/>
      <c r="T846" s="395"/>
      <c r="U846" s="395"/>
    </row>
    <row r="847" spans="11:21" ht="12.75">
      <c r="K847" s="395"/>
      <c r="L847" s="395"/>
      <c r="M847" s="395"/>
      <c r="N847" s="395"/>
      <c r="O847" s="395"/>
      <c r="P847" s="395"/>
      <c r="Q847" s="395"/>
      <c r="R847" s="395"/>
      <c r="S847" s="395"/>
      <c r="T847" s="395"/>
      <c r="U847" s="395"/>
    </row>
    <row r="848" spans="11:21" ht="12.75">
      <c r="K848" s="395"/>
      <c r="L848" s="395"/>
      <c r="M848" s="395"/>
      <c r="N848" s="395"/>
      <c r="O848" s="395"/>
      <c r="P848" s="395"/>
      <c r="Q848" s="395"/>
      <c r="R848" s="395"/>
      <c r="S848" s="395"/>
      <c r="T848" s="395"/>
      <c r="U848" s="395"/>
    </row>
    <row r="849" spans="11:21" ht="12.75">
      <c r="K849" s="395"/>
      <c r="L849" s="395"/>
      <c r="M849" s="395"/>
      <c r="N849" s="395"/>
      <c r="O849" s="395"/>
      <c r="P849" s="395"/>
      <c r="Q849" s="395"/>
      <c r="R849" s="395"/>
      <c r="S849" s="395"/>
      <c r="T849" s="395"/>
      <c r="U849" s="395"/>
    </row>
    <row r="850" spans="11:21" ht="12.75">
      <c r="K850" s="395"/>
      <c r="L850" s="395"/>
      <c r="M850" s="395"/>
      <c r="N850" s="395"/>
      <c r="O850" s="395"/>
      <c r="P850" s="395"/>
      <c r="Q850" s="395"/>
      <c r="R850" s="395"/>
      <c r="S850" s="395"/>
      <c r="T850" s="395"/>
      <c r="U850" s="395"/>
    </row>
    <row r="851" spans="11:21" ht="12.75">
      <c r="K851" s="395"/>
      <c r="L851" s="395"/>
      <c r="M851" s="395"/>
      <c r="N851" s="395"/>
      <c r="O851" s="395"/>
      <c r="P851" s="395"/>
      <c r="Q851" s="395"/>
      <c r="R851" s="395"/>
      <c r="S851" s="395"/>
      <c r="T851" s="395"/>
      <c r="U851" s="395"/>
    </row>
    <row r="852" spans="11:21" ht="12.75">
      <c r="K852" s="395"/>
      <c r="L852" s="395"/>
      <c r="M852" s="395"/>
      <c r="N852" s="395"/>
      <c r="O852" s="395"/>
      <c r="P852" s="395"/>
      <c r="Q852" s="395"/>
      <c r="R852" s="395"/>
      <c r="S852" s="395"/>
      <c r="T852" s="395"/>
      <c r="U852" s="395"/>
    </row>
    <row r="853" spans="11:21" ht="12.75">
      <c r="K853" s="395"/>
      <c r="L853" s="395"/>
      <c r="M853" s="395"/>
      <c r="N853" s="395"/>
      <c r="O853" s="395"/>
      <c r="P853" s="395"/>
      <c r="Q853" s="395"/>
      <c r="R853" s="395"/>
      <c r="S853" s="395"/>
      <c r="T853" s="395"/>
      <c r="U853" s="395"/>
    </row>
    <row r="854" spans="11:21" ht="12.75">
      <c r="K854" s="395"/>
      <c r="L854" s="395"/>
      <c r="M854" s="395"/>
      <c r="N854" s="395"/>
      <c r="O854" s="395"/>
      <c r="P854" s="395"/>
      <c r="Q854" s="395"/>
      <c r="R854" s="395"/>
      <c r="S854" s="395"/>
      <c r="T854" s="395"/>
      <c r="U854" s="395"/>
    </row>
    <row r="855" spans="11:21" ht="12.75">
      <c r="K855" s="395"/>
      <c r="L855" s="395"/>
      <c r="M855" s="395"/>
      <c r="N855" s="395"/>
      <c r="O855" s="395"/>
      <c r="P855" s="395"/>
      <c r="Q855" s="395"/>
      <c r="R855" s="395"/>
      <c r="S855" s="395"/>
      <c r="T855" s="395"/>
      <c r="U855" s="395"/>
    </row>
    <row r="856" spans="11:21" ht="12.75">
      <c r="K856" s="395"/>
      <c r="L856" s="395"/>
      <c r="M856" s="395"/>
      <c r="N856" s="395"/>
      <c r="O856" s="395"/>
      <c r="P856" s="395"/>
      <c r="Q856" s="395"/>
      <c r="R856" s="395"/>
      <c r="S856" s="395"/>
      <c r="T856" s="395"/>
      <c r="U856" s="395"/>
    </row>
    <row r="857" spans="11:21" ht="12.75">
      <c r="K857" s="395"/>
      <c r="L857" s="395"/>
      <c r="M857" s="395"/>
      <c r="N857" s="395"/>
      <c r="O857" s="395"/>
      <c r="P857" s="395"/>
      <c r="Q857" s="395"/>
      <c r="R857" s="395"/>
      <c r="S857" s="395"/>
      <c r="T857" s="395"/>
      <c r="U857" s="395"/>
    </row>
    <row r="858" spans="11:21" ht="12.75">
      <c r="K858" s="395"/>
      <c r="L858" s="395"/>
      <c r="M858" s="395"/>
      <c r="N858" s="395"/>
      <c r="O858" s="395"/>
      <c r="P858" s="395"/>
      <c r="Q858" s="395"/>
      <c r="R858" s="395"/>
      <c r="S858" s="395"/>
      <c r="T858" s="395"/>
      <c r="U858" s="395"/>
    </row>
    <row r="859" spans="11:21" ht="12.75">
      <c r="K859" s="395"/>
      <c r="L859" s="395"/>
      <c r="M859" s="395"/>
      <c r="N859" s="395"/>
      <c r="O859" s="395"/>
      <c r="P859" s="395"/>
      <c r="Q859" s="395"/>
      <c r="R859" s="395"/>
      <c r="S859" s="395"/>
      <c r="T859" s="395"/>
      <c r="U859" s="395"/>
    </row>
    <row r="860" spans="11:21" ht="12.75">
      <c r="K860" s="395"/>
      <c r="L860" s="395"/>
      <c r="M860" s="395"/>
      <c r="N860" s="395"/>
      <c r="O860" s="395"/>
      <c r="P860" s="395"/>
      <c r="Q860" s="395"/>
      <c r="R860" s="395"/>
      <c r="S860" s="395"/>
      <c r="T860" s="395"/>
      <c r="U860" s="395"/>
    </row>
    <row r="861" spans="11:21" ht="12.75">
      <c r="K861" s="395"/>
      <c r="L861" s="395"/>
      <c r="M861" s="395"/>
      <c r="N861" s="395"/>
      <c r="O861" s="395"/>
      <c r="P861" s="395"/>
      <c r="Q861" s="395"/>
      <c r="R861" s="395"/>
      <c r="S861" s="395"/>
      <c r="T861" s="395"/>
      <c r="U861" s="395"/>
    </row>
    <row r="862" spans="11:21" ht="12.75">
      <c r="K862" s="395"/>
      <c r="L862" s="395"/>
      <c r="M862" s="395"/>
      <c r="N862" s="395"/>
      <c r="O862" s="395"/>
      <c r="P862" s="395"/>
      <c r="Q862" s="395"/>
      <c r="R862" s="395"/>
      <c r="S862" s="395"/>
      <c r="T862" s="395"/>
      <c r="U862" s="395"/>
    </row>
    <row r="863" spans="11:21" ht="12.75">
      <c r="K863" s="395"/>
      <c r="L863" s="395"/>
      <c r="M863" s="395"/>
      <c r="N863" s="395"/>
      <c r="O863" s="395"/>
      <c r="P863" s="395"/>
      <c r="Q863" s="395"/>
      <c r="R863" s="395"/>
      <c r="S863" s="395"/>
      <c r="T863" s="395"/>
      <c r="U863" s="395"/>
    </row>
    <row r="864" spans="11:21" ht="12.75">
      <c r="K864" s="395"/>
      <c r="L864" s="395"/>
      <c r="M864" s="395"/>
      <c r="N864" s="395"/>
      <c r="O864" s="395"/>
      <c r="P864" s="395"/>
      <c r="Q864" s="395"/>
      <c r="R864" s="395"/>
      <c r="S864" s="395"/>
      <c r="T864" s="395"/>
      <c r="U864" s="395"/>
    </row>
    <row r="865" spans="11:21" ht="12.75">
      <c r="K865" s="395"/>
      <c r="L865" s="395"/>
      <c r="M865" s="395"/>
      <c r="N865" s="395"/>
      <c r="O865" s="395"/>
      <c r="P865" s="395"/>
      <c r="Q865" s="395"/>
      <c r="R865" s="395"/>
      <c r="S865" s="395"/>
      <c r="T865" s="395"/>
      <c r="U865" s="395"/>
    </row>
    <row r="866" spans="11:21" ht="12.75">
      <c r="K866" s="395"/>
      <c r="L866" s="395"/>
      <c r="M866" s="395"/>
      <c r="N866" s="395"/>
      <c r="O866" s="395"/>
      <c r="P866" s="395"/>
      <c r="Q866" s="395"/>
      <c r="R866" s="395"/>
      <c r="S866" s="395"/>
      <c r="T866" s="395"/>
      <c r="U866" s="395"/>
    </row>
    <row r="867" spans="11:21" ht="12.75">
      <c r="K867" s="395"/>
      <c r="L867" s="395"/>
      <c r="M867" s="395"/>
      <c r="N867" s="395"/>
      <c r="O867" s="395"/>
      <c r="P867" s="395"/>
      <c r="Q867" s="395"/>
      <c r="R867" s="395"/>
      <c r="S867" s="395"/>
      <c r="T867" s="395"/>
      <c r="U867" s="395"/>
    </row>
    <row r="868" spans="11:21" ht="12.75">
      <c r="K868" s="395"/>
      <c r="L868" s="395"/>
      <c r="M868" s="395"/>
      <c r="N868" s="395"/>
      <c r="O868" s="395"/>
      <c r="P868" s="395"/>
      <c r="Q868" s="395"/>
      <c r="R868" s="395"/>
      <c r="S868" s="395"/>
      <c r="T868" s="395"/>
      <c r="U868" s="395"/>
    </row>
    <row r="869" spans="11:21" ht="12.75">
      <c r="K869" s="395"/>
      <c r="L869" s="395"/>
      <c r="M869" s="395"/>
      <c r="N869" s="395"/>
      <c r="O869" s="395"/>
      <c r="P869" s="395"/>
      <c r="Q869" s="395"/>
      <c r="R869" s="395"/>
      <c r="S869" s="395"/>
      <c r="T869" s="395"/>
      <c r="U869" s="395"/>
    </row>
    <row r="870" spans="11:21" ht="12.75">
      <c r="K870" s="395"/>
      <c r="L870" s="395"/>
      <c r="M870" s="395"/>
      <c r="N870" s="395"/>
      <c r="O870" s="395"/>
      <c r="P870" s="395"/>
      <c r="Q870" s="395"/>
      <c r="R870" s="395"/>
      <c r="S870" s="395"/>
      <c r="T870" s="395"/>
      <c r="U870" s="395"/>
    </row>
    <row r="871" spans="11:21" ht="12.75">
      <c r="K871" s="395"/>
      <c r="L871" s="395"/>
      <c r="M871" s="395"/>
      <c r="N871" s="395"/>
      <c r="O871" s="395"/>
      <c r="P871" s="395"/>
      <c r="Q871" s="395"/>
      <c r="R871" s="395"/>
      <c r="S871" s="395"/>
      <c r="T871" s="395"/>
      <c r="U871" s="395"/>
    </row>
    <row r="872" spans="11:21" ht="12.75">
      <c r="K872" s="395"/>
      <c r="L872" s="395"/>
      <c r="M872" s="395"/>
      <c r="N872" s="395"/>
      <c r="O872" s="395"/>
      <c r="P872" s="395"/>
      <c r="Q872" s="395"/>
      <c r="R872" s="395"/>
      <c r="S872" s="395"/>
      <c r="T872" s="395"/>
      <c r="U872" s="395"/>
    </row>
    <row r="873" spans="11:21" ht="12.75">
      <c r="K873" s="395"/>
      <c r="L873" s="395"/>
      <c r="M873" s="395"/>
      <c r="N873" s="395"/>
      <c r="O873" s="395"/>
      <c r="P873" s="395"/>
      <c r="Q873" s="395"/>
      <c r="R873" s="395"/>
      <c r="S873" s="395"/>
      <c r="T873" s="395"/>
      <c r="U873" s="395"/>
    </row>
    <row r="874" spans="11:21" ht="12.75">
      <c r="K874" s="395"/>
      <c r="L874" s="395"/>
      <c r="M874" s="395"/>
      <c r="N874" s="395"/>
      <c r="O874" s="395"/>
      <c r="P874" s="395"/>
      <c r="Q874" s="395"/>
      <c r="R874" s="395"/>
      <c r="S874" s="395"/>
      <c r="T874" s="395"/>
      <c r="U874" s="395"/>
    </row>
    <row r="875" spans="11:21" ht="12.75">
      <c r="K875" s="395"/>
      <c r="L875" s="395"/>
      <c r="M875" s="395"/>
      <c r="N875" s="395"/>
      <c r="O875" s="395"/>
      <c r="P875" s="395"/>
      <c r="Q875" s="395"/>
      <c r="R875" s="395"/>
      <c r="S875" s="395"/>
      <c r="T875" s="395"/>
      <c r="U875" s="395"/>
    </row>
    <row r="876" spans="11:21" ht="12.75">
      <c r="K876" s="395"/>
      <c r="L876" s="395"/>
      <c r="M876" s="395"/>
      <c r="N876" s="395"/>
      <c r="O876" s="395"/>
      <c r="P876" s="395"/>
      <c r="Q876" s="395"/>
      <c r="R876" s="395"/>
      <c r="S876" s="395"/>
      <c r="T876" s="395"/>
      <c r="U876" s="395"/>
    </row>
    <row r="877" spans="11:21" ht="12.75">
      <c r="K877" s="395"/>
      <c r="L877" s="395"/>
      <c r="M877" s="395"/>
      <c r="N877" s="395"/>
      <c r="O877" s="395"/>
      <c r="P877" s="395"/>
      <c r="Q877" s="395"/>
      <c r="R877" s="395"/>
      <c r="S877" s="395"/>
      <c r="T877" s="395"/>
      <c r="U877" s="395"/>
    </row>
    <row r="878" spans="11:21" ht="12.75">
      <c r="K878" s="395"/>
      <c r="L878" s="395"/>
      <c r="M878" s="395"/>
      <c r="N878" s="395"/>
      <c r="O878" s="395"/>
      <c r="P878" s="395"/>
      <c r="Q878" s="395"/>
      <c r="R878" s="395"/>
      <c r="S878" s="395"/>
      <c r="T878" s="395"/>
      <c r="U878" s="395"/>
    </row>
    <row r="879" spans="11:21" ht="12.75">
      <c r="K879" s="395"/>
      <c r="L879" s="395"/>
      <c r="M879" s="395"/>
      <c r="N879" s="395"/>
      <c r="O879" s="395"/>
      <c r="P879" s="395"/>
      <c r="Q879" s="395"/>
      <c r="R879" s="395"/>
      <c r="S879" s="395"/>
      <c r="T879" s="395"/>
      <c r="U879" s="395"/>
    </row>
    <row r="880" spans="11:21" ht="12.75">
      <c r="K880" s="395"/>
      <c r="L880" s="395"/>
      <c r="M880" s="395"/>
      <c r="N880" s="395"/>
      <c r="O880" s="395"/>
      <c r="P880" s="395"/>
      <c r="Q880" s="395"/>
      <c r="R880" s="395"/>
      <c r="S880" s="395"/>
      <c r="T880" s="395"/>
      <c r="U880" s="395"/>
    </row>
    <row r="881" spans="11:21" ht="12.75">
      <c r="K881" s="395"/>
      <c r="L881" s="395"/>
      <c r="M881" s="395"/>
      <c r="N881" s="395"/>
      <c r="O881" s="395"/>
      <c r="P881" s="395"/>
      <c r="Q881" s="395"/>
      <c r="R881" s="395"/>
      <c r="S881" s="395"/>
      <c r="T881" s="395"/>
      <c r="U881" s="395"/>
    </row>
    <row r="882" spans="11:21" ht="12.75">
      <c r="K882" s="395"/>
      <c r="L882" s="395"/>
      <c r="M882" s="395"/>
      <c r="N882" s="395"/>
      <c r="O882" s="395"/>
      <c r="P882" s="395"/>
      <c r="Q882" s="395"/>
      <c r="R882" s="395"/>
      <c r="S882" s="395"/>
      <c r="T882" s="395"/>
      <c r="U882" s="395"/>
    </row>
    <row r="883" spans="11:21" ht="12.75">
      <c r="K883" s="395"/>
      <c r="L883" s="395"/>
      <c r="M883" s="395"/>
      <c r="N883" s="395"/>
      <c r="O883" s="395"/>
      <c r="P883" s="395"/>
      <c r="Q883" s="395"/>
      <c r="R883" s="395"/>
      <c r="S883" s="395"/>
      <c r="T883" s="395"/>
      <c r="U883" s="395"/>
    </row>
    <row r="884" spans="11:21" ht="12.75">
      <c r="K884" s="395"/>
      <c r="L884" s="395"/>
      <c r="M884" s="395"/>
      <c r="N884" s="395"/>
      <c r="O884" s="395"/>
      <c r="P884" s="395"/>
      <c r="Q884" s="395"/>
      <c r="R884" s="395"/>
      <c r="S884" s="395"/>
      <c r="T884" s="395"/>
      <c r="U884" s="395"/>
    </row>
    <row r="885" spans="11:21" ht="12.75">
      <c r="K885" s="395"/>
      <c r="L885" s="395"/>
      <c r="M885" s="395"/>
      <c r="N885" s="395"/>
      <c r="O885" s="395"/>
      <c r="P885" s="395"/>
      <c r="Q885" s="395"/>
      <c r="R885" s="395"/>
      <c r="S885" s="395"/>
      <c r="T885" s="395"/>
      <c r="U885" s="395"/>
    </row>
    <row r="886" spans="11:21" ht="12.75">
      <c r="K886" s="395"/>
      <c r="L886" s="395"/>
      <c r="M886" s="395"/>
      <c r="N886" s="395"/>
      <c r="O886" s="395"/>
      <c r="P886" s="395"/>
      <c r="Q886" s="395"/>
      <c r="R886" s="395"/>
      <c r="S886" s="395"/>
      <c r="T886" s="395"/>
      <c r="U886" s="395"/>
    </row>
    <row r="887" spans="11:21" ht="12.75">
      <c r="K887" s="395"/>
      <c r="L887" s="395"/>
      <c r="M887" s="395"/>
      <c r="N887" s="395"/>
      <c r="O887" s="395"/>
      <c r="P887" s="395"/>
      <c r="Q887" s="395"/>
      <c r="R887" s="395"/>
      <c r="S887" s="395"/>
      <c r="T887" s="395"/>
      <c r="U887" s="395"/>
    </row>
    <row r="888" spans="11:21" ht="12.75">
      <c r="K888" s="395"/>
      <c r="L888" s="395"/>
      <c r="M888" s="395"/>
      <c r="N888" s="395"/>
      <c r="O888" s="395"/>
      <c r="P888" s="395"/>
      <c r="Q888" s="395"/>
      <c r="R888" s="395"/>
      <c r="S888" s="395"/>
      <c r="T888" s="395"/>
      <c r="U888" s="395"/>
    </row>
    <row r="889" spans="11:21" ht="12.75">
      <c r="K889" s="395"/>
      <c r="L889" s="395"/>
      <c r="M889" s="395"/>
      <c r="N889" s="395"/>
      <c r="O889" s="395"/>
      <c r="P889" s="395"/>
      <c r="Q889" s="395"/>
      <c r="R889" s="395"/>
      <c r="S889" s="395"/>
      <c r="T889" s="395"/>
      <c r="U889" s="395"/>
    </row>
    <row r="890" spans="11:21" ht="12.75">
      <c r="K890" s="395"/>
      <c r="L890" s="395"/>
      <c r="M890" s="395"/>
      <c r="N890" s="395"/>
      <c r="O890" s="395"/>
      <c r="P890" s="395"/>
      <c r="Q890" s="395"/>
      <c r="R890" s="395"/>
      <c r="S890" s="395"/>
      <c r="T890" s="395"/>
      <c r="U890" s="395"/>
    </row>
    <row r="891" spans="11:21" ht="12.75">
      <c r="K891" s="395"/>
      <c r="L891" s="395"/>
      <c r="M891" s="395"/>
      <c r="N891" s="395"/>
      <c r="O891" s="395"/>
      <c r="P891" s="395"/>
      <c r="Q891" s="395"/>
      <c r="R891" s="395"/>
      <c r="S891" s="395"/>
      <c r="T891" s="395"/>
      <c r="U891" s="395"/>
    </row>
    <row r="892" spans="11:21" ht="12.75">
      <c r="K892" s="395"/>
      <c r="L892" s="395"/>
      <c r="M892" s="395"/>
      <c r="N892" s="395"/>
      <c r="O892" s="395"/>
      <c r="P892" s="395"/>
      <c r="Q892" s="395"/>
      <c r="R892" s="395"/>
      <c r="S892" s="395"/>
      <c r="T892" s="395"/>
      <c r="U892" s="395"/>
    </row>
    <row r="893" spans="11:21" ht="12.75">
      <c r="K893" s="395"/>
      <c r="L893" s="395"/>
      <c r="M893" s="395"/>
      <c r="N893" s="395"/>
      <c r="O893" s="395"/>
      <c r="P893" s="395"/>
      <c r="Q893" s="395"/>
      <c r="R893" s="395"/>
      <c r="S893" s="395"/>
      <c r="T893" s="395"/>
      <c r="U893" s="395"/>
    </row>
    <row r="894" spans="11:21" ht="12.75">
      <c r="K894" s="395"/>
      <c r="L894" s="395"/>
      <c r="M894" s="395"/>
      <c r="N894" s="395"/>
      <c r="O894" s="395"/>
      <c r="P894" s="395"/>
      <c r="Q894" s="395"/>
      <c r="R894" s="395"/>
      <c r="S894" s="395"/>
      <c r="T894" s="395"/>
      <c r="U894" s="395"/>
    </row>
    <row r="895" spans="11:21" ht="12.75">
      <c r="K895" s="395"/>
      <c r="L895" s="395"/>
      <c r="M895" s="395"/>
      <c r="N895" s="395"/>
      <c r="O895" s="395"/>
      <c r="P895" s="395"/>
      <c r="Q895" s="395"/>
      <c r="R895" s="395"/>
      <c r="S895" s="395"/>
      <c r="T895" s="395"/>
      <c r="U895" s="395"/>
    </row>
    <row r="896" spans="11:21" ht="12.75">
      <c r="K896" s="395"/>
      <c r="L896" s="395"/>
      <c r="M896" s="395"/>
      <c r="N896" s="395"/>
      <c r="O896" s="395"/>
      <c r="P896" s="395"/>
      <c r="Q896" s="395"/>
      <c r="R896" s="395"/>
      <c r="S896" s="395"/>
      <c r="T896" s="395"/>
      <c r="U896" s="395"/>
    </row>
    <row r="897" spans="11:21" ht="12.75">
      <c r="K897" s="395"/>
      <c r="L897" s="395"/>
      <c r="M897" s="395"/>
      <c r="N897" s="395"/>
      <c r="O897" s="395"/>
      <c r="P897" s="395"/>
      <c r="Q897" s="395"/>
      <c r="R897" s="395"/>
      <c r="S897" s="395"/>
      <c r="T897" s="395"/>
      <c r="U897" s="395"/>
    </row>
    <row r="898" spans="11:21" ht="12.75">
      <c r="K898" s="395"/>
      <c r="L898" s="395"/>
      <c r="M898" s="395"/>
      <c r="N898" s="395"/>
      <c r="O898" s="395"/>
      <c r="P898" s="395"/>
      <c r="Q898" s="395"/>
      <c r="R898" s="395"/>
      <c r="S898" s="395"/>
      <c r="T898" s="395"/>
      <c r="U898" s="395"/>
    </row>
    <row r="899" spans="11:21" ht="12.75">
      <c r="K899" s="395"/>
      <c r="L899" s="395"/>
      <c r="M899" s="395"/>
      <c r="N899" s="395"/>
      <c r="O899" s="395"/>
      <c r="P899" s="395"/>
      <c r="Q899" s="395"/>
      <c r="R899" s="395"/>
      <c r="S899" s="395"/>
      <c r="T899" s="395"/>
      <c r="U899" s="395"/>
    </row>
    <row r="900" spans="11:21" ht="12.75">
      <c r="K900" s="395"/>
      <c r="L900" s="395"/>
      <c r="M900" s="395"/>
      <c r="N900" s="395"/>
      <c r="O900" s="395"/>
      <c r="P900" s="395"/>
      <c r="Q900" s="395"/>
      <c r="R900" s="395"/>
      <c r="S900" s="395"/>
      <c r="T900" s="395"/>
      <c r="U900" s="395"/>
    </row>
    <row r="901" spans="11:21" ht="12.75">
      <c r="K901" s="395"/>
      <c r="L901" s="395"/>
      <c r="M901" s="395"/>
      <c r="N901" s="395"/>
      <c r="O901" s="395"/>
      <c r="P901" s="395"/>
      <c r="Q901" s="395"/>
      <c r="R901" s="395"/>
      <c r="S901" s="395"/>
      <c r="T901" s="395"/>
      <c r="U901" s="395"/>
    </row>
    <row r="902" spans="11:21" ht="12.75">
      <c r="K902" s="395"/>
      <c r="L902" s="395"/>
      <c r="M902" s="395"/>
      <c r="N902" s="395"/>
      <c r="O902" s="395"/>
      <c r="P902" s="395"/>
      <c r="Q902" s="395"/>
      <c r="R902" s="395"/>
      <c r="S902" s="395"/>
      <c r="T902" s="395"/>
      <c r="U902" s="395"/>
    </row>
    <row r="903" spans="11:21" ht="12.75">
      <c r="K903" s="395"/>
      <c r="L903" s="395"/>
      <c r="M903" s="395"/>
      <c r="N903" s="395"/>
      <c r="O903" s="395"/>
      <c r="P903" s="395"/>
      <c r="Q903" s="395"/>
      <c r="R903" s="395"/>
      <c r="S903" s="395"/>
      <c r="T903" s="395"/>
      <c r="U903" s="395"/>
    </row>
    <row r="904" spans="11:21" ht="12.75">
      <c r="K904" s="395"/>
      <c r="L904" s="395"/>
      <c r="M904" s="395"/>
      <c r="N904" s="395"/>
      <c r="O904" s="395"/>
      <c r="P904" s="395"/>
      <c r="Q904" s="395"/>
      <c r="R904" s="395"/>
      <c r="S904" s="395"/>
      <c r="T904" s="395"/>
      <c r="U904" s="395"/>
    </row>
    <row r="905" spans="11:21" ht="12.75">
      <c r="K905" s="395"/>
      <c r="L905" s="395"/>
      <c r="M905" s="395"/>
      <c r="N905" s="395"/>
      <c r="O905" s="395"/>
      <c r="P905" s="395"/>
      <c r="Q905" s="395"/>
      <c r="R905" s="395"/>
      <c r="S905" s="395"/>
      <c r="T905" s="395"/>
      <c r="U905" s="395"/>
    </row>
    <row r="906" spans="11:21" ht="12.75">
      <c r="K906" s="395"/>
      <c r="L906" s="395"/>
      <c r="M906" s="395"/>
      <c r="N906" s="395"/>
      <c r="O906" s="395"/>
      <c r="P906" s="395"/>
      <c r="Q906" s="395"/>
      <c r="R906" s="395"/>
      <c r="S906" s="395"/>
      <c r="T906" s="395"/>
      <c r="U906" s="395"/>
    </row>
    <row r="907" spans="11:21" ht="12.75">
      <c r="K907" s="395"/>
      <c r="L907" s="395"/>
      <c r="M907" s="395"/>
      <c r="N907" s="395"/>
      <c r="O907" s="395"/>
      <c r="P907" s="395"/>
      <c r="Q907" s="395"/>
      <c r="R907" s="395"/>
      <c r="S907" s="395"/>
      <c r="T907" s="395"/>
      <c r="U907" s="395"/>
    </row>
    <row r="908" spans="11:21" ht="12.75">
      <c r="K908" s="395"/>
      <c r="L908" s="395"/>
      <c r="M908" s="395"/>
      <c r="N908" s="395"/>
      <c r="O908" s="395"/>
      <c r="P908" s="395"/>
      <c r="Q908" s="395"/>
      <c r="R908" s="395"/>
      <c r="S908" s="395"/>
      <c r="T908" s="395"/>
      <c r="U908" s="395"/>
    </row>
    <row r="909" spans="11:21" ht="12.75">
      <c r="K909" s="395"/>
      <c r="L909" s="395"/>
      <c r="M909" s="395"/>
      <c r="N909" s="395"/>
      <c r="O909" s="395"/>
      <c r="P909" s="395"/>
      <c r="Q909" s="395"/>
      <c r="R909" s="395"/>
      <c r="S909" s="395"/>
      <c r="T909" s="395"/>
      <c r="U909" s="395"/>
    </row>
    <row r="910" spans="11:21" ht="12.75">
      <c r="K910" s="395"/>
      <c r="L910" s="395"/>
      <c r="M910" s="395"/>
      <c r="N910" s="395"/>
      <c r="O910" s="395"/>
      <c r="P910" s="395"/>
      <c r="Q910" s="395"/>
      <c r="R910" s="395"/>
      <c r="S910" s="395"/>
      <c r="T910" s="395"/>
      <c r="U910" s="395"/>
    </row>
    <row r="911" spans="11:21" ht="12.75">
      <c r="K911" s="395"/>
      <c r="L911" s="395"/>
      <c r="M911" s="395"/>
      <c r="N911" s="395"/>
      <c r="O911" s="395"/>
      <c r="P911" s="395"/>
      <c r="Q911" s="395"/>
      <c r="R911" s="395"/>
      <c r="S911" s="395"/>
      <c r="T911" s="395"/>
      <c r="U911" s="395"/>
    </row>
    <row r="912" spans="11:21" ht="12.75">
      <c r="K912" s="395"/>
      <c r="L912" s="395"/>
      <c r="M912" s="395"/>
      <c r="N912" s="395"/>
      <c r="O912" s="395"/>
      <c r="P912" s="395"/>
      <c r="Q912" s="395"/>
      <c r="R912" s="395"/>
      <c r="S912" s="395"/>
      <c r="T912" s="395"/>
      <c r="U912" s="395"/>
    </row>
    <row r="913" spans="11:21" ht="12.75">
      <c r="K913" s="395"/>
      <c r="L913" s="395"/>
      <c r="M913" s="395"/>
      <c r="N913" s="395"/>
      <c r="O913" s="395"/>
      <c r="P913" s="395"/>
      <c r="Q913" s="395"/>
      <c r="R913" s="395"/>
      <c r="S913" s="395"/>
      <c r="T913" s="395"/>
      <c r="U913" s="395"/>
    </row>
    <row r="914" spans="11:21" ht="12.75">
      <c r="K914" s="395"/>
      <c r="L914" s="395"/>
      <c r="M914" s="395"/>
      <c r="N914" s="395"/>
      <c r="O914" s="395"/>
      <c r="P914" s="395"/>
      <c r="Q914" s="395"/>
      <c r="R914" s="395"/>
      <c r="S914" s="395"/>
      <c r="T914" s="395"/>
      <c r="U914" s="395"/>
    </row>
    <row r="915" spans="11:21" ht="12.75">
      <c r="K915" s="395"/>
      <c r="L915" s="395"/>
      <c r="M915" s="395"/>
      <c r="N915" s="395"/>
      <c r="O915" s="395"/>
      <c r="P915" s="395"/>
      <c r="Q915" s="395"/>
      <c r="R915" s="395"/>
      <c r="S915" s="395"/>
      <c r="T915" s="395"/>
      <c r="U915" s="395"/>
    </row>
    <row r="916" spans="11:21" ht="12.75">
      <c r="K916" s="395"/>
      <c r="L916" s="395"/>
      <c r="M916" s="395"/>
      <c r="N916" s="395"/>
      <c r="O916" s="395"/>
      <c r="P916" s="395"/>
      <c r="Q916" s="395"/>
      <c r="R916" s="395"/>
      <c r="S916" s="395"/>
      <c r="T916" s="395"/>
      <c r="U916" s="395"/>
    </row>
    <row r="917" spans="11:21" ht="12.75">
      <c r="K917" s="395"/>
      <c r="L917" s="395"/>
      <c r="M917" s="395"/>
      <c r="N917" s="395"/>
      <c r="O917" s="395"/>
      <c r="P917" s="395"/>
      <c r="Q917" s="395"/>
      <c r="R917" s="395"/>
      <c r="S917" s="395"/>
      <c r="T917" s="395"/>
      <c r="U917" s="395"/>
    </row>
    <row r="918" spans="11:21" ht="12.75">
      <c r="K918" s="395"/>
      <c r="L918" s="395"/>
      <c r="M918" s="395"/>
      <c r="N918" s="395"/>
      <c r="O918" s="395"/>
      <c r="P918" s="395"/>
      <c r="Q918" s="395"/>
      <c r="R918" s="395"/>
      <c r="S918" s="395"/>
      <c r="T918" s="395"/>
      <c r="U918" s="395"/>
    </row>
    <row r="919" spans="11:21" ht="12.75">
      <c r="K919" s="395"/>
      <c r="L919" s="395"/>
      <c r="M919" s="395"/>
      <c r="N919" s="395"/>
      <c r="O919" s="395"/>
      <c r="P919" s="395"/>
      <c r="Q919" s="395"/>
      <c r="R919" s="395"/>
      <c r="S919" s="395"/>
      <c r="T919" s="395"/>
      <c r="U919" s="395"/>
    </row>
    <row r="920" spans="11:21" ht="12.75">
      <c r="K920" s="395"/>
      <c r="L920" s="395"/>
      <c r="M920" s="395"/>
      <c r="N920" s="395"/>
      <c r="O920" s="395"/>
      <c r="P920" s="395"/>
      <c r="Q920" s="395"/>
      <c r="R920" s="395"/>
      <c r="S920" s="395"/>
      <c r="T920" s="395"/>
      <c r="U920" s="395"/>
    </row>
    <row r="921" spans="11:21" ht="12.75">
      <c r="K921" s="395"/>
      <c r="L921" s="395"/>
      <c r="M921" s="395"/>
      <c r="N921" s="395"/>
      <c r="O921" s="395"/>
      <c r="P921" s="395"/>
      <c r="Q921" s="395"/>
      <c r="R921" s="395"/>
      <c r="S921" s="395"/>
      <c r="T921" s="395"/>
      <c r="U921" s="395"/>
    </row>
    <row r="922" spans="11:21" ht="12.75">
      <c r="K922" s="395"/>
      <c r="L922" s="395"/>
      <c r="M922" s="395"/>
      <c r="N922" s="395"/>
      <c r="O922" s="395"/>
      <c r="P922" s="395"/>
      <c r="Q922" s="395"/>
      <c r="R922" s="395"/>
      <c r="S922" s="395"/>
      <c r="T922" s="395"/>
      <c r="U922" s="395"/>
    </row>
    <row r="923" spans="11:21" ht="12.75">
      <c r="K923" s="395"/>
      <c r="L923" s="395"/>
      <c r="M923" s="395"/>
      <c r="N923" s="395"/>
      <c r="O923" s="395"/>
      <c r="P923" s="395"/>
      <c r="Q923" s="395"/>
      <c r="R923" s="395"/>
      <c r="S923" s="395"/>
      <c r="T923" s="395"/>
      <c r="U923" s="395"/>
    </row>
    <row r="924" spans="11:21" ht="12.75">
      <c r="K924" s="395"/>
      <c r="L924" s="395"/>
      <c r="M924" s="395"/>
      <c r="N924" s="395"/>
      <c r="O924" s="395"/>
      <c r="P924" s="395"/>
      <c r="Q924" s="395"/>
      <c r="R924" s="395"/>
      <c r="S924" s="395"/>
      <c r="T924" s="395"/>
      <c r="U924" s="395"/>
    </row>
    <row r="925" spans="11:21" ht="12.75">
      <c r="K925" s="395"/>
      <c r="L925" s="395"/>
      <c r="M925" s="395"/>
      <c r="N925" s="395"/>
      <c r="O925" s="395"/>
      <c r="P925" s="395"/>
      <c r="Q925" s="395"/>
      <c r="R925" s="395"/>
      <c r="S925" s="395"/>
      <c r="T925" s="395"/>
      <c r="U925" s="395"/>
    </row>
    <row r="926" spans="11:21" ht="12.75">
      <c r="K926" s="395"/>
      <c r="L926" s="395"/>
      <c r="M926" s="395"/>
      <c r="N926" s="395"/>
      <c r="O926" s="395"/>
      <c r="P926" s="395"/>
      <c r="Q926" s="395"/>
      <c r="R926" s="395"/>
      <c r="S926" s="395"/>
      <c r="T926" s="395"/>
      <c r="U926" s="395"/>
    </row>
    <row r="927" spans="11:21" ht="12.75">
      <c r="K927" s="395"/>
      <c r="L927" s="395"/>
      <c r="M927" s="395"/>
      <c r="N927" s="395"/>
      <c r="O927" s="395"/>
      <c r="P927" s="395"/>
      <c r="Q927" s="395"/>
      <c r="R927" s="395"/>
      <c r="S927" s="395"/>
      <c r="T927" s="395"/>
      <c r="U927" s="395"/>
    </row>
    <row r="928" spans="11:21" ht="12.75">
      <c r="K928" s="395"/>
      <c r="L928" s="395"/>
      <c r="M928" s="395"/>
      <c r="N928" s="395"/>
      <c r="O928" s="395"/>
      <c r="P928" s="395"/>
      <c r="Q928" s="395"/>
      <c r="R928" s="395"/>
      <c r="S928" s="395"/>
      <c r="T928" s="395"/>
      <c r="U928" s="395"/>
    </row>
    <row r="929" spans="11:21" ht="12.75">
      <c r="K929" s="395"/>
      <c r="L929" s="395"/>
      <c r="M929" s="395"/>
      <c r="N929" s="395"/>
      <c r="O929" s="395"/>
      <c r="P929" s="395"/>
      <c r="Q929" s="395"/>
      <c r="R929" s="395"/>
      <c r="S929" s="395"/>
      <c r="T929" s="395"/>
      <c r="U929" s="395"/>
    </row>
    <row r="930" spans="11:21" ht="12.75">
      <c r="K930" s="395"/>
      <c r="L930" s="395"/>
      <c r="M930" s="395"/>
      <c r="N930" s="395"/>
      <c r="O930" s="395"/>
      <c r="P930" s="395"/>
      <c r="Q930" s="395"/>
      <c r="R930" s="395"/>
      <c r="S930" s="395"/>
      <c r="T930" s="395"/>
      <c r="U930" s="395"/>
    </row>
    <row r="931" spans="11:21" ht="12.75">
      <c r="K931" s="395"/>
      <c r="L931" s="395"/>
      <c r="M931" s="395"/>
      <c r="N931" s="395"/>
      <c r="O931" s="395"/>
      <c r="P931" s="395"/>
      <c r="Q931" s="395"/>
      <c r="R931" s="395"/>
      <c r="S931" s="395"/>
      <c r="T931" s="395"/>
      <c r="U931" s="395"/>
    </row>
    <row r="932" spans="11:21" ht="12.75">
      <c r="K932" s="395"/>
      <c r="L932" s="395"/>
      <c r="M932" s="395"/>
      <c r="N932" s="395"/>
      <c r="O932" s="395"/>
      <c r="P932" s="395"/>
      <c r="Q932" s="395"/>
      <c r="R932" s="395"/>
      <c r="S932" s="395"/>
      <c r="T932" s="395"/>
      <c r="U932" s="395"/>
    </row>
    <row r="933" spans="11:21" ht="12.75">
      <c r="K933" s="395"/>
      <c r="L933" s="395"/>
      <c r="M933" s="395"/>
      <c r="N933" s="395"/>
      <c r="O933" s="395"/>
      <c r="P933" s="395"/>
      <c r="Q933" s="395"/>
      <c r="R933" s="395"/>
      <c r="S933" s="395"/>
      <c r="T933" s="395"/>
      <c r="U933" s="395"/>
    </row>
    <row r="934" spans="11:21" ht="12.75">
      <c r="K934" s="395"/>
      <c r="L934" s="395"/>
      <c r="M934" s="395"/>
      <c r="N934" s="395"/>
      <c r="O934" s="395"/>
      <c r="P934" s="395"/>
      <c r="Q934" s="395"/>
      <c r="R934" s="395"/>
      <c r="S934" s="395"/>
      <c r="T934" s="395"/>
      <c r="U934" s="395"/>
    </row>
    <row r="935" spans="11:21" ht="12.75">
      <c r="K935" s="395"/>
      <c r="L935" s="395"/>
      <c r="M935" s="395"/>
      <c r="N935" s="395"/>
      <c r="O935" s="395"/>
      <c r="P935" s="395"/>
      <c r="Q935" s="395"/>
      <c r="R935" s="395"/>
      <c r="S935" s="395"/>
      <c r="T935" s="395"/>
      <c r="U935" s="395"/>
    </row>
    <row r="936" spans="11:21" ht="12.75">
      <c r="K936" s="395"/>
      <c r="L936" s="395"/>
      <c r="M936" s="395"/>
      <c r="N936" s="395"/>
      <c r="O936" s="395"/>
      <c r="P936" s="395"/>
      <c r="Q936" s="395"/>
      <c r="R936" s="395"/>
      <c r="S936" s="395"/>
      <c r="T936" s="395"/>
      <c r="U936" s="395"/>
    </row>
    <row r="937" spans="11:21" ht="12.75">
      <c r="K937" s="395"/>
      <c r="L937" s="395"/>
      <c r="M937" s="395"/>
      <c r="N937" s="395"/>
      <c r="O937" s="395"/>
      <c r="P937" s="395"/>
      <c r="Q937" s="395"/>
      <c r="R937" s="395"/>
      <c r="S937" s="395"/>
      <c r="T937" s="395"/>
      <c r="U937" s="395"/>
    </row>
    <row r="938" spans="11:21" ht="12.75">
      <c r="K938" s="395"/>
      <c r="L938" s="395"/>
      <c r="M938" s="395"/>
      <c r="N938" s="395"/>
      <c r="O938" s="395"/>
      <c r="P938" s="395"/>
      <c r="Q938" s="395"/>
      <c r="R938" s="395"/>
      <c r="S938" s="395"/>
      <c r="T938" s="395"/>
      <c r="U938" s="395"/>
    </row>
    <row r="939" spans="11:21" ht="12.75">
      <c r="K939" s="395"/>
      <c r="L939" s="395"/>
      <c r="M939" s="395"/>
      <c r="N939" s="395"/>
      <c r="O939" s="395"/>
      <c r="P939" s="395"/>
      <c r="Q939" s="395"/>
      <c r="R939" s="395"/>
      <c r="S939" s="395"/>
      <c r="T939" s="395"/>
      <c r="U939" s="395"/>
    </row>
    <row r="940" spans="11:21" ht="12.75">
      <c r="K940" s="395"/>
      <c r="L940" s="395"/>
      <c r="M940" s="395"/>
      <c r="N940" s="395"/>
      <c r="O940" s="395"/>
      <c r="P940" s="395"/>
      <c r="Q940" s="395"/>
      <c r="R940" s="395"/>
      <c r="S940" s="395"/>
      <c r="T940" s="395"/>
      <c r="U940" s="395"/>
    </row>
    <row r="941" spans="11:21" ht="12.75">
      <c r="K941" s="395"/>
      <c r="L941" s="395"/>
      <c r="M941" s="395"/>
      <c r="N941" s="395"/>
      <c r="O941" s="395"/>
      <c r="P941" s="395"/>
      <c r="Q941" s="395"/>
      <c r="R941" s="395"/>
      <c r="S941" s="395"/>
      <c r="T941" s="395"/>
      <c r="U941" s="395"/>
    </row>
    <row r="942" spans="11:21" ht="12.75">
      <c r="K942" s="395"/>
      <c r="L942" s="395"/>
      <c r="M942" s="395"/>
      <c r="N942" s="395"/>
      <c r="O942" s="395"/>
      <c r="P942" s="395"/>
      <c r="Q942" s="395"/>
      <c r="R942" s="395"/>
      <c r="S942" s="395"/>
      <c r="T942" s="395"/>
      <c r="U942" s="395"/>
    </row>
    <row r="943" spans="11:21" ht="12.75">
      <c r="K943" s="395"/>
      <c r="L943" s="395"/>
      <c r="M943" s="395"/>
      <c r="N943" s="395"/>
      <c r="O943" s="395"/>
      <c r="P943" s="395"/>
      <c r="Q943" s="395"/>
      <c r="R943" s="395"/>
      <c r="S943" s="395"/>
      <c r="T943" s="395"/>
      <c r="U943" s="395"/>
    </row>
    <row r="944" spans="11:21" ht="12.75">
      <c r="K944" s="395"/>
      <c r="L944" s="395"/>
      <c r="M944" s="395"/>
      <c r="N944" s="395"/>
      <c r="O944" s="395"/>
      <c r="P944" s="395"/>
      <c r="Q944" s="395"/>
      <c r="R944" s="395"/>
      <c r="S944" s="395"/>
      <c r="T944" s="395"/>
      <c r="U944" s="395"/>
    </row>
    <row r="945" spans="11:21" ht="12.75">
      <c r="K945" s="395"/>
      <c r="L945" s="395"/>
      <c r="M945" s="395"/>
      <c r="N945" s="395"/>
      <c r="O945" s="395"/>
      <c r="P945" s="395"/>
      <c r="Q945" s="395"/>
      <c r="R945" s="395"/>
      <c r="S945" s="395"/>
      <c r="T945" s="395"/>
      <c r="U945" s="395"/>
    </row>
    <row r="946" spans="11:21" ht="12.75">
      <c r="K946" s="395"/>
      <c r="L946" s="395"/>
      <c r="M946" s="395"/>
      <c r="N946" s="395"/>
      <c r="O946" s="395"/>
      <c r="P946" s="395"/>
      <c r="Q946" s="395"/>
      <c r="R946" s="395"/>
      <c r="S946" s="395"/>
      <c r="T946" s="395"/>
      <c r="U946" s="395"/>
    </row>
    <row r="947" spans="11:21" ht="12.75">
      <c r="K947" s="395"/>
      <c r="L947" s="395"/>
      <c r="M947" s="395"/>
      <c r="N947" s="395"/>
      <c r="O947" s="395"/>
      <c r="P947" s="395"/>
      <c r="Q947" s="395"/>
      <c r="R947" s="395"/>
      <c r="S947" s="395"/>
      <c r="T947" s="395"/>
      <c r="U947" s="395"/>
    </row>
    <row r="948" spans="11:21" ht="12.75">
      <c r="K948" s="395"/>
      <c r="L948" s="395"/>
      <c r="M948" s="395"/>
      <c r="N948" s="395"/>
      <c r="O948" s="395"/>
      <c r="P948" s="395"/>
      <c r="Q948" s="395"/>
      <c r="R948" s="395"/>
      <c r="S948" s="395"/>
      <c r="T948" s="395"/>
      <c r="U948" s="395"/>
    </row>
    <row r="949" spans="11:21" ht="12.75">
      <c r="K949" s="395"/>
      <c r="L949" s="395"/>
      <c r="M949" s="395"/>
      <c r="N949" s="395"/>
      <c r="O949" s="395"/>
      <c r="P949" s="395"/>
      <c r="Q949" s="395"/>
      <c r="R949" s="395"/>
      <c r="S949" s="395"/>
      <c r="T949" s="395"/>
      <c r="U949" s="395"/>
    </row>
    <row r="950" spans="11:21" ht="12.75">
      <c r="K950" s="395"/>
      <c r="L950" s="395"/>
      <c r="M950" s="395"/>
      <c r="N950" s="395"/>
      <c r="O950" s="395"/>
      <c r="P950" s="395"/>
      <c r="Q950" s="395"/>
      <c r="R950" s="395"/>
      <c r="S950" s="395"/>
      <c r="T950" s="395"/>
      <c r="U950" s="395"/>
    </row>
    <row r="951" spans="11:21" ht="12.75">
      <c r="K951" s="395"/>
      <c r="L951" s="395"/>
      <c r="M951" s="395"/>
      <c r="N951" s="395"/>
      <c r="O951" s="395"/>
      <c r="P951" s="395"/>
      <c r="Q951" s="395"/>
      <c r="R951" s="395"/>
      <c r="S951" s="395"/>
      <c r="T951" s="395"/>
      <c r="U951" s="395"/>
    </row>
    <row r="952" spans="11:21" ht="12.75">
      <c r="K952" s="395"/>
      <c r="L952" s="395"/>
      <c r="M952" s="395"/>
      <c r="N952" s="395"/>
      <c r="O952" s="395"/>
      <c r="P952" s="395"/>
      <c r="Q952" s="395"/>
      <c r="R952" s="395"/>
      <c r="S952" s="395"/>
      <c r="T952" s="395"/>
      <c r="U952" s="395"/>
    </row>
    <row r="953" spans="11:21" ht="12.75">
      <c r="K953" s="395"/>
      <c r="L953" s="395"/>
      <c r="M953" s="395"/>
      <c r="N953" s="395"/>
      <c r="O953" s="395"/>
      <c r="P953" s="395"/>
      <c r="Q953" s="395"/>
      <c r="R953" s="395"/>
      <c r="S953" s="395"/>
      <c r="T953" s="395"/>
      <c r="U953" s="395"/>
    </row>
    <row r="954" spans="11:21" ht="12.75">
      <c r="K954" s="395"/>
      <c r="L954" s="395"/>
      <c r="M954" s="395"/>
      <c r="N954" s="395"/>
      <c r="O954" s="395"/>
      <c r="P954" s="395"/>
      <c r="Q954" s="395"/>
      <c r="R954" s="395"/>
      <c r="S954" s="395"/>
      <c r="T954" s="395"/>
      <c r="U954" s="395"/>
    </row>
    <row r="955" spans="11:21" ht="12.75">
      <c r="K955" s="395"/>
      <c r="L955" s="395"/>
      <c r="M955" s="395"/>
      <c r="N955" s="395"/>
      <c r="O955" s="395"/>
      <c r="P955" s="395"/>
      <c r="Q955" s="395"/>
      <c r="R955" s="395"/>
      <c r="S955" s="395"/>
      <c r="T955" s="395"/>
      <c r="U955" s="395"/>
    </row>
    <row r="956" spans="11:21" ht="12.75">
      <c r="K956" s="395"/>
      <c r="L956" s="395"/>
      <c r="M956" s="395"/>
      <c r="N956" s="395"/>
      <c r="O956" s="395"/>
      <c r="P956" s="395"/>
      <c r="Q956" s="395"/>
      <c r="R956" s="395"/>
      <c r="S956" s="395"/>
      <c r="T956" s="395"/>
      <c r="U956" s="395"/>
    </row>
    <row r="957" spans="11:21" ht="12.75">
      <c r="K957" s="395"/>
      <c r="L957" s="395"/>
      <c r="M957" s="395"/>
      <c r="N957" s="395"/>
      <c r="O957" s="395"/>
      <c r="P957" s="395"/>
      <c r="Q957" s="395"/>
      <c r="R957" s="395"/>
      <c r="S957" s="395"/>
      <c r="T957" s="395"/>
      <c r="U957" s="395"/>
    </row>
    <row r="958" spans="11:21" ht="12.75">
      <c r="K958" s="395"/>
      <c r="L958" s="395"/>
      <c r="M958" s="395"/>
      <c r="N958" s="395"/>
      <c r="O958" s="395"/>
      <c r="P958" s="395"/>
      <c r="Q958" s="395"/>
      <c r="R958" s="395"/>
      <c r="S958" s="395"/>
      <c r="T958" s="395"/>
      <c r="U958" s="395"/>
    </row>
    <row r="959" spans="11:21" ht="12.75">
      <c r="K959" s="395"/>
      <c r="L959" s="395"/>
      <c r="M959" s="395"/>
      <c r="N959" s="395"/>
      <c r="O959" s="395"/>
      <c r="P959" s="395"/>
      <c r="Q959" s="395"/>
      <c r="R959" s="395"/>
      <c r="S959" s="395"/>
      <c r="T959" s="395"/>
      <c r="U959" s="395"/>
    </row>
    <row r="960" spans="11:21" ht="12.75">
      <c r="K960" s="395"/>
      <c r="L960" s="395"/>
      <c r="M960" s="395"/>
      <c r="N960" s="395"/>
      <c r="O960" s="395"/>
      <c r="P960" s="395"/>
      <c r="Q960" s="395"/>
      <c r="R960" s="395"/>
      <c r="S960" s="395"/>
      <c r="T960" s="395"/>
      <c r="U960" s="395"/>
    </row>
    <row r="961" spans="11:21" ht="12.75">
      <c r="K961" s="395"/>
      <c r="L961" s="395"/>
      <c r="M961" s="395"/>
      <c r="N961" s="395"/>
      <c r="O961" s="395"/>
      <c r="P961" s="395"/>
      <c r="Q961" s="395"/>
      <c r="R961" s="395"/>
      <c r="S961" s="395"/>
      <c r="T961" s="395"/>
      <c r="U961" s="395"/>
    </row>
    <row r="962" spans="11:21" ht="12.75">
      <c r="K962" s="395"/>
      <c r="L962" s="395"/>
      <c r="M962" s="395"/>
      <c r="N962" s="395"/>
      <c r="O962" s="395"/>
      <c r="P962" s="395"/>
      <c r="Q962" s="395"/>
      <c r="R962" s="395"/>
      <c r="S962" s="395"/>
      <c r="T962" s="395"/>
      <c r="U962" s="395"/>
    </row>
    <row r="963" spans="11:21" ht="12.75">
      <c r="K963" s="395"/>
      <c r="L963" s="395"/>
      <c r="M963" s="395"/>
      <c r="N963" s="395"/>
      <c r="O963" s="395"/>
      <c r="P963" s="395"/>
      <c r="Q963" s="395"/>
      <c r="R963" s="395"/>
      <c r="S963" s="395"/>
      <c r="T963" s="395"/>
      <c r="U963" s="395"/>
    </row>
    <row r="964" spans="11:21" ht="12.75">
      <c r="K964" s="395"/>
      <c r="L964" s="395"/>
      <c r="M964" s="395"/>
      <c r="N964" s="395"/>
      <c r="O964" s="395"/>
      <c r="P964" s="395"/>
      <c r="Q964" s="395"/>
      <c r="R964" s="395"/>
      <c r="S964" s="395"/>
      <c r="T964" s="395"/>
      <c r="U964" s="395"/>
    </row>
    <row r="965" spans="11:21" ht="12.75">
      <c r="K965" s="395"/>
      <c r="L965" s="395"/>
      <c r="M965" s="395"/>
      <c r="N965" s="395"/>
      <c r="O965" s="395"/>
      <c r="P965" s="395"/>
      <c r="Q965" s="395"/>
      <c r="R965" s="395"/>
      <c r="S965" s="395"/>
      <c r="T965" s="395"/>
      <c r="U965" s="395"/>
    </row>
    <row r="966" spans="11:21" ht="12.75">
      <c r="K966" s="395"/>
      <c r="L966" s="395"/>
      <c r="M966" s="395"/>
      <c r="N966" s="395"/>
      <c r="O966" s="395"/>
      <c r="P966" s="395"/>
      <c r="Q966" s="395"/>
      <c r="R966" s="395"/>
      <c r="S966" s="395"/>
      <c r="T966" s="395"/>
      <c r="U966" s="395"/>
    </row>
    <row r="967" spans="11:21" ht="12.75">
      <c r="K967" s="395"/>
      <c r="L967" s="395"/>
      <c r="M967" s="395"/>
      <c r="N967" s="395"/>
      <c r="O967" s="395"/>
      <c r="P967" s="395"/>
      <c r="Q967" s="395"/>
      <c r="R967" s="395"/>
      <c r="S967" s="395"/>
      <c r="T967" s="395"/>
      <c r="U967" s="395"/>
    </row>
    <row r="968" spans="11:21" ht="12.75">
      <c r="K968" s="395"/>
      <c r="L968" s="395"/>
      <c r="M968" s="395"/>
      <c r="N968" s="395"/>
      <c r="O968" s="395"/>
      <c r="P968" s="395"/>
      <c r="Q968" s="395"/>
      <c r="R968" s="395"/>
      <c r="S968" s="395"/>
      <c r="T968" s="395"/>
      <c r="U968" s="395"/>
    </row>
    <row r="969" spans="11:21" ht="12.75">
      <c r="K969" s="395"/>
      <c r="L969" s="395"/>
      <c r="M969" s="395"/>
      <c r="N969" s="395"/>
      <c r="O969" s="395"/>
      <c r="P969" s="395"/>
      <c r="Q969" s="395"/>
      <c r="R969" s="395"/>
      <c r="S969" s="395"/>
      <c r="T969" s="395"/>
      <c r="U969" s="395"/>
    </row>
    <row r="970" spans="11:21" ht="12.75">
      <c r="K970" s="395"/>
      <c r="L970" s="395"/>
      <c r="M970" s="395"/>
      <c r="N970" s="395"/>
      <c r="O970" s="395"/>
      <c r="P970" s="395"/>
      <c r="Q970" s="395"/>
      <c r="R970" s="395"/>
      <c r="S970" s="395"/>
      <c r="T970" s="395"/>
      <c r="U970" s="395"/>
    </row>
    <row r="971" spans="11:21" ht="12.75">
      <c r="K971" s="395"/>
      <c r="L971" s="395"/>
      <c r="M971" s="395"/>
      <c r="N971" s="395"/>
      <c r="O971" s="395"/>
      <c r="P971" s="395"/>
      <c r="Q971" s="395"/>
      <c r="R971" s="395"/>
      <c r="S971" s="395"/>
      <c r="T971" s="395"/>
      <c r="U971" s="395"/>
    </row>
    <row r="972" spans="11:21" ht="12.75">
      <c r="K972" s="395"/>
      <c r="L972" s="395"/>
      <c r="M972" s="395"/>
      <c r="N972" s="395"/>
      <c r="O972" s="395"/>
      <c r="P972" s="395"/>
      <c r="Q972" s="395"/>
      <c r="R972" s="395"/>
      <c r="S972" s="395"/>
      <c r="T972" s="395"/>
      <c r="U972" s="395"/>
    </row>
    <row r="973" spans="11:21" ht="12.75">
      <c r="K973" s="395"/>
      <c r="L973" s="395"/>
      <c r="M973" s="395"/>
      <c r="N973" s="395"/>
      <c r="O973" s="395"/>
      <c r="P973" s="395"/>
      <c r="Q973" s="395"/>
      <c r="R973" s="395"/>
      <c r="S973" s="395"/>
      <c r="T973" s="395"/>
      <c r="U973" s="395"/>
    </row>
    <row r="974" spans="11:21" ht="12.75">
      <c r="K974" s="395"/>
      <c r="L974" s="395"/>
      <c r="M974" s="395"/>
      <c r="N974" s="395"/>
      <c r="O974" s="395"/>
      <c r="P974" s="395"/>
      <c r="Q974" s="395"/>
      <c r="R974" s="395"/>
      <c r="S974" s="395"/>
      <c r="T974" s="395"/>
      <c r="U974" s="395"/>
    </row>
    <row r="975" spans="11:21" ht="12.75">
      <c r="K975" s="395"/>
      <c r="L975" s="395"/>
      <c r="M975" s="395"/>
      <c r="N975" s="395"/>
      <c r="O975" s="395"/>
      <c r="P975" s="395"/>
      <c r="Q975" s="395"/>
      <c r="R975" s="395"/>
      <c r="S975" s="395"/>
      <c r="T975" s="395"/>
      <c r="U975" s="395"/>
    </row>
    <row r="976" spans="11:21" ht="12.75">
      <c r="K976" s="395"/>
      <c r="L976" s="395"/>
      <c r="M976" s="395"/>
      <c r="N976" s="395"/>
      <c r="O976" s="395"/>
      <c r="P976" s="395"/>
      <c r="Q976" s="395"/>
      <c r="R976" s="395"/>
      <c r="S976" s="395"/>
      <c r="T976" s="395"/>
      <c r="U976" s="395"/>
    </row>
    <row r="977" spans="11:21" ht="12.75">
      <c r="K977" s="395"/>
      <c r="L977" s="395"/>
      <c r="M977" s="395"/>
      <c r="N977" s="395"/>
      <c r="O977" s="395"/>
      <c r="P977" s="395"/>
      <c r="Q977" s="395"/>
      <c r="R977" s="395"/>
      <c r="S977" s="395"/>
      <c r="T977" s="395"/>
      <c r="U977" s="395"/>
    </row>
    <row r="978" spans="11:21" ht="12.75">
      <c r="K978" s="395"/>
      <c r="L978" s="395"/>
      <c r="M978" s="395"/>
      <c r="N978" s="395"/>
      <c r="O978" s="395"/>
      <c r="P978" s="395"/>
      <c r="Q978" s="395"/>
      <c r="R978" s="395"/>
      <c r="S978" s="395"/>
      <c r="T978" s="395"/>
      <c r="U978" s="395"/>
    </row>
    <row r="979" spans="11:21" ht="12.75">
      <c r="K979" s="395"/>
      <c r="L979" s="395"/>
      <c r="M979" s="395"/>
      <c r="N979" s="395"/>
      <c r="O979" s="395"/>
      <c r="P979" s="395"/>
      <c r="Q979" s="395"/>
      <c r="R979" s="395"/>
      <c r="S979" s="395"/>
      <c r="T979" s="395"/>
      <c r="U979" s="395"/>
    </row>
    <row r="980" spans="11:21" ht="12.75">
      <c r="K980" s="395"/>
      <c r="L980" s="395"/>
      <c r="M980" s="395"/>
      <c r="N980" s="395"/>
      <c r="O980" s="395"/>
      <c r="P980" s="395"/>
      <c r="Q980" s="395"/>
      <c r="R980" s="395"/>
      <c r="S980" s="395"/>
      <c r="T980" s="395"/>
      <c r="U980" s="395"/>
    </row>
    <row r="981" spans="11:21" ht="12.75">
      <c r="K981" s="395"/>
      <c r="L981" s="395"/>
      <c r="M981" s="395"/>
      <c r="N981" s="395"/>
      <c r="O981" s="395"/>
      <c r="P981" s="395"/>
      <c r="Q981" s="395"/>
      <c r="R981" s="395"/>
      <c r="S981" s="395"/>
      <c r="T981" s="395"/>
      <c r="U981" s="395"/>
    </row>
    <row r="982" spans="11:21" ht="12.75">
      <c r="K982" s="395"/>
      <c r="L982" s="395"/>
      <c r="M982" s="395"/>
      <c r="N982" s="395"/>
      <c r="O982" s="395"/>
      <c r="P982" s="395"/>
      <c r="Q982" s="395"/>
      <c r="R982" s="395"/>
      <c r="S982" s="395"/>
      <c r="T982" s="395"/>
      <c r="U982" s="395"/>
    </row>
    <row r="983" spans="11:21" ht="12.75">
      <c r="K983" s="395"/>
      <c r="L983" s="395"/>
      <c r="M983" s="395"/>
      <c r="N983" s="395"/>
      <c r="O983" s="395"/>
      <c r="P983" s="395"/>
      <c r="Q983" s="395"/>
      <c r="R983" s="395"/>
      <c r="S983" s="395"/>
      <c r="T983" s="395"/>
      <c r="U983" s="395"/>
    </row>
    <row r="984" spans="11:21" ht="12.75">
      <c r="K984" s="395"/>
      <c r="L984" s="395"/>
      <c r="M984" s="395"/>
      <c r="N984" s="395"/>
      <c r="O984" s="395"/>
      <c r="P984" s="395"/>
      <c r="Q984" s="395"/>
      <c r="R984" s="395"/>
      <c r="S984" s="395"/>
      <c r="T984" s="395"/>
      <c r="U984" s="395"/>
    </row>
    <row r="985" spans="11:21" ht="12.75">
      <c r="K985" s="395"/>
      <c r="L985" s="395"/>
      <c r="M985" s="395"/>
      <c r="N985" s="395"/>
      <c r="O985" s="395"/>
      <c r="P985" s="395"/>
      <c r="Q985" s="395"/>
      <c r="R985" s="395"/>
      <c r="S985" s="395"/>
      <c r="T985" s="395"/>
      <c r="U985" s="395"/>
    </row>
    <row r="986" spans="11:21" ht="12.75">
      <c r="K986" s="395"/>
      <c r="L986" s="395"/>
      <c r="M986" s="395"/>
      <c r="N986" s="395"/>
      <c r="O986" s="395"/>
      <c r="P986" s="395"/>
      <c r="Q986" s="395"/>
      <c r="R986" s="395"/>
      <c r="S986" s="395"/>
      <c r="T986" s="395"/>
      <c r="U986" s="395"/>
    </row>
    <row r="987" spans="11:21" ht="12.75">
      <c r="K987" s="395"/>
      <c r="L987" s="395"/>
      <c r="M987" s="395"/>
      <c r="N987" s="395"/>
      <c r="O987" s="395"/>
      <c r="P987" s="395"/>
      <c r="Q987" s="395"/>
      <c r="R987" s="395"/>
      <c r="S987" s="395"/>
      <c r="T987" s="395"/>
      <c r="U987" s="395"/>
    </row>
    <row r="988" spans="11:21" ht="12.75">
      <c r="K988" s="395"/>
      <c r="L988" s="395"/>
      <c r="M988" s="395"/>
      <c r="N988" s="395"/>
      <c r="O988" s="395"/>
      <c r="P988" s="395"/>
      <c r="Q988" s="395"/>
      <c r="R988" s="395"/>
      <c r="S988" s="395"/>
      <c r="T988" s="395"/>
      <c r="U988" s="395"/>
    </row>
    <row r="989" spans="11:21" ht="12.75">
      <c r="K989" s="395"/>
      <c r="L989" s="395"/>
      <c r="M989" s="395"/>
      <c r="N989" s="395"/>
      <c r="O989" s="395"/>
      <c r="P989" s="395"/>
      <c r="Q989" s="395"/>
      <c r="R989" s="395"/>
      <c r="S989" s="395"/>
      <c r="T989" s="395"/>
      <c r="U989" s="395"/>
    </row>
    <row r="990" spans="11:21" ht="12.75">
      <c r="K990" s="395"/>
      <c r="L990" s="395"/>
      <c r="M990" s="395"/>
      <c r="N990" s="395"/>
      <c r="O990" s="395"/>
      <c r="P990" s="395"/>
      <c r="Q990" s="395"/>
      <c r="R990" s="395"/>
      <c r="S990" s="395"/>
      <c r="T990" s="395"/>
      <c r="U990" s="395"/>
    </row>
    <row r="991" spans="11:21" ht="12.75">
      <c r="K991" s="395"/>
      <c r="L991" s="395"/>
      <c r="M991" s="395"/>
      <c r="N991" s="395"/>
      <c r="O991" s="395"/>
      <c r="P991" s="395"/>
      <c r="Q991" s="395"/>
      <c r="R991" s="395"/>
      <c r="S991" s="395"/>
      <c r="T991" s="395"/>
      <c r="U991" s="395"/>
    </row>
    <row r="992" spans="11:21" ht="12.75">
      <c r="K992" s="395"/>
      <c r="L992" s="395"/>
      <c r="M992" s="395"/>
      <c r="N992" s="395"/>
      <c r="O992" s="395"/>
      <c r="P992" s="395"/>
      <c r="Q992" s="395"/>
      <c r="R992" s="395"/>
      <c r="S992" s="395"/>
      <c r="T992" s="395"/>
      <c r="U992" s="395"/>
    </row>
    <row r="993" spans="11:21" ht="12.75">
      <c r="K993" s="395"/>
      <c r="L993" s="395"/>
      <c r="M993" s="395"/>
      <c r="N993" s="395"/>
      <c r="O993" s="395"/>
      <c r="P993" s="395"/>
      <c r="Q993" s="395"/>
      <c r="R993" s="395"/>
      <c r="S993" s="395"/>
      <c r="T993" s="395"/>
      <c r="U993" s="395"/>
    </row>
    <row r="994" spans="11:21" ht="12.75">
      <c r="K994" s="395"/>
      <c r="L994" s="395"/>
      <c r="M994" s="395"/>
      <c r="N994" s="395"/>
      <c r="O994" s="395"/>
      <c r="P994" s="395"/>
      <c r="Q994" s="395"/>
      <c r="R994" s="395"/>
      <c r="S994" s="395"/>
      <c r="T994" s="395"/>
      <c r="U994" s="395"/>
    </row>
    <row r="995" spans="11:21" ht="12.75">
      <c r="K995" s="395"/>
      <c r="L995" s="395"/>
      <c r="M995" s="395"/>
      <c r="N995" s="395"/>
      <c r="O995" s="395"/>
      <c r="P995" s="395"/>
      <c r="Q995" s="395"/>
      <c r="R995" s="395"/>
      <c r="S995" s="395"/>
      <c r="T995" s="395"/>
      <c r="U995" s="395"/>
    </row>
    <row r="996" spans="11:21" ht="12.75">
      <c r="K996" s="395"/>
      <c r="L996" s="395"/>
      <c r="M996" s="395"/>
      <c r="N996" s="395"/>
      <c r="O996" s="395"/>
      <c r="P996" s="395"/>
      <c r="Q996" s="395"/>
      <c r="R996" s="395"/>
      <c r="S996" s="395"/>
      <c r="T996" s="395"/>
      <c r="U996" s="395"/>
    </row>
    <row r="997" spans="11:21" ht="12.75">
      <c r="K997" s="395"/>
      <c r="L997" s="395"/>
      <c r="M997" s="395"/>
      <c r="N997" s="395"/>
      <c r="O997" s="395"/>
      <c r="P997" s="395"/>
      <c r="Q997" s="395"/>
      <c r="R997" s="395"/>
      <c r="S997" s="395"/>
      <c r="T997" s="395"/>
      <c r="U997" s="395"/>
    </row>
    <row r="998" spans="11:21" ht="12.75">
      <c r="K998" s="395"/>
      <c r="L998" s="395"/>
      <c r="M998" s="395"/>
      <c r="N998" s="395"/>
      <c r="O998" s="395"/>
      <c r="P998" s="395"/>
      <c r="Q998" s="395"/>
      <c r="R998" s="395"/>
      <c r="S998" s="395"/>
      <c r="T998" s="395"/>
      <c r="U998" s="395"/>
    </row>
    <row r="999" spans="11:21" ht="12.75">
      <c r="K999" s="395"/>
      <c r="L999" s="395"/>
      <c r="M999" s="395"/>
      <c r="N999" s="395"/>
      <c r="O999" s="395"/>
      <c r="P999" s="395"/>
      <c r="Q999" s="395"/>
      <c r="R999" s="395"/>
      <c r="S999" s="395"/>
      <c r="T999" s="395"/>
      <c r="U999" s="395"/>
    </row>
    <row r="1000" spans="11:21" ht="12.75">
      <c r="K1000" s="395"/>
      <c r="L1000" s="395"/>
      <c r="M1000" s="395"/>
      <c r="N1000" s="395"/>
      <c r="O1000" s="395"/>
      <c r="P1000" s="395"/>
      <c r="Q1000" s="395"/>
      <c r="R1000" s="395"/>
      <c r="S1000" s="395"/>
      <c r="T1000" s="395"/>
      <c r="U1000" s="395"/>
    </row>
    <row r="1001" spans="11:21" ht="12.75">
      <c r="K1001" s="395"/>
      <c r="L1001" s="395"/>
      <c r="M1001" s="395"/>
      <c r="N1001" s="395"/>
      <c r="O1001" s="395"/>
      <c r="P1001" s="395"/>
      <c r="Q1001" s="395"/>
      <c r="R1001" s="395"/>
      <c r="S1001" s="395"/>
      <c r="T1001" s="395"/>
      <c r="U1001" s="395"/>
    </row>
    <row r="1002" spans="11:21" ht="12.75">
      <c r="K1002" s="395"/>
      <c r="L1002" s="395"/>
      <c r="M1002" s="395"/>
      <c r="N1002" s="395"/>
      <c r="O1002" s="395"/>
      <c r="P1002" s="395"/>
      <c r="Q1002" s="395"/>
      <c r="R1002" s="395"/>
      <c r="S1002" s="395"/>
      <c r="T1002" s="395"/>
      <c r="U1002" s="395"/>
    </row>
    <row r="1003" spans="11:21" ht="12.75">
      <c r="K1003" s="395"/>
      <c r="L1003" s="395"/>
      <c r="M1003" s="395"/>
      <c r="N1003" s="395"/>
      <c r="O1003" s="395"/>
      <c r="P1003" s="395"/>
      <c r="Q1003" s="395"/>
      <c r="R1003" s="395"/>
      <c r="S1003" s="395"/>
      <c r="T1003" s="395"/>
      <c r="U1003" s="395"/>
    </row>
    <row r="1004" spans="11:21" ht="12.75">
      <c r="K1004" s="395"/>
      <c r="L1004" s="395"/>
      <c r="M1004" s="395"/>
      <c r="N1004" s="395"/>
      <c r="O1004" s="395"/>
      <c r="P1004" s="395"/>
      <c r="Q1004" s="395"/>
      <c r="R1004" s="395"/>
      <c r="S1004" s="395"/>
      <c r="T1004" s="395"/>
      <c r="U1004" s="395"/>
    </row>
    <row r="1005" spans="11:21" ht="12.75">
      <c r="K1005" s="395"/>
      <c r="L1005" s="395"/>
      <c r="M1005" s="395"/>
      <c r="N1005" s="395"/>
      <c r="O1005" s="395"/>
      <c r="P1005" s="395"/>
      <c r="Q1005" s="395"/>
      <c r="R1005" s="395"/>
      <c r="S1005" s="395"/>
      <c r="T1005" s="395"/>
      <c r="U1005" s="395"/>
    </row>
    <row r="1006" spans="11:21" ht="12.75">
      <c r="K1006" s="395"/>
      <c r="L1006" s="395"/>
      <c r="M1006" s="395"/>
      <c r="N1006" s="395"/>
      <c r="O1006" s="395"/>
      <c r="P1006" s="395"/>
      <c r="Q1006" s="395"/>
      <c r="R1006" s="395"/>
      <c r="S1006" s="395"/>
      <c r="T1006" s="395"/>
      <c r="U1006" s="395"/>
    </row>
    <row r="1007" spans="11:21" ht="12.75">
      <c r="K1007" s="395"/>
      <c r="L1007" s="395"/>
      <c r="M1007" s="395"/>
      <c r="N1007" s="395"/>
      <c r="O1007" s="395"/>
      <c r="P1007" s="395"/>
      <c r="Q1007" s="395"/>
      <c r="R1007" s="395"/>
      <c r="S1007" s="395"/>
      <c r="T1007" s="395"/>
      <c r="U1007" s="395"/>
    </row>
    <row r="1008" spans="11:21" ht="12.75">
      <c r="K1008" s="395"/>
      <c r="L1008" s="395"/>
      <c r="M1008" s="395"/>
      <c r="N1008" s="395"/>
      <c r="O1008" s="395"/>
      <c r="P1008" s="395"/>
      <c r="Q1008" s="395"/>
      <c r="R1008" s="395"/>
      <c r="S1008" s="395"/>
      <c r="T1008" s="395"/>
      <c r="U1008" s="395"/>
    </row>
    <row r="1009" spans="11:21" ht="12.75">
      <c r="K1009" s="395"/>
      <c r="L1009" s="395"/>
      <c r="M1009" s="395"/>
      <c r="N1009" s="395"/>
      <c r="O1009" s="395"/>
      <c r="P1009" s="395"/>
      <c r="Q1009" s="395"/>
      <c r="R1009" s="395"/>
      <c r="S1009" s="395"/>
      <c r="T1009" s="395"/>
      <c r="U1009" s="395"/>
    </row>
    <row r="1010" spans="11:21" ht="12.75">
      <c r="K1010" s="395"/>
      <c r="L1010" s="395"/>
      <c r="M1010" s="395"/>
      <c r="N1010" s="395"/>
      <c r="O1010" s="395"/>
      <c r="P1010" s="395"/>
      <c r="Q1010" s="395"/>
      <c r="R1010" s="395"/>
      <c r="S1010" s="395"/>
      <c r="T1010" s="395"/>
      <c r="U1010" s="395"/>
    </row>
    <row r="1011" spans="11:21" ht="12.75">
      <c r="K1011" s="395"/>
      <c r="L1011" s="395"/>
      <c r="M1011" s="395"/>
      <c r="N1011" s="395"/>
      <c r="O1011" s="395"/>
      <c r="P1011" s="395"/>
      <c r="Q1011" s="395"/>
      <c r="R1011" s="395"/>
      <c r="S1011" s="395"/>
      <c r="T1011" s="395"/>
      <c r="U1011" s="395"/>
    </row>
    <row r="1012" spans="11:21" ht="12.75">
      <c r="K1012" s="395"/>
      <c r="L1012" s="395"/>
      <c r="M1012" s="395"/>
      <c r="N1012" s="395"/>
      <c r="O1012" s="395"/>
      <c r="P1012" s="395"/>
      <c r="Q1012" s="395"/>
      <c r="R1012" s="395"/>
      <c r="S1012" s="395"/>
      <c r="T1012" s="395"/>
      <c r="U1012" s="395"/>
    </row>
    <row r="1013" spans="11:21" ht="12.75">
      <c r="K1013" s="395"/>
      <c r="L1013" s="395"/>
      <c r="M1013" s="395"/>
      <c r="N1013" s="395"/>
      <c r="O1013" s="395"/>
      <c r="P1013" s="395"/>
      <c r="Q1013" s="395"/>
      <c r="R1013" s="395"/>
      <c r="S1013" s="395"/>
      <c r="T1013" s="395"/>
      <c r="U1013" s="395"/>
    </row>
    <row r="1014" spans="11:21" ht="12.75">
      <c r="K1014" s="395"/>
      <c r="L1014" s="395"/>
      <c r="M1014" s="395"/>
      <c r="N1014" s="395"/>
      <c r="O1014" s="395"/>
      <c r="P1014" s="395"/>
      <c r="Q1014" s="395"/>
      <c r="R1014" s="395"/>
      <c r="S1014" s="395"/>
      <c r="T1014" s="395"/>
      <c r="U1014" s="395"/>
    </row>
    <row r="1015" spans="11:21" ht="12.75">
      <c r="K1015" s="395"/>
      <c r="L1015" s="395"/>
      <c r="M1015" s="395"/>
      <c r="N1015" s="395"/>
      <c r="O1015" s="395"/>
      <c r="P1015" s="395"/>
      <c r="Q1015" s="395"/>
      <c r="R1015" s="395"/>
      <c r="S1015" s="395"/>
      <c r="T1015" s="395"/>
      <c r="U1015" s="395"/>
    </row>
    <row r="1016" spans="11:21" ht="12.75">
      <c r="K1016" s="395"/>
      <c r="L1016" s="395"/>
      <c r="M1016" s="395"/>
      <c r="N1016" s="395"/>
      <c r="O1016" s="395"/>
      <c r="P1016" s="395"/>
      <c r="Q1016" s="395"/>
      <c r="R1016" s="395"/>
      <c r="S1016" s="395"/>
      <c r="T1016" s="395"/>
      <c r="U1016" s="395"/>
    </row>
    <row r="1017" spans="11:21" ht="12.75">
      <c r="K1017" s="395"/>
      <c r="L1017" s="395"/>
      <c r="M1017" s="395"/>
      <c r="N1017" s="395"/>
      <c r="O1017" s="395"/>
      <c r="P1017" s="395"/>
      <c r="Q1017" s="395"/>
      <c r="R1017" s="395"/>
      <c r="S1017" s="395"/>
      <c r="T1017" s="395"/>
      <c r="U1017" s="395"/>
    </row>
    <row r="1018" spans="11:21" ht="12.75">
      <c r="K1018" s="395"/>
      <c r="L1018" s="395"/>
      <c r="M1018" s="395"/>
      <c r="N1018" s="395"/>
      <c r="O1018" s="395"/>
      <c r="P1018" s="395"/>
      <c r="Q1018" s="395"/>
      <c r="R1018" s="395"/>
      <c r="S1018" s="395"/>
      <c r="T1018" s="395"/>
      <c r="U1018" s="395"/>
    </row>
    <row r="1019" spans="11:21" ht="12.75">
      <c r="K1019" s="395"/>
      <c r="L1019" s="395"/>
      <c r="M1019" s="395"/>
      <c r="N1019" s="395"/>
      <c r="O1019" s="395"/>
      <c r="P1019" s="395"/>
      <c r="Q1019" s="395"/>
      <c r="R1019" s="395"/>
      <c r="S1019" s="395"/>
      <c r="T1019" s="395"/>
      <c r="U1019" s="395"/>
    </row>
    <row r="1020" spans="11:21" ht="12.75">
      <c r="K1020" s="395"/>
      <c r="L1020" s="395"/>
      <c r="M1020" s="395"/>
      <c r="N1020" s="395"/>
      <c r="O1020" s="395"/>
      <c r="P1020" s="395"/>
      <c r="Q1020" s="395"/>
      <c r="R1020" s="395"/>
      <c r="S1020" s="395"/>
      <c r="T1020" s="395"/>
      <c r="U1020" s="395"/>
    </row>
    <row r="1021" spans="11:21" ht="12.75">
      <c r="K1021" s="395"/>
      <c r="L1021" s="395"/>
      <c r="M1021" s="395"/>
      <c r="N1021" s="395"/>
      <c r="O1021" s="395"/>
      <c r="P1021" s="395"/>
      <c r="Q1021" s="395"/>
      <c r="R1021" s="395"/>
      <c r="S1021" s="395"/>
      <c r="T1021" s="395"/>
      <c r="U1021" s="395"/>
    </row>
    <row r="1022" spans="11:21" ht="12.75">
      <c r="K1022" s="395"/>
      <c r="L1022" s="395"/>
      <c r="M1022" s="395"/>
      <c r="N1022" s="395"/>
      <c r="O1022" s="395"/>
      <c r="P1022" s="395"/>
      <c r="Q1022" s="395"/>
      <c r="R1022" s="395"/>
      <c r="S1022" s="395"/>
      <c r="T1022" s="395"/>
      <c r="U1022" s="395"/>
    </row>
    <row r="1023" spans="11:21" ht="12.75">
      <c r="K1023" s="395"/>
      <c r="L1023" s="395"/>
      <c r="M1023" s="395"/>
      <c r="N1023" s="395"/>
      <c r="O1023" s="395"/>
      <c r="P1023" s="395"/>
      <c r="Q1023" s="395"/>
      <c r="R1023" s="395"/>
      <c r="S1023" s="395"/>
      <c r="T1023" s="395"/>
      <c r="U1023" s="395"/>
    </row>
    <row r="1024" spans="11:21" ht="12.75">
      <c r="K1024" s="395"/>
      <c r="L1024" s="395"/>
      <c r="M1024" s="395"/>
      <c r="N1024" s="395"/>
      <c r="O1024" s="395"/>
      <c r="P1024" s="395"/>
      <c r="Q1024" s="395"/>
      <c r="R1024" s="395"/>
      <c r="S1024" s="395"/>
      <c r="T1024" s="395"/>
      <c r="U1024" s="395"/>
    </row>
    <row r="1025" spans="11:21" ht="12.75">
      <c r="K1025" s="395"/>
      <c r="L1025" s="395"/>
      <c r="M1025" s="395"/>
      <c r="N1025" s="395"/>
      <c r="O1025" s="395"/>
      <c r="P1025" s="395"/>
      <c r="Q1025" s="395"/>
      <c r="R1025" s="395"/>
      <c r="S1025" s="395"/>
      <c r="T1025" s="395"/>
      <c r="U1025" s="395"/>
    </row>
    <row r="1026" spans="11:21" ht="12.75">
      <c r="K1026" s="395"/>
      <c r="L1026" s="395"/>
      <c r="M1026" s="395"/>
      <c r="N1026" s="395"/>
      <c r="O1026" s="395"/>
      <c r="P1026" s="395"/>
      <c r="Q1026" s="395"/>
      <c r="R1026" s="395"/>
      <c r="S1026" s="395"/>
      <c r="T1026" s="395"/>
      <c r="U1026" s="395"/>
    </row>
    <row r="1027" spans="11:21" ht="12.75">
      <c r="K1027" s="395"/>
      <c r="L1027" s="395"/>
      <c r="M1027" s="395"/>
      <c r="N1027" s="395"/>
      <c r="O1027" s="395"/>
      <c r="P1027" s="395"/>
      <c r="Q1027" s="395"/>
      <c r="R1027" s="395"/>
      <c r="S1027" s="395"/>
      <c r="T1027" s="395"/>
      <c r="U1027" s="395"/>
    </row>
    <row r="1028" spans="11:21" ht="12.75">
      <c r="K1028" s="395"/>
      <c r="L1028" s="395"/>
      <c r="M1028" s="395"/>
      <c r="N1028" s="395"/>
      <c r="O1028" s="395"/>
      <c r="P1028" s="395"/>
      <c r="Q1028" s="395"/>
      <c r="R1028" s="395"/>
      <c r="S1028" s="395"/>
      <c r="T1028" s="395"/>
      <c r="U1028" s="395"/>
    </row>
    <row r="1029" spans="11:21" ht="12.75">
      <c r="K1029" s="395"/>
      <c r="L1029" s="395"/>
      <c r="M1029" s="395"/>
      <c r="N1029" s="395"/>
      <c r="O1029" s="395"/>
      <c r="P1029" s="395"/>
      <c r="Q1029" s="395"/>
      <c r="R1029" s="395"/>
      <c r="S1029" s="395"/>
      <c r="T1029" s="395"/>
      <c r="U1029" s="395"/>
    </row>
    <row r="1030" spans="11:21" ht="12.75">
      <c r="K1030" s="395"/>
      <c r="L1030" s="395"/>
      <c r="M1030" s="395"/>
      <c r="N1030" s="395"/>
      <c r="O1030" s="395"/>
      <c r="P1030" s="395"/>
      <c r="Q1030" s="395"/>
      <c r="R1030" s="395"/>
      <c r="S1030" s="395"/>
      <c r="T1030" s="395"/>
      <c r="U1030" s="395"/>
    </row>
    <row r="1031" spans="11:21" ht="12.75">
      <c r="K1031" s="395"/>
      <c r="L1031" s="395"/>
      <c r="M1031" s="395"/>
      <c r="N1031" s="395"/>
      <c r="O1031" s="395"/>
      <c r="P1031" s="395"/>
      <c r="Q1031" s="395"/>
      <c r="R1031" s="395"/>
      <c r="S1031" s="395"/>
      <c r="T1031" s="395"/>
      <c r="U1031" s="395"/>
    </row>
    <row r="1032" spans="11:21" ht="12.75">
      <c r="K1032" s="395"/>
      <c r="L1032" s="395"/>
      <c r="M1032" s="395"/>
      <c r="N1032" s="395"/>
      <c r="O1032" s="395"/>
      <c r="P1032" s="395"/>
      <c r="Q1032" s="395"/>
      <c r="R1032" s="395"/>
      <c r="S1032" s="395"/>
      <c r="T1032" s="395"/>
      <c r="U1032" s="395"/>
    </row>
    <row r="1033" spans="11:21" ht="12.75">
      <c r="K1033" s="395"/>
      <c r="L1033" s="395"/>
      <c r="M1033" s="395"/>
      <c r="N1033" s="395"/>
      <c r="O1033" s="395"/>
      <c r="P1033" s="395"/>
      <c r="Q1033" s="395"/>
      <c r="R1033" s="395"/>
      <c r="S1033" s="395"/>
      <c r="T1033" s="395"/>
      <c r="U1033" s="395"/>
    </row>
    <row r="1034" spans="11:21" ht="12.75">
      <c r="K1034" s="395"/>
      <c r="L1034" s="395"/>
      <c r="M1034" s="395"/>
      <c r="N1034" s="395"/>
      <c r="O1034" s="395"/>
      <c r="P1034" s="395"/>
      <c r="Q1034" s="395"/>
      <c r="R1034" s="395"/>
      <c r="S1034" s="395"/>
      <c r="T1034" s="395"/>
      <c r="U1034" s="395"/>
    </row>
    <row r="1035" spans="11:21" ht="12.75">
      <c r="K1035" s="395"/>
      <c r="L1035" s="395"/>
      <c r="M1035" s="395"/>
      <c r="N1035" s="395"/>
      <c r="O1035" s="395"/>
      <c r="P1035" s="395"/>
      <c r="Q1035" s="395"/>
      <c r="R1035" s="395"/>
      <c r="S1035" s="395"/>
      <c r="T1035" s="395"/>
      <c r="U1035" s="395"/>
    </row>
    <row r="1036" spans="11:21" ht="12.75">
      <c r="K1036" s="395"/>
      <c r="L1036" s="395"/>
      <c r="M1036" s="395"/>
      <c r="N1036" s="395"/>
      <c r="O1036" s="395"/>
      <c r="P1036" s="395"/>
      <c r="Q1036" s="395"/>
      <c r="R1036" s="395"/>
      <c r="S1036" s="395"/>
      <c r="T1036" s="395"/>
      <c r="U1036" s="395"/>
    </row>
    <row r="1037" spans="11:21" ht="12.75">
      <c r="K1037" s="395"/>
      <c r="L1037" s="395"/>
      <c r="M1037" s="395"/>
      <c r="N1037" s="395"/>
      <c r="O1037" s="395"/>
      <c r="P1037" s="395"/>
      <c r="Q1037" s="395"/>
      <c r="R1037" s="395"/>
      <c r="S1037" s="395"/>
      <c r="T1037" s="395"/>
      <c r="U1037" s="395"/>
    </row>
    <row r="1038" spans="11:21" ht="12.75">
      <c r="K1038" s="395"/>
      <c r="L1038" s="395"/>
      <c r="M1038" s="395"/>
      <c r="N1038" s="395"/>
      <c r="O1038" s="395"/>
      <c r="P1038" s="395"/>
      <c r="Q1038" s="395"/>
      <c r="R1038" s="395"/>
      <c r="S1038" s="395"/>
      <c r="T1038" s="395"/>
      <c r="U1038" s="395"/>
    </row>
    <row r="1039" spans="11:21" ht="12.75">
      <c r="K1039" s="395"/>
      <c r="L1039" s="395"/>
      <c r="M1039" s="395"/>
      <c r="N1039" s="395"/>
      <c r="O1039" s="395"/>
      <c r="P1039" s="395"/>
      <c r="Q1039" s="395"/>
      <c r="R1039" s="395"/>
      <c r="S1039" s="395"/>
      <c r="T1039" s="395"/>
      <c r="U1039" s="395"/>
    </row>
    <row r="1040" spans="11:21" ht="12.75">
      <c r="K1040" s="395"/>
      <c r="L1040" s="395"/>
      <c r="M1040" s="395"/>
      <c r="N1040" s="395"/>
      <c r="O1040" s="395"/>
      <c r="P1040" s="395"/>
      <c r="Q1040" s="395"/>
      <c r="R1040" s="395"/>
      <c r="S1040" s="395"/>
      <c r="T1040" s="395"/>
      <c r="U1040" s="395"/>
    </row>
    <row r="1041" spans="11:21" ht="12.75">
      <c r="K1041" s="395"/>
      <c r="L1041" s="395"/>
      <c r="M1041" s="395"/>
      <c r="N1041" s="395"/>
      <c r="O1041" s="395"/>
      <c r="P1041" s="395"/>
      <c r="Q1041" s="395"/>
      <c r="R1041" s="395"/>
      <c r="S1041" s="395"/>
      <c r="T1041" s="395"/>
      <c r="U1041" s="395"/>
    </row>
    <row r="1042" spans="11:21" ht="12.75">
      <c r="K1042" s="395"/>
      <c r="L1042" s="395"/>
      <c r="M1042" s="395"/>
      <c r="N1042" s="395"/>
      <c r="O1042" s="395"/>
      <c r="P1042" s="395"/>
      <c r="Q1042" s="395"/>
      <c r="R1042" s="395"/>
      <c r="S1042" s="395"/>
      <c r="T1042" s="395"/>
      <c r="U1042" s="395"/>
    </row>
    <row r="1043" spans="11:21" ht="12.75">
      <c r="K1043" s="395"/>
      <c r="L1043" s="395"/>
      <c r="M1043" s="395"/>
      <c r="N1043" s="395"/>
      <c r="O1043" s="395"/>
      <c r="P1043" s="395"/>
      <c r="Q1043" s="395"/>
      <c r="R1043" s="395"/>
      <c r="S1043" s="395"/>
      <c r="T1043" s="395"/>
      <c r="U1043" s="395"/>
    </row>
    <row r="1044" spans="11:21" ht="12.75">
      <c r="K1044" s="395"/>
      <c r="L1044" s="395"/>
      <c r="M1044" s="395"/>
      <c r="N1044" s="395"/>
      <c r="O1044" s="395"/>
      <c r="P1044" s="395"/>
      <c r="Q1044" s="395"/>
      <c r="R1044" s="395"/>
      <c r="S1044" s="395"/>
      <c r="T1044" s="395"/>
      <c r="U1044" s="395"/>
    </row>
    <row r="1045" spans="11:21" ht="12.75">
      <c r="K1045" s="395"/>
      <c r="L1045" s="395"/>
      <c r="M1045" s="395"/>
      <c r="N1045" s="395"/>
      <c r="O1045" s="395"/>
      <c r="P1045" s="395"/>
      <c r="Q1045" s="395"/>
      <c r="R1045" s="395"/>
      <c r="S1045" s="395"/>
      <c r="T1045" s="395"/>
      <c r="U1045" s="395"/>
    </row>
    <row r="1046" spans="11:21" ht="12.75">
      <c r="K1046" s="395"/>
      <c r="L1046" s="395"/>
      <c r="M1046" s="395"/>
      <c r="N1046" s="395"/>
      <c r="O1046" s="395"/>
      <c r="P1046" s="395"/>
      <c r="Q1046" s="395"/>
      <c r="R1046" s="395"/>
      <c r="S1046" s="395"/>
      <c r="T1046" s="395"/>
      <c r="U1046" s="395"/>
    </row>
    <row r="1047" spans="11:21" ht="12.75">
      <c r="K1047" s="395"/>
      <c r="L1047" s="395"/>
      <c r="M1047" s="395"/>
      <c r="N1047" s="395"/>
      <c r="O1047" s="395"/>
      <c r="P1047" s="395"/>
      <c r="Q1047" s="395"/>
      <c r="R1047" s="395"/>
      <c r="S1047" s="395"/>
      <c r="T1047" s="395"/>
      <c r="U1047" s="395"/>
    </row>
    <row r="1048" spans="11:21" ht="12.75">
      <c r="K1048" s="395"/>
      <c r="L1048" s="395"/>
      <c r="M1048" s="395"/>
      <c r="N1048" s="395"/>
      <c r="O1048" s="395"/>
      <c r="P1048" s="395"/>
      <c r="Q1048" s="395"/>
      <c r="R1048" s="395"/>
      <c r="S1048" s="395"/>
      <c r="T1048" s="395"/>
      <c r="U1048" s="395"/>
    </row>
    <row r="1049" spans="11:21" ht="12.75">
      <c r="K1049" s="395"/>
      <c r="L1049" s="395"/>
      <c r="M1049" s="395"/>
      <c r="N1049" s="395"/>
      <c r="O1049" s="395"/>
      <c r="P1049" s="395"/>
      <c r="Q1049" s="395"/>
      <c r="R1049" s="395"/>
      <c r="S1049" s="395"/>
      <c r="T1049" s="395"/>
      <c r="U1049" s="395"/>
    </row>
    <row r="1050" spans="11:21" ht="12.75">
      <c r="K1050" s="395"/>
      <c r="L1050" s="395"/>
      <c r="M1050" s="395"/>
      <c r="N1050" s="395"/>
      <c r="O1050" s="395"/>
      <c r="P1050" s="395"/>
      <c r="Q1050" s="395"/>
      <c r="R1050" s="395"/>
      <c r="S1050" s="395"/>
      <c r="T1050" s="395"/>
      <c r="U1050" s="395"/>
    </row>
    <row r="1051" spans="11:21" ht="12.75">
      <c r="K1051" s="395"/>
      <c r="L1051" s="395"/>
      <c r="M1051" s="395"/>
      <c r="N1051" s="395"/>
      <c r="O1051" s="395"/>
      <c r="P1051" s="395"/>
      <c r="Q1051" s="395"/>
      <c r="R1051" s="395"/>
      <c r="S1051" s="395"/>
      <c r="T1051" s="395"/>
      <c r="U1051" s="395"/>
    </row>
    <row r="1052" spans="11:21" ht="12.75">
      <c r="K1052" s="395"/>
      <c r="L1052" s="395"/>
      <c r="M1052" s="395"/>
      <c r="N1052" s="395"/>
      <c r="O1052" s="395"/>
      <c r="P1052" s="395"/>
      <c r="Q1052" s="395"/>
      <c r="R1052" s="395"/>
      <c r="S1052" s="395"/>
      <c r="T1052" s="395"/>
      <c r="U1052" s="395"/>
    </row>
    <row r="1053" spans="11:21" ht="12.75">
      <c r="K1053" s="395"/>
      <c r="L1053" s="395"/>
      <c r="M1053" s="395"/>
      <c r="N1053" s="395"/>
      <c r="O1053" s="395"/>
      <c r="P1053" s="395"/>
      <c r="Q1053" s="395"/>
      <c r="R1053" s="395"/>
      <c r="S1053" s="395"/>
      <c r="T1053" s="395"/>
      <c r="U1053" s="395"/>
    </row>
    <row r="1054" spans="11:21" ht="12.75">
      <c r="K1054" s="395"/>
      <c r="L1054" s="395"/>
      <c r="M1054" s="395"/>
      <c r="N1054" s="395"/>
      <c r="O1054" s="395"/>
      <c r="P1054" s="395"/>
      <c r="Q1054" s="395"/>
      <c r="R1054" s="395"/>
      <c r="S1054" s="395"/>
      <c r="T1054" s="395"/>
      <c r="U1054" s="395"/>
    </row>
    <row r="1055" spans="11:21" ht="12.75">
      <c r="K1055" s="395"/>
      <c r="L1055" s="395"/>
      <c r="M1055" s="395"/>
      <c r="N1055" s="395"/>
      <c r="O1055" s="395"/>
      <c r="P1055" s="395"/>
      <c r="Q1055" s="395"/>
      <c r="R1055" s="395"/>
      <c r="S1055" s="395"/>
      <c r="T1055" s="395"/>
      <c r="U1055" s="395"/>
    </row>
    <row r="1056" spans="11:21" ht="12.75">
      <c r="K1056" s="395"/>
      <c r="L1056" s="395"/>
      <c r="M1056" s="395"/>
      <c r="N1056" s="395"/>
      <c r="O1056" s="395"/>
      <c r="P1056" s="395"/>
      <c r="Q1056" s="395"/>
      <c r="R1056" s="395"/>
      <c r="S1056" s="395"/>
      <c r="T1056" s="395"/>
      <c r="U1056" s="395"/>
    </row>
    <row r="1057" spans="11:21" ht="12.75">
      <c r="K1057" s="395"/>
      <c r="L1057" s="395"/>
      <c r="M1057" s="395"/>
      <c r="N1057" s="395"/>
      <c r="O1057" s="395"/>
      <c r="P1057" s="395"/>
      <c r="Q1057" s="395"/>
      <c r="R1057" s="395"/>
      <c r="S1057" s="395"/>
      <c r="T1057" s="395"/>
      <c r="U1057" s="395"/>
    </row>
    <row r="1058" spans="11:21" ht="12.75">
      <c r="K1058" s="395"/>
      <c r="L1058" s="395"/>
      <c r="M1058" s="395"/>
      <c r="N1058" s="395"/>
      <c r="O1058" s="395"/>
      <c r="P1058" s="395"/>
      <c r="Q1058" s="395"/>
      <c r="R1058" s="395"/>
      <c r="S1058" s="395"/>
      <c r="T1058" s="395"/>
      <c r="U1058" s="395"/>
    </row>
    <row r="1059" spans="11:21" ht="12.75">
      <c r="K1059" s="395"/>
      <c r="L1059" s="395"/>
      <c r="M1059" s="395"/>
      <c r="N1059" s="395"/>
      <c r="O1059" s="395"/>
      <c r="P1059" s="395"/>
      <c r="Q1059" s="395"/>
      <c r="R1059" s="395"/>
      <c r="S1059" s="395"/>
      <c r="T1059" s="395"/>
      <c r="U1059" s="395"/>
    </row>
    <row r="1060" spans="11:21" ht="12.75">
      <c r="K1060" s="395"/>
      <c r="L1060" s="395"/>
      <c r="M1060" s="395"/>
      <c r="N1060" s="395"/>
      <c r="O1060" s="395"/>
      <c r="P1060" s="395"/>
      <c r="Q1060" s="395"/>
      <c r="R1060" s="395"/>
      <c r="S1060" s="395"/>
      <c r="T1060" s="395"/>
      <c r="U1060" s="395"/>
    </row>
    <row r="1061" spans="11:21" ht="12.75">
      <c r="K1061" s="395"/>
      <c r="L1061" s="395"/>
      <c r="M1061" s="395"/>
      <c r="N1061" s="395"/>
      <c r="O1061" s="395"/>
      <c r="P1061" s="395"/>
      <c r="Q1061" s="395"/>
      <c r="R1061" s="395"/>
      <c r="S1061" s="395"/>
      <c r="T1061" s="395"/>
      <c r="U1061" s="395"/>
    </row>
    <row r="1062" spans="11:21" ht="12.75">
      <c r="K1062" s="395"/>
      <c r="L1062" s="395"/>
      <c r="M1062" s="395"/>
      <c r="N1062" s="395"/>
      <c r="O1062" s="395"/>
      <c r="P1062" s="395"/>
      <c r="Q1062" s="395"/>
      <c r="R1062" s="395"/>
      <c r="S1062" s="395"/>
      <c r="T1062" s="395"/>
      <c r="U1062" s="395"/>
    </row>
    <row r="1063" spans="11:21" ht="12.75">
      <c r="K1063" s="395"/>
      <c r="L1063" s="395"/>
      <c r="M1063" s="395"/>
      <c r="N1063" s="395"/>
      <c r="O1063" s="395"/>
      <c r="P1063" s="395"/>
      <c r="Q1063" s="395"/>
      <c r="R1063" s="395"/>
      <c r="S1063" s="395"/>
      <c r="T1063" s="395"/>
      <c r="U1063" s="395"/>
    </row>
    <row r="1064" spans="11:21" ht="12.75">
      <c r="K1064" s="395"/>
      <c r="L1064" s="395"/>
      <c r="M1064" s="395"/>
      <c r="N1064" s="395"/>
      <c r="O1064" s="395"/>
      <c r="P1064" s="395"/>
      <c r="Q1064" s="395"/>
      <c r="R1064" s="395"/>
      <c r="S1064" s="395"/>
      <c r="T1064" s="395"/>
      <c r="U1064" s="395"/>
    </row>
    <row r="1065" spans="11:21" ht="12.75">
      <c r="K1065" s="395"/>
      <c r="L1065" s="395"/>
      <c r="M1065" s="395"/>
      <c r="N1065" s="395"/>
      <c r="O1065" s="395"/>
      <c r="P1065" s="395"/>
      <c r="Q1065" s="395"/>
      <c r="R1065" s="395"/>
      <c r="S1065" s="395"/>
      <c r="T1065" s="395"/>
      <c r="U1065" s="395"/>
    </row>
    <row r="1066" spans="11:21" ht="12.75">
      <c r="K1066" s="395"/>
      <c r="L1066" s="395"/>
      <c r="M1066" s="395"/>
      <c r="N1066" s="395"/>
      <c r="O1066" s="395"/>
      <c r="P1066" s="395"/>
      <c r="Q1066" s="395"/>
      <c r="R1066" s="395"/>
      <c r="S1066" s="395"/>
      <c r="T1066" s="395"/>
      <c r="U1066" s="395"/>
    </row>
    <row r="1067" spans="11:21" ht="12.75">
      <c r="K1067" s="395"/>
      <c r="L1067" s="395"/>
      <c r="M1067" s="395"/>
      <c r="N1067" s="395"/>
      <c r="O1067" s="395"/>
      <c r="P1067" s="395"/>
      <c r="Q1067" s="395"/>
      <c r="R1067" s="395"/>
      <c r="S1067" s="395"/>
      <c r="T1067" s="395"/>
      <c r="U1067" s="395"/>
    </row>
    <row r="1068" spans="11:21" ht="12.75">
      <c r="K1068" s="395"/>
      <c r="L1068" s="395"/>
      <c r="M1068" s="395"/>
      <c r="N1068" s="395"/>
      <c r="O1068" s="395"/>
      <c r="P1068" s="395"/>
      <c r="Q1068" s="395"/>
      <c r="R1068" s="395"/>
      <c r="S1068" s="395"/>
      <c r="T1068" s="395"/>
      <c r="U1068" s="395"/>
    </row>
    <row r="1069" spans="11:21" ht="12.75">
      <c r="K1069" s="395"/>
      <c r="L1069" s="395"/>
      <c r="M1069" s="395"/>
      <c r="N1069" s="395"/>
      <c r="O1069" s="395"/>
      <c r="P1069" s="395"/>
      <c r="Q1069" s="395"/>
      <c r="R1069" s="395"/>
      <c r="S1069" s="395"/>
      <c r="T1069" s="395"/>
      <c r="U1069" s="395"/>
    </row>
    <row r="1070" spans="11:21" ht="12.75">
      <c r="K1070" s="395"/>
      <c r="L1070" s="395"/>
      <c r="M1070" s="395"/>
      <c r="N1070" s="395"/>
      <c r="O1070" s="395"/>
      <c r="P1070" s="395"/>
      <c r="Q1070" s="395"/>
      <c r="R1070" s="395"/>
      <c r="S1070" s="395"/>
      <c r="T1070" s="395"/>
      <c r="U1070" s="395"/>
    </row>
    <row r="1071" spans="11:21" ht="12.75">
      <c r="K1071" s="395"/>
      <c r="L1071" s="395"/>
      <c r="M1071" s="395"/>
      <c r="N1071" s="395"/>
      <c r="O1071" s="395"/>
      <c r="P1071" s="395"/>
      <c r="Q1071" s="395"/>
      <c r="R1071" s="395"/>
      <c r="S1071" s="395"/>
      <c r="T1071" s="395"/>
      <c r="U1071" s="395"/>
    </row>
    <row r="1072" spans="11:21" ht="12.75">
      <c r="K1072" s="395"/>
      <c r="L1072" s="395"/>
      <c r="M1072" s="395"/>
      <c r="N1072" s="395"/>
      <c r="O1072" s="395"/>
      <c r="P1072" s="395"/>
      <c r="Q1072" s="395"/>
      <c r="R1072" s="395"/>
      <c r="S1072" s="395"/>
      <c r="T1072" s="395"/>
      <c r="U1072" s="395"/>
    </row>
    <row r="1073" spans="11:21" ht="12.75">
      <c r="K1073" s="395"/>
      <c r="L1073" s="395"/>
      <c r="M1073" s="395"/>
      <c r="N1073" s="395"/>
      <c r="O1073" s="395"/>
      <c r="P1073" s="395"/>
      <c r="Q1073" s="395"/>
      <c r="R1073" s="395"/>
      <c r="S1073" s="395"/>
      <c r="T1073" s="395"/>
      <c r="U1073" s="395"/>
    </row>
    <row r="1074" spans="11:21" ht="12.75">
      <c r="K1074" s="395"/>
      <c r="L1074" s="395"/>
      <c r="M1074" s="395"/>
      <c r="N1074" s="395"/>
      <c r="O1074" s="395"/>
      <c r="P1074" s="395"/>
      <c r="Q1074" s="395"/>
      <c r="R1074" s="395"/>
      <c r="S1074" s="395"/>
      <c r="T1074" s="395"/>
      <c r="U1074" s="395"/>
    </row>
    <row r="1075" spans="11:21" ht="12.75">
      <c r="K1075" s="395"/>
      <c r="L1075" s="395"/>
      <c r="M1075" s="395"/>
      <c r="N1075" s="395"/>
      <c r="O1075" s="395"/>
      <c r="P1075" s="395"/>
      <c r="Q1075" s="395"/>
      <c r="R1075" s="395"/>
      <c r="S1075" s="395"/>
      <c r="T1075" s="395"/>
      <c r="U1075" s="395"/>
    </row>
  </sheetData>
  <hyperlinks>
    <hyperlink ref="C87" r:id="rId1" xr:uid="{8C497893-8532-4797-A27C-B611BA92B0CA}"/>
    <hyperlink ref="E88" r:id="rId2" xr:uid="{63AC8216-8D3C-46E2-84CE-1ACBC3FFF7F7}"/>
    <hyperlink ref="K142" r:id="rId3" xr:uid="{8BF84A82-6D6E-4CA8-A884-A268D1772C29}"/>
    <hyperlink ref="K143" r:id="rId4" xr:uid="{10F1EECE-8689-4979-A31E-43F8E68CAF1C}"/>
    <hyperlink ref="K144" r:id="rId5" xr:uid="{9EF145A4-77BF-413F-8DB5-1C8033B6737E}"/>
    <hyperlink ref="K145" r:id="rId6" xr:uid="{80E39A03-2FEC-49D3-AF4C-C486A1AF8D90}"/>
    <hyperlink ref="K146" r:id="rId7" xr:uid="{E1A84AEF-6562-41F1-98C5-08B39CF251C4}"/>
    <hyperlink ref="K147" r:id="rId8" xr:uid="{A6BFFA26-E5E9-489A-8A14-DEE8CFB6ED60}"/>
    <hyperlink ref="K148" r:id="rId9" xr:uid="{86EAC220-E011-44B6-B35B-ACDB81F56F19}"/>
    <hyperlink ref="K149" r:id="rId10" xr:uid="{A524FAA3-E792-4031-9AB7-4E613AA8F5D7}"/>
    <hyperlink ref="K150" r:id="rId11" xr:uid="{C1095E9B-C59C-4760-AE31-B50669D2C133}"/>
    <hyperlink ref="K155" r:id="rId12" xr:uid="{53AEEFD9-2D48-4FDA-A0BD-8C54A89B14BD}"/>
    <hyperlink ref="K156" r:id="rId13" xr:uid="{25637CAB-F5B5-4200-BCBE-5B05A5E080CA}"/>
    <hyperlink ref="K157" r:id="rId14" xr:uid="{23126E66-DCCE-4636-9345-0D87282E92C4}"/>
    <hyperlink ref="K158" r:id="rId15" xr:uid="{D5669B1D-0E52-4098-ACD0-91848A144933}"/>
    <hyperlink ref="K159" r:id="rId16" xr:uid="{AF931C8E-B2CA-45D8-BB11-FA96A1C0B862}"/>
    <hyperlink ref="J295" r:id="rId17" xr:uid="{2FEF99C7-2C69-4F9C-B729-2B2E94064FD5}"/>
    <hyperlink ref="J296" r:id="rId18" xr:uid="{A28BC2E9-F052-41A3-B10F-31AB885C4E79}"/>
  </hyperlinks>
  <pageMargins left="0.7" right="0.7" top="0.75" bottom="0.75" header="0.3" footer="0.3"/>
  <drawing r:id="rId19"/>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8C9E4-1247-497E-B6B2-F125F6EFBA9C}">
  <dimension ref="B2:K150"/>
  <sheetViews>
    <sheetView workbookViewId="0"/>
  </sheetViews>
  <sheetFormatPr defaultRowHeight="20.25"/>
  <cols>
    <col min="1" max="16384" width="9.140625" style="393"/>
  </cols>
  <sheetData>
    <row r="2" spans="2:11">
      <c r="B2" s="393" t="s">
        <v>1006</v>
      </c>
      <c r="C2" s="393" t="s">
        <v>2672</v>
      </c>
      <c r="D2" s="393" t="s">
        <v>2671</v>
      </c>
      <c r="E2" s="393" t="s">
        <v>2670</v>
      </c>
      <c r="F2" s="393" t="s">
        <v>2669</v>
      </c>
      <c r="G2" s="393" t="s">
        <v>2668</v>
      </c>
      <c r="H2" s="393" t="s">
        <v>2667</v>
      </c>
      <c r="I2" s="393" t="s">
        <v>2666</v>
      </c>
      <c r="J2" s="393" t="s">
        <v>2665</v>
      </c>
      <c r="K2" s="393" t="s">
        <v>2664</v>
      </c>
    </row>
    <row r="3" spans="2:11">
      <c r="B3" s="393" t="s">
        <v>2663</v>
      </c>
    </row>
    <row r="4" spans="2:11" ht="141.75">
      <c r="C4" s="394" t="s">
        <v>2662</v>
      </c>
      <c r="D4" s="394" t="s">
        <v>2640</v>
      </c>
      <c r="J4" s="393" t="s">
        <v>2632</v>
      </c>
    </row>
    <row r="5" spans="2:11" ht="222.75">
      <c r="C5" s="394" t="s">
        <v>2661</v>
      </c>
      <c r="D5" s="394" t="s">
        <v>2640</v>
      </c>
      <c r="J5" s="393" t="s">
        <v>2632</v>
      </c>
    </row>
    <row r="6" spans="2:11" ht="202.5">
      <c r="C6" s="394" t="s">
        <v>2660</v>
      </c>
      <c r="D6" s="394" t="s">
        <v>2596</v>
      </c>
      <c r="J6" s="393" t="s">
        <v>2632</v>
      </c>
    </row>
    <row r="7" spans="2:11" ht="141.75">
      <c r="C7" s="394" t="s">
        <v>2659</v>
      </c>
      <c r="D7" s="394" t="s">
        <v>2640</v>
      </c>
      <c r="J7" s="393" t="s">
        <v>2658</v>
      </c>
    </row>
    <row r="8" spans="2:11" ht="243">
      <c r="C8" s="394" t="s">
        <v>2657</v>
      </c>
      <c r="D8" s="394" t="s">
        <v>2596</v>
      </c>
      <c r="J8" s="393" t="s">
        <v>2632</v>
      </c>
    </row>
    <row r="9" spans="2:11" ht="182.25">
      <c r="C9" s="394" t="s">
        <v>2656</v>
      </c>
      <c r="D9" s="394" t="s">
        <v>2655</v>
      </c>
      <c r="J9" s="393" t="s">
        <v>2632</v>
      </c>
    </row>
    <row r="10" spans="2:11" ht="243">
      <c r="C10" s="394" t="s">
        <v>2654</v>
      </c>
      <c r="D10" s="394" t="s">
        <v>2620</v>
      </c>
      <c r="J10" s="394" t="s">
        <v>2653</v>
      </c>
    </row>
    <row r="11" spans="2:11" ht="263.25">
      <c r="C11" s="394" t="s">
        <v>2652</v>
      </c>
      <c r="D11" s="394" t="s">
        <v>2651</v>
      </c>
      <c r="F11" s="394" t="s">
        <v>2650</v>
      </c>
      <c r="J11" s="393" t="s">
        <v>2632</v>
      </c>
    </row>
    <row r="12" spans="2:11" ht="141.75">
      <c r="C12" s="394" t="s">
        <v>2649</v>
      </c>
      <c r="D12" s="394" t="s">
        <v>2648</v>
      </c>
      <c r="J12" s="393" t="s">
        <v>2632</v>
      </c>
    </row>
    <row r="13" spans="2:11" ht="303.75">
      <c r="C13" s="394" t="s">
        <v>2647</v>
      </c>
      <c r="D13" s="394" t="s">
        <v>2646</v>
      </c>
      <c r="F13" s="394" t="s">
        <v>2645</v>
      </c>
      <c r="J13" s="393" t="s">
        <v>2632</v>
      </c>
    </row>
    <row r="14" spans="2:11" ht="222.75">
      <c r="C14" s="394" t="s">
        <v>2644</v>
      </c>
      <c r="D14" s="394" t="s">
        <v>2643</v>
      </c>
      <c r="J14" s="393" t="s">
        <v>2632</v>
      </c>
    </row>
    <row r="15" spans="2:11">
      <c r="B15" s="393" t="s">
        <v>2642</v>
      </c>
    </row>
    <row r="16" spans="2:11" ht="263.25">
      <c r="C16" s="394" t="s">
        <v>2641</v>
      </c>
      <c r="D16" s="394" t="s">
        <v>2640</v>
      </c>
      <c r="J16" s="393" t="s">
        <v>2632</v>
      </c>
    </row>
    <row r="17" spans="2:10" ht="243">
      <c r="C17" s="394" t="s">
        <v>2639</v>
      </c>
      <c r="D17" s="394" t="s">
        <v>2638</v>
      </c>
      <c r="F17" s="394" t="s">
        <v>2637</v>
      </c>
      <c r="J17" s="393" t="s">
        <v>2636</v>
      </c>
    </row>
    <row r="18" spans="2:10" ht="243">
      <c r="C18" s="394" t="s">
        <v>2635</v>
      </c>
      <c r="D18" s="394" t="s">
        <v>2596</v>
      </c>
      <c r="J18" s="393" t="s">
        <v>2632</v>
      </c>
    </row>
    <row r="19" spans="2:10" ht="324">
      <c r="C19" s="394" t="s">
        <v>2634</v>
      </c>
      <c r="D19" s="394" t="s">
        <v>2596</v>
      </c>
      <c r="J19" s="393" t="s">
        <v>2632</v>
      </c>
    </row>
    <row r="20" spans="2:10" ht="222.75">
      <c r="C20" s="394" t="s">
        <v>2633</v>
      </c>
      <c r="D20" s="394" t="s">
        <v>2597</v>
      </c>
      <c r="J20" s="393" t="s">
        <v>2632</v>
      </c>
    </row>
    <row r="21" spans="2:10">
      <c r="B21" s="393" t="s">
        <v>2631</v>
      </c>
    </row>
    <row r="22" spans="2:10" ht="182.25">
      <c r="C22" s="394" t="s">
        <v>2630</v>
      </c>
      <c r="D22" s="394" t="s">
        <v>2597</v>
      </c>
      <c r="F22" s="394" t="s">
        <v>2629</v>
      </c>
    </row>
    <row r="23" spans="2:10" ht="303.75">
      <c r="C23" s="394" t="s">
        <v>2628</v>
      </c>
      <c r="D23" s="394" t="s">
        <v>2604</v>
      </c>
      <c r="F23" s="394" t="s">
        <v>2603</v>
      </c>
    </row>
    <row r="24" spans="2:10" ht="202.5">
      <c r="C24" s="394" t="s">
        <v>2627</v>
      </c>
      <c r="D24" s="394" t="s">
        <v>2626</v>
      </c>
      <c r="F24" s="393" t="s">
        <v>2625</v>
      </c>
    </row>
    <row r="25" spans="2:10" ht="202.5">
      <c r="C25" s="394" t="s">
        <v>2624</v>
      </c>
      <c r="D25" s="394" t="s">
        <v>2562</v>
      </c>
    </row>
    <row r="26" spans="2:10" ht="202.5">
      <c r="C26" s="394" t="s">
        <v>2623</v>
      </c>
      <c r="D26" s="394" t="s">
        <v>2563</v>
      </c>
      <c r="F26" s="394" t="s">
        <v>2562</v>
      </c>
    </row>
    <row r="27" spans="2:10" ht="202.5">
      <c r="C27" s="394" t="s">
        <v>2622</v>
      </c>
      <c r="D27" s="394" t="s">
        <v>2563</v>
      </c>
      <c r="F27" s="394" t="s">
        <v>2562</v>
      </c>
    </row>
    <row r="28" spans="2:10" ht="243">
      <c r="C28" s="394" t="s">
        <v>2621</v>
      </c>
      <c r="D28" s="394" t="s">
        <v>2620</v>
      </c>
      <c r="J28" s="393" t="s">
        <v>2619</v>
      </c>
    </row>
    <row r="29" spans="2:10" ht="243">
      <c r="C29" s="394" t="s">
        <v>2618</v>
      </c>
    </row>
    <row r="30" spans="2:10" ht="263.25">
      <c r="C30" s="394" t="s">
        <v>2617</v>
      </c>
      <c r="D30" s="394" t="s">
        <v>2616</v>
      </c>
      <c r="F30" s="394" t="s">
        <v>2615</v>
      </c>
    </row>
    <row r="31" spans="2:10" ht="202.5">
      <c r="C31" s="394" t="s">
        <v>2614</v>
      </c>
      <c r="D31" s="394" t="s">
        <v>2613</v>
      </c>
    </row>
    <row r="32" spans="2:10">
      <c r="B32" s="393" t="s">
        <v>2612</v>
      </c>
    </row>
    <row r="33" spans="2:10" ht="344.25">
      <c r="C33" s="394" t="s">
        <v>2611</v>
      </c>
      <c r="D33" s="394" t="s">
        <v>2597</v>
      </c>
      <c r="F33" s="394" t="s">
        <v>2596</v>
      </c>
    </row>
    <row r="34" spans="2:10" ht="182.25">
      <c r="C34" s="394" t="s">
        <v>2610</v>
      </c>
      <c r="D34" s="393" t="s">
        <v>2609</v>
      </c>
      <c r="F34" s="393" t="s">
        <v>2608</v>
      </c>
    </row>
    <row r="35" spans="2:10" ht="141.75">
      <c r="C35" s="394" t="s">
        <v>2607</v>
      </c>
      <c r="D35" s="393" t="s">
        <v>2606</v>
      </c>
    </row>
    <row r="36" spans="2:10" ht="303.75">
      <c r="C36" s="394" t="s">
        <v>2605</v>
      </c>
      <c r="D36" s="394" t="s">
        <v>2604</v>
      </c>
      <c r="F36" s="394" t="s">
        <v>2603</v>
      </c>
    </row>
    <row r="37" spans="2:10" ht="303.75">
      <c r="C37" s="394" t="s">
        <v>2602</v>
      </c>
      <c r="D37" s="394" t="s">
        <v>2563</v>
      </c>
      <c r="F37" s="394" t="s">
        <v>2562</v>
      </c>
    </row>
    <row r="38" spans="2:10" ht="344.25">
      <c r="C38" s="394" t="s">
        <v>2601</v>
      </c>
      <c r="D38" s="393" t="s">
        <v>2600</v>
      </c>
      <c r="J38" s="393" t="s">
        <v>2599</v>
      </c>
    </row>
    <row r="39" spans="2:10" ht="384.75">
      <c r="C39" s="394" t="s">
        <v>2598</v>
      </c>
      <c r="D39" s="394" t="s">
        <v>2597</v>
      </c>
      <c r="F39" s="394" t="s">
        <v>2596</v>
      </c>
    </row>
    <row r="40" spans="2:10" ht="283.5">
      <c r="C40" s="394" t="s">
        <v>2595</v>
      </c>
      <c r="J40" s="393" t="s">
        <v>2594</v>
      </c>
    </row>
    <row r="41" spans="2:10" ht="263.25">
      <c r="C41" s="394" t="s">
        <v>2593</v>
      </c>
      <c r="D41" s="393" t="s">
        <v>2592</v>
      </c>
    </row>
    <row r="42" spans="2:10">
      <c r="B42" s="393" t="s">
        <v>2591</v>
      </c>
    </row>
    <row r="43" spans="2:10" ht="263.25">
      <c r="C43" s="394" t="s">
        <v>2590</v>
      </c>
      <c r="D43" s="394" t="s">
        <v>2553</v>
      </c>
      <c r="F43" s="394" t="s">
        <v>2552</v>
      </c>
    </row>
    <row r="44" spans="2:10" ht="283.5">
      <c r="C44" s="394" t="s">
        <v>2589</v>
      </c>
      <c r="D44" s="394" t="s">
        <v>2518</v>
      </c>
      <c r="F44" s="394" t="s">
        <v>2552</v>
      </c>
    </row>
    <row r="45" spans="2:10" ht="283.5">
      <c r="C45" s="394" t="s">
        <v>2588</v>
      </c>
      <c r="D45" s="394" t="s">
        <v>2518</v>
      </c>
      <c r="F45" s="394" t="s">
        <v>2552</v>
      </c>
    </row>
    <row r="46" spans="2:10" ht="303.75">
      <c r="C46" s="394" t="s">
        <v>2587</v>
      </c>
      <c r="D46" s="394" t="s">
        <v>2518</v>
      </c>
      <c r="F46" s="394" t="s">
        <v>2552</v>
      </c>
    </row>
    <row r="47" spans="2:10" ht="121.5">
      <c r="C47" s="394" t="s">
        <v>2586</v>
      </c>
      <c r="D47" s="393" t="s">
        <v>2580</v>
      </c>
      <c r="F47" s="393" t="s">
        <v>2579</v>
      </c>
      <c r="J47" s="393" t="s">
        <v>2584</v>
      </c>
    </row>
    <row r="48" spans="2:10" ht="121.5">
      <c r="C48" s="394" t="s">
        <v>2585</v>
      </c>
      <c r="D48" s="393" t="s">
        <v>2580</v>
      </c>
      <c r="F48" s="393" t="s">
        <v>2579</v>
      </c>
      <c r="J48" s="393" t="s">
        <v>2584</v>
      </c>
    </row>
    <row r="49" spans="2:11" ht="222.75">
      <c r="C49" s="394" t="s">
        <v>2583</v>
      </c>
      <c r="D49" s="394" t="s">
        <v>2558</v>
      </c>
      <c r="F49" s="394" t="s">
        <v>2582</v>
      </c>
    </row>
    <row r="50" spans="2:11" ht="222.75">
      <c r="C50" s="394" t="s">
        <v>2581</v>
      </c>
      <c r="D50" s="393" t="s">
        <v>2580</v>
      </c>
      <c r="F50" s="393" t="s">
        <v>2579</v>
      </c>
      <c r="J50" s="394" t="s">
        <v>2578</v>
      </c>
    </row>
    <row r="51" spans="2:11" ht="303.75">
      <c r="C51" s="394" t="s">
        <v>2577</v>
      </c>
      <c r="D51" s="394" t="s">
        <v>2575</v>
      </c>
    </row>
    <row r="52" spans="2:11" ht="303.75">
      <c r="C52" s="394" t="s">
        <v>2576</v>
      </c>
      <c r="D52" s="394" t="s">
        <v>2575</v>
      </c>
      <c r="K52" s="393" t="s">
        <v>2574</v>
      </c>
    </row>
    <row r="53" spans="2:11" ht="222.75">
      <c r="C53" s="394" t="s">
        <v>2573</v>
      </c>
      <c r="D53" s="394" t="s">
        <v>2572</v>
      </c>
      <c r="F53" s="394" t="s">
        <v>2571</v>
      </c>
      <c r="J53" s="394" t="s">
        <v>2570</v>
      </c>
    </row>
    <row r="54" spans="2:11" ht="303.75">
      <c r="C54" s="394" t="s">
        <v>2569</v>
      </c>
      <c r="D54" s="394" t="s">
        <v>2515</v>
      </c>
      <c r="F54" s="394" t="s">
        <v>2567</v>
      </c>
      <c r="J54" s="393" t="s">
        <v>2566</v>
      </c>
    </row>
    <row r="55" spans="2:11" ht="324">
      <c r="C55" s="394" t="s">
        <v>2568</v>
      </c>
      <c r="D55" s="394" t="s">
        <v>2515</v>
      </c>
      <c r="F55" s="394" t="s">
        <v>2567</v>
      </c>
      <c r="J55" s="393" t="s">
        <v>2566</v>
      </c>
    </row>
    <row r="56" spans="2:11">
      <c r="B56" s="393" t="s">
        <v>2565</v>
      </c>
    </row>
    <row r="57" spans="2:11" ht="409.5">
      <c r="C57" s="394" t="s">
        <v>2564</v>
      </c>
      <c r="D57" s="394" t="s">
        <v>2563</v>
      </c>
      <c r="F57" s="394" t="s">
        <v>2562</v>
      </c>
    </row>
    <row r="58" spans="2:11" ht="182.25">
      <c r="C58" s="394" t="s">
        <v>2561</v>
      </c>
      <c r="D58" s="394" t="s">
        <v>2560</v>
      </c>
    </row>
    <row r="59" spans="2:11" ht="405">
      <c r="C59" s="394" t="s">
        <v>2559</v>
      </c>
      <c r="D59" s="394" t="s">
        <v>2558</v>
      </c>
      <c r="F59" s="394" t="s">
        <v>2557</v>
      </c>
    </row>
    <row r="60" spans="2:11" ht="303.75">
      <c r="C60" s="394" t="s">
        <v>2556</v>
      </c>
      <c r="D60" s="394" t="s">
        <v>2555</v>
      </c>
    </row>
    <row r="61" spans="2:11" ht="409.5">
      <c r="C61" s="394" t="s">
        <v>2554</v>
      </c>
      <c r="D61" s="394" t="s">
        <v>2553</v>
      </c>
      <c r="F61" s="394" t="s">
        <v>2552</v>
      </c>
    </row>
    <row r="62" spans="2:11">
      <c r="B62" s="393" t="s">
        <v>2551</v>
      </c>
    </row>
    <row r="63" spans="2:11" ht="364.5">
      <c r="C63" s="394" t="s">
        <v>2550</v>
      </c>
      <c r="D63" s="394" t="s">
        <v>2549</v>
      </c>
      <c r="F63" s="394" t="s">
        <v>2459</v>
      </c>
    </row>
    <row r="64" spans="2:11" ht="243">
      <c r="C64" s="394" t="s">
        <v>2548</v>
      </c>
      <c r="D64" s="394" t="s">
        <v>2547</v>
      </c>
      <c r="F64" s="393" t="s">
        <v>2546</v>
      </c>
    </row>
    <row r="65" spans="2:10" ht="303.75">
      <c r="C65" s="394" t="s">
        <v>2545</v>
      </c>
      <c r="D65" s="394" t="s">
        <v>2515</v>
      </c>
      <c r="F65" s="394" t="s">
        <v>2543</v>
      </c>
    </row>
    <row r="66" spans="2:10" ht="202.5">
      <c r="C66" s="394" t="s">
        <v>2544</v>
      </c>
      <c r="D66" s="394" t="s">
        <v>2515</v>
      </c>
      <c r="F66" s="394" t="s">
        <v>2543</v>
      </c>
    </row>
    <row r="67" spans="2:10" ht="222.75">
      <c r="C67" s="394" t="s">
        <v>2542</v>
      </c>
      <c r="D67" s="394" t="s">
        <v>2515</v>
      </c>
      <c r="F67" s="394" t="s">
        <v>2514</v>
      </c>
    </row>
    <row r="68" spans="2:10" ht="263.25">
      <c r="C68" s="394" t="s">
        <v>2541</v>
      </c>
      <c r="D68" s="394" t="s">
        <v>2511</v>
      </c>
      <c r="F68" s="394" t="s">
        <v>2510</v>
      </c>
    </row>
    <row r="69" spans="2:10" ht="263.25">
      <c r="C69" s="394" t="s">
        <v>2540</v>
      </c>
      <c r="D69" s="394" t="s">
        <v>2518</v>
      </c>
    </row>
    <row r="70" spans="2:10" ht="222.75">
      <c r="C70" s="394" t="s">
        <v>2539</v>
      </c>
      <c r="D70" s="394" t="s">
        <v>2538</v>
      </c>
      <c r="F70" s="394" t="s">
        <v>2514</v>
      </c>
    </row>
    <row r="71" spans="2:10" ht="364.5">
      <c r="C71" s="394" t="s">
        <v>2537</v>
      </c>
      <c r="D71" s="394" t="s">
        <v>2515</v>
      </c>
      <c r="F71" s="394" t="s">
        <v>2481</v>
      </c>
      <c r="J71" s="393" t="s">
        <v>2536</v>
      </c>
    </row>
    <row r="72" spans="2:10" ht="283.5">
      <c r="C72" s="394" t="s">
        <v>2535</v>
      </c>
      <c r="D72" s="394" t="s">
        <v>2534</v>
      </c>
      <c r="F72" s="394" t="s">
        <v>2533</v>
      </c>
    </row>
    <row r="73" spans="2:10">
      <c r="C73" s="393" t="s">
        <v>1826</v>
      </c>
      <c r="D73" s="393" t="s">
        <v>2532</v>
      </c>
    </row>
    <row r="74" spans="2:10" ht="283.5">
      <c r="C74" s="394" t="s">
        <v>2531</v>
      </c>
      <c r="D74" s="394" t="s">
        <v>2530</v>
      </c>
      <c r="F74" s="394" t="s">
        <v>2529</v>
      </c>
      <c r="J74" s="393" t="s">
        <v>2528</v>
      </c>
    </row>
    <row r="75" spans="2:10" ht="283.5">
      <c r="C75" s="394" t="s">
        <v>2527</v>
      </c>
      <c r="D75" s="394" t="s">
        <v>2526</v>
      </c>
    </row>
    <row r="76" spans="2:10" ht="324">
      <c r="C76" s="394" t="s">
        <v>2525</v>
      </c>
      <c r="D76" s="394" t="s">
        <v>2524</v>
      </c>
      <c r="J76" s="394" t="s">
        <v>2523</v>
      </c>
    </row>
    <row r="77" spans="2:10">
      <c r="B77" s="393" t="s">
        <v>2522</v>
      </c>
    </row>
    <row r="78" spans="2:10" ht="324">
      <c r="C78" s="394" t="s">
        <v>2521</v>
      </c>
      <c r="D78" s="394" t="s">
        <v>2520</v>
      </c>
    </row>
    <row r="79" spans="2:10" ht="121.5">
      <c r="C79" s="394" t="s">
        <v>2519</v>
      </c>
      <c r="D79" s="394" t="s">
        <v>2518</v>
      </c>
      <c r="F79" s="394" t="s">
        <v>2517</v>
      </c>
    </row>
    <row r="80" spans="2:10" ht="364.5">
      <c r="C80" s="394" t="s">
        <v>2516</v>
      </c>
      <c r="D80" s="394" t="s">
        <v>2515</v>
      </c>
      <c r="F80" s="394" t="s">
        <v>2514</v>
      </c>
    </row>
    <row r="81" spans="2:10" ht="222.75">
      <c r="C81" s="394" t="s">
        <v>2513</v>
      </c>
      <c r="D81" s="394" t="s">
        <v>2484</v>
      </c>
      <c r="F81" s="394" t="s">
        <v>2481</v>
      </c>
    </row>
    <row r="82" spans="2:10" ht="324">
      <c r="C82" s="394" t="s">
        <v>2512</v>
      </c>
      <c r="D82" s="394" t="s">
        <v>2511</v>
      </c>
      <c r="F82" s="394" t="s">
        <v>2510</v>
      </c>
    </row>
    <row r="83" spans="2:10" ht="243">
      <c r="C83" s="394" t="s">
        <v>2509</v>
      </c>
      <c r="D83" s="394" t="s">
        <v>2508</v>
      </c>
      <c r="F83" s="393" t="s">
        <v>2471</v>
      </c>
      <c r="H83" s="394" t="s">
        <v>2470</v>
      </c>
      <c r="J83" s="393" t="s">
        <v>2469</v>
      </c>
    </row>
    <row r="84" spans="2:10" ht="405">
      <c r="C84" s="394" t="s">
        <v>2507</v>
      </c>
      <c r="D84" s="394" t="s">
        <v>2451</v>
      </c>
      <c r="F84" s="394" t="s">
        <v>2450</v>
      </c>
      <c r="J84" s="394" t="s">
        <v>2506</v>
      </c>
    </row>
    <row r="85" spans="2:10" ht="222.75">
      <c r="C85" s="394" t="s">
        <v>2505</v>
      </c>
      <c r="D85" s="394" t="s">
        <v>2499</v>
      </c>
      <c r="F85" s="394" t="s">
        <v>2504</v>
      </c>
    </row>
    <row r="86" spans="2:10" ht="222.75">
      <c r="C86" s="394" t="s">
        <v>2503</v>
      </c>
      <c r="D86" s="394" t="s">
        <v>2502</v>
      </c>
      <c r="F86" s="394" t="s">
        <v>2470</v>
      </c>
      <c r="J86" s="393" t="s">
        <v>2501</v>
      </c>
    </row>
    <row r="87" spans="2:10" ht="243">
      <c r="C87" s="394" t="s">
        <v>2500</v>
      </c>
      <c r="D87" s="394" t="s">
        <v>2499</v>
      </c>
      <c r="F87" s="394" t="s">
        <v>2498</v>
      </c>
    </row>
    <row r="88" spans="2:10">
      <c r="B88" s="393" t="s">
        <v>2497</v>
      </c>
    </row>
    <row r="89" spans="2:10" ht="283.5">
      <c r="C89" s="394" t="s">
        <v>2496</v>
      </c>
      <c r="D89" s="393" t="s">
        <v>2495</v>
      </c>
      <c r="J89" s="394" t="s">
        <v>2494</v>
      </c>
    </row>
    <row r="90" spans="2:10" ht="324">
      <c r="C90" s="394" t="s">
        <v>2493</v>
      </c>
      <c r="D90" s="394" t="s">
        <v>2492</v>
      </c>
      <c r="F90" s="394" t="s">
        <v>2459</v>
      </c>
      <c r="J90" s="394" t="s">
        <v>2491</v>
      </c>
    </row>
    <row r="91" spans="2:10" ht="364.5">
      <c r="C91" s="394" t="s">
        <v>2490</v>
      </c>
      <c r="D91" s="394" t="s">
        <v>2489</v>
      </c>
      <c r="F91" s="394" t="s">
        <v>2459</v>
      </c>
    </row>
    <row r="92" spans="2:10" ht="243">
      <c r="C92" s="394" t="s">
        <v>2488</v>
      </c>
      <c r="D92" s="394" t="s">
        <v>2487</v>
      </c>
      <c r="F92" s="394" t="s">
        <v>2486</v>
      </c>
      <c r="J92" s="393" t="s">
        <v>2282</v>
      </c>
    </row>
    <row r="93" spans="2:10" ht="222.75">
      <c r="C93" s="394" t="s">
        <v>2485</v>
      </c>
      <c r="D93" s="394" t="s">
        <v>2484</v>
      </c>
      <c r="F93" s="394" t="s">
        <v>2481</v>
      </c>
    </row>
    <row r="94" spans="2:10" ht="222.75">
      <c r="C94" s="394" t="s">
        <v>2483</v>
      </c>
      <c r="D94" s="394" t="s">
        <v>2482</v>
      </c>
      <c r="F94" s="394" t="s">
        <v>2481</v>
      </c>
    </row>
    <row r="95" spans="2:10" ht="243">
      <c r="C95" s="394" t="s">
        <v>2480</v>
      </c>
      <c r="D95" s="394" t="s">
        <v>2479</v>
      </c>
      <c r="F95" s="394" t="s">
        <v>2459</v>
      </c>
    </row>
    <row r="96" spans="2:10" ht="324">
      <c r="C96" s="394" t="s">
        <v>2478</v>
      </c>
      <c r="D96" s="393" t="s">
        <v>2477</v>
      </c>
      <c r="F96" s="394" t="s">
        <v>2476</v>
      </c>
      <c r="H96" s="394" t="s">
        <v>2475</v>
      </c>
      <c r="J96" s="393" t="s">
        <v>2474</v>
      </c>
    </row>
    <row r="97" spans="2:10" ht="222.75">
      <c r="C97" s="394" t="s">
        <v>2473</v>
      </c>
      <c r="D97" s="394" t="s">
        <v>2472</v>
      </c>
      <c r="F97" s="393" t="s">
        <v>2471</v>
      </c>
      <c r="H97" s="394" t="s">
        <v>2470</v>
      </c>
      <c r="J97" s="393" t="s">
        <v>2469</v>
      </c>
    </row>
    <row r="98" spans="2:10">
      <c r="B98" s="393" t="s">
        <v>2468</v>
      </c>
    </row>
    <row r="99" spans="2:10" ht="324">
      <c r="C99" s="394" t="s">
        <v>2467</v>
      </c>
      <c r="D99" s="394" t="s">
        <v>2466</v>
      </c>
      <c r="F99" s="393" t="s">
        <v>2465</v>
      </c>
      <c r="J99" s="394" t="s">
        <v>2464</v>
      </c>
    </row>
    <row r="100" spans="2:10" ht="303.75">
      <c r="C100" s="394" t="s">
        <v>2463</v>
      </c>
      <c r="D100" s="394" t="s">
        <v>2462</v>
      </c>
      <c r="F100" s="393" t="s">
        <v>2461</v>
      </c>
    </row>
    <row r="101" spans="2:10" ht="303.75">
      <c r="C101" s="394" t="s">
        <v>2460</v>
      </c>
      <c r="D101" s="394" t="s">
        <v>2459</v>
      </c>
      <c r="F101" s="393" t="s">
        <v>2458</v>
      </c>
    </row>
    <row r="102" spans="2:10" ht="409.5">
      <c r="C102" s="394" t="s">
        <v>2457</v>
      </c>
      <c r="D102" s="393" t="s">
        <v>2456</v>
      </c>
      <c r="J102" s="393" t="s">
        <v>2455</v>
      </c>
    </row>
    <row r="103" spans="2:10" ht="202.5">
      <c r="C103" s="394" t="s">
        <v>2454</v>
      </c>
    </row>
    <row r="104" spans="2:10">
      <c r="B104" s="393" t="s">
        <v>2453</v>
      </c>
    </row>
    <row r="105" spans="2:10" ht="344.25">
      <c r="C105" s="394" t="s">
        <v>2452</v>
      </c>
      <c r="D105" s="394" t="s">
        <v>2451</v>
      </c>
      <c r="F105" s="394" t="s">
        <v>2450</v>
      </c>
      <c r="J105" s="394" t="s">
        <v>2449</v>
      </c>
    </row>
    <row r="106" spans="2:10" ht="364.5">
      <c r="C106" s="394" t="s">
        <v>2448</v>
      </c>
      <c r="D106" s="394" t="s">
        <v>2447</v>
      </c>
      <c r="F106" s="394" t="s">
        <v>2396</v>
      </c>
      <c r="J106" s="393" t="s">
        <v>2446</v>
      </c>
    </row>
    <row r="107" spans="2:10" ht="405">
      <c r="C107" s="394" t="s">
        <v>2445</v>
      </c>
      <c r="D107" s="394" t="s">
        <v>2439</v>
      </c>
      <c r="F107" s="394" t="s">
        <v>2444</v>
      </c>
      <c r="J107" s="393" t="s">
        <v>2441</v>
      </c>
    </row>
    <row r="108" spans="2:10" ht="409.5">
      <c r="C108" s="394" t="s">
        <v>2443</v>
      </c>
      <c r="D108" s="394" t="s">
        <v>2439</v>
      </c>
      <c r="F108" s="394" t="s">
        <v>2442</v>
      </c>
      <c r="J108" s="393" t="s">
        <v>2441</v>
      </c>
    </row>
    <row r="109" spans="2:10" ht="409.5">
      <c r="C109" s="394" t="s">
        <v>2440</v>
      </c>
      <c r="D109" s="394" t="s">
        <v>2353</v>
      </c>
      <c r="F109" s="394" t="s">
        <v>2439</v>
      </c>
      <c r="J109" s="394" t="s">
        <v>2438</v>
      </c>
    </row>
    <row r="110" spans="2:10" ht="283.5">
      <c r="C110" s="394" t="s">
        <v>2437</v>
      </c>
      <c r="D110" s="393" t="s">
        <v>2436</v>
      </c>
      <c r="F110" s="394" t="s">
        <v>2435</v>
      </c>
    </row>
    <row r="111" spans="2:10" ht="324">
      <c r="C111" s="394" t="s">
        <v>2434</v>
      </c>
      <c r="D111" s="394" t="s">
        <v>2433</v>
      </c>
      <c r="J111" s="393" t="s">
        <v>2432</v>
      </c>
    </row>
    <row r="112" spans="2:10" ht="303.75">
      <c r="C112" s="394" t="s">
        <v>2431</v>
      </c>
      <c r="D112" s="394" t="s">
        <v>2430</v>
      </c>
      <c r="J112" s="394" t="s">
        <v>2429</v>
      </c>
    </row>
    <row r="113" spans="2:10" ht="344.25">
      <c r="C113" s="394" t="s">
        <v>2428</v>
      </c>
      <c r="D113" s="394" t="s">
        <v>2427</v>
      </c>
      <c r="J113" s="394" t="s">
        <v>2426</v>
      </c>
    </row>
    <row r="114" spans="2:10" ht="405">
      <c r="C114" s="394" t="s">
        <v>2425</v>
      </c>
      <c r="D114" s="394" t="s">
        <v>2424</v>
      </c>
      <c r="F114" s="394" t="s">
        <v>2423</v>
      </c>
      <c r="J114" s="394" t="s">
        <v>2422</v>
      </c>
    </row>
    <row r="115" spans="2:10" ht="324">
      <c r="C115" s="394" t="s">
        <v>2421</v>
      </c>
      <c r="D115" s="394" t="s">
        <v>2420</v>
      </c>
      <c r="F115" s="394" t="s">
        <v>2419</v>
      </c>
      <c r="J115" s="393" t="s">
        <v>2264</v>
      </c>
    </row>
    <row r="116" spans="2:10">
      <c r="B116" s="393" t="s">
        <v>2418</v>
      </c>
    </row>
    <row r="117" spans="2:10" ht="409.5">
      <c r="C117" s="394" t="s">
        <v>2417</v>
      </c>
      <c r="D117" s="394" t="s">
        <v>2416</v>
      </c>
      <c r="J117" s="394" t="s">
        <v>2415</v>
      </c>
    </row>
    <row r="118" spans="2:10" ht="324">
      <c r="C118" s="394" t="s">
        <v>2414</v>
      </c>
      <c r="D118" s="394" t="s">
        <v>2340</v>
      </c>
      <c r="F118" s="394" t="s">
        <v>2338</v>
      </c>
      <c r="J118" s="394" t="s">
        <v>2413</v>
      </c>
    </row>
    <row r="119" spans="2:10" ht="364.5">
      <c r="C119" s="394" t="s">
        <v>2412</v>
      </c>
      <c r="D119" s="394" t="s">
        <v>2411</v>
      </c>
      <c r="F119" s="394" t="s">
        <v>2410</v>
      </c>
      <c r="J119" s="394" t="s">
        <v>2409</v>
      </c>
    </row>
    <row r="120" spans="2:10" ht="364.5">
      <c r="C120" s="394" t="s">
        <v>2408</v>
      </c>
      <c r="D120" s="394" t="s">
        <v>2407</v>
      </c>
      <c r="J120" s="394" t="s">
        <v>2404</v>
      </c>
    </row>
    <row r="121" spans="2:10" ht="364.5">
      <c r="C121" s="394" t="s">
        <v>2406</v>
      </c>
      <c r="D121" s="394" t="s">
        <v>2405</v>
      </c>
      <c r="J121" s="394" t="s">
        <v>2404</v>
      </c>
    </row>
    <row r="122" spans="2:10" ht="409.5">
      <c r="C122" s="394" t="s">
        <v>2403</v>
      </c>
      <c r="D122" s="394" t="s">
        <v>2363</v>
      </c>
      <c r="F122" s="393" t="s">
        <v>2402</v>
      </c>
      <c r="J122" s="394" t="s">
        <v>2401</v>
      </c>
    </row>
    <row r="123" spans="2:10">
      <c r="B123" s="393" t="s">
        <v>2400</v>
      </c>
    </row>
    <row r="124" spans="2:10" ht="364.5">
      <c r="C124" s="394" t="s">
        <v>2399</v>
      </c>
      <c r="D124" s="394" t="s">
        <v>2398</v>
      </c>
      <c r="F124" s="394" t="s">
        <v>2397</v>
      </c>
      <c r="H124" s="394" t="s">
        <v>2396</v>
      </c>
      <c r="J124" s="394" t="s">
        <v>2395</v>
      </c>
    </row>
    <row r="125" spans="2:10" ht="263.25">
      <c r="C125" s="394" t="s">
        <v>2394</v>
      </c>
      <c r="D125" s="393" t="s">
        <v>2393</v>
      </c>
      <c r="F125" s="394" t="s">
        <v>2392</v>
      </c>
      <c r="J125" s="394" t="s">
        <v>2391</v>
      </c>
    </row>
    <row r="126" spans="2:10" ht="409.5">
      <c r="C126" s="394" t="s">
        <v>2390</v>
      </c>
      <c r="D126" s="394" t="s">
        <v>2389</v>
      </c>
      <c r="J126" s="394" t="s">
        <v>2388</v>
      </c>
    </row>
    <row r="127" spans="2:10" ht="409.5">
      <c r="C127" s="394" t="s">
        <v>2387</v>
      </c>
      <c r="D127" s="394" t="s">
        <v>2345</v>
      </c>
      <c r="F127" s="394" t="s">
        <v>2344</v>
      </c>
      <c r="H127" s="394" t="s">
        <v>2338</v>
      </c>
      <c r="J127" s="394" t="s">
        <v>2343</v>
      </c>
    </row>
    <row r="128" spans="2:10" ht="364.5">
      <c r="C128" s="394" t="s">
        <v>2386</v>
      </c>
      <c r="D128" s="394" t="s">
        <v>2345</v>
      </c>
      <c r="F128" s="394" t="s">
        <v>2344</v>
      </c>
      <c r="H128" s="394" t="s">
        <v>2338</v>
      </c>
      <c r="J128" s="394" t="s">
        <v>2343</v>
      </c>
    </row>
    <row r="129" spans="2:10" ht="324">
      <c r="C129" s="394" t="s">
        <v>2385</v>
      </c>
      <c r="D129" s="394" t="s">
        <v>2345</v>
      </c>
      <c r="F129" s="394" t="s">
        <v>2344</v>
      </c>
      <c r="H129" s="394" t="s">
        <v>2338</v>
      </c>
      <c r="J129" s="394" t="s">
        <v>2343</v>
      </c>
    </row>
    <row r="130" spans="2:10" ht="409.5">
      <c r="C130" s="394" t="s">
        <v>2384</v>
      </c>
      <c r="D130" s="394" t="s">
        <v>2345</v>
      </c>
      <c r="F130" s="394" t="s">
        <v>2344</v>
      </c>
      <c r="H130" s="394" t="s">
        <v>2338</v>
      </c>
      <c r="J130" s="394" t="s">
        <v>2343</v>
      </c>
    </row>
    <row r="131" spans="2:10" ht="344.25">
      <c r="C131" s="394" t="s">
        <v>2383</v>
      </c>
      <c r="D131" s="394" t="s">
        <v>2382</v>
      </c>
      <c r="J131" s="394" t="s">
        <v>2381</v>
      </c>
    </row>
    <row r="132" spans="2:10" ht="263.25">
      <c r="C132" s="394" t="s">
        <v>2380</v>
      </c>
      <c r="D132" s="393" t="s">
        <v>2379</v>
      </c>
      <c r="J132" s="394" t="s">
        <v>2337</v>
      </c>
    </row>
    <row r="133" spans="2:10" ht="409.5">
      <c r="C133" s="394" t="s">
        <v>2378</v>
      </c>
      <c r="D133" s="394" t="s">
        <v>2375</v>
      </c>
      <c r="F133" s="394" t="s">
        <v>2374</v>
      </c>
      <c r="J133" s="393" t="s">
        <v>2373</v>
      </c>
    </row>
    <row r="134" spans="2:10">
      <c r="B134" s="393" t="s">
        <v>2377</v>
      </c>
    </row>
    <row r="135" spans="2:10" ht="409.5">
      <c r="C135" s="394" t="s">
        <v>2376</v>
      </c>
      <c r="D135" s="394" t="s">
        <v>2375</v>
      </c>
      <c r="F135" s="394" t="s">
        <v>2374</v>
      </c>
      <c r="J135" s="393" t="s">
        <v>2373</v>
      </c>
    </row>
    <row r="136" spans="2:10" ht="409.5">
      <c r="C136" s="394" t="s">
        <v>2372</v>
      </c>
      <c r="D136" s="394" t="s">
        <v>2345</v>
      </c>
      <c r="F136" s="394" t="s">
        <v>2344</v>
      </c>
      <c r="H136" s="394" t="s">
        <v>2338</v>
      </c>
      <c r="J136" s="394" t="s">
        <v>2343</v>
      </c>
    </row>
    <row r="137" spans="2:10" ht="384.75">
      <c r="C137" s="394" t="s">
        <v>2371</v>
      </c>
      <c r="D137" s="394" t="s">
        <v>2345</v>
      </c>
      <c r="F137" s="394" t="s">
        <v>2344</v>
      </c>
      <c r="H137" s="394" t="s">
        <v>2338</v>
      </c>
      <c r="J137" s="394" t="s">
        <v>2343</v>
      </c>
    </row>
    <row r="138" spans="2:10" ht="409.5">
      <c r="C138" s="394" t="s">
        <v>2370</v>
      </c>
      <c r="D138" s="394" t="s">
        <v>2340</v>
      </c>
      <c r="F138" s="394" t="s">
        <v>2339</v>
      </c>
      <c r="H138" s="394" t="s">
        <v>2338</v>
      </c>
      <c r="J138" s="393" t="s">
        <v>2369</v>
      </c>
    </row>
    <row r="139" spans="2:10" ht="409.5">
      <c r="C139" s="394" t="s">
        <v>2368</v>
      </c>
      <c r="D139" s="394" t="s">
        <v>2345</v>
      </c>
      <c r="F139" s="394" t="s">
        <v>2344</v>
      </c>
      <c r="H139" s="394" t="s">
        <v>2338</v>
      </c>
      <c r="J139" s="394" t="s">
        <v>2343</v>
      </c>
    </row>
    <row r="140" spans="2:10" ht="283.5">
      <c r="C140" s="394" t="s">
        <v>2367</v>
      </c>
      <c r="D140" s="394" t="s">
        <v>2366</v>
      </c>
      <c r="F140" s="393" t="s">
        <v>2362</v>
      </c>
      <c r="J140" s="394" t="s">
        <v>2365</v>
      </c>
    </row>
    <row r="141" spans="2:10" ht="364.5">
      <c r="C141" s="394" t="s">
        <v>2364</v>
      </c>
      <c r="D141" s="394" t="s">
        <v>2363</v>
      </c>
      <c r="F141" s="393" t="s">
        <v>2362</v>
      </c>
      <c r="J141" s="394" t="s">
        <v>2361</v>
      </c>
    </row>
    <row r="142" spans="2:10" ht="283.5">
      <c r="C142" s="394" t="s">
        <v>2360</v>
      </c>
      <c r="F142" s="394" t="s">
        <v>2359</v>
      </c>
      <c r="J142" s="393" t="s">
        <v>2358</v>
      </c>
    </row>
    <row r="143" spans="2:10" ht="303.75">
      <c r="C143" s="394" t="s">
        <v>2357</v>
      </c>
      <c r="D143" s="394" t="s">
        <v>2356</v>
      </c>
      <c r="J143" s="394" t="s">
        <v>2355</v>
      </c>
    </row>
    <row r="144" spans="2:10" ht="409.5">
      <c r="C144" s="394" t="s">
        <v>2354</v>
      </c>
      <c r="D144" s="394" t="s">
        <v>2353</v>
      </c>
      <c r="F144" s="394" t="s">
        <v>2352</v>
      </c>
      <c r="J144" s="394" t="s">
        <v>2351</v>
      </c>
    </row>
    <row r="145" spans="2:10" ht="283.5">
      <c r="C145" s="394" t="s">
        <v>2350</v>
      </c>
      <c r="D145" s="394" t="s">
        <v>2349</v>
      </c>
      <c r="J145" s="394" t="s">
        <v>2348</v>
      </c>
    </row>
    <row r="146" spans="2:10">
      <c r="B146" s="393" t="s">
        <v>2347</v>
      </c>
    </row>
    <row r="147" spans="2:10" ht="324">
      <c r="C147" s="394" t="s">
        <v>2346</v>
      </c>
      <c r="D147" s="394" t="s">
        <v>2345</v>
      </c>
      <c r="F147" s="394" t="s">
        <v>2344</v>
      </c>
      <c r="H147" s="394" t="s">
        <v>2338</v>
      </c>
      <c r="J147" s="394" t="s">
        <v>2343</v>
      </c>
    </row>
    <row r="148" spans="2:10" ht="409.5">
      <c r="C148" s="394" t="s">
        <v>2342</v>
      </c>
      <c r="D148" s="394" t="s">
        <v>2340</v>
      </c>
      <c r="F148" s="394" t="s">
        <v>2339</v>
      </c>
      <c r="H148" s="394" t="s">
        <v>2338</v>
      </c>
      <c r="J148" s="394" t="s">
        <v>2337</v>
      </c>
    </row>
    <row r="149" spans="2:10" ht="409.5">
      <c r="C149" s="394" t="s">
        <v>2341</v>
      </c>
      <c r="D149" s="394" t="s">
        <v>2340</v>
      </c>
      <c r="F149" s="394" t="s">
        <v>2339</v>
      </c>
      <c r="H149" s="394" t="s">
        <v>2338</v>
      </c>
      <c r="J149" s="394" t="s">
        <v>2337</v>
      </c>
    </row>
    <row r="150" spans="2:10" ht="409.5">
      <c r="C150" s="394" t="s">
        <v>2336</v>
      </c>
      <c r="D150" s="394" t="s">
        <v>2335</v>
      </c>
      <c r="J150" s="394" t="s">
        <v>2334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E0398-4DD9-48E2-8C6A-F844F6DE1E4B}">
  <sheetPr>
    <outlinePr summaryBelow="0" summaryRight="0"/>
  </sheetPr>
  <dimension ref="A1:Z1000"/>
  <sheetViews>
    <sheetView workbookViewId="0"/>
  </sheetViews>
  <sheetFormatPr defaultColWidth="12.5703125" defaultRowHeight="15.75" customHeight="1"/>
  <cols>
    <col min="1" max="1" width="9.140625" style="327" customWidth="1"/>
    <col min="2" max="2" width="13.7109375" style="327" customWidth="1"/>
    <col min="3" max="3" width="15.28515625" style="327" customWidth="1"/>
    <col min="4" max="4" width="14.85546875" style="327" customWidth="1"/>
    <col min="5" max="5" width="133.7109375" style="327" customWidth="1"/>
    <col min="6" max="16384" width="12.5703125" style="327"/>
  </cols>
  <sheetData>
    <row r="1" spans="1:26" ht="15.75" customHeight="1">
      <c r="A1" s="336" t="s">
        <v>1272</v>
      </c>
      <c r="B1" s="335"/>
      <c r="C1" s="335"/>
      <c r="D1" s="335"/>
      <c r="E1" s="335"/>
      <c r="F1" s="334"/>
      <c r="G1" s="334"/>
      <c r="H1" s="334"/>
      <c r="I1" s="334"/>
      <c r="J1" s="334"/>
      <c r="K1" s="334"/>
      <c r="L1" s="334"/>
      <c r="M1" s="334"/>
      <c r="N1" s="334"/>
      <c r="O1" s="334"/>
      <c r="P1" s="334"/>
      <c r="Q1" s="334"/>
      <c r="R1" s="334"/>
      <c r="S1" s="334"/>
      <c r="T1" s="334"/>
      <c r="U1" s="334"/>
      <c r="V1" s="334"/>
      <c r="W1" s="334"/>
      <c r="X1" s="334"/>
      <c r="Y1" s="334"/>
      <c r="Z1" s="334"/>
    </row>
    <row r="2" spans="1:26" ht="15.75" customHeight="1">
      <c r="A2" s="333" t="s">
        <v>1249</v>
      </c>
      <c r="B2" s="333" t="s">
        <v>1248</v>
      </c>
      <c r="C2" s="333" t="s">
        <v>1247</v>
      </c>
      <c r="D2" s="333" t="s">
        <v>1246</v>
      </c>
      <c r="E2" s="332" t="s">
        <v>1245</v>
      </c>
      <c r="F2" s="332"/>
      <c r="G2" s="332"/>
      <c r="H2" s="332"/>
      <c r="I2" s="332"/>
      <c r="J2" s="332"/>
      <c r="K2" s="332"/>
      <c r="L2" s="332"/>
      <c r="M2" s="332"/>
      <c r="N2" s="332"/>
      <c r="O2" s="332"/>
      <c r="P2" s="332"/>
      <c r="Q2" s="332"/>
      <c r="R2" s="332"/>
      <c r="S2" s="332"/>
      <c r="T2" s="332"/>
      <c r="U2" s="332"/>
      <c r="V2" s="332"/>
      <c r="W2" s="332"/>
      <c r="X2" s="332"/>
      <c r="Y2" s="332"/>
      <c r="Z2" s="332"/>
    </row>
    <row r="3" spans="1:26" ht="15.75" customHeight="1">
      <c r="A3" s="328" t="s">
        <v>1271</v>
      </c>
      <c r="B3" s="328"/>
      <c r="C3" s="328"/>
      <c r="D3" s="328"/>
    </row>
    <row r="4" spans="1:26" ht="15.75" customHeight="1">
      <c r="A4" s="328" t="s">
        <v>1270</v>
      </c>
      <c r="B4" s="328"/>
      <c r="C4" s="328"/>
      <c r="D4" s="328"/>
    </row>
    <row r="5" spans="1:26" ht="15.75" customHeight="1">
      <c r="A5" s="328" t="s">
        <v>1269</v>
      </c>
      <c r="B5" s="328"/>
      <c r="C5" s="328"/>
      <c r="D5" s="328"/>
    </row>
    <row r="6" spans="1:26" ht="15.75" customHeight="1">
      <c r="A6" s="328" t="s">
        <v>1268</v>
      </c>
      <c r="B6" s="328"/>
      <c r="C6" s="328"/>
      <c r="D6" s="328"/>
    </row>
    <row r="7" spans="1:26" ht="15.75" customHeight="1">
      <c r="A7" s="328" t="s">
        <v>1267</v>
      </c>
      <c r="B7" s="328"/>
      <c r="C7" s="328"/>
      <c r="D7" s="328"/>
    </row>
    <row r="8" spans="1:26" ht="15.75" customHeight="1">
      <c r="A8" s="328" t="s">
        <v>1266</v>
      </c>
      <c r="B8" s="328"/>
      <c r="C8" s="328"/>
      <c r="D8" s="328"/>
    </row>
    <row r="9" spans="1:26" ht="15.75" customHeight="1">
      <c r="A9" s="328" t="s">
        <v>1265</v>
      </c>
      <c r="B9" s="328"/>
      <c r="C9" s="328"/>
      <c r="D9" s="328"/>
    </row>
    <row r="10" spans="1:26" ht="15.75" customHeight="1">
      <c r="A10" s="328" t="s">
        <v>1264</v>
      </c>
      <c r="B10" s="328">
        <v>4.5</v>
      </c>
      <c r="C10" s="328"/>
      <c r="D10" s="328"/>
    </row>
    <row r="11" spans="1:26" ht="15.75" customHeight="1">
      <c r="A11" s="328" t="s">
        <v>1263</v>
      </c>
      <c r="B11" s="328"/>
      <c r="C11" s="328"/>
      <c r="D11" s="328"/>
    </row>
    <row r="12" spans="1:26" ht="15.75" customHeight="1">
      <c r="A12" s="328" t="s">
        <v>1262</v>
      </c>
      <c r="B12" s="328"/>
      <c r="C12" s="328"/>
      <c r="D12" s="328"/>
    </row>
    <row r="13" spans="1:26" ht="15.75" customHeight="1">
      <c r="A13" s="328" t="s">
        <v>1261</v>
      </c>
      <c r="B13" s="328"/>
      <c r="C13" s="328"/>
      <c r="D13" s="328"/>
    </row>
    <row r="14" spans="1:26" ht="15.75" customHeight="1">
      <c r="A14" s="328" t="s">
        <v>1260</v>
      </c>
      <c r="B14" s="328"/>
      <c r="C14" s="328"/>
      <c r="D14" s="328"/>
    </row>
    <row r="15" spans="1:26" ht="15.75" customHeight="1">
      <c r="A15" s="328" t="s">
        <v>1259</v>
      </c>
      <c r="B15" s="328"/>
      <c r="C15" s="328"/>
      <c r="D15" s="328"/>
    </row>
    <row r="16" spans="1:26" ht="15.75" customHeight="1">
      <c r="A16" s="328" t="s">
        <v>1258</v>
      </c>
      <c r="B16" s="328">
        <v>5.25</v>
      </c>
      <c r="C16" s="328"/>
      <c r="D16" s="328"/>
    </row>
    <row r="17" spans="1:26" ht="15.75" customHeight="1">
      <c r="A17" s="328" t="s">
        <v>1257</v>
      </c>
      <c r="B17" s="328"/>
      <c r="C17" s="328"/>
      <c r="D17" s="328"/>
    </row>
    <row r="18" spans="1:26" ht="15.75" customHeight="1">
      <c r="A18" s="328" t="s">
        <v>1256</v>
      </c>
      <c r="B18" s="328"/>
      <c r="C18" s="328"/>
      <c r="D18" s="328"/>
    </row>
    <row r="19" spans="1:26" ht="15.75" customHeight="1">
      <c r="A19" s="328" t="s">
        <v>1255</v>
      </c>
      <c r="B19" s="328"/>
      <c r="C19" s="328"/>
      <c r="D19" s="328"/>
    </row>
    <row r="20" spans="1:26" ht="15.75" customHeight="1">
      <c r="A20" s="328" t="s">
        <v>1254</v>
      </c>
      <c r="B20" s="328"/>
      <c r="C20" s="328"/>
      <c r="D20" s="328"/>
    </row>
    <row r="21" spans="1:26" ht="15.75" customHeight="1">
      <c r="A21" s="328" t="s">
        <v>1253</v>
      </c>
      <c r="B21" s="328"/>
      <c r="C21" s="328"/>
      <c r="D21" s="328"/>
    </row>
    <row r="22" spans="1:26" ht="15.75" customHeight="1">
      <c r="A22" s="328" t="s">
        <v>1252</v>
      </c>
      <c r="B22" s="328"/>
      <c r="C22" s="328"/>
      <c r="D22" s="328"/>
    </row>
    <row r="23" spans="1:26" ht="15.75" customHeight="1">
      <c r="A23" s="328" t="s">
        <v>1251</v>
      </c>
      <c r="B23" s="328"/>
      <c r="C23" s="328"/>
      <c r="D23" s="328"/>
    </row>
    <row r="24" spans="1:26" ht="12.75">
      <c r="A24" s="328" t="s">
        <v>1250</v>
      </c>
      <c r="B24" s="328">
        <v>5.75</v>
      </c>
      <c r="C24" s="328"/>
      <c r="D24" s="328"/>
    </row>
    <row r="25" spans="1:26" ht="12.75">
      <c r="A25" s="333" t="s">
        <v>1249</v>
      </c>
      <c r="B25" s="333" t="s">
        <v>1248</v>
      </c>
      <c r="C25" s="333" t="s">
        <v>1247</v>
      </c>
      <c r="D25" s="333" t="s">
        <v>1246</v>
      </c>
      <c r="E25" s="332" t="s">
        <v>1245</v>
      </c>
      <c r="F25" s="331"/>
      <c r="G25" s="331"/>
      <c r="H25" s="331"/>
      <c r="I25" s="331"/>
      <c r="J25" s="331"/>
      <c r="K25" s="331"/>
      <c r="L25" s="331"/>
      <c r="M25" s="331"/>
      <c r="N25" s="331"/>
      <c r="O25" s="331"/>
      <c r="P25" s="331"/>
      <c r="Q25" s="331"/>
      <c r="R25" s="331"/>
      <c r="S25" s="331"/>
      <c r="T25" s="331"/>
      <c r="U25" s="331"/>
      <c r="V25" s="331"/>
      <c r="W25" s="331"/>
      <c r="X25" s="331"/>
      <c r="Y25" s="331"/>
      <c r="Z25" s="331"/>
    </row>
    <row r="26" spans="1:26" ht="12.75">
      <c r="A26" s="330"/>
      <c r="B26" s="330"/>
      <c r="C26" s="330"/>
      <c r="D26" s="330"/>
      <c r="E26" s="329"/>
      <c r="F26" s="329"/>
      <c r="G26" s="329"/>
      <c r="H26" s="329"/>
      <c r="I26" s="329"/>
      <c r="J26" s="329"/>
      <c r="K26" s="329"/>
      <c r="L26" s="329"/>
      <c r="M26" s="329"/>
      <c r="N26" s="329"/>
      <c r="O26" s="329"/>
      <c r="P26" s="329"/>
      <c r="Q26" s="329"/>
      <c r="R26" s="329"/>
      <c r="S26" s="329"/>
      <c r="T26" s="329"/>
      <c r="U26" s="329"/>
      <c r="V26" s="329"/>
      <c r="W26" s="329"/>
      <c r="X26" s="329"/>
      <c r="Y26" s="329"/>
      <c r="Z26" s="329"/>
    </row>
    <row r="27" spans="1:26" ht="12.75">
      <c r="A27" s="330"/>
      <c r="B27" s="330"/>
      <c r="C27" s="330"/>
      <c r="D27" s="330"/>
      <c r="E27" s="329"/>
      <c r="F27" s="329"/>
      <c r="G27" s="329"/>
      <c r="H27" s="329"/>
      <c r="I27" s="329"/>
      <c r="J27" s="329"/>
      <c r="K27" s="329"/>
      <c r="L27" s="329"/>
      <c r="M27" s="329"/>
      <c r="N27" s="329"/>
      <c r="O27" s="329"/>
      <c r="P27" s="329"/>
      <c r="Q27" s="329"/>
      <c r="R27" s="329"/>
      <c r="S27" s="329"/>
      <c r="T27" s="329"/>
      <c r="U27" s="329"/>
      <c r="V27" s="329"/>
      <c r="W27" s="329"/>
      <c r="X27" s="329"/>
      <c r="Y27" s="329"/>
      <c r="Z27" s="329"/>
    </row>
    <row r="28" spans="1:26" ht="12.75">
      <c r="A28" s="330"/>
      <c r="B28" s="330"/>
      <c r="C28" s="330"/>
      <c r="D28" s="330"/>
      <c r="E28" s="329"/>
      <c r="F28" s="329"/>
      <c r="G28" s="329"/>
      <c r="H28" s="329"/>
      <c r="I28" s="329"/>
      <c r="J28" s="329"/>
      <c r="K28" s="329"/>
      <c r="L28" s="329"/>
      <c r="M28" s="329"/>
      <c r="N28" s="329"/>
      <c r="O28" s="329"/>
      <c r="P28" s="329"/>
      <c r="Q28" s="329"/>
      <c r="R28" s="329"/>
      <c r="S28" s="329"/>
      <c r="T28" s="329"/>
      <c r="U28" s="329"/>
      <c r="V28" s="329"/>
      <c r="W28" s="329"/>
      <c r="X28" s="329"/>
      <c r="Y28" s="329"/>
      <c r="Z28" s="329"/>
    </row>
    <row r="29" spans="1:26" ht="12.75">
      <c r="A29" s="330"/>
      <c r="B29" s="330"/>
      <c r="C29" s="330"/>
      <c r="D29" s="330"/>
      <c r="E29" s="329"/>
      <c r="F29" s="329"/>
      <c r="G29" s="329"/>
      <c r="H29" s="329"/>
      <c r="I29" s="329"/>
      <c r="J29" s="329"/>
      <c r="K29" s="329"/>
      <c r="L29" s="329"/>
      <c r="M29" s="329"/>
      <c r="N29" s="329"/>
      <c r="O29" s="329"/>
      <c r="P29" s="329"/>
      <c r="Q29" s="329"/>
      <c r="R29" s="329"/>
      <c r="S29" s="329"/>
      <c r="T29" s="329"/>
      <c r="U29" s="329"/>
      <c r="V29" s="329"/>
      <c r="W29" s="329"/>
      <c r="X29" s="329"/>
      <c r="Y29" s="329"/>
      <c r="Z29" s="329"/>
    </row>
    <row r="30" spans="1:26" ht="12.75">
      <c r="A30" s="330"/>
      <c r="B30" s="330"/>
      <c r="C30" s="330"/>
      <c r="D30" s="330"/>
      <c r="E30" s="329"/>
      <c r="F30" s="329"/>
      <c r="G30" s="329"/>
      <c r="H30" s="329"/>
      <c r="I30" s="329"/>
      <c r="J30" s="329"/>
      <c r="K30" s="329"/>
      <c r="L30" s="329"/>
      <c r="M30" s="329"/>
      <c r="N30" s="329"/>
      <c r="O30" s="329"/>
      <c r="P30" s="329"/>
      <c r="Q30" s="329"/>
      <c r="R30" s="329"/>
      <c r="S30" s="329"/>
      <c r="T30" s="329"/>
      <c r="U30" s="329"/>
      <c r="V30" s="329"/>
      <c r="W30" s="329"/>
      <c r="X30" s="329"/>
      <c r="Y30" s="329"/>
      <c r="Z30" s="329"/>
    </row>
    <row r="31" spans="1:26" ht="12.75">
      <c r="A31" s="330"/>
      <c r="B31" s="330"/>
      <c r="C31" s="330"/>
      <c r="D31" s="330"/>
      <c r="E31" s="329"/>
      <c r="F31" s="329"/>
      <c r="G31" s="329"/>
      <c r="H31" s="329"/>
      <c r="I31" s="329"/>
      <c r="J31" s="329"/>
      <c r="K31" s="329"/>
      <c r="L31" s="329"/>
      <c r="M31" s="329"/>
      <c r="N31" s="329"/>
      <c r="O31" s="329"/>
      <c r="P31" s="329"/>
      <c r="Q31" s="329"/>
      <c r="R31" s="329"/>
      <c r="S31" s="329"/>
      <c r="T31" s="329"/>
      <c r="U31" s="329"/>
      <c r="V31" s="329"/>
      <c r="W31" s="329"/>
      <c r="X31" s="329"/>
      <c r="Y31" s="329"/>
      <c r="Z31" s="329"/>
    </row>
    <row r="32" spans="1:26" ht="12.75">
      <c r="A32" s="330"/>
      <c r="B32" s="330"/>
      <c r="C32" s="330"/>
      <c r="D32" s="330"/>
      <c r="E32" s="329"/>
      <c r="F32" s="329"/>
      <c r="G32" s="329"/>
      <c r="H32" s="329"/>
      <c r="I32" s="329"/>
      <c r="J32" s="329"/>
      <c r="K32" s="329"/>
      <c r="L32" s="329"/>
      <c r="M32" s="329"/>
      <c r="N32" s="329"/>
      <c r="O32" s="329"/>
      <c r="P32" s="329"/>
      <c r="Q32" s="329"/>
      <c r="R32" s="329"/>
      <c r="S32" s="329"/>
      <c r="T32" s="329"/>
      <c r="U32" s="329"/>
      <c r="V32" s="329"/>
      <c r="W32" s="329"/>
      <c r="X32" s="329"/>
      <c r="Y32" s="329"/>
      <c r="Z32" s="329"/>
    </row>
    <row r="33" spans="1:26" ht="12.75">
      <c r="A33" s="330"/>
      <c r="B33" s="330"/>
      <c r="C33" s="330"/>
      <c r="D33" s="330"/>
      <c r="E33" s="329"/>
      <c r="F33" s="329"/>
      <c r="G33" s="329"/>
      <c r="H33" s="329"/>
      <c r="I33" s="329"/>
      <c r="J33" s="329"/>
      <c r="K33" s="329"/>
      <c r="L33" s="329"/>
      <c r="M33" s="329"/>
      <c r="N33" s="329"/>
      <c r="O33" s="329"/>
      <c r="P33" s="329"/>
      <c r="Q33" s="329"/>
      <c r="R33" s="329"/>
      <c r="S33" s="329"/>
      <c r="T33" s="329"/>
      <c r="U33" s="329"/>
      <c r="V33" s="329"/>
      <c r="W33" s="329"/>
      <c r="X33" s="329"/>
      <c r="Y33" s="329"/>
      <c r="Z33" s="329"/>
    </row>
    <row r="34" spans="1:26" ht="12.75">
      <c r="A34" s="330"/>
      <c r="B34" s="330"/>
      <c r="C34" s="330"/>
      <c r="D34" s="330"/>
      <c r="E34" s="329"/>
      <c r="F34" s="329"/>
      <c r="G34" s="329"/>
      <c r="H34" s="329"/>
      <c r="I34" s="329"/>
      <c r="J34" s="329"/>
      <c r="K34" s="329"/>
      <c r="L34" s="329"/>
      <c r="M34" s="329"/>
      <c r="N34" s="329"/>
      <c r="O34" s="329"/>
      <c r="P34" s="329"/>
      <c r="Q34" s="329"/>
      <c r="R34" s="329"/>
      <c r="S34" s="329"/>
      <c r="T34" s="329"/>
      <c r="U34" s="329"/>
      <c r="V34" s="329"/>
      <c r="W34" s="329"/>
      <c r="X34" s="329"/>
      <c r="Y34" s="329"/>
      <c r="Z34" s="329"/>
    </row>
    <row r="35" spans="1:26" ht="12.75">
      <c r="A35" s="330"/>
      <c r="B35" s="330"/>
      <c r="C35" s="330"/>
      <c r="D35" s="330"/>
      <c r="E35" s="329"/>
      <c r="F35" s="329"/>
      <c r="G35" s="329"/>
      <c r="H35" s="329"/>
      <c r="I35" s="329"/>
      <c r="J35" s="329"/>
      <c r="K35" s="329"/>
      <c r="L35" s="329"/>
      <c r="M35" s="329"/>
      <c r="N35" s="329"/>
      <c r="O35" s="329"/>
      <c r="P35" s="329"/>
      <c r="Q35" s="329"/>
      <c r="R35" s="329"/>
      <c r="S35" s="329"/>
      <c r="T35" s="329"/>
      <c r="U35" s="329"/>
      <c r="V35" s="329"/>
      <c r="W35" s="329"/>
      <c r="X35" s="329"/>
      <c r="Y35" s="329"/>
      <c r="Z35" s="329"/>
    </row>
    <row r="36" spans="1:26" ht="12.75">
      <c r="A36" s="330"/>
      <c r="B36" s="330"/>
      <c r="C36" s="330"/>
      <c r="D36" s="330"/>
      <c r="E36" s="329"/>
      <c r="F36" s="329"/>
      <c r="G36" s="329"/>
      <c r="H36" s="329"/>
      <c r="I36" s="329"/>
      <c r="J36" s="329"/>
      <c r="K36" s="329"/>
      <c r="L36" s="329"/>
      <c r="M36" s="329"/>
      <c r="N36" s="329"/>
      <c r="O36" s="329"/>
      <c r="P36" s="329"/>
      <c r="Q36" s="329"/>
      <c r="R36" s="329"/>
      <c r="S36" s="329"/>
      <c r="T36" s="329"/>
      <c r="U36" s="329"/>
      <c r="V36" s="329"/>
      <c r="W36" s="329"/>
      <c r="X36" s="329"/>
      <c r="Y36" s="329"/>
      <c r="Z36" s="329"/>
    </row>
    <row r="37" spans="1:26" ht="12.75">
      <c r="A37" s="330"/>
      <c r="B37" s="330"/>
      <c r="C37" s="330"/>
      <c r="D37" s="330"/>
      <c r="E37" s="329"/>
      <c r="F37" s="329"/>
      <c r="G37" s="329"/>
      <c r="H37" s="329"/>
      <c r="I37" s="329"/>
      <c r="J37" s="329"/>
      <c r="K37" s="329"/>
      <c r="L37" s="329"/>
      <c r="M37" s="329"/>
      <c r="N37" s="329"/>
      <c r="O37" s="329"/>
      <c r="P37" s="329"/>
      <c r="Q37" s="329"/>
      <c r="R37" s="329"/>
      <c r="S37" s="329"/>
      <c r="T37" s="329"/>
      <c r="U37" s="329"/>
      <c r="V37" s="329"/>
      <c r="W37" s="329"/>
      <c r="X37" s="329"/>
      <c r="Y37" s="329"/>
      <c r="Z37" s="329"/>
    </row>
    <row r="38" spans="1:26" ht="12.75">
      <c r="A38" s="330"/>
      <c r="B38" s="330"/>
      <c r="C38" s="330"/>
      <c r="D38" s="330"/>
      <c r="E38" s="329"/>
      <c r="F38" s="329"/>
      <c r="G38" s="329"/>
      <c r="H38" s="329"/>
      <c r="I38" s="329"/>
      <c r="J38" s="329"/>
      <c r="K38" s="329"/>
      <c r="L38" s="329"/>
      <c r="M38" s="329"/>
      <c r="N38" s="329"/>
      <c r="O38" s="329"/>
      <c r="P38" s="329"/>
      <c r="Q38" s="329"/>
      <c r="R38" s="329"/>
      <c r="S38" s="329"/>
      <c r="T38" s="329"/>
      <c r="U38" s="329"/>
      <c r="V38" s="329"/>
      <c r="W38" s="329"/>
      <c r="X38" s="329"/>
      <c r="Y38" s="329"/>
      <c r="Z38" s="329"/>
    </row>
    <row r="39" spans="1:26" ht="12.75">
      <c r="A39" s="330"/>
      <c r="B39" s="330"/>
      <c r="C39" s="330"/>
      <c r="D39" s="330"/>
      <c r="E39" s="329"/>
      <c r="F39" s="329"/>
      <c r="G39" s="329"/>
      <c r="H39" s="329"/>
      <c r="I39" s="329"/>
      <c r="J39" s="329"/>
      <c r="K39" s="329"/>
      <c r="L39" s="329"/>
      <c r="M39" s="329"/>
      <c r="N39" s="329"/>
      <c r="O39" s="329"/>
      <c r="P39" s="329"/>
      <c r="Q39" s="329"/>
      <c r="R39" s="329"/>
      <c r="S39" s="329"/>
      <c r="T39" s="329"/>
      <c r="U39" s="329"/>
      <c r="V39" s="329"/>
      <c r="W39" s="329"/>
      <c r="X39" s="329"/>
      <c r="Y39" s="329"/>
      <c r="Z39" s="329"/>
    </row>
    <row r="40" spans="1:26" ht="12.75">
      <c r="A40" s="330"/>
      <c r="B40" s="330"/>
      <c r="C40" s="330"/>
      <c r="D40" s="330"/>
      <c r="E40" s="329"/>
      <c r="F40" s="329"/>
      <c r="G40" s="329"/>
      <c r="H40" s="329"/>
      <c r="I40" s="329"/>
      <c r="J40" s="329"/>
      <c r="K40" s="329"/>
      <c r="L40" s="329"/>
      <c r="M40" s="329"/>
      <c r="N40" s="329"/>
      <c r="O40" s="329"/>
      <c r="P40" s="329"/>
      <c r="Q40" s="329"/>
      <c r="R40" s="329"/>
      <c r="S40" s="329"/>
      <c r="T40" s="329"/>
      <c r="U40" s="329"/>
      <c r="V40" s="329"/>
      <c r="W40" s="329"/>
      <c r="X40" s="329"/>
      <c r="Y40" s="329"/>
      <c r="Z40" s="329"/>
    </row>
    <row r="41" spans="1:26" ht="12.75">
      <c r="A41" s="330"/>
      <c r="B41" s="330"/>
      <c r="C41" s="330"/>
      <c r="D41" s="330"/>
      <c r="E41" s="329"/>
      <c r="F41" s="329"/>
      <c r="G41" s="329"/>
      <c r="H41" s="329"/>
      <c r="I41" s="329"/>
      <c r="J41" s="329"/>
      <c r="K41" s="329"/>
      <c r="L41" s="329"/>
      <c r="M41" s="329"/>
      <c r="N41" s="329"/>
      <c r="O41" s="329"/>
      <c r="P41" s="329"/>
      <c r="Q41" s="329"/>
      <c r="R41" s="329"/>
      <c r="S41" s="329"/>
      <c r="T41" s="329"/>
      <c r="U41" s="329"/>
      <c r="V41" s="329"/>
      <c r="W41" s="329"/>
      <c r="X41" s="329"/>
      <c r="Y41" s="329"/>
      <c r="Z41" s="329"/>
    </row>
    <row r="42" spans="1:26" ht="12.75">
      <c r="A42" s="330"/>
      <c r="B42" s="330"/>
      <c r="C42" s="330"/>
      <c r="D42" s="330"/>
      <c r="E42" s="329"/>
      <c r="F42" s="329"/>
      <c r="G42" s="329"/>
      <c r="H42" s="329"/>
      <c r="I42" s="329"/>
      <c r="J42" s="329"/>
      <c r="K42" s="329"/>
      <c r="L42" s="329"/>
      <c r="M42" s="329"/>
      <c r="N42" s="329"/>
      <c r="O42" s="329"/>
      <c r="P42" s="329"/>
      <c r="Q42" s="329"/>
      <c r="R42" s="329"/>
      <c r="S42" s="329"/>
      <c r="T42" s="329"/>
      <c r="U42" s="329"/>
      <c r="V42" s="329"/>
      <c r="W42" s="329"/>
      <c r="X42" s="329"/>
      <c r="Y42" s="329"/>
      <c r="Z42" s="329"/>
    </row>
    <row r="43" spans="1:26" ht="12.75">
      <c r="A43" s="330"/>
      <c r="B43" s="330"/>
      <c r="C43" s="330"/>
      <c r="D43" s="330"/>
      <c r="E43" s="329"/>
      <c r="F43" s="329"/>
      <c r="G43" s="329"/>
      <c r="H43" s="329"/>
      <c r="I43" s="329"/>
      <c r="J43" s="329"/>
      <c r="K43" s="329"/>
      <c r="L43" s="329"/>
      <c r="M43" s="329"/>
      <c r="N43" s="329"/>
      <c r="O43" s="329"/>
      <c r="P43" s="329"/>
      <c r="Q43" s="329"/>
      <c r="R43" s="329"/>
      <c r="S43" s="329"/>
      <c r="T43" s="329"/>
      <c r="U43" s="329"/>
      <c r="V43" s="329"/>
      <c r="W43" s="329"/>
      <c r="X43" s="329"/>
      <c r="Y43" s="329"/>
      <c r="Z43" s="329"/>
    </row>
    <row r="44" spans="1:26" ht="12.75">
      <c r="A44" s="330"/>
      <c r="B44" s="330"/>
      <c r="C44" s="330"/>
      <c r="D44" s="330"/>
      <c r="E44" s="329"/>
      <c r="F44" s="329"/>
      <c r="G44" s="329"/>
      <c r="H44" s="329"/>
      <c r="I44" s="329"/>
      <c r="J44" s="329"/>
      <c r="K44" s="329"/>
      <c r="L44" s="329"/>
      <c r="M44" s="329"/>
      <c r="N44" s="329"/>
      <c r="O44" s="329"/>
      <c r="P44" s="329"/>
      <c r="Q44" s="329"/>
      <c r="R44" s="329"/>
      <c r="S44" s="329"/>
      <c r="T44" s="329"/>
      <c r="U44" s="329"/>
      <c r="V44" s="329"/>
      <c r="W44" s="329"/>
      <c r="X44" s="329"/>
      <c r="Y44" s="329"/>
      <c r="Z44" s="329"/>
    </row>
    <row r="45" spans="1:26" ht="12.75">
      <c r="A45" s="330"/>
      <c r="B45" s="330"/>
      <c r="C45" s="330"/>
      <c r="D45" s="330"/>
      <c r="E45" s="329"/>
      <c r="F45" s="329"/>
      <c r="G45" s="329"/>
      <c r="H45" s="329"/>
      <c r="I45" s="329"/>
      <c r="J45" s="329"/>
      <c r="K45" s="329"/>
      <c r="L45" s="329"/>
      <c r="M45" s="329"/>
      <c r="N45" s="329"/>
      <c r="O45" s="329"/>
      <c r="P45" s="329"/>
      <c r="Q45" s="329"/>
      <c r="R45" s="329"/>
      <c r="S45" s="329"/>
      <c r="T45" s="329"/>
      <c r="U45" s="329"/>
      <c r="V45" s="329"/>
      <c r="W45" s="329"/>
      <c r="X45" s="329"/>
      <c r="Y45" s="329"/>
      <c r="Z45" s="329"/>
    </row>
    <row r="46" spans="1:26" ht="12.75">
      <c r="A46" s="330"/>
      <c r="B46" s="330"/>
      <c r="C46" s="330"/>
      <c r="D46" s="330"/>
      <c r="E46" s="329"/>
      <c r="F46" s="329"/>
      <c r="G46" s="329"/>
      <c r="H46" s="329"/>
      <c r="I46" s="329"/>
      <c r="J46" s="329"/>
      <c r="K46" s="329"/>
      <c r="L46" s="329"/>
      <c r="M46" s="329"/>
      <c r="N46" s="329"/>
      <c r="O46" s="329"/>
      <c r="P46" s="329"/>
      <c r="Q46" s="329"/>
      <c r="R46" s="329"/>
      <c r="S46" s="329"/>
      <c r="T46" s="329"/>
      <c r="U46" s="329"/>
      <c r="V46" s="329"/>
      <c r="W46" s="329"/>
      <c r="X46" s="329"/>
      <c r="Y46" s="329"/>
      <c r="Z46" s="329"/>
    </row>
    <row r="47" spans="1:26" ht="12.75">
      <c r="A47" s="330"/>
      <c r="B47" s="330"/>
      <c r="C47" s="330"/>
      <c r="D47" s="330"/>
      <c r="E47" s="329"/>
      <c r="F47" s="329"/>
      <c r="G47" s="329"/>
      <c r="H47" s="329"/>
      <c r="I47" s="329"/>
      <c r="J47" s="329"/>
      <c r="K47" s="329"/>
      <c r="L47" s="329"/>
      <c r="M47" s="329"/>
      <c r="N47" s="329"/>
      <c r="O47" s="329"/>
      <c r="P47" s="329"/>
      <c r="Q47" s="329"/>
      <c r="R47" s="329"/>
      <c r="S47" s="329"/>
      <c r="T47" s="329"/>
      <c r="U47" s="329"/>
      <c r="V47" s="329"/>
      <c r="W47" s="329"/>
      <c r="X47" s="329"/>
      <c r="Y47" s="329"/>
      <c r="Z47" s="329"/>
    </row>
    <row r="48" spans="1:26" ht="12.75">
      <c r="A48" s="330"/>
      <c r="B48" s="330"/>
      <c r="C48" s="330"/>
      <c r="D48" s="330"/>
      <c r="E48" s="329"/>
      <c r="F48" s="329"/>
      <c r="G48" s="329"/>
      <c r="H48" s="329"/>
      <c r="I48" s="329"/>
      <c r="J48" s="329"/>
      <c r="K48" s="329"/>
      <c r="L48" s="329"/>
      <c r="M48" s="329"/>
      <c r="N48" s="329"/>
      <c r="O48" s="329"/>
      <c r="P48" s="329"/>
      <c r="Q48" s="329"/>
      <c r="R48" s="329"/>
      <c r="S48" s="329"/>
      <c r="T48" s="329"/>
      <c r="U48" s="329"/>
      <c r="V48" s="329"/>
      <c r="W48" s="329"/>
      <c r="X48" s="329"/>
      <c r="Y48" s="329"/>
      <c r="Z48" s="329"/>
    </row>
    <row r="49" spans="1:26" ht="12.75">
      <c r="A49" s="330"/>
      <c r="B49" s="330"/>
      <c r="C49" s="330"/>
      <c r="D49" s="330"/>
      <c r="E49" s="329"/>
      <c r="F49" s="329"/>
      <c r="G49" s="329"/>
      <c r="H49" s="329"/>
      <c r="I49" s="329"/>
      <c r="J49" s="329"/>
      <c r="K49" s="329"/>
      <c r="L49" s="329"/>
      <c r="M49" s="329"/>
      <c r="N49" s="329"/>
      <c r="O49" s="329"/>
      <c r="P49" s="329"/>
      <c r="Q49" s="329"/>
      <c r="R49" s="329"/>
      <c r="S49" s="329"/>
      <c r="T49" s="329"/>
      <c r="U49" s="329"/>
      <c r="V49" s="329"/>
      <c r="W49" s="329"/>
      <c r="X49" s="329"/>
      <c r="Y49" s="329"/>
      <c r="Z49" s="329"/>
    </row>
    <row r="50" spans="1:26" ht="12.75">
      <c r="A50" s="330"/>
      <c r="B50" s="330"/>
      <c r="C50" s="330"/>
      <c r="D50" s="330"/>
      <c r="E50" s="329"/>
      <c r="F50" s="329"/>
      <c r="G50" s="329"/>
      <c r="H50" s="329"/>
      <c r="I50" s="329"/>
      <c r="J50" s="329"/>
      <c r="K50" s="329"/>
      <c r="L50" s="329"/>
      <c r="M50" s="329"/>
      <c r="N50" s="329"/>
      <c r="O50" s="329"/>
      <c r="P50" s="329"/>
      <c r="Q50" s="329"/>
      <c r="R50" s="329"/>
      <c r="S50" s="329"/>
      <c r="T50" s="329"/>
      <c r="U50" s="329"/>
      <c r="V50" s="329"/>
      <c r="W50" s="329"/>
      <c r="X50" s="329"/>
      <c r="Y50" s="329"/>
      <c r="Z50" s="329"/>
    </row>
    <row r="51" spans="1:26" ht="12.75">
      <c r="A51" s="330"/>
      <c r="B51" s="330"/>
      <c r="C51" s="330"/>
      <c r="D51" s="330"/>
      <c r="E51" s="329"/>
      <c r="F51" s="329"/>
      <c r="G51" s="329"/>
      <c r="H51" s="329"/>
      <c r="I51" s="329"/>
      <c r="J51" s="329"/>
      <c r="K51" s="329"/>
      <c r="L51" s="329"/>
      <c r="M51" s="329"/>
      <c r="N51" s="329"/>
      <c r="O51" s="329"/>
      <c r="P51" s="329"/>
      <c r="Q51" s="329"/>
      <c r="R51" s="329"/>
      <c r="S51" s="329"/>
      <c r="T51" s="329"/>
      <c r="U51" s="329"/>
      <c r="V51" s="329"/>
      <c r="W51" s="329"/>
      <c r="X51" s="329"/>
      <c r="Y51" s="329"/>
      <c r="Z51" s="329"/>
    </row>
    <row r="52" spans="1:26" ht="12.75">
      <c r="A52" s="330"/>
      <c r="B52" s="330"/>
      <c r="C52" s="330"/>
      <c r="D52" s="330"/>
      <c r="E52" s="329"/>
      <c r="F52" s="329"/>
      <c r="G52" s="329"/>
      <c r="H52" s="329"/>
      <c r="I52" s="329"/>
      <c r="J52" s="329"/>
      <c r="K52" s="329"/>
      <c r="L52" s="329"/>
      <c r="M52" s="329"/>
      <c r="N52" s="329"/>
      <c r="O52" s="329"/>
      <c r="P52" s="329"/>
      <c r="Q52" s="329"/>
      <c r="R52" s="329"/>
      <c r="S52" s="329"/>
      <c r="T52" s="329"/>
      <c r="U52" s="329"/>
      <c r="V52" s="329"/>
      <c r="W52" s="329"/>
      <c r="X52" s="329"/>
      <c r="Y52" s="329"/>
      <c r="Z52" s="329"/>
    </row>
    <row r="53" spans="1:26" ht="12.75">
      <c r="A53" s="330"/>
      <c r="B53" s="330"/>
      <c r="C53" s="330"/>
      <c r="D53" s="330"/>
      <c r="E53" s="329"/>
      <c r="F53" s="329"/>
      <c r="G53" s="329"/>
      <c r="H53" s="329"/>
      <c r="I53" s="329"/>
      <c r="J53" s="329"/>
      <c r="K53" s="329"/>
      <c r="L53" s="329"/>
      <c r="M53" s="329"/>
      <c r="N53" s="329"/>
      <c r="O53" s="329"/>
      <c r="P53" s="329"/>
      <c r="Q53" s="329"/>
      <c r="R53" s="329"/>
      <c r="S53" s="329"/>
      <c r="T53" s="329"/>
      <c r="U53" s="329"/>
      <c r="V53" s="329"/>
      <c r="W53" s="329"/>
      <c r="X53" s="329"/>
      <c r="Y53" s="329"/>
      <c r="Z53" s="329"/>
    </row>
    <row r="54" spans="1:26" ht="12.75">
      <c r="A54" s="330"/>
      <c r="B54" s="330"/>
      <c r="C54" s="330"/>
      <c r="D54" s="330"/>
      <c r="E54" s="329"/>
      <c r="F54" s="329"/>
      <c r="G54" s="329"/>
      <c r="H54" s="329"/>
      <c r="I54" s="329"/>
      <c r="J54" s="329"/>
      <c r="K54" s="329"/>
      <c r="L54" s="329"/>
      <c r="M54" s="329"/>
      <c r="N54" s="329"/>
      <c r="O54" s="329"/>
      <c r="P54" s="329"/>
      <c r="Q54" s="329"/>
      <c r="R54" s="329"/>
      <c r="S54" s="329"/>
      <c r="T54" s="329"/>
      <c r="U54" s="329"/>
      <c r="V54" s="329"/>
      <c r="W54" s="329"/>
      <c r="X54" s="329"/>
      <c r="Y54" s="329"/>
      <c r="Z54" s="329"/>
    </row>
    <row r="55" spans="1:26" ht="12.75">
      <c r="A55" s="330"/>
      <c r="B55" s="330"/>
      <c r="C55" s="330"/>
      <c r="D55" s="330"/>
      <c r="E55" s="329"/>
      <c r="F55" s="329"/>
      <c r="G55" s="329"/>
      <c r="H55" s="329"/>
      <c r="I55" s="329"/>
      <c r="J55" s="329"/>
      <c r="K55" s="329"/>
      <c r="L55" s="329"/>
      <c r="M55" s="329"/>
      <c r="N55" s="329"/>
      <c r="O55" s="329"/>
      <c r="P55" s="329"/>
      <c r="Q55" s="329"/>
      <c r="R55" s="329"/>
      <c r="S55" s="329"/>
      <c r="T55" s="329"/>
      <c r="U55" s="329"/>
      <c r="V55" s="329"/>
      <c r="W55" s="329"/>
      <c r="X55" s="329"/>
      <c r="Y55" s="329"/>
      <c r="Z55" s="329"/>
    </row>
    <row r="56" spans="1:26" ht="12.75">
      <c r="A56" s="328"/>
      <c r="B56" s="328"/>
      <c r="C56" s="328"/>
      <c r="D56" s="328"/>
    </row>
    <row r="57" spans="1:26" ht="12.75">
      <c r="A57" s="328"/>
      <c r="B57" s="328"/>
      <c r="C57" s="328"/>
      <c r="D57" s="328"/>
    </row>
    <row r="58" spans="1:26" ht="12.75">
      <c r="A58" s="328"/>
      <c r="B58" s="328"/>
      <c r="C58" s="328"/>
      <c r="D58" s="328"/>
    </row>
    <row r="59" spans="1:26" ht="12.75">
      <c r="A59" s="328"/>
      <c r="B59" s="328"/>
      <c r="C59" s="328"/>
      <c r="D59" s="328"/>
    </row>
    <row r="60" spans="1:26" ht="12.75">
      <c r="A60" s="328"/>
      <c r="B60" s="328"/>
      <c r="C60" s="328"/>
      <c r="D60" s="328"/>
    </row>
    <row r="61" spans="1:26" ht="12.75">
      <c r="A61" s="328"/>
      <c r="B61" s="328"/>
      <c r="C61" s="328"/>
      <c r="D61" s="328"/>
    </row>
    <row r="62" spans="1:26" ht="12.75">
      <c r="A62" s="328"/>
      <c r="B62" s="328"/>
      <c r="C62" s="328"/>
      <c r="D62" s="328"/>
    </row>
    <row r="63" spans="1:26" ht="12.75">
      <c r="A63" s="328"/>
      <c r="B63" s="328"/>
      <c r="C63" s="328"/>
      <c r="D63" s="328"/>
    </row>
    <row r="64" spans="1:26" ht="12.75">
      <c r="A64" s="328"/>
      <c r="B64" s="328"/>
      <c r="C64" s="328"/>
      <c r="D64" s="328"/>
    </row>
    <row r="65" spans="1:4" ht="12.75">
      <c r="A65" s="328"/>
      <c r="B65" s="328"/>
      <c r="C65" s="328"/>
      <c r="D65" s="328"/>
    </row>
    <row r="66" spans="1:4" ht="12.75">
      <c r="A66" s="328"/>
      <c r="B66" s="328"/>
      <c r="C66" s="328"/>
      <c r="D66" s="328"/>
    </row>
    <row r="67" spans="1:4" ht="12.75">
      <c r="A67" s="328"/>
      <c r="B67" s="328"/>
      <c r="C67" s="328"/>
      <c r="D67" s="328"/>
    </row>
    <row r="68" spans="1:4" ht="12.75">
      <c r="A68" s="328"/>
      <c r="B68" s="328"/>
      <c r="C68" s="328"/>
      <c r="D68" s="328"/>
    </row>
    <row r="69" spans="1:4" ht="12.75">
      <c r="A69" s="328"/>
      <c r="B69" s="328"/>
      <c r="C69" s="328"/>
      <c r="D69" s="328"/>
    </row>
    <row r="70" spans="1:4" ht="12.75">
      <c r="A70" s="328"/>
      <c r="B70" s="328"/>
      <c r="C70" s="328"/>
      <c r="D70" s="328"/>
    </row>
    <row r="71" spans="1:4" ht="12.75">
      <c r="A71" s="328"/>
      <c r="B71" s="328"/>
      <c r="C71" s="328"/>
      <c r="D71" s="328"/>
    </row>
    <row r="72" spans="1:4" ht="12.75">
      <c r="A72" s="328"/>
      <c r="B72" s="328"/>
      <c r="C72" s="328"/>
      <c r="D72" s="328"/>
    </row>
    <row r="73" spans="1:4" ht="12.75">
      <c r="A73" s="328"/>
      <c r="B73" s="328"/>
      <c r="C73" s="328"/>
      <c r="D73" s="328"/>
    </row>
    <row r="74" spans="1:4" ht="12.75">
      <c r="A74" s="328"/>
      <c r="B74" s="328"/>
      <c r="C74" s="328"/>
      <c r="D74" s="328"/>
    </row>
    <row r="75" spans="1:4" ht="12.75">
      <c r="A75" s="328"/>
      <c r="B75" s="328"/>
      <c r="C75" s="328"/>
      <c r="D75" s="328"/>
    </row>
    <row r="76" spans="1:4" ht="12.75">
      <c r="A76" s="328"/>
      <c r="B76" s="328"/>
      <c r="C76" s="328"/>
      <c r="D76" s="328"/>
    </row>
    <row r="77" spans="1:4" ht="12.75">
      <c r="A77" s="328"/>
      <c r="B77" s="328"/>
      <c r="C77" s="328"/>
      <c r="D77" s="328"/>
    </row>
    <row r="78" spans="1:4" ht="12.75">
      <c r="A78" s="328"/>
      <c r="B78" s="328"/>
      <c r="C78" s="328"/>
      <c r="D78" s="328"/>
    </row>
    <row r="79" spans="1:4" ht="12.75">
      <c r="A79" s="328"/>
      <c r="B79" s="328"/>
      <c r="C79" s="328"/>
      <c r="D79" s="328"/>
    </row>
    <row r="80" spans="1:4" ht="12.75">
      <c r="A80" s="328"/>
      <c r="B80" s="328"/>
      <c r="C80" s="328"/>
      <c r="D80" s="328"/>
    </row>
    <row r="81" spans="1:4" ht="12.75">
      <c r="A81" s="328"/>
      <c r="B81" s="328"/>
      <c r="C81" s="328"/>
      <c r="D81" s="328"/>
    </row>
    <row r="82" spans="1:4" ht="12.75">
      <c r="A82" s="328"/>
      <c r="B82" s="328"/>
      <c r="C82" s="328"/>
      <c r="D82" s="328"/>
    </row>
    <row r="83" spans="1:4" ht="12.75">
      <c r="A83" s="328"/>
      <c r="B83" s="328"/>
      <c r="C83" s="328"/>
      <c r="D83" s="328"/>
    </row>
    <row r="84" spans="1:4" ht="12.75">
      <c r="A84" s="328"/>
      <c r="B84" s="328"/>
      <c r="C84" s="328"/>
      <c r="D84" s="328"/>
    </row>
    <row r="85" spans="1:4" ht="12.75">
      <c r="A85" s="328"/>
      <c r="B85" s="328"/>
      <c r="C85" s="328"/>
      <c r="D85" s="328"/>
    </row>
    <row r="86" spans="1:4" ht="12.75">
      <c r="A86" s="328"/>
      <c r="B86" s="328"/>
      <c r="C86" s="328"/>
      <c r="D86" s="328"/>
    </row>
    <row r="87" spans="1:4" ht="12.75">
      <c r="A87" s="328"/>
      <c r="B87" s="328"/>
      <c r="C87" s="328"/>
      <c r="D87" s="328"/>
    </row>
    <row r="88" spans="1:4" ht="12.75">
      <c r="A88" s="328"/>
      <c r="B88" s="328"/>
      <c r="C88" s="328"/>
      <c r="D88" s="328"/>
    </row>
    <row r="89" spans="1:4" ht="12.75">
      <c r="A89" s="328"/>
      <c r="B89" s="328"/>
      <c r="C89" s="328"/>
      <c r="D89" s="328"/>
    </row>
    <row r="90" spans="1:4" ht="12.75">
      <c r="A90" s="328"/>
      <c r="B90" s="328"/>
      <c r="C90" s="328"/>
      <c r="D90" s="328"/>
    </row>
    <row r="91" spans="1:4" ht="12.75">
      <c r="A91" s="328"/>
      <c r="B91" s="328"/>
      <c r="C91" s="328"/>
      <c r="D91" s="328"/>
    </row>
    <row r="92" spans="1:4" ht="12.75">
      <c r="A92" s="328"/>
      <c r="B92" s="328"/>
      <c r="C92" s="328"/>
      <c r="D92" s="328"/>
    </row>
    <row r="93" spans="1:4" ht="12.75">
      <c r="A93" s="328"/>
      <c r="B93" s="328"/>
      <c r="C93" s="328"/>
      <c r="D93" s="328"/>
    </row>
    <row r="94" spans="1:4" ht="12.75">
      <c r="A94" s="328"/>
      <c r="B94" s="328"/>
      <c r="C94" s="328"/>
      <c r="D94" s="328"/>
    </row>
    <row r="95" spans="1:4" ht="12.75">
      <c r="A95" s="328"/>
      <c r="B95" s="328"/>
      <c r="C95" s="328"/>
      <c r="D95" s="328"/>
    </row>
    <row r="96" spans="1:4" ht="12.75">
      <c r="A96" s="328"/>
      <c r="B96" s="328"/>
      <c r="C96" s="328"/>
      <c r="D96" s="328"/>
    </row>
    <row r="97" spans="1:4" ht="12.75">
      <c r="A97" s="328"/>
      <c r="B97" s="328"/>
      <c r="C97" s="328"/>
      <c r="D97" s="328"/>
    </row>
    <row r="98" spans="1:4" ht="12.75">
      <c r="A98" s="328"/>
      <c r="B98" s="328"/>
      <c r="C98" s="328"/>
      <c r="D98" s="328"/>
    </row>
    <row r="99" spans="1:4" ht="12.75">
      <c r="A99" s="328"/>
      <c r="B99" s="328"/>
      <c r="C99" s="328"/>
      <c r="D99" s="328"/>
    </row>
    <row r="100" spans="1:4" ht="12.75">
      <c r="A100" s="328"/>
      <c r="B100" s="328"/>
      <c r="C100" s="328"/>
      <c r="D100" s="328"/>
    </row>
    <row r="101" spans="1:4" ht="12.75">
      <c r="A101" s="328"/>
      <c r="B101" s="328"/>
      <c r="C101" s="328"/>
      <c r="D101" s="328"/>
    </row>
    <row r="102" spans="1:4" ht="12.75">
      <c r="A102" s="328"/>
      <c r="B102" s="328"/>
      <c r="C102" s="328"/>
      <c r="D102" s="328"/>
    </row>
    <row r="103" spans="1:4" ht="12.75">
      <c r="A103" s="328"/>
      <c r="B103" s="328"/>
      <c r="C103" s="328"/>
      <c r="D103" s="328"/>
    </row>
    <row r="104" spans="1:4" ht="12.75">
      <c r="A104" s="328"/>
      <c r="B104" s="328"/>
      <c r="C104" s="328"/>
      <c r="D104" s="328"/>
    </row>
    <row r="105" spans="1:4" ht="12.75">
      <c r="A105" s="328"/>
      <c r="B105" s="328"/>
      <c r="C105" s="328"/>
      <c r="D105" s="328"/>
    </row>
    <row r="106" spans="1:4" ht="12.75">
      <c r="A106" s="328"/>
      <c r="B106" s="328"/>
      <c r="C106" s="328"/>
      <c r="D106" s="328"/>
    </row>
    <row r="107" spans="1:4" ht="12.75">
      <c r="A107" s="328"/>
      <c r="B107" s="328"/>
      <c r="C107" s="328"/>
      <c r="D107" s="328"/>
    </row>
    <row r="108" spans="1:4" ht="12.75">
      <c r="A108" s="328"/>
      <c r="B108" s="328"/>
      <c r="C108" s="328"/>
      <c r="D108" s="328"/>
    </row>
    <row r="109" spans="1:4" ht="12.75">
      <c r="A109" s="328"/>
      <c r="B109" s="328"/>
      <c r="C109" s="328"/>
      <c r="D109" s="328"/>
    </row>
    <row r="110" spans="1:4" ht="12.75">
      <c r="A110" s="328"/>
      <c r="B110" s="328"/>
      <c r="C110" s="328"/>
      <c r="D110" s="328"/>
    </row>
    <row r="111" spans="1:4" ht="12.75">
      <c r="A111" s="328"/>
      <c r="B111" s="328"/>
      <c r="C111" s="328"/>
      <c r="D111" s="328"/>
    </row>
    <row r="112" spans="1:4" ht="12.75">
      <c r="A112" s="328"/>
      <c r="B112" s="328"/>
      <c r="C112" s="328"/>
      <c r="D112" s="328"/>
    </row>
    <row r="113" spans="1:4" ht="12.75">
      <c r="A113" s="328"/>
      <c r="B113" s="328"/>
      <c r="C113" s="328"/>
      <c r="D113" s="328"/>
    </row>
    <row r="114" spans="1:4" ht="12.75">
      <c r="A114" s="328"/>
      <c r="B114" s="328"/>
      <c r="C114" s="328"/>
      <c r="D114" s="328"/>
    </row>
    <row r="115" spans="1:4" ht="12.75">
      <c r="A115" s="328"/>
      <c r="B115" s="328"/>
      <c r="C115" s="328"/>
      <c r="D115" s="328"/>
    </row>
    <row r="116" spans="1:4" ht="12.75">
      <c r="A116" s="328"/>
      <c r="B116" s="328"/>
      <c r="C116" s="328"/>
      <c r="D116" s="328"/>
    </row>
    <row r="117" spans="1:4" ht="12.75">
      <c r="A117" s="328"/>
      <c r="B117" s="328"/>
      <c r="C117" s="328"/>
      <c r="D117" s="328"/>
    </row>
    <row r="118" spans="1:4" ht="12.75">
      <c r="A118" s="328"/>
      <c r="B118" s="328"/>
      <c r="C118" s="328"/>
      <c r="D118" s="328"/>
    </row>
    <row r="119" spans="1:4" ht="12.75">
      <c r="A119" s="328"/>
      <c r="B119" s="328"/>
      <c r="C119" s="328"/>
      <c r="D119" s="328"/>
    </row>
    <row r="120" spans="1:4" ht="12.75">
      <c r="A120" s="328"/>
      <c r="B120" s="328"/>
      <c r="C120" s="328"/>
      <c r="D120" s="328"/>
    </row>
    <row r="121" spans="1:4" ht="12.75">
      <c r="A121" s="328"/>
      <c r="B121" s="328"/>
      <c r="C121" s="328"/>
      <c r="D121" s="328"/>
    </row>
    <row r="122" spans="1:4" ht="12.75">
      <c r="A122" s="328"/>
      <c r="B122" s="328"/>
      <c r="C122" s="328"/>
      <c r="D122" s="328"/>
    </row>
    <row r="123" spans="1:4" ht="12.75">
      <c r="A123" s="328"/>
      <c r="B123" s="328"/>
      <c r="C123" s="328"/>
      <c r="D123" s="328"/>
    </row>
    <row r="124" spans="1:4" ht="12.75">
      <c r="A124" s="328"/>
      <c r="B124" s="328"/>
      <c r="C124" s="328"/>
      <c r="D124" s="328"/>
    </row>
    <row r="125" spans="1:4" ht="12.75">
      <c r="A125" s="328"/>
      <c r="B125" s="328"/>
      <c r="C125" s="328"/>
      <c r="D125" s="328"/>
    </row>
    <row r="126" spans="1:4" ht="12.75">
      <c r="A126" s="328"/>
      <c r="B126" s="328"/>
      <c r="C126" s="328"/>
      <c r="D126" s="328"/>
    </row>
    <row r="127" spans="1:4" ht="12.75">
      <c r="A127" s="328"/>
      <c r="B127" s="328"/>
      <c r="C127" s="328"/>
      <c r="D127" s="328"/>
    </row>
    <row r="128" spans="1:4" ht="12.75">
      <c r="A128" s="328"/>
      <c r="B128" s="328"/>
      <c r="C128" s="328"/>
      <c r="D128" s="328"/>
    </row>
    <row r="129" spans="1:4" ht="12.75">
      <c r="A129" s="328"/>
      <c r="B129" s="328"/>
      <c r="C129" s="328"/>
      <c r="D129" s="328"/>
    </row>
    <row r="130" spans="1:4" ht="12.75">
      <c r="A130" s="328"/>
      <c r="B130" s="328"/>
      <c r="C130" s="328"/>
      <c r="D130" s="328"/>
    </row>
    <row r="131" spans="1:4" ht="12.75">
      <c r="A131" s="328"/>
      <c r="B131" s="328"/>
      <c r="C131" s="328"/>
      <c r="D131" s="328"/>
    </row>
    <row r="132" spans="1:4" ht="12.75">
      <c r="A132" s="328"/>
      <c r="B132" s="328"/>
      <c r="C132" s="328"/>
      <c r="D132" s="328"/>
    </row>
    <row r="133" spans="1:4" ht="12.75">
      <c r="A133" s="328"/>
      <c r="B133" s="328"/>
      <c r="C133" s="328"/>
      <c r="D133" s="328"/>
    </row>
    <row r="134" spans="1:4" ht="12.75">
      <c r="A134" s="328"/>
      <c r="B134" s="328"/>
      <c r="C134" s="328"/>
      <c r="D134" s="328"/>
    </row>
    <row r="135" spans="1:4" ht="12.75">
      <c r="A135" s="328"/>
      <c r="B135" s="328"/>
      <c r="C135" s="328"/>
      <c r="D135" s="328"/>
    </row>
    <row r="136" spans="1:4" ht="12.75">
      <c r="A136" s="328"/>
      <c r="B136" s="328"/>
      <c r="C136" s="328"/>
      <c r="D136" s="328"/>
    </row>
    <row r="137" spans="1:4" ht="12.75">
      <c r="A137" s="328"/>
      <c r="B137" s="328"/>
      <c r="C137" s="328"/>
      <c r="D137" s="328"/>
    </row>
    <row r="138" spans="1:4" ht="12.75">
      <c r="A138" s="328"/>
      <c r="B138" s="328"/>
      <c r="C138" s="328"/>
      <c r="D138" s="328"/>
    </row>
    <row r="139" spans="1:4" ht="12.75">
      <c r="A139" s="328"/>
      <c r="B139" s="328"/>
      <c r="C139" s="328"/>
      <c r="D139" s="328"/>
    </row>
    <row r="140" spans="1:4" ht="12.75">
      <c r="A140" s="328"/>
      <c r="B140" s="328"/>
      <c r="C140" s="328"/>
      <c r="D140" s="328"/>
    </row>
    <row r="141" spans="1:4" ht="12.75">
      <c r="A141" s="328"/>
      <c r="B141" s="328"/>
      <c r="C141" s="328"/>
      <c r="D141" s="328"/>
    </row>
    <row r="142" spans="1:4" ht="12.75">
      <c r="A142" s="328"/>
      <c r="B142" s="328"/>
      <c r="C142" s="328"/>
      <c r="D142" s="328"/>
    </row>
    <row r="143" spans="1:4" ht="12.75">
      <c r="A143" s="328"/>
      <c r="B143" s="328"/>
      <c r="C143" s="328"/>
      <c r="D143" s="328"/>
    </row>
    <row r="144" spans="1:4" ht="12.75">
      <c r="A144" s="328"/>
      <c r="B144" s="328"/>
      <c r="C144" s="328"/>
      <c r="D144" s="328"/>
    </row>
    <row r="145" spans="1:4" ht="12.75">
      <c r="A145" s="328"/>
      <c r="B145" s="328"/>
      <c r="C145" s="328"/>
      <c r="D145" s="328"/>
    </row>
    <row r="146" spans="1:4" ht="12.75">
      <c r="A146" s="328"/>
      <c r="B146" s="328"/>
      <c r="C146" s="328"/>
      <c r="D146" s="328"/>
    </row>
    <row r="147" spans="1:4" ht="12.75">
      <c r="A147" s="328"/>
      <c r="B147" s="328"/>
      <c r="C147" s="328"/>
      <c r="D147" s="328"/>
    </row>
    <row r="148" spans="1:4" ht="12.75">
      <c r="A148" s="328"/>
      <c r="B148" s="328"/>
      <c r="C148" s="328"/>
      <c r="D148" s="328"/>
    </row>
    <row r="149" spans="1:4" ht="12.75">
      <c r="A149" s="328"/>
      <c r="B149" s="328"/>
      <c r="C149" s="328"/>
      <c r="D149" s="328"/>
    </row>
    <row r="150" spans="1:4" ht="12.75">
      <c r="A150" s="328"/>
      <c r="B150" s="328"/>
      <c r="C150" s="328"/>
      <c r="D150" s="328"/>
    </row>
    <row r="151" spans="1:4" ht="12.75">
      <c r="A151" s="328"/>
      <c r="B151" s="328"/>
      <c r="C151" s="328"/>
      <c r="D151" s="328"/>
    </row>
    <row r="152" spans="1:4" ht="12.75">
      <c r="A152" s="328"/>
      <c r="B152" s="328"/>
      <c r="C152" s="328"/>
      <c r="D152" s="328"/>
    </row>
    <row r="153" spans="1:4" ht="12.75">
      <c r="A153" s="328"/>
      <c r="B153" s="328"/>
      <c r="C153" s="328"/>
      <c r="D153" s="328"/>
    </row>
    <row r="154" spans="1:4" ht="12.75">
      <c r="A154" s="328"/>
      <c r="B154" s="328"/>
      <c r="C154" s="328"/>
      <c r="D154" s="328"/>
    </row>
    <row r="155" spans="1:4" ht="12.75">
      <c r="A155" s="328"/>
      <c r="B155" s="328"/>
      <c r="C155" s="328"/>
      <c r="D155" s="328"/>
    </row>
    <row r="156" spans="1:4" ht="12.75">
      <c r="A156" s="328"/>
      <c r="B156" s="328"/>
      <c r="C156" s="328"/>
      <c r="D156" s="328"/>
    </row>
    <row r="157" spans="1:4" ht="12.75">
      <c r="A157" s="328"/>
      <c r="B157" s="328"/>
      <c r="C157" s="328"/>
      <c r="D157" s="328"/>
    </row>
    <row r="158" spans="1:4" ht="12.75">
      <c r="A158" s="328"/>
      <c r="B158" s="328"/>
      <c r="C158" s="328"/>
      <c r="D158" s="328"/>
    </row>
    <row r="159" spans="1:4" ht="12.75">
      <c r="A159" s="328"/>
      <c r="B159" s="328"/>
      <c r="C159" s="328"/>
      <c r="D159" s="328"/>
    </row>
    <row r="160" spans="1:4" ht="12.75">
      <c r="A160" s="328"/>
      <c r="B160" s="328"/>
      <c r="C160" s="328"/>
      <c r="D160" s="328"/>
    </row>
    <row r="161" spans="1:4" ht="12.75">
      <c r="A161" s="328"/>
      <c r="B161" s="328"/>
      <c r="C161" s="328"/>
      <c r="D161" s="328"/>
    </row>
    <row r="162" spans="1:4" ht="12.75">
      <c r="A162" s="328"/>
      <c r="B162" s="328"/>
      <c r="C162" s="328"/>
      <c r="D162" s="328"/>
    </row>
    <row r="163" spans="1:4" ht="12.75">
      <c r="A163" s="328"/>
      <c r="B163" s="328"/>
      <c r="C163" s="328"/>
      <c r="D163" s="328"/>
    </row>
    <row r="164" spans="1:4" ht="12.75">
      <c r="A164" s="328"/>
      <c r="B164" s="328"/>
      <c r="C164" s="328"/>
      <c r="D164" s="328"/>
    </row>
    <row r="165" spans="1:4" ht="12.75">
      <c r="A165" s="328"/>
      <c r="B165" s="328"/>
      <c r="C165" s="328"/>
      <c r="D165" s="328"/>
    </row>
    <row r="166" spans="1:4" ht="12.75">
      <c r="A166" s="328"/>
      <c r="B166" s="328"/>
      <c r="C166" s="328"/>
      <c r="D166" s="328"/>
    </row>
    <row r="167" spans="1:4" ht="12.75">
      <c r="A167" s="328"/>
      <c r="B167" s="328"/>
      <c r="C167" s="328"/>
      <c r="D167" s="328"/>
    </row>
    <row r="168" spans="1:4" ht="12.75">
      <c r="A168" s="328"/>
      <c r="B168" s="328"/>
      <c r="C168" s="328"/>
      <c r="D168" s="328"/>
    </row>
    <row r="169" spans="1:4" ht="12.75">
      <c r="A169" s="328"/>
      <c r="B169" s="328"/>
      <c r="C169" s="328"/>
      <c r="D169" s="328"/>
    </row>
    <row r="170" spans="1:4" ht="12.75">
      <c r="A170" s="328"/>
      <c r="B170" s="328"/>
      <c r="C170" s="328"/>
      <c r="D170" s="328"/>
    </row>
    <row r="171" spans="1:4" ht="12.75">
      <c r="A171" s="328"/>
      <c r="B171" s="328"/>
      <c r="C171" s="328"/>
      <c r="D171" s="328"/>
    </row>
    <row r="172" spans="1:4" ht="12.75">
      <c r="A172" s="328"/>
      <c r="B172" s="328"/>
      <c r="C172" s="328"/>
      <c r="D172" s="328"/>
    </row>
    <row r="173" spans="1:4" ht="12.75">
      <c r="A173" s="328"/>
      <c r="B173" s="328"/>
      <c r="C173" s="328"/>
      <c r="D173" s="328"/>
    </row>
    <row r="174" spans="1:4" ht="12.75">
      <c r="A174" s="328"/>
      <c r="B174" s="328"/>
      <c r="C174" s="328"/>
      <c r="D174" s="328"/>
    </row>
    <row r="175" spans="1:4" ht="12.75">
      <c r="A175" s="328"/>
      <c r="B175" s="328"/>
      <c r="C175" s="328"/>
      <c r="D175" s="328"/>
    </row>
    <row r="176" spans="1:4" ht="12.75">
      <c r="A176" s="328"/>
      <c r="B176" s="328"/>
      <c r="C176" s="328"/>
      <c r="D176" s="328"/>
    </row>
    <row r="177" spans="1:4" ht="12.75">
      <c r="A177" s="328"/>
      <c r="B177" s="328"/>
      <c r="C177" s="328"/>
      <c r="D177" s="328"/>
    </row>
    <row r="178" spans="1:4" ht="12.75">
      <c r="A178" s="328"/>
      <c r="B178" s="328"/>
      <c r="C178" s="328"/>
      <c r="D178" s="328"/>
    </row>
    <row r="179" spans="1:4" ht="12.75">
      <c r="A179" s="328"/>
      <c r="B179" s="328"/>
      <c r="C179" s="328"/>
      <c r="D179" s="328"/>
    </row>
    <row r="180" spans="1:4" ht="12.75">
      <c r="A180" s="328"/>
      <c r="B180" s="328"/>
      <c r="C180" s="328"/>
      <c r="D180" s="328"/>
    </row>
    <row r="181" spans="1:4" ht="12.75">
      <c r="A181" s="328"/>
      <c r="B181" s="328"/>
      <c r="C181" s="328"/>
      <c r="D181" s="328"/>
    </row>
    <row r="182" spans="1:4" ht="12.75">
      <c r="A182" s="328"/>
      <c r="B182" s="328"/>
      <c r="C182" s="328"/>
      <c r="D182" s="328"/>
    </row>
    <row r="183" spans="1:4" ht="12.75">
      <c r="A183" s="328"/>
      <c r="B183" s="328"/>
      <c r="C183" s="328"/>
      <c r="D183" s="328"/>
    </row>
    <row r="184" spans="1:4" ht="12.75">
      <c r="A184" s="328"/>
      <c r="B184" s="328"/>
      <c r="C184" s="328"/>
      <c r="D184" s="328"/>
    </row>
    <row r="185" spans="1:4" ht="12.75">
      <c r="A185" s="328"/>
      <c r="B185" s="328"/>
      <c r="C185" s="328"/>
      <c r="D185" s="328"/>
    </row>
    <row r="186" spans="1:4" ht="12.75">
      <c r="A186" s="328"/>
      <c r="B186" s="328"/>
      <c r="C186" s="328"/>
      <c r="D186" s="328"/>
    </row>
    <row r="187" spans="1:4" ht="12.75">
      <c r="A187" s="328"/>
      <c r="B187" s="328"/>
      <c r="C187" s="328"/>
      <c r="D187" s="328"/>
    </row>
    <row r="188" spans="1:4" ht="12.75">
      <c r="A188" s="328"/>
      <c r="B188" s="328"/>
      <c r="C188" s="328"/>
      <c r="D188" s="328"/>
    </row>
    <row r="189" spans="1:4" ht="12.75">
      <c r="A189" s="328"/>
      <c r="B189" s="328"/>
      <c r="C189" s="328"/>
      <c r="D189" s="328"/>
    </row>
    <row r="190" spans="1:4" ht="12.75">
      <c r="A190" s="328"/>
      <c r="B190" s="328"/>
      <c r="C190" s="328"/>
      <c r="D190" s="328"/>
    </row>
    <row r="191" spans="1:4" ht="12.75">
      <c r="A191" s="328"/>
      <c r="B191" s="328"/>
      <c r="C191" s="328"/>
      <c r="D191" s="328"/>
    </row>
    <row r="192" spans="1:4" ht="12.75">
      <c r="A192" s="328"/>
      <c r="B192" s="328"/>
      <c r="C192" s="328"/>
      <c r="D192" s="328"/>
    </row>
    <row r="193" spans="1:4" ht="12.75">
      <c r="A193" s="328"/>
      <c r="B193" s="328"/>
      <c r="C193" s="328"/>
      <c r="D193" s="328"/>
    </row>
    <row r="194" spans="1:4" ht="12.75">
      <c r="A194" s="328"/>
      <c r="B194" s="328"/>
      <c r="C194" s="328"/>
      <c r="D194" s="328"/>
    </row>
    <row r="195" spans="1:4" ht="12.75">
      <c r="A195" s="328"/>
      <c r="B195" s="328"/>
      <c r="C195" s="328"/>
      <c r="D195" s="328"/>
    </row>
    <row r="196" spans="1:4" ht="12.75">
      <c r="A196" s="328"/>
      <c r="B196" s="328"/>
      <c r="C196" s="328"/>
      <c r="D196" s="328"/>
    </row>
    <row r="197" spans="1:4" ht="12.75">
      <c r="A197" s="328"/>
      <c r="B197" s="328"/>
      <c r="C197" s="328"/>
      <c r="D197" s="328"/>
    </row>
    <row r="198" spans="1:4" ht="12.75">
      <c r="A198" s="328"/>
      <c r="B198" s="328"/>
      <c r="C198" s="328"/>
      <c r="D198" s="328"/>
    </row>
    <row r="199" spans="1:4" ht="12.75">
      <c r="A199" s="328"/>
      <c r="B199" s="328"/>
      <c r="C199" s="328"/>
      <c r="D199" s="328"/>
    </row>
    <row r="200" spans="1:4" ht="12.75">
      <c r="A200" s="328"/>
      <c r="B200" s="328"/>
      <c r="C200" s="328"/>
      <c r="D200" s="328"/>
    </row>
    <row r="201" spans="1:4" ht="12.75">
      <c r="A201" s="328"/>
      <c r="B201" s="328"/>
      <c r="C201" s="328"/>
      <c r="D201" s="328"/>
    </row>
    <row r="202" spans="1:4" ht="12.75">
      <c r="A202" s="328"/>
      <c r="B202" s="328"/>
      <c r="C202" s="328"/>
      <c r="D202" s="328"/>
    </row>
    <row r="203" spans="1:4" ht="12.75">
      <c r="A203" s="328"/>
      <c r="B203" s="328"/>
      <c r="C203" s="328"/>
      <c r="D203" s="328"/>
    </row>
    <row r="204" spans="1:4" ht="12.75">
      <c r="A204" s="328"/>
      <c r="B204" s="328"/>
      <c r="C204" s="328"/>
      <c r="D204" s="328"/>
    </row>
    <row r="205" spans="1:4" ht="12.75">
      <c r="A205" s="328"/>
      <c r="B205" s="328"/>
      <c r="C205" s="328"/>
      <c r="D205" s="328"/>
    </row>
    <row r="206" spans="1:4" ht="12.75">
      <c r="A206" s="328"/>
      <c r="B206" s="328"/>
      <c r="C206" s="328"/>
      <c r="D206" s="328"/>
    </row>
    <row r="207" spans="1:4" ht="12.75">
      <c r="A207" s="328"/>
      <c r="B207" s="328"/>
      <c r="C207" s="328"/>
      <c r="D207" s="328"/>
    </row>
    <row r="208" spans="1:4" ht="12.75">
      <c r="A208" s="328"/>
      <c r="B208" s="328"/>
      <c r="C208" s="328"/>
      <c r="D208" s="328"/>
    </row>
    <row r="209" spans="1:4" ht="12.75">
      <c r="A209" s="328"/>
      <c r="B209" s="328"/>
      <c r="C209" s="328"/>
      <c r="D209" s="328"/>
    </row>
    <row r="210" spans="1:4" ht="12.75">
      <c r="A210" s="328"/>
      <c r="B210" s="328"/>
      <c r="C210" s="328"/>
      <c r="D210" s="328"/>
    </row>
    <row r="211" spans="1:4" ht="12.75">
      <c r="A211" s="328"/>
      <c r="B211" s="328"/>
      <c r="C211" s="328"/>
      <c r="D211" s="328"/>
    </row>
    <row r="212" spans="1:4" ht="12.75">
      <c r="A212" s="328"/>
      <c r="B212" s="328"/>
      <c r="C212" s="328"/>
      <c r="D212" s="328"/>
    </row>
    <row r="213" spans="1:4" ht="12.75">
      <c r="A213" s="328"/>
      <c r="B213" s="328"/>
      <c r="C213" s="328"/>
      <c r="D213" s="328"/>
    </row>
    <row r="214" spans="1:4" ht="12.75">
      <c r="A214" s="328"/>
      <c r="B214" s="328"/>
      <c r="C214" s="328"/>
      <c r="D214" s="328"/>
    </row>
    <row r="215" spans="1:4" ht="12.75">
      <c r="A215" s="328"/>
      <c r="B215" s="328"/>
      <c r="C215" s="328"/>
      <c r="D215" s="328"/>
    </row>
    <row r="216" spans="1:4" ht="12.75">
      <c r="A216" s="328"/>
      <c r="B216" s="328"/>
      <c r="C216" s="328"/>
      <c r="D216" s="328"/>
    </row>
    <row r="217" spans="1:4" ht="12.75">
      <c r="A217" s="328"/>
      <c r="B217" s="328"/>
      <c r="C217" s="328"/>
      <c r="D217" s="328"/>
    </row>
    <row r="218" spans="1:4" ht="12.75">
      <c r="A218" s="328"/>
      <c r="B218" s="328"/>
      <c r="C218" s="328"/>
      <c r="D218" s="328"/>
    </row>
    <row r="219" spans="1:4" ht="12.75">
      <c r="A219" s="328"/>
      <c r="B219" s="328"/>
      <c r="C219" s="328"/>
      <c r="D219" s="328"/>
    </row>
    <row r="220" spans="1:4" ht="12.75">
      <c r="A220" s="328"/>
      <c r="B220" s="328"/>
      <c r="C220" s="328"/>
      <c r="D220" s="328"/>
    </row>
    <row r="221" spans="1:4" ht="12.75">
      <c r="A221" s="328"/>
      <c r="B221" s="328"/>
      <c r="C221" s="328"/>
      <c r="D221" s="328"/>
    </row>
    <row r="222" spans="1:4" ht="12.75">
      <c r="A222" s="328"/>
      <c r="B222" s="328"/>
      <c r="C222" s="328"/>
      <c r="D222" s="328"/>
    </row>
    <row r="223" spans="1:4" ht="12.75">
      <c r="A223" s="328"/>
      <c r="B223" s="328"/>
      <c r="C223" s="328"/>
      <c r="D223" s="328"/>
    </row>
    <row r="224" spans="1:4" ht="12.75">
      <c r="A224" s="328"/>
      <c r="B224" s="328"/>
      <c r="C224" s="328"/>
      <c r="D224" s="328"/>
    </row>
    <row r="225" spans="1:4" ht="12.75">
      <c r="A225" s="328"/>
      <c r="B225" s="328"/>
      <c r="C225" s="328"/>
      <c r="D225" s="328"/>
    </row>
    <row r="226" spans="1:4" ht="12.75">
      <c r="A226" s="328"/>
      <c r="B226" s="328"/>
      <c r="C226" s="328"/>
      <c r="D226" s="328"/>
    </row>
    <row r="227" spans="1:4" ht="12.75">
      <c r="A227" s="328"/>
      <c r="B227" s="328"/>
      <c r="C227" s="328"/>
      <c r="D227" s="328"/>
    </row>
    <row r="228" spans="1:4" ht="12.75">
      <c r="A228" s="328"/>
      <c r="B228" s="328"/>
      <c r="C228" s="328"/>
      <c r="D228" s="328"/>
    </row>
    <row r="229" spans="1:4" ht="12.75">
      <c r="A229" s="328"/>
      <c r="B229" s="328"/>
      <c r="C229" s="328"/>
      <c r="D229" s="328"/>
    </row>
    <row r="230" spans="1:4" ht="12.75">
      <c r="A230" s="328"/>
      <c r="B230" s="328"/>
      <c r="C230" s="328"/>
      <c r="D230" s="328"/>
    </row>
    <row r="231" spans="1:4" ht="12.75">
      <c r="A231" s="328"/>
      <c r="B231" s="328"/>
      <c r="C231" s="328"/>
      <c r="D231" s="328"/>
    </row>
    <row r="232" spans="1:4" ht="12.75">
      <c r="A232" s="328"/>
      <c r="B232" s="328"/>
      <c r="C232" s="328"/>
      <c r="D232" s="328"/>
    </row>
    <row r="233" spans="1:4" ht="12.75">
      <c r="A233" s="328"/>
      <c r="B233" s="328"/>
      <c r="C233" s="328"/>
      <c r="D233" s="328"/>
    </row>
    <row r="234" spans="1:4" ht="12.75">
      <c r="A234" s="328"/>
      <c r="B234" s="328"/>
      <c r="C234" s="328"/>
      <c r="D234" s="328"/>
    </row>
    <row r="235" spans="1:4" ht="12.75">
      <c r="A235" s="328"/>
      <c r="B235" s="328"/>
      <c r="C235" s="328"/>
      <c r="D235" s="328"/>
    </row>
    <row r="236" spans="1:4" ht="12.75">
      <c r="A236" s="328"/>
      <c r="B236" s="328"/>
      <c r="C236" s="328"/>
      <c r="D236" s="328"/>
    </row>
    <row r="237" spans="1:4" ht="12.75">
      <c r="A237" s="328"/>
      <c r="B237" s="328"/>
      <c r="C237" s="328"/>
      <c r="D237" s="328"/>
    </row>
    <row r="238" spans="1:4" ht="12.75">
      <c r="A238" s="328"/>
      <c r="B238" s="328"/>
      <c r="C238" s="328"/>
      <c r="D238" s="328"/>
    </row>
    <row r="239" spans="1:4" ht="12.75">
      <c r="A239" s="328"/>
      <c r="B239" s="328"/>
      <c r="C239" s="328"/>
      <c r="D239" s="328"/>
    </row>
    <row r="240" spans="1:4" ht="12.75">
      <c r="A240" s="328"/>
      <c r="B240" s="328"/>
      <c r="C240" s="328"/>
      <c r="D240" s="328"/>
    </row>
    <row r="241" spans="1:4" ht="12.75">
      <c r="A241" s="328"/>
      <c r="B241" s="328"/>
      <c r="C241" s="328"/>
      <c r="D241" s="328"/>
    </row>
    <row r="242" spans="1:4" ht="12.75">
      <c r="A242" s="328"/>
      <c r="B242" s="328"/>
      <c r="C242" s="328"/>
      <c r="D242" s="328"/>
    </row>
    <row r="243" spans="1:4" ht="12.75">
      <c r="A243" s="328"/>
      <c r="B243" s="328"/>
      <c r="C243" s="328"/>
      <c r="D243" s="328"/>
    </row>
    <row r="244" spans="1:4" ht="12.75">
      <c r="A244" s="328"/>
      <c r="B244" s="328"/>
      <c r="C244" s="328"/>
      <c r="D244" s="328"/>
    </row>
    <row r="245" spans="1:4" ht="12.75">
      <c r="A245" s="328"/>
      <c r="B245" s="328"/>
      <c r="C245" s="328"/>
      <c r="D245" s="328"/>
    </row>
    <row r="246" spans="1:4" ht="12.75">
      <c r="A246" s="328"/>
      <c r="B246" s="328"/>
      <c r="C246" s="328"/>
      <c r="D246" s="328"/>
    </row>
    <row r="247" spans="1:4" ht="12.75">
      <c r="A247" s="328"/>
      <c r="B247" s="328"/>
      <c r="C247" s="328"/>
      <c r="D247" s="328"/>
    </row>
    <row r="248" spans="1:4" ht="12.75">
      <c r="A248" s="328"/>
      <c r="B248" s="328"/>
      <c r="C248" s="328"/>
      <c r="D248" s="328"/>
    </row>
    <row r="249" spans="1:4" ht="12.75">
      <c r="A249" s="328"/>
      <c r="B249" s="328"/>
      <c r="C249" s="328"/>
      <c r="D249" s="328"/>
    </row>
    <row r="250" spans="1:4" ht="12.75">
      <c r="A250" s="328"/>
      <c r="B250" s="328"/>
      <c r="C250" s="328"/>
      <c r="D250" s="328"/>
    </row>
    <row r="251" spans="1:4" ht="12.75">
      <c r="A251" s="328"/>
      <c r="B251" s="328"/>
      <c r="C251" s="328"/>
      <c r="D251" s="328"/>
    </row>
    <row r="252" spans="1:4" ht="12.75">
      <c r="A252" s="328"/>
      <c r="B252" s="328"/>
      <c r="C252" s="328"/>
      <c r="D252" s="328"/>
    </row>
    <row r="253" spans="1:4" ht="12.75">
      <c r="A253" s="328"/>
      <c r="B253" s="328"/>
      <c r="C253" s="328"/>
      <c r="D253" s="328"/>
    </row>
    <row r="254" spans="1:4" ht="12.75">
      <c r="A254" s="328"/>
      <c r="B254" s="328"/>
      <c r="C254" s="328"/>
      <c r="D254" s="328"/>
    </row>
    <row r="255" spans="1:4" ht="12.75">
      <c r="A255" s="328"/>
      <c r="B255" s="328"/>
      <c r="C255" s="328"/>
      <c r="D255" s="328"/>
    </row>
    <row r="256" spans="1:4" ht="12.75">
      <c r="A256" s="328"/>
      <c r="B256" s="328"/>
      <c r="C256" s="328"/>
      <c r="D256" s="328"/>
    </row>
    <row r="257" spans="1:4" ht="12.75">
      <c r="A257" s="328"/>
      <c r="B257" s="328"/>
      <c r="C257" s="328"/>
      <c r="D257" s="328"/>
    </row>
    <row r="258" spans="1:4" ht="12.75">
      <c r="A258" s="328"/>
      <c r="B258" s="328"/>
      <c r="C258" s="328"/>
      <c r="D258" s="328"/>
    </row>
    <row r="259" spans="1:4" ht="12.75">
      <c r="A259" s="328"/>
      <c r="B259" s="328"/>
      <c r="C259" s="328"/>
      <c r="D259" s="328"/>
    </row>
    <row r="260" spans="1:4" ht="12.75">
      <c r="A260" s="328"/>
      <c r="B260" s="328"/>
      <c r="C260" s="328"/>
      <c r="D260" s="328"/>
    </row>
    <row r="261" spans="1:4" ht="12.75">
      <c r="A261" s="328"/>
      <c r="B261" s="328"/>
      <c r="C261" s="328"/>
      <c r="D261" s="328"/>
    </row>
    <row r="262" spans="1:4" ht="12.75">
      <c r="A262" s="328"/>
      <c r="B262" s="328"/>
      <c r="C262" s="328"/>
      <c r="D262" s="328"/>
    </row>
    <row r="263" spans="1:4" ht="12.75">
      <c r="A263" s="328"/>
      <c r="B263" s="328"/>
      <c r="C263" s="328"/>
      <c r="D263" s="328"/>
    </row>
    <row r="264" spans="1:4" ht="12.75">
      <c r="A264" s="328"/>
      <c r="B264" s="328"/>
      <c r="C264" s="328"/>
      <c r="D264" s="328"/>
    </row>
    <row r="265" spans="1:4" ht="12.75">
      <c r="A265" s="328"/>
      <c r="B265" s="328"/>
      <c r="C265" s="328"/>
      <c r="D265" s="328"/>
    </row>
    <row r="266" spans="1:4" ht="12.75">
      <c r="A266" s="328"/>
      <c r="B266" s="328"/>
      <c r="C266" s="328"/>
      <c r="D266" s="328"/>
    </row>
    <row r="267" spans="1:4" ht="12.75">
      <c r="A267" s="328"/>
      <c r="B267" s="328"/>
      <c r="C267" s="328"/>
      <c r="D267" s="328"/>
    </row>
    <row r="268" spans="1:4" ht="12.75">
      <c r="A268" s="328"/>
      <c r="B268" s="328"/>
      <c r="C268" s="328"/>
      <c r="D268" s="328"/>
    </row>
    <row r="269" spans="1:4" ht="12.75">
      <c r="A269" s="328"/>
      <c r="B269" s="328"/>
      <c r="C269" s="328"/>
      <c r="D269" s="328"/>
    </row>
    <row r="270" spans="1:4" ht="12.75">
      <c r="A270" s="328"/>
      <c r="B270" s="328"/>
      <c r="C270" s="328"/>
      <c r="D270" s="328"/>
    </row>
    <row r="271" spans="1:4" ht="12.75">
      <c r="A271" s="328"/>
      <c r="B271" s="328"/>
      <c r="C271" s="328"/>
      <c r="D271" s="328"/>
    </row>
    <row r="272" spans="1:4" ht="12.75">
      <c r="A272" s="328"/>
      <c r="B272" s="328"/>
      <c r="C272" s="328"/>
      <c r="D272" s="328"/>
    </row>
    <row r="273" spans="1:4" ht="12.75">
      <c r="A273" s="328"/>
      <c r="B273" s="328"/>
      <c r="C273" s="328"/>
      <c r="D273" s="328"/>
    </row>
    <row r="274" spans="1:4" ht="12.75">
      <c r="A274" s="328"/>
      <c r="B274" s="328"/>
      <c r="C274" s="328"/>
      <c r="D274" s="328"/>
    </row>
    <row r="275" spans="1:4" ht="12.75">
      <c r="A275" s="328"/>
      <c r="B275" s="328"/>
      <c r="C275" s="328"/>
      <c r="D275" s="328"/>
    </row>
    <row r="276" spans="1:4" ht="12.75">
      <c r="A276" s="328"/>
      <c r="B276" s="328"/>
      <c r="C276" s="328"/>
      <c r="D276" s="328"/>
    </row>
    <row r="277" spans="1:4" ht="12.75">
      <c r="A277" s="328"/>
      <c r="B277" s="328"/>
      <c r="C277" s="328"/>
      <c r="D277" s="328"/>
    </row>
    <row r="278" spans="1:4" ht="12.75">
      <c r="A278" s="328"/>
      <c r="B278" s="328"/>
      <c r="C278" s="328"/>
      <c r="D278" s="328"/>
    </row>
    <row r="279" spans="1:4" ht="12.75">
      <c r="A279" s="328"/>
      <c r="B279" s="328"/>
      <c r="C279" s="328"/>
      <c r="D279" s="328"/>
    </row>
    <row r="280" spans="1:4" ht="12.75">
      <c r="A280" s="328"/>
      <c r="B280" s="328"/>
      <c r="C280" s="328"/>
      <c r="D280" s="328"/>
    </row>
    <row r="281" spans="1:4" ht="12.75">
      <c r="A281" s="328"/>
      <c r="B281" s="328"/>
      <c r="C281" s="328"/>
      <c r="D281" s="328"/>
    </row>
    <row r="282" spans="1:4" ht="12.75">
      <c r="A282" s="328"/>
      <c r="B282" s="328"/>
      <c r="C282" s="328"/>
      <c r="D282" s="328"/>
    </row>
    <row r="283" spans="1:4" ht="12.75">
      <c r="A283" s="328"/>
      <c r="B283" s="328"/>
      <c r="C283" s="328"/>
      <c r="D283" s="328"/>
    </row>
    <row r="284" spans="1:4" ht="12.75">
      <c r="A284" s="328"/>
      <c r="B284" s="328"/>
      <c r="C284" s="328"/>
      <c r="D284" s="328"/>
    </row>
    <row r="285" spans="1:4" ht="12.75">
      <c r="A285" s="328"/>
      <c r="B285" s="328"/>
      <c r="C285" s="328"/>
      <c r="D285" s="328"/>
    </row>
    <row r="286" spans="1:4" ht="12.75">
      <c r="A286" s="328"/>
      <c r="B286" s="328"/>
      <c r="C286" s="328"/>
      <c r="D286" s="328"/>
    </row>
    <row r="287" spans="1:4" ht="12.75">
      <c r="A287" s="328"/>
      <c r="B287" s="328"/>
      <c r="C287" s="328"/>
      <c r="D287" s="328"/>
    </row>
    <row r="288" spans="1:4" ht="12.75">
      <c r="A288" s="328"/>
      <c r="B288" s="328"/>
      <c r="C288" s="328"/>
      <c r="D288" s="328"/>
    </row>
    <row r="289" spans="1:4" ht="12.75">
      <c r="A289" s="328"/>
      <c r="B289" s="328"/>
      <c r="C289" s="328"/>
      <c r="D289" s="328"/>
    </row>
    <row r="290" spans="1:4" ht="12.75">
      <c r="A290" s="328"/>
      <c r="B290" s="328"/>
      <c r="C290" s="328"/>
      <c r="D290" s="328"/>
    </row>
    <row r="291" spans="1:4" ht="12.75">
      <c r="A291" s="328"/>
      <c r="B291" s="328"/>
      <c r="C291" s="328"/>
      <c r="D291" s="328"/>
    </row>
    <row r="292" spans="1:4" ht="12.75">
      <c r="A292" s="328"/>
      <c r="B292" s="328"/>
      <c r="C292" s="328"/>
      <c r="D292" s="328"/>
    </row>
    <row r="293" spans="1:4" ht="12.75">
      <c r="A293" s="328"/>
      <c r="B293" s="328"/>
      <c r="C293" s="328"/>
      <c r="D293" s="328"/>
    </row>
    <row r="294" spans="1:4" ht="12.75">
      <c r="A294" s="328"/>
      <c r="B294" s="328"/>
      <c r="C294" s="328"/>
      <c r="D294" s="328"/>
    </row>
    <row r="295" spans="1:4" ht="12.75">
      <c r="A295" s="328"/>
      <c r="B295" s="328"/>
      <c r="C295" s="328"/>
      <c r="D295" s="328"/>
    </row>
    <row r="296" spans="1:4" ht="12.75">
      <c r="A296" s="328"/>
      <c r="B296" s="328"/>
      <c r="C296" s="328"/>
      <c r="D296" s="328"/>
    </row>
    <row r="297" spans="1:4" ht="12.75">
      <c r="A297" s="328"/>
      <c r="B297" s="328"/>
      <c r="C297" s="328"/>
      <c r="D297" s="328"/>
    </row>
    <row r="298" spans="1:4" ht="12.75">
      <c r="A298" s="328"/>
      <c r="B298" s="328"/>
      <c r="C298" s="328"/>
      <c r="D298" s="328"/>
    </row>
    <row r="299" spans="1:4" ht="12.75">
      <c r="A299" s="328"/>
      <c r="B299" s="328"/>
      <c r="C299" s="328"/>
      <c r="D299" s="328"/>
    </row>
    <row r="300" spans="1:4" ht="12.75">
      <c r="A300" s="328"/>
      <c r="B300" s="328"/>
      <c r="C300" s="328"/>
      <c r="D300" s="328"/>
    </row>
    <row r="301" spans="1:4" ht="12.75">
      <c r="A301" s="328"/>
      <c r="B301" s="328"/>
      <c r="C301" s="328"/>
      <c r="D301" s="328"/>
    </row>
    <row r="302" spans="1:4" ht="12.75">
      <c r="A302" s="328"/>
      <c r="B302" s="328"/>
      <c r="C302" s="328"/>
      <c r="D302" s="328"/>
    </row>
    <row r="303" spans="1:4" ht="12.75">
      <c r="A303" s="328"/>
      <c r="B303" s="328"/>
      <c r="C303" s="328"/>
      <c r="D303" s="328"/>
    </row>
    <row r="304" spans="1:4" ht="12.75">
      <c r="A304" s="328"/>
      <c r="B304" s="328"/>
      <c r="C304" s="328"/>
      <c r="D304" s="328"/>
    </row>
    <row r="305" spans="1:4" ht="12.75">
      <c r="A305" s="328"/>
      <c r="B305" s="328"/>
      <c r="C305" s="328"/>
      <c r="D305" s="328"/>
    </row>
    <row r="306" spans="1:4" ht="12.75">
      <c r="A306" s="328"/>
      <c r="B306" s="328"/>
      <c r="C306" s="328"/>
      <c r="D306" s="328"/>
    </row>
    <row r="307" spans="1:4" ht="12.75">
      <c r="A307" s="328"/>
      <c r="B307" s="328"/>
      <c r="C307" s="328"/>
      <c r="D307" s="328"/>
    </row>
    <row r="308" spans="1:4" ht="12.75">
      <c r="A308" s="328"/>
      <c r="B308" s="328"/>
      <c r="C308" s="328"/>
      <c r="D308" s="328"/>
    </row>
    <row r="309" spans="1:4" ht="12.75">
      <c r="A309" s="328"/>
      <c r="B309" s="328"/>
      <c r="C309" s="328"/>
      <c r="D309" s="328"/>
    </row>
    <row r="310" spans="1:4" ht="12.75">
      <c r="A310" s="328"/>
      <c r="B310" s="328"/>
      <c r="C310" s="328"/>
      <c r="D310" s="328"/>
    </row>
    <row r="311" spans="1:4" ht="12.75">
      <c r="A311" s="328"/>
      <c r="B311" s="328"/>
      <c r="C311" s="328"/>
      <c r="D311" s="328"/>
    </row>
    <row r="312" spans="1:4" ht="12.75">
      <c r="A312" s="328"/>
      <c r="B312" s="328"/>
      <c r="C312" s="328"/>
      <c r="D312" s="328"/>
    </row>
    <row r="313" spans="1:4" ht="12.75">
      <c r="A313" s="328"/>
      <c r="B313" s="328"/>
      <c r="C313" s="328"/>
      <c r="D313" s="328"/>
    </row>
    <row r="314" spans="1:4" ht="12.75">
      <c r="A314" s="328"/>
      <c r="B314" s="328"/>
      <c r="C314" s="328"/>
      <c r="D314" s="328"/>
    </row>
    <row r="315" spans="1:4" ht="12.75">
      <c r="A315" s="328"/>
      <c r="B315" s="328"/>
      <c r="C315" s="328"/>
      <c r="D315" s="328"/>
    </row>
    <row r="316" spans="1:4" ht="12.75">
      <c r="A316" s="328"/>
      <c r="B316" s="328"/>
      <c r="C316" s="328"/>
      <c r="D316" s="328"/>
    </row>
    <row r="317" spans="1:4" ht="12.75">
      <c r="A317" s="328"/>
      <c r="B317" s="328"/>
      <c r="C317" s="328"/>
      <c r="D317" s="328"/>
    </row>
    <row r="318" spans="1:4" ht="12.75">
      <c r="A318" s="328"/>
      <c r="B318" s="328"/>
      <c r="C318" s="328"/>
      <c r="D318" s="328"/>
    </row>
    <row r="319" spans="1:4" ht="12.75">
      <c r="A319" s="328"/>
      <c r="B319" s="328"/>
      <c r="C319" s="328"/>
      <c r="D319" s="328"/>
    </row>
    <row r="320" spans="1:4" ht="12.75">
      <c r="A320" s="328"/>
      <c r="B320" s="328"/>
      <c r="C320" s="328"/>
      <c r="D320" s="328"/>
    </row>
    <row r="321" spans="1:4" ht="12.75">
      <c r="A321" s="328"/>
      <c r="B321" s="328"/>
      <c r="C321" s="328"/>
      <c r="D321" s="328"/>
    </row>
    <row r="322" spans="1:4" ht="12.75">
      <c r="A322" s="328"/>
      <c r="B322" s="328"/>
      <c r="C322" s="328"/>
      <c r="D322" s="328"/>
    </row>
    <row r="323" spans="1:4" ht="12.75">
      <c r="A323" s="328"/>
      <c r="B323" s="328"/>
      <c r="C323" s="328"/>
      <c r="D323" s="328"/>
    </row>
    <row r="324" spans="1:4" ht="12.75">
      <c r="A324" s="328"/>
      <c r="B324" s="328"/>
      <c r="C324" s="328"/>
      <c r="D324" s="328"/>
    </row>
    <row r="325" spans="1:4" ht="12.75">
      <c r="A325" s="328"/>
      <c r="B325" s="328"/>
      <c r="C325" s="328"/>
      <c r="D325" s="328"/>
    </row>
    <row r="326" spans="1:4" ht="12.75">
      <c r="A326" s="328"/>
      <c r="B326" s="328"/>
      <c r="C326" s="328"/>
      <c r="D326" s="328"/>
    </row>
    <row r="327" spans="1:4" ht="12.75">
      <c r="A327" s="328"/>
      <c r="B327" s="328"/>
      <c r="C327" s="328"/>
      <c r="D327" s="328"/>
    </row>
    <row r="328" spans="1:4" ht="12.75">
      <c r="A328" s="328"/>
      <c r="B328" s="328"/>
      <c r="C328" s="328"/>
      <c r="D328" s="328"/>
    </row>
    <row r="329" spans="1:4" ht="12.75">
      <c r="A329" s="328"/>
      <c r="B329" s="328"/>
      <c r="C329" s="328"/>
      <c r="D329" s="328"/>
    </row>
    <row r="330" spans="1:4" ht="12.75">
      <c r="A330" s="328"/>
      <c r="B330" s="328"/>
      <c r="C330" s="328"/>
      <c r="D330" s="328"/>
    </row>
    <row r="331" spans="1:4" ht="12.75">
      <c r="A331" s="328"/>
      <c r="B331" s="328"/>
      <c r="C331" s="328"/>
      <c r="D331" s="328"/>
    </row>
    <row r="332" spans="1:4" ht="12.75">
      <c r="A332" s="328"/>
      <c r="B332" s="328"/>
      <c r="C332" s="328"/>
      <c r="D332" s="328"/>
    </row>
    <row r="333" spans="1:4" ht="12.75">
      <c r="A333" s="328"/>
      <c r="B333" s="328"/>
      <c r="C333" s="328"/>
      <c r="D333" s="328"/>
    </row>
    <row r="334" spans="1:4" ht="12.75">
      <c r="A334" s="328"/>
      <c r="B334" s="328"/>
      <c r="C334" s="328"/>
      <c r="D334" s="328"/>
    </row>
    <row r="335" spans="1:4" ht="12.75">
      <c r="A335" s="328"/>
      <c r="B335" s="328"/>
      <c r="C335" s="328"/>
      <c r="D335" s="328"/>
    </row>
    <row r="336" spans="1:4" ht="12.75">
      <c r="A336" s="328"/>
      <c r="B336" s="328"/>
      <c r="C336" s="328"/>
      <c r="D336" s="328"/>
    </row>
    <row r="337" spans="1:4" ht="12.75">
      <c r="A337" s="328"/>
      <c r="B337" s="328"/>
      <c r="C337" s="328"/>
      <c r="D337" s="328"/>
    </row>
    <row r="338" spans="1:4" ht="12.75">
      <c r="A338" s="328"/>
      <c r="B338" s="328"/>
      <c r="C338" s="328"/>
      <c r="D338" s="328"/>
    </row>
    <row r="339" spans="1:4" ht="12.75">
      <c r="A339" s="328"/>
      <c r="B339" s="328"/>
      <c r="C339" s="328"/>
      <c r="D339" s="328"/>
    </row>
    <row r="340" spans="1:4" ht="12.75">
      <c r="A340" s="328"/>
      <c r="B340" s="328"/>
      <c r="C340" s="328"/>
      <c r="D340" s="328"/>
    </row>
    <row r="341" spans="1:4" ht="12.75">
      <c r="A341" s="328"/>
      <c r="B341" s="328"/>
      <c r="C341" s="328"/>
      <c r="D341" s="328"/>
    </row>
    <row r="342" spans="1:4" ht="12.75">
      <c r="A342" s="328"/>
      <c r="B342" s="328"/>
      <c r="C342" s="328"/>
      <c r="D342" s="328"/>
    </row>
    <row r="343" spans="1:4" ht="12.75">
      <c r="A343" s="328"/>
      <c r="B343" s="328"/>
      <c r="C343" s="328"/>
      <c r="D343" s="328"/>
    </row>
    <row r="344" spans="1:4" ht="12.75">
      <c r="A344" s="328"/>
      <c r="B344" s="328"/>
      <c r="C344" s="328"/>
      <c r="D344" s="328"/>
    </row>
    <row r="345" spans="1:4" ht="12.75">
      <c r="A345" s="328"/>
      <c r="B345" s="328"/>
      <c r="C345" s="328"/>
      <c r="D345" s="328"/>
    </row>
    <row r="346" spans="1:4" ht="12.75">
      <c r="A346" s="328"/>
      <c r="B346" s="328"/>
      <c r="C346" s="328"/>
      <c r="D346" s="328"/>
    </row>
    <row r="347" spans="1:4" ht="12.75">
      <c r="A347" s="328"/>
      <c r="B347" s="328"/>
      <c r="C347" s="328"/>
      <c r="D347" s="328"/>
    </row>
    <row r="348" spans="1:4" ht="12.75">
      <c r="A348" s="328"/>
      <c r="B348" s="328"/>
      <c r="C348" s="328"/>
      <c r="D348" s="328"/>
    </row>
    <row r="349" spans="1:4" ht="12.75">
      <c r="A349" s="328"/>
      <c r="B349" s="328"/>
      <c r="C349" s="328"/>
      <c r="D349" s="328"/>
    </row>
    <row r="350" spans="1:4" ht="12.75">
      <c r="A350" s="328"/>
      <c r="B350" s="328"/>
      <c r="C350" s="328"/>
      <c r="D350" s="328"/>
    </row>
    <row r="351" spans="1:4" ht="12.75">
      <c r="A351" s="328"/>
      <c r="B351" s="328"/>
      <c r="C351" s="328"/>
      <c r="D351" s="328"/>
    </row>
    <row r="352" spans="1:4" ht="12.75">
      <c r="A352" s="328"/>
      <c r="B352" s="328"/>
      <c r="C352" s="328"/>
      <c r="D352" s="328"/>
    </row>
    <row r="353" spans="1:4" ht="12.75">
      <c r="A353" s="328"/>
      <c r="B353" s="328"/>
      <c r="C353" s="328"/>
      <c r="D353" s="328"/>
    </row>
    <row r="354" spans="1:4" ht="12.75">
      <c r="A354" s="328"/>
      <c r="B354" s="328"/>
      <c r="C354" s="328"/>
      <c r="D354" s="328"/>
    </row>
    <row r="355" spans="1:4" ht="12.75">
      <c r="A355" s="328"/>
      <c r="B355" s="328"/>
      <c r="C355" s="328"/>
      <c r="D355" s="328"/>
    </row>
    <row r="356" spans="1:4" ht="12.75">
      <c r="A356" s="328"/>
      <c r="B356" s="328"/>
      <c r="C356" s="328"/>
      <c r="D356" s="328"/>
    </row>
    <row r="357" spans="1:4" ht="12.75">
      <c r="A357" s="328"/>
      <c r="B357" s="328"/>
      <c r="C357" s="328"/>
      <c r="D357" s="328"/>
    </row>
    <row r="358" spans="1:4" ht="12.75">
      <c r="A358" s="328"/>
      <c r="B358" s="328"/>
      <c r="C358" s="328"/>
      <c r="D358" s="328"/>
    </row>
    <row r="359" spans="1:4" ht="12.75">
      <c r="A359" s="328"/>
      <c r="B359" s="328"/>
      <c r="C359" s="328"/>
      <c r="D359" s="328"/>
    </row>
    <row r="360" spans="1:4" ht="12.75">
      <c r="A360" s="328"/>
      <c r="B360" s="328"/>
      <c r="C360" s="328"/>
      <c r="D360" s="328"/>
    </row>
    <row r="361" spans="1:4" ht="12.75">
      <c r="A361" s="328"/>
      <c r="B361" s="328"/>
      <c r="C361" s="328"/>
      <c r="D361" s="328"/>
    </row>
    <row r="362" spans="1:4" ht="12.75">
      <c r="A362" s="328"/>
      <c r="B362" s="328"/>
      <c r="C362" s="328"/>
      <c r="D362" s="328"/>
    </row>
    <row r="363" spans="1:4" ht="12.75">
      <c r="A363" s="328"/>
      <c r="B363" s="328"/>
      <c r="C363" s="328"/>
      <c r="D363" s="328"/>
    </row>
    <row r="364" spans="1:4" ht="12.75">
      <c r="A364" s="328"/>
      <c r="B364" s="328"/>
      <c r="C364" s="328"/>
      <c r="D364" s="328"/>
    </row>
    <row r="365" spans="1:4" ht="12.75">
      <c r="A365" s="328"/>
      <c r="B365" s="328"/>
      <c r="C365" s="328"/>
      <c r="D365" s="328"/>
    </row>
    <row r="366" spans="1:4" ht="12.75">
      <c r="A366" s="328"/>
      <c r="B366" s="328"/>
      <c r="C366" s="328"/>
      <c r="D366" s="328"/>
    </row>
    <row r="367" spans="1:4" ht="12.75">
      <c r="A367" s="328"/>
      <c r="B367" s="328"/>
      <c r="C367" s="328"/>
      <c r="D367" s="328"/>
    </row>
    <row r="368" spans="1:4" ht="12.75">
      <c r="A368" s="328"/>
      <c r="B368" s="328"/>
      <c r="C368" s="328"/>
      <c r="D368" s="328"/>
    </row>
    <row r="369" spans="1:4" ht="12.75">
      <c r="A369" s="328"/>
      <c r="B369" s="328"/>
      <c r="C369" s="328"/>
      <c r="D369" s="328"/>
    </row>
    <row r="370" spans="1:4" ht="12.75">
      <c r="A370" s="328"/>
      <c r="B370" s="328"/>
      <c r="C370" s="328"/>
      <c r="D370" s="328"/>
    </row>
    <row r="371" spans="1:4" ht="12.75">
      <c r="A371" s="328"/>
      <c r="B371" s="328"/>
      <c r="C371" s="328"/>
      <c r="D371" s="328"/>
    </row>
    <row r="372" spans="1:4" ht="12.75">
      <c r="A372" s="328"/>
      <c r="B372" s="328"/>
      <c r="C372" s="328"/>
      <c r="D372" s="328"/>
    </row>
    <row r="373" spans="1:4" ht="12.75">
      <c r="A373" s="328"/>
      <c r="B373" s="328"/>
      <c r="C373" s="328"/>
      <c r="D373" s="328"/>
    </row>
    <row r="374" spans="1:4" ht="12.75">
      <c r="A374" s="328"/>
      <c r="B374" s="328"/>
      <c r="C374" s="328"/>
      <c r="D374" s="328"/>
    </row>
    <row r="375" spans="1:4" ht="12.75">
      <c r="A375" s="328"/>
      <c r="B375" s="328"/>
      <c r="C375" s="328"/>
      <c r="D375" s="328"/>
    </row>
    <row r="376" spans="1:4" ht="12.75">
      <c r="A376" s="328"/>
      <c r="B376" s="328"/>
      <c r="C376" s="328"/>
      <c r="D376" s="328"/>
    </row>
    <row r="377" spans="1:4" ht="12.75">
      <c r="A377" s="328"/>
      <c r="B377" s="328"/>
      <c r="C377" s="328"/>
      <c r="D377" s="328"/>
    </row>
    <row r="378" spans="1:4" ht="12.75">
      <c r="A378" s="328"/>
      <c r="B378" s="328"/>
      <c r="C378" s="328"/>
      <c r="D378" s="328"/>
    </row>
    <row r="379" spans="1:4" ht="12.75">
      <c r="A379" s="328"/>
      <c r="B379" s="328"/>
      <c r="C379" s="328"/>
      <c r="D379" s="328"/>
    </row>
    <row r="380" spans="1:4" ht="12.75">
      <c r="A380" s="328"/>
      <c r="B380" s="328"/>
      <c r="C380" s="328"/>
      <c r="D380" s="328"/>
    </row>
    <row r="381" spans="1:4" ht="12.75">
      <c r="A381" s="328"/>
      <c r="B381" s="328"/>
      <c r="C381" s="328"/>
      <c r="D381" s="328"/>
    </row>
    <row r="382" spans="1:4" ht="12.75">
      <c r="A382" s="328"/>
      <c r="B382" s="328"/>
      <c r="C382" s="328"/>
      <c r="D382" s="328"/>
    </row>
    <row r="383" spans="1:4" ht="12.75">
      <c r="A383" s="328"/>
      <c r="B383" s="328"/>
      <c r="C383" s="328"/>
      <c r="D383" s="328"/>
    </row>
    <row r="384" spans="1:4" ht="12.75">
      <c r="A384" s="328"/>
      <c r="B384" s="328"/>
      <c r="C384" s="328"/>
      <c r="D384" s="328"/>
    </row>
    <row r="385" spans="1:4" ht="12.75">
      <c r="A385" s="328"/>
      <c r="B385" s="328"/>
      <c r="C385" s="328"/>
      <c r="D385" s="328"/>
    </row>
    <row r="386" spans="1:4" ht="12.75">
      <c r="A386" s="328"/>
      <c r="B386" s="328"/>
      <c r="C386" s="328"/>
      <c r="D386" s="328"/>
    </row>
    <row r="387" spans="1:4" ht="12.75">
      <c r="A387" s="328"/>
      <c r="B387" s="328"/>
      <c r="C387" s="328"/>
      <c r="D387" s="328"/>
    </row>
    <row r="388" spans="1:4" ht="12.75">
      <c r="A388" s="328"/>
      <c r="B388" s="328"/>
      <c r="C388" s="328"/>
      <c r="D388" s="328"/>
    </row>
    <row r="389" spans="1:4" ht="12.75">
      <c r="A389" s="328"/>
      <c r="B389" s="328"/>
      <c r="C389" s="328"/>
      <c r="D389" s="328"/>
    </row>
    <row r="390" spans="1:4" ht="12.75">
      <c r="A390" s="328"/>
      <c r="B390" s="328"/>
      <c r="C390" s="328"/>
      <c r="D390" s="328"/>
    </row>
    <row r="391" spans="1:4" ht="12.75">
      <c r="A391" s="328"/>
      <c r="B391" s="328"/>
      <c r="C391" s="328"/>
      <c r="D391" s="328"/>
    </row>
    <row r="392" spans="1:4" ht="12.75">
      <c r="A392" s="328"/>
      <c r="B392" s="328"/>
      <c r="C392" s="328"/>
      <c r="D392" s="328"/>
    </row>
    <row r="393" spans="1:4" ht="12.75">
      <c r="A393" s="328"/>
      <c r="B393" s="328"/>
      <c r="C393" s="328"/>
      <c r="D393" s="328"/>
    </row>
    <row r="394" spans="1:4" ht="12.75">
      <c r="A394" s="328"/>
      <c r="B394" s="328"/>
      <c r="C394" s="328"/>
      <c r="D394" s="328"/>
    </row>
    <row r="395" spans="1:4" ht="12.75">
      <c r="A395" s="328"/>
      <c r="B395" s="328"/>
      <c r="C395" s="328"/>
      <c r="D395" s="328"/>
    </row>
    <row r="396" spans="1:4" ht="12.75">
      <c r="A396" s="328"/>
      <c r="B396" s="328"/>
      <c r="C396" s="328"/>
      <c r="D396" s="328"/>
    </row>
    <row r="397" spans="1:4" ht="12.75">
      <c r="A397" s="328"/>
      <c r="B397" s="328"/>
      <c r="C397" s="328"/>
      <c r="D397" s="328"/>
    </row>
    <row r="398" spans="1:4" ht="12.75">
      <c r="A398" s="328"/>
      <c r="B398" s="328"/>
      <c r="C398" s="328"/>
      <c r="D398" s="328"/>
    </row>
    <row r="399" spans="1:4" ht="12.75">
      <c r="A399" s="328"/>
      <c r="B399" s="328"/>
      <c r="C399" s="328"/>
      <c r="D399" s="328"/>
    </row>
    <row r="400" spans="1:4" ht="12.75">
      <c r="A400" s="328"/>
      <c r="B400" s="328"/>
      <c r="C400" s="328"/>
      <c r="D400" s="328"/>
    </row>
    <row r="401" spans="1:4" ht="12.75">
      <c r="A401" s="328"/>
      <c r="B401" s="328"/>
      <c r="C401" s="328"/>
      <c r="D401" s="328"/>
    </row>
    <row r="402" spans="1:4" ht="12.75">
      <c r="A402" s="328"/>
      <c r="B402" s="328"/>
      <c r="C402" s="328"/>
      <c r="D402" s="328"/>
    </row>
    <row r="403" spans="1:4" ht="12.75">
      <c r="A403" s="328"/>
      <c r="B403" s="328"/>
      <c r="C403" s="328"/>
      <c r="D403" s="328"/>
    </row>
    <row r="404" spans="1:4" ht="12.75">
      <c r="A404" s="328"/>
      <c r="B404" s="328"/>
      <c r="C404" s="328"/>
      <c r="D404" s="328"/>
    </row>
    <row r="405" spans="1:4" ht="12.75">
      <c r="A405" s="328"/>
      <c r="B405" s="328"/>
      <c r="C405" s="328"/>
      <c r="D405" s="328"/>
    </row>
    <row r="406" spans="1:4" ht="12.75">
      <c r="A406" s="328"/>
      <c r="B406" s="328"/>
      <c r="C406" s="328"/>
      <c r="D406" s="328"/>
    </row>
    <row r="407" spans="1:4" ht="12.75">
      <c r="A407" s="328"/>
      <c r="B407" s="328"/>
      <c r="C407" s="328"/>
      <c r="D407" s="328"/>
    </row>
    <row r="408" spans="1:4" ht="12.75">
      <c r="A408" s="328"/>
      <c r="B408" s="328"/>
      <c r="C408" s="328"/>
      <c r="D408" s="328"/>
    </row>
    <row r="409" spans="1:4" ht="12.75">
      <c r="A409" s="328"/>
      <c r="B409" s="328"/>
      <c r="C409" s="328"/>
      <c r="D409" s="328"/>
    </row>
    <row r="410" spans="1:4" ht="12.75">
      <c r="A410" s="328"/>
      <c r="B410" s="328"/>
      <c r="C410" s="328"/>
      <c r="D410" s="328"/>
    </row>
    <row r="411" spans="1:4" ht="12.75">
      <c r="A411" s="328"/>
      <c r="B411" s="328"/>
      <c r="C411" s="328"/>
      <c r="D411" s="328"/>
    </row>
    <row r="412" spans="1:4" ht="12.75">
      <c r="A412" s="328"/>
      <c r="B412" s="328"/>
      <c r="C412" s="328"/>
      <c r="D412" s="328"/>
    </row>
    <row r="413" spans="1:4" ht="12.75">
      <c r="A413" s="328"/>
      <c r="B413" s="328"/>
      <c r="C413" s="328"/>
      <c r="D413" s="328"/>
    </row>
    <row r="414" spans="1:4" ht="12.75">
      <c r="A414" s="328"/>
      <c r="B414" s="328"/>
      <c r="C414" s="328"/>
      <c r="D414" s="328"/>
    </row>
    <row r="415" spans="1:4" ht="12.75">
      <c r="A415" s="328"/>
      <c r="B415" s="328"/>
      <c r="C415" s="328"/>
      <c r="D415" s="328"/>
    </row>
    <row r="416" spans="1:4" ht="12.75">
      <c r="A416" s="328"/>
      <c r="B416" s="328"/>
      <c r="C416" s="328"/>
      <c r="D416" s="328"/>
    </row>
    <row r="417" spans="1:4" ht="12.75">
      <c r="A417" s="328"/>
      <c r="B417" s="328"/>
      <c r="C417" s="328"/>
      <c r="D417" s="328"/>
    </row>
    <row r="418" spans="1:4" ht="12.75">
      <c r="A418" s="328"/>
      <c r="B418" s="328"/>
      <c r="C418" s="328"/>
      <c r="D418" s="328"/>
    </row>
    <row r="419" spans="1:4" ht="12.75">
      <c r="A419" s="328"/>
      <c r="B419" s="328"/>
      <c r="C419" s="328"/>
      <c r="D419" s="328"/>
    </row>
    <row r="420" spans="1:4" ht="12.75">
      <c r="A420" s="328"/>
      <c r="B420" s="328"/>
      <c r="C420" s="328"/>
      <c r="D420" s="328"/>
    </row>
    <row r="421" spans="1:4" ht="12.75">
      <c r="A421" s="328"/>
      <c r="B421" s="328"/>
      <c r="C421" s="328"/>
      <c r="D421" s="328"/>
    </row>
    <row r="422" spans="1:4" ht="12.75">
      <c r="A422" s="328"/>
      <c r="B422" s="328"/>
      <c r="C422" s="328"/>
      <c r="D422" s="328"/>
    </row>
    <row r="423" spans="1:4" ht="12.75">
      <c r="A423" s="328"/>
      <c r="B423" s="328"/>
      <c r="C423" s="328"/>
      <c r="D423" s="328"/>
    </row>
    <row r="424" spans="1:4" ht="12.75">
      <c r="A424" s="328"/>
      <c r="B424" s="328"/>
      <c r="C424" s="328"/>
      <c r="D424" s="328"/>
    </row>
    <row r="425" spans="1:4" ht="12.75">
      <c r="A425" s="328"/>
      <c r="B425" s="328"/>
      <c r="C425" s="328"/>
      <c r="D425" s="328"/>
    </row>
    <row r="426" spans="1:4" ht="12.75">
      <c r="A426" s="328"/>
      <c r="B426" s="328"/>
      <c r="C426" s="328"/>
      <c r="D426" s="328"/>
    </row>
    <row r="427" spans="1:4" ht="12.75">
      <c r="A427" s="328"/>
      <c r="B427" s="328"/>
      <c r="C427" s="328"/>
      <c r="D427" s="328"/>
    </row>
    <row r="428" spans="1:4" ht="12.75">
      <c r="A428" s="328"/>
      <c r="B428" s="328"/>
      <c r="C428" s="328"/>
      <c r="D428" s="328"/>
    </row>
    <row r="429" spans="1:4" ht="12.75">
      <c r="A429" s="328"/>
      <c r="B429" s="328"/>
      <c r="C429" s="328"/>
      <c r="D429" s="328"/>
    </row>
    <row r="430" spans="1:4" ht="12.75">
      <c r="A430" s="328"/>
      <c r="B430" s="328"/>
      <c r="C430" s="328"/>
      <c r="D430" s="328"/>
    </row>
    <row r="431" spans="1:4" ht="12.75">
      <c r="A431" s="328"/>
      <c r="B431" s="328"/>
      <c r="C431" s="328"/>
      <c r="D431" s="328"/>
    </row>
    <row r="432" spans="1:4" ht="12.75">
      <c r="A432" s="328"/>
      <c r="B432" s="328"/>
      <c r="C432" s="328"/>
      <c r="D432" s="328"/>
    </row>
    <row r="433" spans="1:4" ht="12.75">
      <c r="A433" s="328"/>
      <c r="B433" s="328"/>
      <c r="C433" s="328"/>
      <c r="D433" s="328"/>
    </row>
    <row r="434" spans="1:4" ht="12.75">
      <c r="A434" s="328"/>
      <c r="B434" s="328"/>
      <c r="C434" s="328"/>
      <c r="D434" s="328"/>
    </row>
    <row r="435" spans="1:4" ht="12.75">
      <c r="A435" s="328"/>
      <c r="B435" s="328"/>
      <c r="C435" s="328"/>
      <c r="D435" s="328"/>
    </row>
    <row r="436" spans="1:4" ht="12.75">
      <c r="A436" s="328"/>
      <c r="B436" s="328"/>
      <c r="C436" s="328"/>
      <c r="D436" s="328"/>
    </row>
    <row r="437" spans="1:4" ht="12.75">
      <c r="A437" s="328"/>
      <c r="B437" s="328"/>
      <c r="C437" s="328"/>
      <c r="D437" s="328"/>
    </row>
    <row r="438" spans="1:4" ht="12.75">
      <c r="A438" s="328"/>
      <c r="B438" s="328"/>
      <c r="C438" s="328"/>
      <c r="D438" s="328"/>
    </row>
    <row r="439" spans="1:4" ht="12.75">
      <c r="A439" s="328"/>
      <c r="B439" s="328"/>
      <c r="C439" s="328"/>
      <c r="D439" s="328"/>
    </row>
    <row r="440" spans="1:4" ht="12.75">
      <c r="A440" s="328"/>
      <c r="B440" s="328"/>
      <c r="C440" s="328"/>
      <c r="D440" s="328"/>
    </row>
    <row r="441" spans="1:4" ht="12.75">
      <c r="A441" s="328"/>
      <c r="B441" s="328"/>
      <c r="C441" s="328"/>
      <c r="D441" s="328"/>
    </row>
    <row r="442" spans="1:4" ht="12.75">
      <c r="A442" s="328"/>
      <c r="B442" s="328"/>
      <c r="C442" s="328"/>
      <c r="D442" s="328"/>
    </row>
    <row r="443" spans="1:4" ht="12.75">
      <c r="A443" s="328"/>
      <c r="B443" s="328"/>
      <c r="C443" s="328"/>
      <c r="D443" s="328"/>
    </row>
    <row r="444" spans="1:4" ht="12.75">
      <c r="A444" s="328"/>
      <c r="B444" s="328"/>
      <c r="C444" s="328"/>
      <c r="D444" s="328"/>
    </row>
    <row r="445" spans="1:4" ht="12.75">
      <c r="A445" s="328"/>
      <c r="B445" s="328"/>
      <c r="C445" s="328"/>
      <c r="D445" s="328"/>
    </row>
    <row r="446" spans="1:4" ht="12.75">
      <c r="A446" s="328"/>
      <c r="B446" s="328"/>
      <c r="C446" s="328"/>
      <c r="D446" s="328"/>
    </row>
    <row r="447" spans="1:4" ht="12.75">
      <c r="A447" s="328"/>
      <c r="B447" s="328"/>
      <c r="C447" s="328"/>
      <c r="D447" s="328"/>
    </row>
    <row r="448" spans="1:4" ht="12.75">
      <c r="A448" s="328"/>
      <c r="B448" s="328"/>
      <c r="C448" s="328"/>
      <c r="D448" s="328"/>
    </row>
    <row r="449" spans="1:4" ht="12.75">
      <c r="A449" s="328"/>
      <c r="B449" s="328"/>
      <c r="C449" s="328"/>
      <c r="D449" s="328"/>
    </row>
    <row r="450" spans="1:4" ht="12.75">
      <c r="A450" s="328"/>
      <c r="B450" s="328"/>
      <c r="C450" s="328"/>
      <c r="D450" s="328"/>
    </row>
    <row r="451" spans="1:4" ht="12.75">
      <c r="A451" s="328"/>
      <c r="B451" s="328"/>
      <c r="C451" s="328"/>
      <c r="D451" s="328"/>
    </row>
    <row r="452" spans="1:4" ht="12.75">
      <c r="A452" s="328"/>
      <c r="B452" s="328"/>
      <c r="C452" s="328"/>
      <c r="D452" s="328"/>
    </row>
    <row r="453" spans="1:4" ht="12.75">
      <c r="A453" s="328"/>
      <c r="B453" s="328"/>
      <c r="C453" s="328"/>
      <c r="D453" s="328"/>
    </row>
    <row r="454" spans="1:4" ht="12.75">
      <c r="A454" s="328"/>
      <c r="B454" s="328"/>
      <c r="C454" s="328"/>
      <c r="D454" s="328"/>
    </row>
    <row r="455" spans="1:4" ht="12.75">
      <c r="A455" s="328"/>
      <c r="B455" s="328"/>
      <c r="C455" s="328"/>
      <c r="D455" s="328"/>
    </row>
    <row r="456" spans="1:4" ht="12.75">
      <c r="A456" s="328"/>
      <c r="B456" s="328"/>
      <c r="C456" s="328"/>
      <c r="D456" s="328"/>
    </row>
    <row r="457" spans="1:4" ht="12.75">
      <c r="A457" s="328"/>
      <c r="B457" s="328"/>
      <c r="C457" s="328"/>
      <c r="D457" s="328"/>
    </row>
    <row r="458" spans="1:4" ht="12.75">
      <c r="A458" s="328"/>
      <c r="B458" s="328"/>
      <c r="C458" s="328"/>
      <c r="D458" s="328"/>
    </row>
    <row r="459" spans="1:4" ht="12.75">
      <c r="A459" s="328"/>
      <c r="B459" s="328"/>
      <c r="C459" s="328"/>
      <c r="D459" s="328"/>
    </row>
    <row r="460" spans="1:4" ht="12.75">
      <c r="A460" s="328"/>
      <c r="B460" s="328"/>
      <c r="C460" s="328"/>
      <c r="D460" s="328"/>
    </row>
    <row r="461" spans="1:4" ht="12.75">
      <c r="A461" s="328"/>
      <c r="B461" s="328"/>
      <c r="C461" s="328"/>
      <c r="D461" s="328"/>
    </row>
    <row r="462" spans="1:4" ht="12.75">
      <c r="A462" s="328"/>
      <c r="B462" s="328"/>
      <c r="C462" s="328"/>
      <c r="D462" s="328"/>
    </row>
    <row r="463" spans="1:4" ht="12.75">
      <c r="A463" s="328"/>
      <c r="B463" s="328"/>
      <c r="C463" s="328"/>
      <c r="D463" s="328"/>
    </row>
    <row r="464" spans="1:4" ht="12.75">
      <c r="A464" s="328"/>
      <c r="B464" s="328"/>
      <c r="C464" s="328"/>
      <c r="D464" s="328"/>
    </row>
    <row r="465" spans="1:4" ht="12.75">
      <c r="A465" s="328"/>
      <c r="B465" s="328"/>
      <c r="C465" s="328"/>
      <c r="D465" s="328"/>
    </row>
    <row r="466" spans="1:4" ht="12.75">
      <c r="A466" s="328"/>
      <c r="B466" s="328"/>
      <c r="C466" s="328"/>
      <c r="D466" s="328"/>
    </row>
    <row r="467" spans="1:4" ht="12.75">
      <c r="A467" s="328"/>
      <c r="B467" s="328"/>
      <c r="C467" s="328"/>
      <c r="D467" s="328"/>
    </row>
    <row r="468" spans="1:4" ht="12.75">
      <c r="A468" s="328"/>
      <c r="B468" s="328"/>
      <c r="C468" s="328"/>
      <c r="D468" s="328"/>
    </row>
    <row r="469" spans="1:4" ht="12.75">
      <c r="A469" s="328"/>
      <c r="B469" s="328"/>
      <c r="C469" s="328"/>
      <c r="D469" s="328"/>
    </row>
    <row r="470" spans="1:4" ht="12.75">
      <c r="A470" s="328"/>
      <c r="B470" s="328"/>
      <c r="C470" s="328"/>
      <c r="D470" s="328"/>
    </row>
    <row r="471" spans="1:4" ht="12.75">
      <c r="A471" s="328"/>
      <c r="B471" s="328"/>
      <c r="C471" s="328"/>
      <c r="D471" s="328"/>
    </row>
    <row r="472" spans="1:4" ht="12.75">
      <c r="A472" s="328"/>
      <c r="B472" s="328"/>
      <c r="C472" s="328"/>
      <c r="D472" s="328"/>
    </row>
    <row r="473" spans="1:4" ht="12.75">
      <c r="A473" s="328"/>
      <c r="B473" s="328"/>
      <c r="C473" s="328"/>
      <c r="D473" s="328"/>
    </row>
    <row r="474" spans="1:4" ht="12.75">
      <c r="A474" s="328"/>
      <c r="B474" s="328"/>
      <c r="C474" s="328"/>
      <c r="D474" s="328"/>
    </row>
    <row r="475" spans="1:4" ht="12.75">
      <c r="A475" s="328"/>
      <c r="B475" s="328"/>
      <c r="C475" s="328"/>
      <c r="D475" s="328"/>
    </row>
    <row r="476" spans="1:4" ht="12.75">
      <c r="A476" s="328"/>
      <c r="B476" s="328"/>
      <c r="C476" s="328"/>
      <c r="D476" s="328"/>
    </row>
    <row r="477" spans="1:4" ht="12.75">
      <c r="A477" s="328"/>
      <c r="B477" s="328"/>
      <c r="C477" s="328"/>
      <c r="D477" s="328"/>
    </row>
    <row r="478" spans="1:4" ht="12.75">
      <c r="A478" s="328"/>
      <c r="B478" s="328"/>
      <c r="C478" s="328"/>
      <c r="D478" s="328"/>
    </row>
    <row r="479" spans="1:4" ht="12.75">
      <c r="A479" s="328"/>
      <c r="B479" s="328"/>
      <c r="C479" s="328"/>
      <c r="D479" s="328"/>
    </row>
    <row r="480" spans="1:4" ht="12.75">
      <c r="A480" s="328"/>
      <c r="B480" s="328"/>
      <c r="C480" s="328"/>
      <c r="D480" s="328"/>
    </row>
    <row r="481" spans="1:4" ht="12.75">
      <c r="A481" s="328"/>
      <c r="B481" s="328"/>
      <c r="C481" s="328"/>
      <c r="D481" s="328"/>
    </row>
    <row r="482" spans="1:4" ht="12.75">
      <c r="A482" s="328"/>
      <c r="B482" s="328"/>
      <c r="C482" s="328"/>
      <c r="D482" s="328"/>
    </row>
    <row r="483" spans="1:4" ht="12.75">
      <c r="A483" s="328"/>
      <c r="B483" s="328"/>
      <c r="C483" s="328"/>
      <c r="D483" s="328"/>
    </row>
    <row r="484" spans="1:4" ht="12.75">
      <c r="A484" s="328"/>
      <c r="B484" s="328"/>
      <c r="C484" s="328"/>
      <c r="D484" s="328"/>
    </row>
    <row r="485" spans="1:4" ht="12.75">
      <c r="A485" s="328"/>
      <c r="B485" s="328"/>
      <c r="C485" s="328"/>
      <c r="D485" s="328"/>
    </row>
    <row r="486" spans="1:4" ht="12.75">
      <c r="A486" s="328"/>
      <c r="B486" s="328"/>
      <c r="C486" s="328"/>
      <c r="D486" s="328"/>
    </row>
    <row r="487" spans="1:4" ht="12.75">
      <c r="A487" s="328"/>
      <c r="B487" s="328"/>
      <c r="C487" s="328"/>
      <c r="D487" s="328"/>
    </row>
    <row r="488" spans="1:4" ht="12.75">
      <c r="A488" s="328"/>
      <c r="B488" s="328"/>
      <c r="C488" s="328"/>
      <c r="D488" s="328"/>
    </row>
    <row r="489" spans="1:4" ht="12.75">
      <c r="A489" s="328"/>
      <c r="B489" s="328"/>
      <c r="C489" s="328"/>
      <c r="D489" s="328"/>
    </row>
    <row r="490" spans="1:4" ht="12.75">
      <c r="A490" s="328"/>
      <c r="B490" s="328"/>
      <c r="C490" s="328"/>
      <c r="D490" s="328"/>
    </row>
    <row r="491" spans="1:4" ht="12.75">
      <c r="A491" s="328"/>
      <c r="B491" s="328"/>
      <c r="C491" s="328"/>
      <c r="D491" s="328"/>
    </row>
    <row r="492" spans="1:4" ht="12.75">
      <c r="A492" s="328"/>
      <c r="B492" s="328"/>
      <c r="C492" s="328"/>
      <c r="D492" s="328"/>
    </row>
    <row r="493" spans="1:4" ht="12.75">
      <c r="A493" s="328"/>
      <c r="B493" s="328"/>
      <c r="C493" s="328"/>
      <c r="D493" s="328"/>
    </row>
    <row r="494" spans="1:4" ht="12.75">
      <c r="A494" s="328"/>
      <c r="B494" s="328"/>
      <c r="C494" s="328"/>
      <c r="D494" s="328"/>
    </row>
    <row r="495" spans="1:4" ht="12.75">
      <c r="A495" s="328"/>
      <c r="B495" s="328"/>
      <c r="C495" s="328"/>
      <c r="D495" s="328"/>
    </row>
    <row r="496" spans="1:4" ht="12.75">
      <c r="A496" s="328"/>
      <c r="B496" s="328"/>
      <c r="C496" s="328"/>
      <c r="D496" s="328"/>
    </row>
    <row r="497" spans="1:4" ht="12.75">
      <c r="A497" s="328"/>
      <c r="B497" s="328"/>
      <c r="C497" s="328"/>
      <c r="D497" s="328"/>
    </row>
    <row r="498" spans="1:4" ht="12.75">
      <c r="A498" s="328"/>
      <c r="B498" s="328"/>
      <c r="C498" s="328"/>
      <c r="D498" s="328"/>
    </row>
    <row r="499" spans="1:4" ht="12.75">
      <c r="A499" s="328"/>
      <c r="B499" s="328"/>
      <c r="C499" s="328"/>
      <c r="D499" s="328"/>
    </row>
    <row r="500" spans="1:4" ht="12.75">
      <c r="A500" s="328"/>
      <c r="B500" s="328"/>
      <c r="C500" s="328"/>
      <c r="D500" s="328"/>
    </row>
    <row r="501" spans="1:4" ht="12.75">
      <c r="A501" s="328"/>
      <c r="B501" s="328"/>
      <c r="C501" s="328"/>
      <c r="D501" s="328"/>
    </row>
    <row r="502" spans="1:4" ht="12.75">
      <c r="A502" s="328"/>
      <c r="B502" s="328"/>
      <c r="C502" s="328"/>
      <c r="D502" s="328"/>
    </row>
    <row r="503" spans="1:4" ht="12.75">
      <c r="A503" s="328"/>
      <c r="B503" s="328"/>
      <c r="C503" s="328"/>
      <c r="D503" s="328"/>
    </row>
    <row r="504" spans="1:4" ht="12.75">
      <c r="A504" s="328"/>
      <c r="B504" s="328"/>
      <c r="C504" s="328"/>
      <c r="D504" s="328"/>
    </row>
    <row r="505" spans="1:4" ht="12.75">
      <c r="A505" s="328"/>
      <c r="B505" s="328"/>
      <c r="C505" s="328"/>
      <c r="D505" s="328"/>
    </row>
    <row r="506" spans="1:4" ht="12.75">
      <c r="A506" s="328"/>
      <c r="B506" s="328"/>
      <c r="C506" s="328"/>
      <c r="D506" s="328"/>
    </row>
    <row r="507" spans="1:4" ht="12.75">
      <c r="A507" s="328"/>
      <c r="B507" s="328"/>
      <c r="C507" s="328"/>
      <c r="D507" s="328"/>
    </row>
    <row r="508" spans="1:4" ht="12.75">
      <c r="A508" s="328"/>
      <c r="B508" s="328"/>
      <c r="C508" s="328"/>
      <c r="D508" s="328"/>
    </row>
    <row r="509" spans="1:4" ht="12.75">
      <c r="A509" s="328"/>
      <c r="B509" s="328"/>
      <c r="C509" s="328"/>
      <c r="D509" s="328"/>
    </row>
    <row r="510" spans="1:4" ht="12.75">
      <c r="A510" s="328"/>
      <c r="B510" s="328"/>
      <c r="C510" s="328"/>
      <c r="D510" s="328"/>
    </row>
    <row r="511" spans="1:4" ht="12.75">
      <c r="A511" s="328"/>
      <c r="B511" s="328"/>
      <c r="C511" s="328"/>
      <c r="D511" s="328"/>
    </row>
    <row r="512" spans="1:4" ht="12.75">
      <c r="A512" s="328"/>
      <c r="B512" s="328"/>
      <c r="C512" s="328"/>
      <c r="D512" s="328"/>
    </row>
    <row r="513" spans="1:4" ht="12.75">
      <c r="A513" s="328"/>
      <c r="B513" s="328"/>
      <c r="C513" s="328"/>
      <c r="D513" s="328"/>
    </row>
    <row r="514" spans="1:4" ht="12.75">
      <c r="A514" s="328"/>
      <c r="B514" s="328"/>
      <c r="C514" s="328"/>
      <c r="D514" s="328"/>
    </row>
    <row r="515" spans="1:4" ht="12.75">
      <c r="A515" s="328"/>
      <c r="B515" s="328"/>
      <c r="C515" s="328"/>
      <c r="D515" s="328"/>
    </row>
    <row r="516" spans="1:4" ht="12.75">
      <c r="A516" s="328"/>
      <c r="B516" s="328"/>
      <c r="C516" s="328"/>
      <c r="D516" s="328"/>
    </row>
    <row r="517" spans="1:4" ht="12.75">
      <c r="A517" s="328"/>
      <c r="B517" s="328"/>
      <c r="C517" s="328"/>
      <c r="D517" s="328"/>
    </row>
    <row r="518" spans="1:4" ht="12.75">
      <c r="A518" s="328"/>
      <c r="B518" s="328"/>
      <c r="C518" s="328"/>
      <c r="D518" s="328"/>
    </row>
    <row r="519" spans="1:4" ht="12.75">
      <c r="A519" s="328"/>
      <c r="B519" s="328"/>
      <c r="C519" s="328"/>
      <c r="D519" s="328"/>
    </row>
    <row r="520" spans="1:4" ht="12.75">
      <c r="A520" s="328"/>
      <c r="B520" s="328"/>
      <c r="C520" s="328"/>
      <c r="D520" s="328"/>
    </row>
    <row r="521" spans="1:4" ht="12.75">
      <c r="A521" s="328"/>
      <c r="B521" s="328"/>
      <c r="C521" s="328"/>
      <c r="D521" s="328"/>
    </row>
    <row r="522" spans="1:4" ht="12.75">
      <c r="A522" s="328"/>
      <c r="B522" s="328"/>
      <c r="C522" s="328"/>
      <c r="D522" s="328"/>
    </row>
    <row r="523" spans="1:4" ht="12.75">
      <c r="A523" s="328"/>
      <c r="B523" s="328"/>
      <c r="C523" s="328"/>
      <c r="D523" s="328"/>
    </row>
    <row r="524" spans="1:4" ht="12.75">
      <c r="A524" s="328"/>
      <c r="B524" s="328"/>
      <c r="C524" s="328"/>
      <c r="D524" s="328"/>
    </row>
    <row r="525" spans="1:4" ht="12.75">
      <c r="A525" s="328"/>
      <c r="B525" s="328"/>
      <c r="C525" s="328"/>
      <c r="D525" s="328"/>
    </row>
    <row r="526" spans="1:4" ht="12.75">
      <c r="A526" s="328"/>
      <c r="B526" s="328"/>
      <c r="C526" s="328"/>
      <c r="D526" s="328"/>
    </row>
    <row r="527" spans="1:4" ht="12.75">
      <c r="A527" s="328"/>
      <c r="B527" s="328"/>
      <c r="C527" s="328"/>
      <c r="D527" s="328"/>
    </row>
    <row r="528" spans="1:4" ht="12.75">
      <c r="A528" s="328"/>
      <c r="B528" s="328"/>
      <c r="C528" s="328"/>
      <c r="D528" s="328"/>
    </row>
    <row r="529" spans="1:4" ht="12.75">
      <c r="A529" s="328"/>
      <c r="B529" s="328"/>
      <c r="C529" s="328"/>
      <c r="D529" s="328"/>
    </row>
    <row r="530" spans="1:4" ht="12.75">
      <c r="A530" s="328"/>
      <c r="B530" s="328"/>
      <c r="C530" s="328"/>
      <c r="D530" s="328"/>
    </row>
    <row r="531" spans="1:4" ht="12.75">
      <c r="A531" s="328"/>
      <c r="B531" s="328"/>
      <c r="C531" s="328"/>
      <c r="D531" s="328"/>
    </row>
    <row r="532" spans="1:4" ht="12.75">
      <c r="A532" s="328"/>
      <c r="B532" s="328"/>
      <c r="C532" s="328"/>
      <c r="D532" s="328"/>
    </row>
    <row r="533" spans="1:4" ht="12.75">
      <c r="A533" s="328"/>
      <c r="B533" s="328"/>
      <c r="C533" s="328"/>
      <c r="D533" s="328"/>
    </row>
    <row r="534" spans="1:4" ht="12.75">
      <c r="A534" s="328"/>
      <c r="B534" s="328"/>
      <c r="C534" s="328"/>
      <c r="D534" s="328"/>
    </row>
    <row r="535" spans="1:4" ht="12.75">
      <c r="A535" s="328"/>
      <c r="B535" s="328"/>
      <c r="C535" s="328"/>
      <c r="D535" s="328"/>
    </row>
    <row r="536" spans="1:4" ht="12.75">
      <c r="A536" s="328"/>
      <c r="B536" s="328"/>
      <c r="C536" s="328"/>
      <c r="D536" s="328"/>
    </row>
    <row r="537" spans="1:4" ht="12.75">
      <c r="A537" s="328"/>
      <c r="B537" s="328"/>
      <c r="C537" s="328"/>
      <c r="D537" s="328"/>
    </row>
    <row r="538" spans="1:4" ht="12.75">
      <c r="A538" s="328"/>
      <c r="B538" s="328"/>
      <c r="C538" s="328"/>
      <c r="D538" s="328"/>
    </row>
    <row r="539" spans="1:4" ht="12.75">
      <c r="A539" s="328"/>
      <c r="B539" s="328"/>
      <c r="C539" s="328"/>
      <c r="D539" s="328"/>
    </row>
    <row r="540" spans="1:4" ht="12.75">
      <c r="A540" s="328"/>
      <c r="B540" s="328"/>
      <c r="C540" s="328"/>
      <c r="D540" s="328"/>
    </row>
    <row r="541" spans="1:4" ht="12.75">
      <c r="A541" s="328"/>
      <c r="B541" s="328"/>
      <c r="C541" s="328"/>
      <c r="D541" s="328"/>
    </row>
    <row r="542" spans="1:4" ht="12.75">
      <c r="A542" s="328"/>
      <c r="B542" s="328"/>
      <c r="C542" s="328"/>
      <c r="D542" s="328"/>
    </row>
    <row r="543" spans="1:4" ht="12.75">
      <c r="A543" s="328"/>
      <c r="B543" s="328"/>
      <c r="C543" s="328"/>
      <c r="D543" s="328"/>
    </row>
    <row r="544" spans="1:4" ht="12.75">
      <c r="A544" s="328"/>
      <c r="B544" s="328"/>
      <c r="C544" s="328"/>
      <c r="D544" s="328"/>
    </row>
    <row r="545" spans="1:4" ht="12.75">
      <c r="A545" s="328"/>
      <c r="B545" s="328"/>
      <c r="C545" s="328"/>
      <c r="D545" s="328"/>
    </row>
    <row r="546" spans="1:4" ht="12.75">
      <c r="A546" s="328"/>
      <c r="B546" s="328"/>
      <c r="C546" s="328"/>
      <c r="D546" s="328"/>
    </row>
    <row r="547" spans="1:4" ht="12.75">
      <c r="A547" s="328"/>
      <c r="B547" s="328"/>
      <c r="C547" s="328"/>
      <c r="D547" s="328"/>
    </row>
    <row r="548" spans="1:4" ht="12.75">
      <c r="A548" s="328"/>
      <c r="B548" s="328"/>
      <c r="C548" s="328"/>
      <c r="D548" s="328"/>
    </row>
    <row r="549" spans="1:4" ht="12.75">
      <c r="A549" s="328"/>
      <c r="B549" s="328"/>
      <c r="C549" s="328"/>
      <c r="D549" s="328"/>
    </row>
    <row r="550" spans="1:4" ht="12.75">
      <c r="A550" s="328"/>
      <c r="B550" s="328"/>
      <c r="C550" s="328"/>
      <c r="D550" s="328"/>
    </row>
    <row r="551" spans="1:4" ht="12.75">
      <c r="A551" s="328"/>
      <c r="B551" s="328"/>
      <c r="C551" s="328"/>
      <c r="D551" s="328"/>
    </row>
    <row r="552" spans="1:4" ht="12.75">
      <c r="A552" s="328"/>
      <c r="B552" s="328"/>
      <c r="C552" s="328"/>
      <c r="D552" s="328"/>
    </row>
    <row r="553" spans="1:4" ht="12.75">
      <c r="A553" s="328"/>
      <c r="B553" s="328"/>
      <c r="C553" s="328"/>
      <c r="D553" s="328"/>
    </row>
    <row r="554" spans="1:4" ht="12.75">
      <c r="A554" s="328"/>
      <c r="B554" s="328"/>
      <c r="C554" s="328"/>
      <c r="D554" s="328"/>
    </row>
    <row r="555" spans="1:4" ht="12.75">
      <c r="A555" s="328"/>
      <c r="B555" s="328"/>
      <c r="C555" s="328"/>
      <c r="D555" s="328"/>
    </row>
    <row r="556" spans="1:4" ht="12.75">
      <c r="A556" s="328"/>
      <c r="B556" s="328"/>
      <c r="C556" s="328"/>
      <c r="D556" s="328"/>
    </row>
    <row r="557" spans="1:4" ht="12.75">
      <c r="A557" s="328"/>
      <c r="B557" s="328"/>
      <c r="C557" s="328"/>
      <c r="D557" s="328"/>
    </row>
    <row r="558" spans="1:4" ht="12.75">
      <c r="A558" s="328"/>
      <c r="B558" s="328"/>
      <c r="C558" s="328"/>
      <c r="D558" s="328"/>
    </row>
    <row r="559" spans="1:4" ht="12.75">
      <c r="A559" s="328"/>
      <c r="B559" s="328"/>
      <c r="C559" s="328"/>
      <c r="D559" s="328"/>
    </row>
    <row r="560" spans="1:4" ht="12.75">
      <c r="A560" s="328"/>
      <c r="B560" s="328"/>
      <c r="C560" s="328"/>
      <c r="D560" s="328"/>
    </row>
    <row r="561" spans="1:4" ht="12.75">
      <c r="A561" s="328"/>
      <c r="B561" s="328"/>
      <c r="C561" s="328"/>
      <c r="D561" s="328"/>
    </row>
    <row r="562" spans="1:4" ht="12.75">
      <c r="A562" s="328"/>
      <c r="B562" s="328"/>
      <c r="C562" s="328"/>
      <c r="D562" s="328"/>
    </row>
    <row r="563" spans="1:4" ht="12.75">
      <c r="A563" s="328"/>
      <c r="B563" s="328"/>
      <c r="C563" s="328"/>
      <c r="D563" s="328"/>
    </row>
    <row r="564" spans="1:4" ht="12.75">
      <c r="A564" s="328"/>
      <c r="B564" s="328"/>
      <c r="C564" s="328"/>
      <c r="D564" s="328"/>
    </row>
    <row r="565" spans="1:4" ht="12.75">
      <c r="A565" s="328"/>
      <c r="B565" s="328"/>
      <c r="C565" s="328"/>
      <c r="D565" s="328"/>
    </row>
    <row r="566" spans="1:4" ht="12.75">
      <c r="A566" s="328"/>
      <c r="B566" s="328"/>
      <c r="C566" s="328"/>
      <c r="D566" s="328"/>
    </row>
    <row r="567" spans="1:4" ht="12.75">
      <c r="A567" s="328"/>
      <c r="B567" s="328"/>
      <c r="C567" s="328"/>
      <c r="D567" s="328"/>
    </row>
    <row r="568" spans="1:4" ht="12.75">
      <c r="A568" s="328"/>
      <c r="B568" s="328"/>
      <c r="C568" s="328"/>
      <c r="D568" s="328"/>
    </row>
    <row r="569" spans="1:4" ht="12.75">
      <c r="A569" s="328"/>
      <c r="B569" s="328"/>
      <c r="C569" s="328"/>
      <c r="D569" s="328"/>
    </row>
    <row r="570" spans="1:4" ht="12.75">
      <c r="A570" s="328"/>
      <c r="B570" s="328"/>
      <c r="C570" s="328"/>
      <c r="D570" s="328"/>
    </row>
    <row r="571" spans="1:4" ht="12.75">
      <c r="A571" s="328"/>
      <c r="B571" s="328"/>
      <c r="C571" s="328"/>
      <c r="D571" s="328"/>
    </row>
    <row r="572" spans="1:4" ht="12.75">
      <c r="A572" s="328"/>
      <c r="B572" s="328"/>
      <c r="C572" s="328"/>
      <c r="D572" s="328"/>
    </row>
    <row r="573" spans="1:4" ht="12.75">
      <c r="A573" s="328"/>
      <c r="B573" s="328"/>
      <c r="C573" s="328"/>
      <c r="D573" s="328"/>
    </row>
    <row r="574" spans="1:4" ht="12.75">
      <c r="A574" s="328"/>
      <c r="B574" s="328"/>
      <c r="C574" s="328"/>
      <c r="D574" s="328"/>
    </row>
    <row r="575" spans="1:4" ht="12.75">
      <c r="A575" s="328"/>
      <c r="B575" s="328"/>
      <c r="C575" s="328"/>
      <c r="D575" s="328"/>
    </row>
    <row r="576" spans="1:4" ht="12.75">
      <c r="A576" s="328"/>
      <c r="B576" s="328"/>
      <c r="C576" s="328"/>
      <c r="D576" s="328"/>
    </row>
    <row r="577" spans="1:4" ht="12.75">
      <c r="A577" s="328"/>
      <c r="B577" s="328"/>
      <c r="C577" s="328"/>
      <c r="D577" s="328"/>
    </row>
    <row r="578" spans="1:4" ht="12.75">
      <c r="A578" s="328"/>
      <c r="B578" s="328"/>
      <c r="C578" s="328"/>
      <c r="D578" s="328"/>
    </row>
    <row r="579" spans="1:4" ht="12.75">
      <c r="A579" s="328"/>
      <c r="B579" s="328"/>
      <c r="C579" s="328"/>
      <c r="D579" s="328"/>
    </row>
    <row r="580" spans="1:4" ht="12.75">
      <c r="A580" s="328"/>
      <c r="B580" s="328"/>
      <c r="C580" s="328"/>
      <c r="D580" s="328"/>
    </row>
    <row r="581" spans="1:4" ht="12.75">
      <c r="A581" s="328"/>
      <c r="B581" s="328"/>
      <c r="C581" s="328"/>
      <c r="D581" s="328"/>
    </row>
    <row r="582" spans="1:4" ht="12.75">
      <c r="A582" s="328"/>
      <c r="B582" s="328"/>
      <c r="C582" s="328"/>
      <c r="D582" s="328"/>
    </row>
    <row r="583" spans="1:4" ht="12.75">
      <c r="A583" s="328"/>
      <c r="B583" s="328"/>
      <c r="C583" s="328"/>
      <c r="D583" s="328"/>
    </row>
    <row r="584" spans="1:4" ht="12.75">
      <c r="A584" s="328"/>
      <c r="B584" s="328"/>
      <c r="C584" s="328"/>
      <c r="D584" s="328"/>
    </row>
    <row r="585" spans="1:4" ht="12.75">
      <c r="A585" s="328"/>
      <c r="B585" s="328"/>
      <c r="C585" s="328"/>
      <c r="D585" s="328"/>
    </row>
    <row r="586" spans="1:4" ht="12.75">
      <c r="A586" s="328"/>
      <c r="B586" s="328"/>
      <c r="C586" s="328"/>
      <c r="D586" s="328"/>
    </row>
    <row r="587" spans="1:4" ht="12.75">
      <c r="A587" s="328"/>
      <c r="B587" s="328"/>
      <c r="C587" s="328"/>
      <c r="D587" s="328"/>
    </row>
    <row r="588" spans="1:4" ht="12.75">
      <c r="A588" s="328"/>
      <c r="B588" s="328"/>
      <c r="C588" s="328"/>
      <c r="D588" s="328"/>
    </row>
    <row r="589" spans="1:4" ht="12.75">
      <c r="A589" s="328"/>
      <c r="B589" s="328"/>
      <c r="C589" s="328"/>
      <c r="D589" s="328"/>
    </row>
    <row r="590" spans="1:4" ht="12.75">
      <c r="A590" s="328"/>
      <c r="B590" s="328"/>
      <c r="C590" s="328"/>
      <c r="D590" s="328"/>
    </row>
    <row r="591" spans="1:4" ht="12.75">
      <c r="A591" s="328"/>
      <c r="B591" s="328"/>
      <c r="C591" s="328"/>
      <c r="D591" s="328"/>
    </row>
    <row r="592" spans="1:4" ht="12.75">
      <c r="A592" s="328"/>
      <c r="B592" s="328"/>
      <c r="C592" s="328"/>
      <c r="D592" s="328"/>
    </row>
    <row r="593" spans="1:4" ht="12.75">
      <c r="A593" s="328"/>
      <c r="B593" s="328"/>
      <c r="C593" s="328"/>
      <c r="D593" s="328"/>
    </row>
    <row r="594" spans="1:4" ht="12.75">
      <c r="A594" s="328"/>
      <c r="B594" s="328"/>
      <c r="C594" s="328"/>
      <c r="D594" s="328"/>
    </row>
    <row r="595" spans="1:4" ht="12.75">
      <c r="A595" s="328"/>
      <c r="B595" s="328"/>
      <c r="C595" s="328"/>
      <c r="D595" s="328"/>
    </row>
    <row r="596" spans="1:4" ht="12.75">
      <c r="A596" s="328"/>
      <c r="B596" s="328"/>
      <c r="C596" s="328"/>
      <c r="D596" s="328"/>
    </row>
    <row r="597" spans="1:4" ht="12.75">
      <c r="A597" s="328"/>
      <c r="B597" s="328"/>
      <c r="C597" s="328"/>
      <c r="D597" s="328"/>
    </row>
    <row r="598" spans="1:4" ht="12.75">
      <c r="A598" s="328"/>
      <c r="B598" s="328"/>
      <c r="C598" s="328"/>
      <c r="D598" s="328"/>
    </row>
    <row r="599" spans="1:4" ht="12.75">
      <c r="A599" s="328"/>
      <c r="B599" s="328"/>
      <c r="C599" s="328"/>
      <c r="D599" s="328"/>
    </row>
    <row r="600" spans="1:4" ht="12.75">
      <c r="A600" s="328"/>
      <c r="B600" s="328"/>
      <c r="C600" s="328"/>
      <c r="D600" s="328"/>
    </row>
    <row r="601" spans="1:4" ht="12.75">
      <c r="A601" s="328"/>
      <c r="B601" s="328"/>
      <c r="C601" s="328"/>
      <c r="D601" s="328"/>
    </row>
    <row r="602" spans="1:4" ht="12.75">
      <c r="A602" s="328"/>
      <c r="B602" s="328"/>
      <c r="C602" s="328"/>
      <c r="D602" s="328"/>
    </row>
    <row r="603" spans="1:4" ht="12.75">
      <c r="A603" s="328"/>
      <c r="B603" s="328"/>
      <c r="C603" s="328"/>
      <c r="D603" s="328"/>
    </row>
    <row r="604" spans="1:4" ht="12.75">
      <c r="A604" s="328"/>
      <c r="B604" s="328"/>
      <c r="C604" s="328"/>
      <c r="D604" s="328"/>
    </row>
    <row r="605" spans="1:4" ht="12.75">
      <c r="A605" s="328"/>
      <c r="B605" s="328"/>
      <c r="C605" s="328"/>
      <c r="D605" s="328"/>
    </row>
    <row r="606" spans="1:4" ht="12.75">
      <c r="A606" s="328"/>
      <c r="B606" s="328"/>
      <c r="C606" s="328"/>
      <c r="D606" s="328"/>
    </row>
    <row r="607" spans="1:4" ht="12.75">
      <c r="A607" s="328"/>
      <c r="B607" s="328"/>
      <c r="C607" s="328"/>
      <c r="D607" s="328"/>
    </row>
    <row r="608" spans="1:4" ht="12.75">
      <c r="A608" s="328"/>
      <c r="B608" s="328"/>
      <c r="C608" s="328"/>
      <c r="D608" s="328"/>
    </row>
    <row r="609" spans="1:4" ht="12.75">
      <c r="A609" s="328"/>
      <c r="B609" s="328"/>
      <c r="C609" s="328"/>
      <c r="D609" s="328"/>
    </row>
    <row r="610" spans="1:4" ht="12.75">
      <c r="A610" s="328"/>
      <c r="B610" s="328"/>
      <c r="C610" s="328"/>
      <c r="D610" s="328"/>
    </row>
    <row r="611" spans="1:4" ht="12.75">
      <c r="A611" s="328"/>
      <c r="B611" s="328"/>
      <c r="C611" s="328"/>
      <c r="D611" s="328"/>
    </row>
    <row r="612" spans="1:4" ht="12.75">
      <c r="A612" s="328"/>
      <c r="B612" s="328"/>
      <c r="C612" s="328"/>
      <c r="D612" s="328"/>
    </row>
    <row r="613" spans="1:4" ht="12.75">
      <c r="A613" s="328"/>
      <c r="B613" s="328"/>
      <c r="C613" s="328"/>
      <c r="D613" s="328"/>
    </row>
    <row r="614" spans="1:4" ht="12.75">
      <c r="A614" s="328"/>
      <c r="B614" s="328"/>
      <c r="C614" s="328"/>
      <c r="D614" s="328"/>
    </row>
    <row r="615" spans="1:4" ht="12.75">
      <c r="A615" s="328"/>
      <c r="B615" s="328"/>
      <c r="C615" s="328"/>
      <c r="D615" s="328"/>
    </row>
    <row r="616" spans="1:4" ht="12.75">
      <c r="A616" s="328"/>
      <c r="B616" s="328"/>
      <c r="C616" s="328"/>
      <c r="D616" s="328"/>
    </row>
    <row r="617" spans="1:4" ht="12.75">
      <c r="A617" s="328"/>
      <c r="B617" s="328"/>
      <c r="C617" s="328"/>
      <c r="D617" s="328"/>
    </row>
    <row r="618" spans="1:4" ht="12.75">
      <c r="A618" s="328"/>
      <c r="B618" s="328"/>
      <c r="C618" s="328"/>
      <c r="D618" s="328"/>
    </row>
    <row r="619" spans="1:4" ht="12.75">
      <c r="A619" s="328"/>
      <c r="B619" s="328"/>
      <c r="C619" s="328"/>
      <c r="D619" s="328"/>
    </row>
    <row r="620" spans="1:4" ht="12.75">
      <c r="A620" s="328"/>
      <c r="B620" s="328"/>
      <c r="C620" s="328"/>
      <c r="D620" s="328"/>
    </row>
    <row r="621" spans="1:4" ht="12.75">
      <c r="A621" s="328"/>
      <c r="B621" s="328"/>
      <c r="C621" s="328"/>
      <c r="D621" s="328"/>
    </row>
    <row r="622" spans="1:4" ht="12.75">
      <c r="A622" s="328"/>
      <c r="B622" s="328"/>
      <c r="C622" s="328"/>
      <c r="D622" s="328"/>
    </row>
    <row r="623" spans="1:4" ht="12.75">
      <c r="A623" s="328"/>
      <c r="B623" s="328"/>
      <c r="C623" s="328"/>
      <c r="D623" s="328"/>
    </row>
    <row r="624" spans="1:4" ht="12.75">
      <c r="A624" s="328"/>
      <c r="B624" s="328"/>
      <c r="C624" s="328"/>
      <c r="D624" s="328"/>
    </row>
    <row r="625" spans="1:4" ht="12.75">
      <c r="A625" s="328"/>
      <c r="B625" s="328"/>
      <c r="C625" s="328"/>
      <c r="D625" s="328"/>
    </row>
    <row r="626" spans="1:4" ht="12.75">
      <c r="A626" s="328"/>
      <c r="B626" s="328"/>
      <c r="C626" s="328"/>
      <c r="D626" s="328"/>
    </row>
    <row r="627" spans="1:4" ht="12.75">
      <c r="A627" s="328"/>
      <c r="B627" s="328"/>
      <c r="C627" s="328"/>
      <c r="D627" s="328"/>
    </row>
    <row r="628" spans="1:4" ht="12.75">
      <c r="A628" s="328"/>
      <c r="B628" s="328"/>
      <c r="C628" s="328"/>
      <c r="D628" s="328"/>
    </row>
    <row r="629" spans="1:4" ht="12.75">
      <c r="A629" s="328"/>
      <c r="B629" s="328"/>
      <c r="C629" s="328"/>
      <c r="D629" s="328"/>
    </row>
    <row r="630" spans="1:4" ht="12.75">
      <c r="A630" s="328"/>
      <c r="B630" s="328"/>
      <c r="C630" s="328"/>
      <c r="D630" s="328"/>
    </row>
    <row r="631" spans="1:4" ht="12.75">
      <c r="A631" s="328"/>
      <c r="B631" s="328"/>
      <c r="C631" s="328"/>
      <c r="D631" s="328"/>
    </row>
    <row r="632" spans="1:4" ht="12.75">
      <c r="A632" s="328"/>
      <c r="B632" s="328"/>
      <c r="C632" s="328"/>
      <c r="D632" s="328"/>
    </row>
    <row r="633" spans="1:4" ht="12.75">
      <c r="A633" s="328"/>
      <c r="B633" s="328"/>
      <c r="C633" s="328"/>
      <c r="D633" s="328"/>
    </row>
    <row r="634" spans="1:4" ht="12.75">
      <c r="A634" s="328"/>
      <c r="B634" s="328"/>
      <c r="C634" s="328"/>
      <c r="D634" s="328"/>
    </row>
    <row r="635" spans="1:4" ht="12.75">
      <c r="A635" s="328"/>
      <c r="B635" s="328"/>
      <c r="C635" s="328"/>
      <c r="D635" s="328"/>
    </row>
    <row r="636" spans="1:4" ht="12.75">
      <c r="A636" s="328"/>
      <c r="B636" s="328"/>
      <c r="C636" s="328"/>
      <c r="D636" s="328"/>
    </row>
    <row r="637" spans="1:4" ht="12.75">
      <c r="A637" s="328"/>
      <c r="B637" s="328"/>
      <c r="C637" s="328"/>
      <c r="D637" s="328"/>
    </row>
    <row r="638" spans="1:4" ht="12.75">
      <c r="A638" s="328"/>
      <c r="B638" s="328"/>
      <c r="C638" s="328"/>
      <c r="D638" s="328"/>
    </row>
    <row r="639" spans="1:4" ht="12.75">
      <c r="A639" s="328"/>
      <c r="B639" s="328"/>
      <c r="C639" s="328"/>
      <c r="D639" s="328"/>
    </row>
    <row r="640" spans="1:4" ht="12.75">
      <c r="A640" s="328"/>
      <c r="B640" s="328"/>
      <c r="C640" s="328"/>
      <c r="D640" s="328"/>
    </row>
    <row r="641" spans="1:4" ht="12.75">
      <c r="A641" s="328"/>
      <c r="B641" s="328"/>
      <c r="C641" s="328"/>
      <c r="D641" s="328"/>
    </row>
    <row r="642" spans="1:4" ht="12.75">
      <c r="A642" s="328"/>
      <c r="B642" s="328"/>
      <c r="C642" s="328"/>
      <c r="D642" s="328"/>
    </row>
    <row r="643" spans="1:4" ht="12.75">
      <c r="A643" s="328"/>
      <c r="B643" s="328"/>
      <c r="C643" s="328"/>
      <c r="D643" s="328"/>
    </row>
    <row r="644" spans="1:4" ht="12.75">
      <c r="A644" s="328"/>
      <c r="B644" s="328"/>
      <c r="C644" s="328"/>
      <c r="D644" s="328"/>
    </row>
    <row r="645" spans="1:4" ht="12.75">
      <c r="A645" s="328"/>
      <c r="B645" s="328"/>
      <c r="C645" s="328"/>
      <c r="D645" s="328"/>
    </row>
    <row r="646" spans="1:4" ht="12.75">
      <c r="A646" s="328"/>
      <c r="B646" s="328"/>
      <c r="C646" s="328"/>
      <c r="D646" s="328"/>
    </row>
    <row r="647" spans="1:4" ht="12.75">
      <c r="A647" s="328"/>
      <c r="B647" s="328"/>
      <c r="C647" s="328"/>
      <c r="D647" s="328"/>
    </row>
    <row r="648" spans="1:4" ht="12.75">
      <c r="A648" s="328"/>
      <c r="B648" s="328"/>
      <c r="C648" s="328"/>
      <c r="D648" s="328"/>
    </row>
    <row r="649" spans="1:4" ht="12.75">
      <c r="A649" s="328"/>
      <c r="B649" s="328"/>
      <c r="C649" s="328"/>
      <c r="D649" s="328"/>
    </row>
    <row r="650" spans="1:4" ht="12.75">
      <c r="A650" s="328"/>
      <c r="B650" s="328"/>
      <c r="C650" s="328"/>
      <c r="D650" s="328"/>
    </row>
    <row r="651" spans="1:4" ht="12.75">
      <c r="A651" s="328"/>
      <c r="B651" s="328"/>
      <c r="C651" s="328"/>
      <c r="D651" s="328"/>
    </row>
    <row r="652" spans="1:4" ht="12.75">
      <c r="A652" s="328"/>
      <c r="B652" s="328"/>
      <c r="C652" s="328"/>
      <c r="D652" s="328"/>
    </row>
    <row r="653" spans="1:4" ht="12.75">
      <c r="A653" s="328"/>
      <c r="B653" s="328"/>
      <c r="C653" s="328"/>
      <c r="D653" s="328"/>
    </row>
    <row r="654" spans="1:4" ht="12.75">
      <c r="A654" s="328"/>
      <c r="B654" s="328"/>
      <c r="C654" s="328"/>
      <c r="D654" s="328"/>
    </row>
    <row r="655" spans="1:4" ht="12.75">
      <c r="A655" s="328"/>
      <c r="B655" s="328"/>
      <c r="C655" s="328"/>
      <c r="D655" s="328"/>
    </row>
    <row r="656" spans="1:4" ht="12.75">
      <c r="A656" s="328"/>
      <c r="B656" s="328"/>
      <c r="C656" s="328"/>
      <c r="D656" s="328"/>
    </row>
    <row r="657" spans="1:4" ht="12.75">
      <c r="A657" s="328"/>
      <c r="B657" s="328"/>
      <c r="C657" s="328"/>
      <c r="D657" s="328"/>
    </row>
    <row r="658" spans="1:4" ht="12.75">
      <c r="A658" s="328"/>
      <c r="B658" s="328"/>
      <c r="C658" s="328"/>
      <c r="D658" s="328"/>
    </row>
    <row r="659" spans="1:4" ht="12.75">
      <c r="A659" s="328"/>
      <c r="B659" s="328"/>
      <c r="C659" s="328"/>
      <c r="D659" s="328"/>
    </row>
    <row r="660" spans="1:4" ht="12.75">
      <c r="A660" s="328"/>
      <c r="B660" s="328"/>
      <c r="C660" s="328"/>
      <c r="D660" s="328"/>
    </row>
    <row r="661" spans="1:4" ht="12.75">
      <c r="A661" s="328"/>
      <c r="B661" s="328"/>
      <c r="C661" s="328"/>
      <c r="D661" s="328"/>
    </row>
    <row r="662" spans="1:4" ht="12.75">
      <c r="A662" s="328"/>
      <c r="B662" s="328"/>
      <c r="C662" s="328"/>
      <c r="D662" s="328"/>
    </row>
    <row r="663" spans="1:4" ht="12.75">
      <c r="A663" s="328"/>
      <c r="B663" s="328"/>
      <c r="C663" s="328"/>
      <c r="D663" s="328"/>
    </row>
    <row r="664" spans="1:4" ht="12.75">
      <c r="A664" s="328"/>
      <c r="B664" s="328"/>
      <c r="C664" s="328"/>
      <c r="D664" s="328"/>
    </row>
    <row r="665" spans="1:4" ht="12.75">
      <c r="A665" s="328"/>
      <c r="B665" s="328"/>
      <c r="C665" s="328"/>
      <c r="D665" s="328"/>
    </row>
    <row r="666" spans="1:4" ht="12.75">
      <c r="A666" s="328"/>
      <c r="B666" s="328"/>
      <c r="C666" s="328"/>
      <c r="D666" s="328"/>
    </row>
    <row r="667" spans="1:4" ht="12.75">
      <c r="A667" s="328"/>
      <c r="B667" s="328"/>
      <c r="C667" s="328"/>
      <c r="D667" s="328"/>
    </row>
    <row r="668" spans="1:4" ht="12.75">
      <c r="A668" s="328"/>
      <c r="B668" s="328"/>
      <c r="C668" s="328"/>
      <c r="D668" s="328"/>
    </row>
    <row r="669" spans="1:4" ht="12.75">
      <c r="A669" s="328"/>
      <c r="B669" s="328"/>
      <c r="C669" s="328"/>
      <c r="D669" s="328"/>
    </row>
    <row r="670" spans="1:4" ht="12.75">
      <c r="A670" s="328"/>
      <c r="B670" s="328"/>
      <c r="C670" s="328"/>
      <c r="D670" s="328"/>
    </row>
    <row r="671" spans="1:4" ht="12.75">
      <c r="A671" s="328"/>
      <c r="B671" s="328"/>
      <c r="C671" s="328"/>
      <c r="D671" s="328"/>
    </row>
    <row r="672" spans="1:4" ht="12.75">
      <c r="A672" s="328"/>
      <c r="B672" s="328"/>
      <c r="C672" s="328"/>
      <c r="D672" s="328"/>
    </row>
    <row r="673" spans="1:4" ht="12.75">
      <c r="A673" s="328"/>
      <c r="B673" s="328"/>
      <c r="C673" s="328"/>
      <c r="D673" s="328"/>
    </row>
    <row r="674" spans="1:4" ht="12.75">
      <c r="A674" s="328"/>
      <c r="B674" s="328"/>
      <c r="C674" s="328"/>
      <c r="D674" s="328"/>
    </row>
    <row r="675" spans="1:4" ht="12.75">
      <c r="A675" s="328"/>
      <c r="B675" s="328"/>
      <c r="C675" s="328"/>
      <c r="D675" s="328"/>
    </row>
    <row r="676" spans="1:4" ht="12.75">
      <c r="A676" s="328"/>
      <c r="B676" s="328"/>
      <c r="C676" s="328"/>
      <c r="D676" s="328"/>
    </row>
    <row r="677" spans="1:4" ht="12.75">
      <c r="A677" s="328"/>
      <c r="B677" s="328"/>
      <c r="C677" s="328"/>
      <c r="D677" s="328"/>
    </row>
    <row r="678" spans="1:4" ht="12.75">
      <c r="A678" s="328"/>
      <c r="B678" s="328"/>
      <c r="C678" s="328"/>
      <c r="D678" s="328"/>
    </row>
    <row r="679" spans="1:4" ht="12.75">
      <c r="A679" s="328"/>
      <c r="B679" s="328"/>
      <c r="C679" s="328"/>
      <c r="D679" s="328"/>
    </row>
    <row r="680" spans="1:4" ht="12.75">
      <c r="A680" s="328"/>
      <c r="B680" s="328"/>
      <c r="C680" s="328"/>
      <c r="D680" s="328"/>
    </row>
    <row r="681" spans="1:4" ht="12.75">
      <c r="A681" s="328"/>
      <c r="B681" s="328"/>
      <c r="C681" s="328"/>
      <c r="D681" s="328"/>
    </row>
    <row r="682" spans="1:4" ht="12.75">
      <c r="A682" s="328"/>
      <c r="B682" s="328"/>
      <c r="C682" s="328"/>
      <c r="D682" s="328"/>
    </row>
    <row r="683" spans="1:4" ht="12.75">
      <c r="A683" s="328"/>
      <c r="B683" s="328"/>
      <c r="C683" s="328"/>
      <c r="D683" s="328"/>
    </row>
    <row r="684" spans="1:4" ht="12.75">
      <c r="A684" s="328"/>
      <c r="B684" s="328"/>
      <c r="C684" s="328"/>
      <c r="D684" s="328"/>
    </row>
    <row r="685" spans="1:4" ht="12.75">
      <c r="A685" s="328"/>
      <c r="B685" s="328"/>
      <c r="C685" s="328"/>
      <c r="D685" s="328"/>
    </row>
    <row r="686" spans="1:4" ht="12.75">
      <c r="A686" s="328"/>
      <c r="B686" s="328"/>
      <c r="C686" s="328"/>
      <c r="D686" s="328"/>
    </row>
    <row r="687" spans="1:4" ht="12.75">
      <c r="A687" s="328"/>
      <c r="B687" s="328"/>
      <c r="C687" s="328"/>
      <c r="D687" s="328"/>
    </row>
    <row r="688" spans="1:4" ht="12.75">
      <c r="A688" s="328"/>
      <c r="B688" s="328"/>
      <c r="C688" s="328"/>
      <c r="D688" s="328"/>
    </row>
    <row r="689" spans="1:4" ht="12.75">
      <c r="A689" s="328"/>
      <c r="B689" s="328"/>
      <c r="C689" s="328"/>
      <c r="D689" s="328"/>
    </row>
    <row r="690" spans="1:4" ht="12.75">
      <c r="A690" s="328"/>
      <c r="B690" s="328"/>
      <c r="C690" s="328"/>
      <c r="D690" s="328"/>
    </row>
    <row r="691" spans="1:4" ht="12.75">
      <c r="A691" s="328"/>
      <c r="B691" s="328"/>
      <c r="C691" s="328"/>
      <c r="D691" s="328"/>
    </row>
    <row r="692" spans="1:4" ht="12.75">
      <c r="A692" s="328"/>
      <c r="B692" s="328"/>
      <c r="C692" s="328"/>
      <c r="D692" s="328"/>
    </row>
    <row r="693" spans="1:4" ht="12.75">
      <c r="A693" s="328"/>
      <c r="B693" s="328"/>
      <c r="C693" s="328"/>
      <c r="D693" s="328"/>
    </row>
    <row r="694" spans="1:4" ht="12.75">
      <c r="A694" s="328"/>
      <c r="B694" s="328"/>
      <c r="C694" s="328"/>
      <c r="D694" s="328"/>
    </row>
    <row r="695" spans="1:4" ht="12.75">
      <c r="A695" s="328"/>
      <c r="B695" s="328"/>
      <c r="C695" s="328"/>
      <c r="D695" s="328"/>
    </row>
    <row r="696" spans="1:4" ht="12.75">
      <c r="A696" s="328"/>
      <c r="B696" s="328"/>
      <c r="C696" s="328"/>
      <c r="D696" s="328"/>
    </row>
    <row r="697" spans="1:4" ht="12.75">
      <c r="A697" s="328"/>
      <c r="B697" s="328"/>
      <c r="C697" s="328"/>
      <c r="D697" s="328"/>
    </row>
    <row r="698" spans="1:4" ht="12.75">
      <c r="A698" s="328"/>
      <c r="B698" s="328"/>
      <c r="C698" s="328"/>
      <c r="D698" s="328"/>
    </row>
    <row r="699" spans="1:4" ht="12.75">
      <c r="A699" s="328"/>
      <c r="B699" s="328"/>
      <c r="C699" s="328"/>
      <c r="D699" s="328"/>
    </row>
    <row r="700" spans="1:4" ht="12.75">
      <c r="A700" s="328"/>
      <c r="B700" s="328"/>
      <c r="C700" s="328"/>
      <c r="D700" s="328"/>
    </row>
    <row r="701" spans="1:4" ht="12.75">
      <c r="A701" s="328"/>
      <c r="B701" s="328"/>
      <c r="C701" s="328"/>
      <c r="D701" s="328"/>
    </row>
    <row r="702" spans="1:4" ht="12.75">
      <c r="A702" s="328"/>
      <c r="B702" s="328"/>
      <c r="C702" s="328"/>
      <c r="D702" s="328"/>
    </row>
    <row r="703" spans="1:4" ht="12.75">
      <c r="A703" s="328"/>
      <c r="B703" s="328"/>
      <c r="C703" s="328"/>
      <c r="D703" s="328"/>
    </row>
    <row r="704" spans="1:4" ht="12.75">
      <c r="A704" s="328"/>
      <c r="B704" s="328"/>
      <c r="C704" s="328"/>
      <c r="D704" s="328"/>
    </row>
    <row r="705" spans="1:4" ht="12.75">
      <c r="A705" s="328"/>
      <c r="B705" s="328"/>
      <c r="C705" s="328"/>
      <c r="D705" s="328"/>
    </row>
    <row r="706" spans="1:4" ht="12.75">
      <c r="A706" s="328"/>
      <c r="B706" s="328"/>
      <c r="C706" s="328"/>
      <c r="D706" s="328"/>
    </row>
    <row r="707" spans="1:4" ht="12.75">
      <c r="A707" s="328"/>
      <c r="B707" s="328"/>
      <c r="C707" s="328"/>
      <c r="D707" s="328"/>
    </row>
    <row r="708" spans="1:4" ht="12.75">
      <c r="A708" s="328"/>
      <c r="B708" s="328"/>
      <c r="C708" s="328"/>
      <c r="D708" s="328"/>
    </row>
    <row r="709" spans="1:4" ht="12.75">
      <c r="A709" s="328"/>
      <c r="B709" s="328"/>
      <c r="C709" s="328"/>
      <c r="D709" s="328"/>
    </row>
    <row r="710" spans="1:4" ht="12.75">
      <c r="A710" s="328"/>
      <c r="B710" s="328"/>
      <c r="C710" s="328"/>
      <c r="D710" s="328"/>
    </row>
    <row r="711" spans="1:4" ht="12.75">
      <c r="A711" s="328"/>
      <c r="B711" s="328"/>
      <c r="C711" s="328"/>
      <c r="D711" s="328"/>
    </row>
    <row r="712" spans="1:4" ht="12.75">
      <c r="A712" s="328"/>
      <c r="B712" s="328"/>
      <c r="C712" s="328"/>
      <c r="D712" s="328"/>
    </row>
    <row r="713" spans="1:4" ht="12.75">
      <c r="A713" s="328"/>
      <c r="B713" s="328"/>
      <c r="C713" s="328"/>
      <c r="D713" s="328"/>
    </row>
    <row r="714" spans="1:4" ht="12.75">
      <c r="A714" s="328"/>
      <c r="B714" s="328"/>
      <c r="C714" s="328"/>
      <c r="D714" s="328"/>
    </row>
    <row r="715" spans="1:4" ht="12.75">
      <c r="A715" s="328"/>
      <c r="B715" s="328"/>
      <c r="C715" s="328"/>
      <c r="D715" s="328"/>
    </row>
    <row r="716" spans="1:4" ht="12.75">
      <c r="A716" s="328"/>
      <c r="B716" s="328"/>
      <c r="C716" s="328"/>
      <c r="D716" s="328"/>
    </row>
    <row r="717" spans="1:4" ht="12.75">
      <c r="A717" s="328"/>
      <c r="B717" s="328"/>
      <c r="C717" s="328"/>
      <c r="D717" s="328"/>
    </row>
    <row r="718" spans="1:4" ht="12.75">
      <c r="A718" s="328"/>
      <c r="B718" s="328"/>
      <c r="C718" s="328"/>
      <c r="D718" s="328"/>
    </row>
    <row r="719" spans="1:4" ht="12.75">
      <c r="A719" s="328"/>
      <c r="B719" s="328"/>
      <c r="C719" s="328"/>
      <c r="D719" s="328"/>
    </row>
    <row r="720" spans="1:4" ht="12.75">
      <c r="A720" s="328"/>
      <c r="B720" s="328"/>
      <c r="C720" s="328"/>
      <c r="D720" s="328"/>
    </row>
    <row r="721" spans="1:4" ht="12.75">
      <c r="A721" s="328"/>
      <c r="B721" s="328"/>
      <c r="C721" s="328"/>
      <c r="D721" s="328"/>
    </row>
    <row r="722" spans="1:4" ht="12.75">
      <c r="A722" s="328"/>
      <c r="B722" s="328"/>
      <c r="C722" s="328"/>
      <c r="D722" s="328"/>
    </row>
    <row r="723" spans="1:4" ht="12.75">
      <c r="A723" s="328"/>
      <c r="B723" s="328"/>
      <c r="C723" s="328"/>
      <c r="D723" s="328"/>
    </row>
    <row r="724" spans="1:4" ht="12.75">
      <c r="A724" s="328"/>
      <c r="B724" s="328"/>
      <c r="C724" s="328"/>
      <c r="D724" s="328"/>
    </row>
    <row r="725" spans="1:4" ht="12.75">
      <c r="A725" s="328"/>
      <c r="B725" s="328"/>
      <c r="C725" s="328"/>
      <c r="D725" s="328"/>
    </row>
    <row r="726" spans="1:4" ht="12.75">
      <c r="A726" s="328"/>
      <c r="B726" s="328"/>
      <c r="C726" s="328"/>
      <c r="D726" s="328"/>
    </row>
    <row r="727" spans="1:4" ht="12.75">
      <c r="A727" s="328"/>
      <c r="B727" s="328"/>
      <c r="C727" s="328"/>
      <c r="D727" s="328"/>
    </row>
    <row r="728" spans="1:4" ht="12.75">
      <c r="A728" s="328"/>
      <c r="B728" s="328"/>
      <c r="C728" s="328"/>
      <c r="D728" s="328"/>
    </row>
    <row r="729" spans="1:4" ht="12.75">
      <c r="A729" s="328"/>
      <c r="B729" s="328"/>
      <c r="C729" s="328"/>
      <c r="D729" s="328"/>
    </row>
    <row r="730" spans="1:4" ht="12.75">
      <c r="A730" s="328"/>
      <c r="B730" s="328"/>
      <c r="C730" s="328"/>
      <c r="D730" s="328"/>
    </row>
    <row r="731" spans="1:4" ht="12.75">
      <c r="A731" s="328"/>
      <c r="B731" s="328"/>
      <c r="C731" s="328"/>
      <c r="D731" s="328"/>
    </row>
    <row r="732" spans="1:4" ht="12.75">
      <c r="A732" s="328"/>
      <c r="B732" s="328"/>
      <c r="C732" s="328"/>
      <c r="D732" s="328"/>
    </row>
    <row r="733" spans="1:4" ht="12.75">
      <c r="A733" s="328"/>
      <c r="B733" s="328"/>
      <c r="C733" s="328"/>
      <c r="D733" s="328"/>
    </row>
    <row r="734" spans="1:4" ht="12.75">
      <c r="A734" s="328"/>
      <c r="B734" s="328"/>
      <c r="C734" s="328"/>
      <c r="D734" s="328"/>
    </row>
    <row r="735" spans="1:4" ht="12.75">
      <c r="A735" s="328"/>
      <c r="B735" s="328"/>
      <c r="C735" s="328"/>
      <c r="D735" s="328"/>
    </row>
    <row r="736" spans="1:4" ht="12.75">
      <c r="A736" s="328"/>
      <c r="B736" s="328"/>
      <c r="C736" s="328"/>
      <c r="D736" s="328"/>
    </row>
    <row r="737" spans="1:4" ht="12.75">
      <c r="A737" s="328"/>
      <c r="B737" s="328"/>
      <c r="C737" s="328"/>
      <c r="D737" s="328"/>
    </row>
    <row r="738" spans="1:4" ht="12.75">
      <c r="A738" s="328"/>
      <c r="B738" s="328"/>
      <c r="C738" s="328"/>
      <c r="D738" s="328"/>
    </row>
    <row r="739" spans="1:4" ht="12.75">
      <c r="A739" s="328"/>
      <c r="B739" s="328"/>
      <c r="C739" s="328"/>
      <c r="D739" s="328"/>
    </row>
    <row r="740" spans="1:4" ht="12.75">
      <c r="A740" s="328"/>
      <c r="B740" s="328"/>
      <c r="C740" s="328"/>
      <c r="D740" s="328"/>
    </row>
    <row r="741" spans="1:4" ht="12.75">
      <c r="A741" s="328"/>
      <c r="B741" s="328"/>
      <c r="C741" s="328"/>
      <c r="D741" s="328"/>
    </row>
    <row r="742" spans="1:4" ht="12.75">
      <c r="A742" s="328"/>
      <c r="B742" s="328"/>
      <c r="C742" s="328"/>
      <c r="D742" s="328"/>
    </row>
    <row r="743" spans="1:4" ht="12.75">
      <c r="A743" s="328"/>
      <c r="B743" s="328"/>
      <c r="C743" s="328"/>
      <c r="D743" s="328"/>
    </row>
    <row r="744" spans="1:4" ht="12.75">
      <c r="A744" s="328"/>
      <c r="B744" s="328"/>
      <c r="C744" s="328"/>
      <c r="D744" s="328"/>
    </row>
    <row r="745" spans="1:4" ht="12.75">
      <c r="A745" s="328"/>
      <c r="B745" s="328"/>
      <c r="C745" s="328"/>
      <c r="D745" s="328"/>
    </row>
    <row r="746" spans="1:4" ht="12.75">
      <c r="A746" s="328"/>
      <c r="B746" s="328"/>
      <c r="C746" s="328"/>
      <c r="D746" s="328"/>
    </row>
    <row r="747" spans="1:4" ht="12.75">
      <c r="A747" s="328"/>
      <c r="B747" s="328"/>
      <c r="C747" s="328"/>
      <c r="D747" s="328"/>
    </row>
    <row r="748" spans="1:4" ht="12.75">
      <c r="A748" s="328"/>
      <c r="B748" s="328"/>
      <c r="C748" s="328"/>
      <c r="D748" s="328"/>
    </row>
    <row r="749" spans="1:4" ht="12.75">
      <c r="A749" s="328"/>
      <c r="B749" s="328"/>
      <c r="C749" s="328"/>
      <c r="D749" s="328"/>
    </row>
    <row r="750" spans="1:4" ht="12.75">
      <c r="A750" s="328"/>
      <c r="B750" s="328"/>
      <c r="C750" s="328"/>
      <c r="D750" s="328"/>
    </row>
    <row r="751" spans="1:4" ht="12.75">
      <c r="A751" s="328"/>
      <c r="B751" s="328"/>
      <c r="C751" s="328"/>
      <c r="D751" s="328"/>
    </row>
    <row r="752" spans="1:4" ht="12.75">
      <c r="A752" s="328"/>
      <c r="B752" s="328"/>
      <c r="C752" s="328"/>
      <c r="D752" s="328"/>
    </row>
    <row r="753" spans="1:4" ht="12.75">
      <c r="A753" s="328"/>
      <c r="B753" s="328"/>
      <c r="C753" s="328"/>
      <c r="D753" s="328"/>
    </row>
    <row r="754" spans="1:4" ht="12.75">
      <c r="A754" s="328"/>
      <c r="B754" s="328"/>
      <c r="C754" s="328"/>
      <c r="D754" s="328"/>
    </row>
    <row r="755" spans="1:4" ht="12.75">
      <c r="A755" s="328"/>
      <c r="B755" s="328"/>
      <c r="C755" s="328"/>
      <c r="D755" s="328"/>
    </row>
    <row r="756" spans="1:4" ht="12.75">
      <c r="A756" s="328"/>
      <c r="B756" s="328"/>
      <c r="C756" s="328"/>
      <c r="D756" s="328"/>
    </row>
    <row r="757" spans="1:4" ht="12.75">
      <c r="A757" s="328"/>
      <c r="B757" s="328"/>
      <c r="C757" s="328"/>
      <c r="D757" s="328"/>
    </row>
    <row r="758" spans="1:4" ht="12.75">
      <c r="A758" s="328"/>
      <c r="B758" s="328"/>
      <c r="C758" s="328"/>
      <c r="D758" s="328"/>
    </row>
    <row r="759" spans="1:4" ht="12.75">
      <c r="A759" s="328"/>
      <c r="B759" s="328"/>
      <c r="C759" s="328"/>
      <c r="D759" s="328"/>
    </row>
    <row r="760" spans="1:4" ht="12.75">
      <c r="A760" s="328"/>
      <c r="B760" s="328"/>
      <c r="C760" s="328"/>
      <c r="D760" s="328"/>
    </row>
    <row r="761" spans="1:4" ht="12.75">
      <c r="A761" s="328"/>
      <c r="B761" s="328"/>
      <c r="C761" s="328"/>
      <c r="D761" s="328"/>
    </row>
    <row r="762" spans="1:4" ht="12.75">
      <c r="A762" s="328"/>
      <c r="B762" s="328"/>
      <c r="C762" s="328"/>
      <c r="D762" s="328"/>
    </row>
    <row r="763" spans="1:4" ht="12.75">
      <c r="A763" s="328"/>
      <c r="B763" s="328"/>
      <c r="C763" s="328"/>
      <c r="D763" s="328"/>
    </row>
    <row r="764" spans="1:4" ht="12.75">
      <c r="A764" s="328"/>
      <c r="B764" s="328"/>
      <c r="C764" s="328"/>
      <c r="D764" s="328"/>
    </row>
    <row r="765" spans="1:4" ht="12.75">
      <c r="A765" s="328"/>
      <c r="B765" s="328"/>
      <c r="C765" s="328"/>
      <c r="D765" s="328"/>
    </row>
    <row r="766" spans="1:4" ht="12.75">
      <c r="A766" s="328"/>
      <c r="B766" s="328"/>
      <c r="C766" s="328"/>
      <c r="D766" s="328"/>
    </row>
    <row r="767" spans="1:4" ht="12.75">
      <c r="A767" s="328"/>
      <c r="B767" s="328"/>
      <c r="C767" s="328"/>
      <c r="D767" s="328"/>
    </row>
    <row r="768" spans="1:4" ht="12.75">
      <c r="A768" s="328"/>
      <c r="B768" s="328"/>
      <c r="C768" s="328"/>
      <c r="D768" s="328"/>
    </row>
    <row r="769" spans="1:4" ht="12.75">
      <c r="A769" s="328"/>
      <c r="B769" s="328"/>
      <c r="C769" s="328"/>
      <c r="D769" s="328"/>
    </row>
    <row r="770" spans="1:4" ht="12.75">
      <c r="A770" s="328"/>
      <c r="B770" s="328"/>
      <c r="C770" s="328"/>
      <c r="D770" s="328"/>
    </row>
    <row r="771" spans="1:4" ht="12.75">
      <c r="A771" s="328"/>
      <c r="B771" s="328"/>
      <c r="C771" s="328"/>
      <c r="D771" s="328"/>
    </row>
    <row r="772" spans="1:4" ht="12.75">
      <c r="A772" s="328"/>
      <c r="B772" s="328"/>
      <c r="C772" s="328"/>
      <c r="D772" s="328"/>
    </row>
    <row r="773" spans="1:4" ht="12.75">
      <c r="A773" s="328"/>
      <c r="B773" s="328"/>
      <c r="C773" s="328"/>
      <c r="D773" s="328"/>
    </row>
    <row r="774" spans="1:4" ht="12.75">
      <c r="A774" s="328"/>
      <c r="B774" s="328"/>
      <c r="C774" s="328"/>
      <c r="D774" s="328"/>
    </row>
    <row r="775" spans="1:4" ht="12.75">
      <c r="A775" s="328"/>
      <c r="B775" s="328"/>
      <c r="C775" s="328"/>
      <c r="D775" s="328"/>
    </row>
    <row r="776" spans="1:4" ht="12.75">
      <c r="A776" s="328"/>
      <c r="B776" s="328"/>
      <c r="C776" s="328"/>
      <c r="D776" s="328"/>
    </row>
    <row r="777" spans="1:4" ht="12.75">
      <c r="A777" s="328"/>
      <c r="B777" s="328"/>
      <c r="C777" s="328"/>
      <c r="D777" s="328"/>
    </row>
    <row r="778" spans="1:4" ht="12.75">
      <c r="A778" s="328"/>
      <c r="B778" s="328"/>
      <c r="C778" s="328"/>
      <c r="D778" s="328"/>
    </row>
    <row r="779" spans="1:4" ht="12.75">
      <c r="A779" s="328"/>
      <c r="B779" s="328"/>
      <c r="C779" s="328"/>
      <c r="D779" s="328"/>
    </row>
    <row r="780" spans="1:4" ht="12.75">
      <c r="A780" s="328"/>
      <c r="B780" s="328"/>
      <c r="C780" s="328"/>
      <c r="D780" s="328"/>
    </row>
    <row r="781" spans="1:4" ht="12.75">
      <c r="A781" s="328"/>
      <c r="B781" s="328"/>
      <c r="C781" s="328"/>
      <c r="D781" s="328"/>
    </row>
    <row r="782" spans="1:4" ht="12.75">
      <c r="A782" s="328"/>
      <c r="B782" s="328"/>
      <c r="C782" s="328"/>
      <c r="D782" s="328"/>
    </row>
    <row r="783" spans="1:4" ht="12.75">
      <c r="A783" s="328"/>
      <c r="B783" s="328"/>
      <c r="C783" s="328"/>
      <c r="D783" s="328"/>
    </row>
    <row r="784" spans="1:4" ht="12.75">
      <c r="A784" s="328"/>
      <c r="B784" s="328"/>
      <c r="C784" s="328"/>
      <c r="D784" s="328"/>
    </row>
    <row r="785" spans="1:4" ht="12.75">
      <c r="A785" s="328"/>
      <c r="B785" s="328"/>
      <c r="C785" s="328"/>
      <c r="D785" s="328"/>
    </row>
    <row r="786" spans="1:4" ht="12.75">
      <c r="A786" s="328"/>
      <c r="B786" s="328"/>
      <c r="C786" s="328"/>
      <c r="D786" s="328"/>
    </row>
    <row r="787" spans="1:4" ht="12.75">
      <c r="A787" s="328"/>
      <c r="B787" s="328"/>
      <c r="C787" s="328"/>
      <c r="D787" s="328"/>
    </row>
    <row r="788" spans="1:4" ht="12.75">
      <c r="A788" s="328"/>
      <c r="B788" s="328"/>
      <c r="C788" s="328"/>
      <c r="D788" s="328"/>
    </row>
    <row r="789" spans="1:4" ht="12.75">
      <c r="A789" s="328"/>
      <c r="B789" s="328"/>
      <c r="C789" s="328"/>
      <c r="D789" s="328"/>
    </row>
    <row r="790" spans="1:4" ht="12.75">
      <c r="A790" s="328"/>
      <c r="B790" s="328"/>
      <c r="C790" s="328"/>
      <c r="D790" s="328"/>
    </row>
    <row r="791" spans="1:4" ht="12.75">
      <c r="A791" s="328"/>
      <c r="B791" s="328"/>
      <c r="C791" s="328"/>
      <c r="D791" s="328"/>
    </row>
    <row r="792" spans="1:4" ht="12.75">
      <c r="A792" s="328"/>
      <c r="B792" s="328"/>
      <c r="C792" s="328"/>
      <c r="D792" s="328"/>
    </row>
    <row r="793" spans="1:4" ht="12.75">
      <c r="A793" s="328"/>
      <c r="B793" s="328"/>
      <c r="C793" s="328"/>
      <c r="D793" s="328"/>
    </row>
    <row r="794" spans="1:4" ht="12.75">
      <c r="A794" s="328"/>
      <c r="B794" s="328"/>
      <c r="C794" s="328"/>
      <c r="D794" s="328"/>
    </row>
    <row r="795" spans="1:4" ht="12.75">
      <c r="A795" s="328"/>
      <c r="B795" s="328"/>
      <c r="C795" s="328"/>
      <c r="D795" s="328"/>
    </row>
    <row r="796" spans="1:4" ht="12.75">
      <c r="A796" s="328"/>
      <c r="B796" s="328"/>
      <c r="C796" s="328"/>
      <c r="D796" s="328"/>
    </row>
    <row r="797" spans="1:4" ht="12.75">
      <c r="A797" s="328"/>
      <c r="B797" s="328"/>
      <c r="C797" s="328"/>
      <c r="D797" s="328"/>
    </row>
    <row r="798" spans="1:4" ht="12.75">
      <c r="A798" s="328"/>
      <c r="B798" s="328"/>
      <c r="C798" s="328"/>
      <c r="D798" s="328"/>
    </row>
    <row r="799" spans="1:4" ht="12.75">
      <c r="A799" s="328"/>
      <c r="B799" s="328"/>
      <c r="C799" s="328"/>
      <c r="D799" s="328"/>
    </row>
    <row r="800" spans="1:4" ht="12.75">
      <c r="A800" s="328"/>
      <c r="B800" s="328"/>
      <c r="C800" s="328"/>
      <c r="D800" s="328"/>
    </row>
    <row r="801" spans="1:4" ht="12.75">
      <c r="A801" s="328"/>
      <c r="B801" s="328"/>
      <c r="C801" s="328"/>
      <c r="D801" s="328"/>
    </row>
    <row r="802" spans="1:4" ht="12.75">
      <c r="A802" s="328"/>
      <c r="B802" s="328"/>
      <c r="C802" s="328"/>
      <c r="D802" s="328"/>
    </row>
    <row r="803" spans="1:4" ht="12.75">
      <c r="A803" s="328"/>
      <c r="B803" s="328"/>
      <c r="C803" s="328"/>
      <c r="D803" s="328"/>
    </row>
    <row r="804" spans="1:4" ht="12.75">
      <c r="A804" s="328"/>
      <c r="B804" s="328"/>
      <c r="C804" s="328"/>
      <c r="D804" s="328"/>
    </row>
    <row r="805" spans="1:4" ht="12.75">
      <c r="A805" s="328"/>
      <c r="B805" s="328"/>
      <c r="C805" s="328"/>
      <c r="D805" s="328"/>
    </row>
    <row r="806" spans="1:4" ht="12.75">
      <c r="A806" s="328"/>
      <c r="B806" s="328"/>
      <c r="C806" s="328"/>
      <c r="D806" s="328"/>
    </row>
    <row r="807" spans="1:4" ht="12.75">
      <c r="A807" s="328"/>
      <c r="B807" s="328"/>
      <c r="C807" s="328"/>
      <c r="D807" s="328"/>
    </row>
    <row r="808" spans="1:4" ht="12.75">
      <c r="A808" s="328"/>
      <c r="B808" s="328"/>
      <c r="C808" s="328"/>
      <c r="D808" s="328"/>
    </row>
    <row r="809" spans="1:4" ht="12.75">
      <c r="A809" s="328"/>
      <c r="B809" s="328"/>
      <c r="C809" s="328"/>
      <c r="D809" s="328"/>
    </row>
    <row r="810" spans="1:4" ht="12.75">
      <c r="A810" s="328"/>
      <c r="B810" s="328"/>
      <c r="C810" s="328"/>
      <c r="D810" s="328"/>
    </row>
    <row r="811" spans="1:4" ht="12.75">
      <c r="A811" s="328"/>
      <c r="B811" s="328"/>
      <c r="C811" s="328"/>
      <c r="D811" s="328"/>
    </row>
    <row r="812" spans="1:4" ht="12.75">
      <c r="A812" s="328"/>
      <c r="B812" s="328"/>
      <c r="C812" s="328"/>
      <c r="D812" s="328"/>
    </row>
    <row r="813" spans="1:4" ht="12.75">
      <c r="A813" s="328"/>
      <c r="B813" s="328"/>
      <c r="C813" s="328"/>
      <c r="D813" s="328"/>
    </row>
    <row r="814" spans="1:4" ht="12.75">
      <c r="A814" s="328"/>
      <c r="B814" s="328"/>
      <c r="C814" s="328"/>
      <c r="D814" s="328"/>
    </row>
    <row r="815" spans="1:4" ht="12.75">
      <c r="A815" s="328"/>
      <c r="B815" s="328"/>
      <c r="C815" s="328"/>
      <c r="D815" s="328"/>
    </row>
    <row r="816" spans="1:4" ht="12.75">
      <c r="A816" s="328"/>
      <c r="B816" s="328"/>
      <c r="C816" s="328"/>
      <c r="D816" s="328"/>
    </row>
    <row r="817" spans="1:4" ht="12.75">
      <c r="A817" s="328"/>
      <c r="B817" s="328"/>
      <c r="C817" s="328"/>
      <c r="D817" s="328"/>
    </row>
    <row r="818" spans="1:4" ht="12.75">
      <c r="A818" s="328"/>
      <c r="B818" s="328"/>
      <c r="C818" s="328"/>
      <c r="D818" s="328"/>
    </row>
    <row r="819" spans="1:4" ht="12.75">
      <c r="A819" s="328"/>
      <c r="B819" s="328"/>
      <c r="C819" s="328"/>
      <c r="D819" s="328"/>
    </row>
    <row r="820" spans="1:4" ht="12.75">
      <c r="A820" s="328"/>
      <c r="B820" s="328"/>
      <c r="C820" s="328"/>
      <c r="D820" s="328"/>
    </row>
    <row r="821" spans="1:4" ht="12.75">
      <c r="A821" s="328"/>
      <c r="B821" s="328"/>
      <c r="C821" s="328"/>
      <c r="D821" s="328"/>
    </row>
    <row r="822" spans="1:4" ht="12.75">
      <c r="A822" s="328"/>
      <c r="B822" s="328"/>
      <c r="C822" s="328"/>
      <c r="D822" s="328"/>
    </row>
    <row r="823" spans="1:4" ht="12.75">
      <c r="A823" s="328"/>
      <c r="B823" s="328"/>
      <c r="C823" s="328"/>
      <c r="D823" s="328"/>
    </row>
    <row r="824" spans="1:4" ht="12.75">
      <c r="A824" s="328"/>
      <c r="B824" s="328"/>
      <c r="C824" s="328"/>
      <c r="D824" s="328"/>
    </row>
    <row r="825" spans="1:4" ht="12.75">
      <c r="A825" s="328"/>
      <c r="B825" s="328"/>
      <c r="C825" s="328"/>
      <c r="D825" s="328"/>
    </row>
    <row r="826" spans="1:4" ht="12.75">
      <c r="A826" s="328"/>
      <c r="B826" s="328"/>
      <c r="C826" s="328"/>
      <c r="D826" s="328"/>
    </row>
    <row r="827" spans="1:4" ht="12.75">
      <c r="A827" s="328"/>
      <c r="B827" s="328"/>
      <c r="C827" s="328"/>
      <c r="D827" s="328"/>
    </row>
    <row r="828" spans="1:4" ht="12.75">
      <c r="A828" s="328"/>
      <c r="B828" s="328"/>
      <c r="C828" s="328"/>
      <c r="D828" s="328"/>
    </row>
    <row r="829" spans="1:4" ht="12.75">
      <c r="A829" s="328"/>
      <c r="B829" s="328"/>
      <c r="C829" s="328"/>
      <c r="D829" s="328"/>
    </row>
    <row r="830" spans="1:4" ht="12.75">
      <c r="A830" s="328"/>
      <c r="B830" s="328"/>
      <c r="C830" s="328"/>
      <c r="D830" s="328"/>
    </row>
    <row r="831" spans="1:4" ht="12.75">
      <c r="A831" s="328"/>
      <c r="B831" s="328"/>
      <c r="C831" s="328"/>
      <c r="D831" s="328"/>
    </row>
    <row r="832" spans="1:4" ht="12.75">
      <c r="A832" s="328"/>
      <c r="B832" s="328"/>
      <c r="C832" s="328"/>
      <c r="D832" s="328"/>
    </row>
    <row r="833" spans="1:4" ht="12.75">
      <c r="A833" s="328"/>
      <c r="B833" s="328"/>
      <c r="C833" s="328"/>
      <c r="D833" s="328"/>
    </row>
    <row r="834" spans="1:4" ht="12.75">
      <c r="A834" s="328"/>
      <c r="B834" s="328"/>
      <c r="C834" s="328"/>
      <c r="D834" s="328"/>
    </row>
    <row r="835" spans="1:4" ht="12.75">
      <c r="A835" s="328"/>
      <c r="B835" s="328"/>
      <c r="C835" s="328"/>
      <c r="D835" s="328"/>
    </row>
    <row r="836" spans="1:4" ht="12.75">
      <c r="A836" s="328"/>
      <c r="B836" s="328"/>
      <c r="C836" s="328"/>
      <c r="D836" s="328"/>
    </row>
    <row r="837" spans="1:4" ht="12.75">
      <c r="A837" s="328"/>
      <c r="B837" s="328"/>
      <c r="C837" s="328"/>
      <c r="D837" s="328"/>
    </row>
    <row r="838" spans="1:4" ht="12.75">
      <c r="A838" s="328"/>
      <c r="B838" s="328"/>
      <c r="C838" s="328"/>
      <c r="D838" s="328"/>
    </row>
    <row r="839" spans="1:4" ht="12.75">
      <c r="A839" s="328"/>
      <c r="B839" s="328"/>
      <c r="C839" s="328"/>
      <c r="D839" s="328"/>
    </row>
    <row r="840" spans="1:4" ht="12.75">
      <c r="A840" s="328"/>
      <c r="B840" s="328"/>
      <c r="C840" s="328"/>
      <c r="D840" s="328"/>
    </row>
    <row r="841" spans="1:4" ht="12.75">
      <c r="A841" s="328"/>
      <c r="B841" s="328"/>
      <c r="C841" s="328"/>
      <c r="D841" s="328"/>
    </row>
    <row r="842" spans="1:4" ht="12.75">
      <c r="A842" s="328"/>
      <c r="B842" s="328"/>
      <c r="C842" s="328"/>
      <c r="D842" s="328"/>
    </row>
    <row r="843" spans="1:4" ht="12.75">
      <c r="A843" s="328"/>
      <c r="B843" s="328"/>
      <c r="C843" s="328"/>
      <c r="D843" s="328"/>
    </row>
    <row r="844" spans="1:4" ht="12.75">
      <c r="A844" s="328"/>
      <c r="B844" s="328"/>
      <c r="C844" s="328"/>
      <c r="D844" s="328"/>
    </row>
    <row r="845" spans="1:4" ht="12.75">
      <c r="A845" s="328"/>
      <c r="B845" s="328"/>
      <c r="C845" s="328"/>
      <c r="D845" s="328"/>
    </row>
    <row r="846" spans="1:4" ht="12.75">
      <c r="A846" s="328"/>
      <c r="B846" s="328"/>
      <c r="C846" s="328"/>
      <c r="D846" s="328"/>
    </row>
    <row r="847" spans="1:4" ht="12.75">
      <c r="A847" s="328"/>
      <c r="B847" s="328"/>
      <c r="C847" s="328"/>
      <c r="D847" s="328"/>
    </row>
    <row r="848" spans="1:4" ht="12.75">
      <c r="A848" s="328"/>
      <c r="B848" s="328"/>
      <c r="C848" s="328"/>
      <c r="D848" s="328"/>
    </row>
    <row r="849" spans="1:4" ht="12.75">
      <c r="A849" s="328"/>
      <c r="B849" s="328"/>
      <c r="C849" s="328"/>
      <c r="D849" s="328"/>
    </row>
    <row r="850" spans="1:4" ht="12.75">
      <c r="A850" s="328"/>
      <c r="B850" s="328"/>
      <c r="C850" s="328"/>
      <c r="D850" s="328"/>
    </row>
    <row r="851" spans="1:4" ht="12.75">
      <c r="A851" s="328"/>
      <c r="B851" s="328"/>
      <c r="C851" s="328"/>
      <c r="D851" s="328"/>
    </row>
    <row r="852" spans="1:4" ht="12.75">
      <c r="A852" s="328"/>
      <c r="B852" s="328"/>
      <c r="C852" s="328"/>
      <c r="D852" s="328"/>
    </row>
    <row r="853" spans="1:4" ht="12.75">
      <c r="A853" s="328"/>
      <c r="B853" s="328"/>
      <c r="C853" s="328"/>
      <c r="D853" s="328"/>
    </row>
    <row r="854" spans="1:4" ht="12.75">
      <c r="A854" s="328"/>
      <c r="B854" s="328"/>
      <c r="C854" s="328"/>
      <c r="D854" s="328"/>
    </row>
    <row r="855" spans="1:4" ht="12.75">
      <c r="A855" s="328"/>
      <c r="B855" s="328"/>
      <c r="C855" s="328"/>
      <c r="D855" s="328"/>
    </row>
    <row r="856" spans="1:4" ht="12.75">
      <c r="A856" s="328"/>
      <c r="B856" s="328"/>
      <c r="C856" s="328"/>
      <c r="D856" s="328"/>
    </row>
    <row r="857" spans="1:4" ht="12.75">
      <c r="A857" s="328"/>
      <c r="B857" s="328"/>
      <c r="C857" s="328"/>
      <c r="D857" s="328"/>
    </row>
    <row r="858" spans="1:4" ht="12.75">
      <c r="A858" s="328"/>
      <c r="B858" s="328"/>
      <c r="C858" s="328"/>
      <c r="D858" s="328"/>
    </row>
    <row r="859" spans="1:4" ht="12.75">
      <c r="A859" s="328"/>
      <c r="B859" s="328"/>
      <c r="C859" s="328"/>
      <c r="D859" s="328"/>
    </row>
    <row r="860" spans="1:4" ht="12.75">
      <c r="A860" s="328"/>
      <c r="B860" s="328"/>
      <c r="C860" s="328"/>
      <c r="D860" s="328"/>
    </row>
    <row r="861" spans="1:4" ht="12.75">
      <c r="A861" s="328"/>
      <c r="B861" s="328"/>
      <c r="C861" s="328"/>
      <c r="D861" s="328"/>
    </row>
    <row r="862" spans="1:4" ht="12.75">
      <c r="A862" s="328"/>
      <c r="B862" s="328"/>
      <c r="C862" s="328"/>
      <c r="D862" s="328"/>
    </row>
    <row r="863" spans="1:4" ht="12.75">
      <c r="A863" s="328"/>
      <c r="B863" s="328"/>
      <c r="C863" s="328"/>
      <c r="D863" s="328"/>
    </row>
    <row r="864" spans="1:4" ht="12.75">
      <c r="A864" s="328"/>
      <c r="B864" s="328"/>
      <c r="C864" s="328"/>
      <c r="D864" s="328"/>
    </row>
    <row r="865" spans="1:4" ht="12.75">
      <c r="A865" s="328"/>
      <c r="B865" s="328"/>
      <c r="C865" s="328"/>
      <c r="D865" s="328"/>
    </row>
    <row r="866" spans="1:4" ht="12.75">
      <c r="A866" s="328"/>
      <c r="B866" s="328"/>
      <c r="C866" s="328"/>
      <c r="D866" s="328"/>
    </row>
    <row r="867" spans="1:4" ht="12.75">
      <c r="A867" s="328"/>
      <c r="B867" s="328"/>
      <c r="C867" s="328"/>
      <c r="D867" s="328"/>
    </row>
    <row r="868" spans="1:4" ht="12.75">
      <c r="A868" s="328"/>
      <c r="B868" s="328"/>
      <c r="C868" s="328"/>
      <c r="D868" s="328"/>
    </row>
    <row r="869" spans="1:4" ht="12.75">
      <c r="A869" s="328"/>
      <c r="B869" s="328"/>
      <c r="C869" s="328"/>
      <c r="D869" s="328"/>
    </row>
    <row r="870" spans="1:4" ht="12.75">
      <c r="A870" s="328"/>
      <c r="B870" s="328"/>
      <c r="C870" s="328"/>
      <c r="D870" s="328"/>
    </row>
    <row r="871" spans="1:4" ht="12.75">
      <c r="A871" s="328"/>
      <c r="B871" s="328"/>
      <c r="C871" s="328"/>
      <c r="D871" s="328"/>
    </row>
    <row r="872" spans="1:4" ht="12.75">
      <c r="A872" s="328"/>
      <c r="B872" s="328"/>
      <c r="C872" s="328"/>
      <c r="D872" s="328"/>
    </row>
    <row r="873" spans="1:4" ht="12.75">
      <c r="A873" s="328"/>
      <c r="B873" s="328"/>
      <c r="C873" s="328"/>
      <c r="D873" s="328"/>
    </row>
    <row r="874" spans="1:4" ht="12.75">
      <c r="A874" s="328"/>
      <c r="B874" s="328"/>
      <c r="C874" s="328"/>
      <c r="D874" s="328"/>
    </row>
    <row r="875" spans="1:4" ht="12.75">
      <c r="A875" s="328"/>
      <c r="B875" s="328"/>
      <c r="C875" s="328"/>
      <c r="D875" s="328"/>
    </row>
    <row r="876" spans="1:4" ht="12.75">
      <c r="A876" s="328"/>
      <c r="B876" s="328"/>
      <c r="C876" s="328"/>
      <c r="D876" s="328"/>
    </row>
    <row r="877" spans="1:4" ht="12.75">
      <c r="A877" s="328"/>
      <c r="B877" s="328"/>
      <c r="C877" s="328"/>
      <c r="D877" s="328"/>
    </row>
    <row r="878" spans="1:4" ht="12.75">
      <c r="A878" s="328"/>
      <c r="B878" s="328"/>
      <c r="C878" s="328"/>
      <c r="D878" s="328"/>
    </row>
    <row r="879" spans="1:4" ht="12.75">
      <c r="A879" s="328"/>
      <c r="B879" s="328"/>
      <c r="C879" s="328"/>
      <c r="D879" s="328"/>
    </row>
    <row r="880" spans="1:4" ht="12.75">
      <c r="A880" s="328"/>
      <c r="B880" s="328"/>
      <c r="C880" s="328"/>
      <c r="D880" s="328"/>
    </row>
    <row r="881" spans="1:4" ht="12.75">
      <c r="A881" s="328"/>
      <c r="B881" s="328"/>
      <c r="C881" s="328"/>
      <c r="D881" s="328"/>
    </row>
    <row r="882" spans="1:4" ht="12.75">
      <c r="A882" s="328"/>
      <c r="B882" s="328"/>
      <c r="C882" s="328"/>
      <c r="D882" s="328"/>
    </row>
    <row r="883" spans="1:4" ht="12.75">
      <c r="A883" s="328"/>
      <c r="B883" s="328"/>
      <c r="C883" s="328"/>
      <c r="D883" s="328"/>
    </row>
    <row r="884" spans="1:4" ht="12.75">
      <c r="A884" s="328"/>
      <c r="B884" s="328"/>
      <c r="C884" s="328"/>
      <c r="D884" s="328"/>
    </row>
    <row r="885" spans="1:4" ht="12.75">
      <c r="A885" s="328"/>
      <c r="B885" s="328"/>
      <c r="C885" s="328"/>
      <c r="D885" s="328"/>
    </row>
    <row r="886" spans="1:4" ht="12.75">
      <c r="A886" s="328"/>
      <c r="B886" s="328"/>
      <c r="C886" s="328"/>
      <c r="D886" s="328"/>
    </row>
    <row r="887" spans="1:4" ht="12.75">
      <c r="A887" s="328"/>
      <c r="B887" s="328"/>
      <c r="C887" s="328"/>
      <c r="D887" s="328"/>
    </row>
    <row r="888" spans="1:4" ht="12.75">
      <c r="A888" s="328"/>
      <c r="B888" s="328"/>
      <c r="C888" s="328"/>
      <c r="D888" s="328"/>
    </row>
    <row r="889" spans="1:4" ht="12.75">
      <c r="A889" s="328"/>
      <c r="B889" s="328"/>
      <c r="C889" s="328"/>
      <c r="D889" s="328"/>
    </row>
    <row r="890" spans="1:4" ht="12.75">
      <c r="A890" s="328"/>
      <c r="B890" s="328"/>
      <c r="C890" s="328"/>
      <c r="D890" s="328"/>
    </row>
    <row r="891" spans="1:4" ht="12.75">
      <c r="A891" s="328"/>
      <c r="B891" s="328"/>
      <c r="C891" s="328"/>
      <c r="D891" s="328"/>
    </row>
    <row r="892" spans="1:4" ht="12.75">
      <c r="A892" s="328"/>
      <c r="B892" s="328"/>
      <c r="C892" s="328"/>
      <c r="D892" s="328"/>
    </row>
    <row r="893" spans="1:4" ht="12.75">
      <c r="A893" s="328"/>
      <c r="B893" s="328"/>
      <c r="C893" s="328"/>
      <c r="D893" s="328"/>
    </row>
    <row r="894" spans="1:4" ht="12.75">
      <c r="A894" s="328"/>
      <c r="B894" s="328"/>
      <c r="C894" s="328"/>
      <c r="D894" s="328"/>
    </row>
    <row r="895" spans="1:4" ht="12.75">
      <c r="A895" s="328"/>
      <c r="B895" s="328"/>
      <c r="C895" s="328"/>
      <c r="D895" s="328"/>
    </row>
    <row r="896" spans="1:4" ht="12.75">
      <c r="A896" s="328"/>
      <c r="B896" s="328"/>
      <c r="C896" s="328"/>
      <c r="D896" s="328"/>
    </row>
    <row r="897" spans="1:4" ht="12.75">
      <c r="A897" s="328"/>
      <c r="B897" s="328"/>
      <c r="C897" s="328"/>
      <c r="D897" s="328"/>
    </row>
    <row r="898" spans="1:4" ht="12.75">
      <c r="A898" s="328"/>
      <c r="B898" s="328"/>
      <c r="C898" s="328"/>
      <c r="D898" s="328"/>
    </row>
    <row r="899" spans="1:4" ht="12.75">
      <c r="A899" s="328"/>
      <c r="B899" s="328"/>
      <c r="C899" s="328"/>
      <c r="D899" s="328"/>
    </row>
    <row r="900" spans="1:4" ht="12.75">
      <c r="A900" s="328"/>
      <c r="B900" s="328"/>
      <c r="C900" s="328"/>
      <c r="D900" s="328"/>
    </row>
    <row r="901" spans="1:4" ht="12.75">
      <c r="A901" s="328"/>
      <c r="B901" s="328"/>
      <c r="C901" s="328"/>
      <c r="D901" s="328"/>
    </row>
    <row r="902" spans="1:4" ht="12.75">
      <c r="A902" s="328"/>
      <c r="B902" s="328"/>
      <c r="C902" s="328"/>
      <c r="D902" s="328"/>
    </row>
    <row r="903" spans="1:4" ht="12.75">
      <c r="A903" s="328"/>
      <c r="B903" s="328"/>
      <c r="C903" s="328"/>
      <c r="D903" s="328"/>
    </row>
    <row r="904" spans="1:4" ht="12.75">
      <c r="A904" s="328"/>
      <c r="B904" s="328"/>
      <c r="C904" s="328"/>
      <c r="D904" s="328"/>
    </row>
    <row r="905" spans="1:4" ht="12.75">
      <c r="A905" s="328"/>
      <c r="B905" s="328"/>
      <c r="C905" s="328"/>
      <c r="D905" s="328"/>
    </row>
    <row r="906" spans="1:4" ht="12.75">
      <c r="A906" s="328"/>
      <c r="B906" s="328"/>
      <c r="C906" s="328"/>
      <c r="D906" s="328"/>
    </row>
    <row r="907" spans="1:4" ht="12.75">
      <c r="A907" s="328"/>
      <c r="B907" s="328"/>
      <c r="C907" s="328"/>
      <c r="D907" s="328"/>
    </row>
    <row r="908" spans="1:4" ht="12.75">
      <c r="A908" s="328"/>
      <c r="B908" s="328"/>
      <c r="C908" s="328"/>
      <c r="D908" s="328"/>
    </row>
    <row r="909" spans="1:4" ht="12.75">
      <c r="A909" s="328"/>
      <c r="B909" s="328"/>
      <c r="C909" s="328"/>
      <c r="D909" s="328"/>
    </row>
    <row r="910" spans="1:4" ht="12.75">
      <c r="A910" s="328"/>
      <c r="B910" s="328"/>
      <c r="C910" s="328"/>
      <c r="D910" s="328"/>
    </row>
    <row r="911" spans="1:4" ht="12.75">
      <c r="A911" s="328"/>
      <c r="B911" s="328"/>
      <c r="C911" s="328"/>
      <c r="D911" s="328"/>
    </row>
    <row r="912" spans="1:4" ht="12.75">
      <c r="A912" s="328"/>
      <c r="B912" s="328"/>
      <c r="C912" s="328"/>
      <c r="D912" s="328"/>
    </row>
    <row r="913" spans="1:4" ht="12.75">
      <c r="A913" s="328"/>
      <c r="B913" s="328"/>
      <c r="C913" s="328"/>
      <c r="D913" s="328"/>
    </row>
    <row r="914" spans="1:4" ht="12.75">
      <c r="A914" s="328"/>
      <c r="B914" s="328"/>
      <c r="C914" s="328"/>
      <c r="D914" s="328"/>
    </row>
    <row r="915" spans="1:4" ht="12.75">
      <c r="A915" s="328"/>
      <c r="B915" s="328"/>
      <c r="C915" s="328"/>
      <c r="D915" s="328"/>
    </row>
    <row r="916" spans="1:4" ht="12.75">
      <c r="A916" s="328"/>
      <c r="B916" s="328"/>
      <c r="C916" s="328"/>
      <c r="D916" s="328"/>
    </row>
    <row r="917" spans="1:4" ht="12.75">
      <c r="A917" s="328"/>
      <c r="B917" s="328"/>
      <c r="C917" s="328"/>
      <c r="D917" s="328"/>
    </row>
    <row r="918" spans="1:4" ht="12.75">
      <c r="A918" s="328"/>
      <c r="B918" s="328"/>
      <c r="C918" s="328"/>
      <c r="D918" s="328"/>
    </row>
    <row r="919" spans="1:4" ht="12.75">
      <c r="A919" s="328"/>
      <c r="B919" s="328"/>
      <c r="C919" s="328"/>
      <c r="D919" s="328"/>
    </row>
    <row r="920" spans="1:4" ht="12.75">
      <c r="A920" s="328"/>
      <c r="B920" s="328"/>
      <c r="C920" s="328"/>
      <c r="D920" s="328"/>
    </row>
    <row r="921" spans="1:4" ht="12.75">
      <c r="A921" s="328"/>
      <c r="B921" s="328"/>
      <c r="C921" s="328"/>
      <c r="D921" s="328"/>
    </row>
    <row r="922" spans="1:4" ht="12.75">
      <c r="A922" s="328"/>
      <c r="B922" s="328"/>
      <c r="C922" s="328"/>
      <c r="D922" s="328"/>
    </row>
    <row r="923" spans="1:4" ht="12.75">
      <c r="A923" s="328"/>
      <c r="B923" s="328"/>
      <c r="C923" s="328"/>
      <c r="D923" s="328"/>
    </row>
    <row r="924" spans="1:4" ht="12.75">
      <c r="A924" s="328"/>
      <c r="B924" s="328"/>
      <c r="C924" s="328"/>
      <c r="D924" s="328"/>
    </row>
    <row r="925" spans="1:4" ht="12.75">
      <c r="A925" s="328"/>
      <c r="B925" s="328"/>
      <c r="C925" s="328"/>
      <c r="D925" s="328"/>
    </row>
    <row r="926" spans="1:4" ht="12.75">
      <c r="A926" s="328"/>
      <c r="B926" s="328"/>
      <c r="C926" s="328"/>
      <c r="D926" s="328"/>
    </row>
    <row r="927" spans="1:4" ht="12.75">
      <c r="A927" s="328"/>
      <c r="B927" s="328"/>
      <c r="C927" s="328"/>
      <c r="D927" s="328"/>
    </row>
    <row r="928" spans="1:4" ht="12.75">
      <c r="A928" s="328"/>
      <c r="B928" s="328"/>
      <c r="C928" s="328"/>
      <c r="D928" s="328"/>
    </row>
    <row r="929" spans="1:4" ht="12.75">
      <c r="A929" s="328"/>
      <c r="B929" s="328"/>
      <c r="C929" s="328"/>
      <c r="D929" s="328"/>
    </row>
    <row r="930" spans="1:4" ht="12.75">
      <c r="A930" s="328"/>
      <c r="B930" s="328"/>
      <c r="C930" s="328"/>
      <c r="D930" s="328"/>
    </row>
    <row r="931" spans="1:4" ht="12.75">
      <c r="A931" s="328"/>
      <c r="B931" s="328"/>
      <c r="C931" s="328"/>
      <c r="D931" s="328"/>
    </row>
    <row r="932" spans="1:4" ht="12.75">
      <c r="A932" s="328"/>
      <c r="B932" s="328"/>
      <c r="C932" s="328"/>
      <c r="D932" s="328"/>
    </row>
    <row r="933" spans="1:4" ht="12.75">
      <c r="A933" s="328"/>
      <c r="B933" s="328"/>
      <c r="C933" s="328"/>
      <c r="D933" s="328"/>
    </row>
    <row r="934" spans="1:4" ht="12.75">
      <c r="A934" s="328"/>
      <c r="B934" s="328"/>
      <c r="C934" s="328"/>
      <c r="D934" s="328"/>
    </row>
    <row r="935" spans="1:4" ht="12.75">
      <c r="A935" s="328"/>
      <c r="B935" s="328"/>
      <c r="C935" s="328"/>
      <c r="D935" s="328"/>
    </row>
    <row r="936" spans="1:4" ht="12.75">
      <c r="A936" s="328"/>
      <c r="B936" s="328"/>
      <c r="C936" s="328"/>
      <c r="D936" s="328"/>
    </row>
    <row r="937" spans="1:4" ht="12.75">
      <c r="A937" s="328"/>
      <c r="B937" s="328"/>
      <c r="C937" s="328"/>
      <c r="D937" s="328"/>
    </row>
    <row r="938" spans="1:4" ht="12.75">
      <c r="A938" s="328"/>
      <c r="B938" s="328"/>
      <c r="C938" s="328"/>
      <c r="D938" s="328"/>
    </row>
    <row r="939" spans="1:4" ht="12.75">
      <c r="A939" s="328"/>
      <c r="B939" s="328"/>
      <c r="C939" s="328"/>
      <c r="D939" s="328"/>
    </row>
    <row r="940" spans="1:4" ht="12.75">
      <c r="A940" s="328"/>
      <c r="B940" s="328"/>
      <c r="C940" s="328"/>
      <c r="D940" s="328"/>
    </row>
    <row r="941" spans="1:4" ht="12.75">
      <c r="A941" s="328"/>
      <c r="B941" s="328"/>
      <c r="C941" s="328"/>
      <c r="D941" s="328"/>
    </row>
    <row r="942" spans="1:4" ht="12.75">
      <c r="A942" s="328"/>
      <c r="B942" s="328"/>
      <c r="C942" s="328"/>
      <c r="D942" s="328"/>
    </row>
    <row r="943" spans="1:4" ht="12.75">
      <c r="A943" s="328"/>
      <c r="B943" s="328"/>
      <c r="C943" s="328"/>
      <c r="D943" s="328"/>
    </row>
    <row r="944" spans="1:4" ht="12.75">
      <c r="A944" s="328"/>
      <c r="B944" s="328"/>
      <c r="C944" s="328"/>
      <c r="D944" s="328"/>
    </row>
    <row r="945" spans="1:4" ht="12.75">
      <c r="A945" s="328"/>
      <c r="B945" s="328"/>
      <c r="C945" s="328"/>
      <c r="D945" s="328"/>
    </row>
    <row r="946" spans="1:4" ht="12.75">
      <c r="A946" s="328"/>
      <c r="B946" s="328"/>
      <c r="C946" s="328"/>
      <c r="D946" s="328"/>
    </row>
    <row r="947" spans="1:4" ht="12.75">
      <c r="A947" s="328"/>
      <c r="B947" s="328"/>
      <c r="C947" s="328"/>
      <c r="D947" s="328"/>
    </row>
    <row r="948" spans="1:4" ht="12.75">
      <c r="A948" s="328"/>
      <c r="B948" s="328"/>
      <c r="C948" s="328"/>
      <c r="D948" s="328"/>
    </row>
    <row r="949" spans="1:4" ht="12.75">
      <c r="A949" s="328"/>
      <c r="B949" s="328"/>
      <c r="C949" s="328"/>
      <c r="D949" s="328"/>
    </row>
    <row r="950" spans="1:4" ht="12.75">
      <c r="A950" s="328"/>
      <c r="B950" s="328"/>
      <c r="C950" s="328"/>
      <c r="D950" s="328"/>
    </row>
    <row r="951" spans="1:4" ht="12.75">
      <c r="A951" s="328"/>
      <c r="B951" s="328"/>
      <c r="C951" s="328"/>
      <c r="D951" s="328"/>
    </row>
    <row r="952" spans="1:4" ht="12.75">
      <c r="A952" s="328"/>
      <c r="B952" s="328"/>
      <c r="C952" s="328"/>
      <c r="D952" s="328"/>
    </row>
    <row r="953" spans="1:4" ht="12.75">
      <c r="A953" s="328"/>
      <c r="B953" s="328"/>
      <c r="C953" s="328"/>
      <c r="D953" s="328"/>
    </row>
    <row r="954" spans="1:4" ht="12.75">
      <c r="A954" s="328"/>
      <c r="B954" s="328"/>
      <c r="C954" s="328"/>
      <c r="D954" s="328"/>
    </row>
    <row r="955" spans="1:4" ht="12.75">
      <c r="A955" s="328"/>
      <c r="B955" s="328"/>
      <c r="C955" s="328"/>
      <c r="D955" s="328"/>
    </row>
    <row r="956" spans="1:4" ht="12.75">
      <c r="A956" s="328"/>
      <c r="B956" s="328"/>
      <c r="C956" s="328"/>
      <c r="D956" s="328"/>
    </row>
    <row r="957" spans="1:4" ht="12.75">
      <c r="A957" s="328"/>
      <c r="B957" s="328"/>
      <c r="C957" s="328"/>
      <c r="D957" s="328"/>
    </row>
    <row r="958" spans="1:4" ht="12.75">
      <c r="A958" s="328"/>
      <c r="B958" s="328"/>
      <c r="C958" s="328"/>
      <c r="D958" s="328"/>
    </row>
    <row r="959" spans="1:4" ht="12.75">
      <c r="A959" s="328"/>
      <c r="B959" s="328"/>
      <c r="C959" s="328"/>
      <c r="D959" s="328"/>
    </row>
    <row r="960" spans="1:4" ht="12.75">
      <c r="A960" s="328"/>
      <c r="B960" s="328"/>
      <c r="C960" s="328"/>
      <c r="D960" s="328"/>
    </row>
    <row r="961" spans="1:4" ht="12.75">
      <c r="A961" s="328"/>
      <c r="B961" s="328"/>
      <c r="C961" s="328"/>
      <c r="D961" s="328"/>
    </row>
    <row r="962" spans="1:4" ht="12.75">
      <c r="A962" s="328"/>
      <c r="B962" s="328"/>
      <c r="C962" s="328"/>
      <c r="D962" s="328"/>
    </row>
    <row r="963" spans="1:4" ht="12.75">
      <c r="A963" s="328"/>
      <c r="B963" s="328"/>
      <c r="C963" s="328"/>
      <c r="D963" s="328"/>
    </row>
    <row r="964" spans="1:4" ht="12.75">
      <c r="A964" s="328"/>
      <c r="B964" s="328"/>
      <c r="C964" s="328"/>
      <c r="D964" s="328"/>
    </row>
    <row r="965" spans="1:4" ht="12.75">
      <c r="A965" s="328"/>
      <c r="B965" s="328"/>
      <c r="C965" s="328"/>
      <c r="D965" s="328"/>
    </row>
    <row r="966" spans="1:4" ht="12.75">
      <c r="A966" s="328"/>
      <c r="B966" s="328"/>
      <c r="C966" s="328"/>
      <c r="D966" s="328"/>
    </row>
    <row r="967" spans="1:4" ht="12.75">
      <c r="A967" s="328"/>
      <c r="B967" s="328"/>
      <c r="C967" s="328"/>
      <c r="D967" s="328"/>
    </row>
    <row r="968" spans="1:4" ht="12.75">
      <c r="A968" s="328"/>
      <c r="B968" s="328"/>
      <c r="C968" s="328"/>
      <c r="D968" s="328"/>
    </row>
    <row r="969" spans="1:4" ht="12.75">
      <c r="A969" s="328"/>
      <c r="B969" s="328"/>
      <c r="C969" s="328"/>
      <c r="D969" s="328"/>
    </row>
    <row r="970" spans="1:4" ht="12.75">
      <c r="A970" s="328"/>
      <c r="B970" s="328"/>
      <c r="C970" s="328"/>
      <c r="D970" s="328"/>
    </row>
    <row r="971" spans="1:4" ht="12.75">
      <c r="A971" s="328"/>
      <c r="B971" s="328"/>
      <c r="C971" s="328"/>
      <c r="D971" s="328"/>
    </row>
    <row r="972" spans="1:4" ht="12.75">
      <c r="A972" s="328"/>
      <c r="B972" s="328"/>
      <c r="C972" s="328"/>
      <c r="D972" s="328"/>
    </row>
    <row r="973" spans="1:4" ht="12.75">
      <c r="A973" s="328"/>
      <c r="B973" s="328"/>
      <c r="C973" s="328"/>
      <c r="D973" s="328"/>
    </row>
    <row r="974" spans="1:4" ht="12.75">
      <c r="A974" s="328"/>
      <c r="B974" s="328"/>
      <c r="C974" s="328"/>
      <c r="D974" s="328"/>
    </row>
    <row r="975" spans="1:4" ht="12.75">
      <c r="A975" s="328"/>
      <c r="B975" s="328"/>
      <c r="C975" s="328"/>
      <c r="D975" s="328"/>
    </row>
    <row r="976" spans="1:4" ht="12.75">
      <c r="A976" s="328"/>
      <c r="B976" s="328"/>
      <c r="C976" s="328"/>
      <c r="D976" s="328"/>
    </row>
    <row r="977" spans="1:4" ht="12.75">
      <c r="A977" s="328"/>
      <c r="B977" s="328"/>
      <c r="C977" s="328"/>
      <c r="D977" s="328"/>
    </row>
    <row r="978" spans="1:4" ht="12.75">
      <c r="A978" s="328"/>
      <c r="B978" s="328"/>
      <c r="C978" s="328"/>
      <c r="D978" s="328"/>
    </row>
    <row r="979" spans="1:4" ht="12.75">
      <c r="A979" s="328"/>
      <c r="B979" s="328"/>
      <c r="C979" s="328"/>
      <c r="D979" s="328"/>
    </row>
    <row r="980" spans="1:4" ht="12.75">
      <c r="A980" s="328"/>
      <c r="B980" s="328"/>
      <c r="C980" s="328"/>
      <c r="D980" s="328"/>
    </row>
    <row r="981" spans="1:4" ht="12.75">
      <c r="A981" s="328"/>
      <c r="B981" s="328"/>
      <c r="C981" s="328"/>
      <c r="D981" s="328"/>
    </row>
    <row r="982" spans="1:4" ht="12.75">
      <c r="A982" s="328"/>
      <c r="B982" s="328"/>
      <c r="C982" s="328"/>
      <c r="D982" s="328"/>
    </row>
    <row r="983" spans="1:4" ht="12.75">
      <c r="A983" s="328"/>
      <c r="B983" s="328"/>
      <c r="C983" s="328"/>
      <c r="D983" s="328"/>
    </row>
    <row r="984" spans="1:4" ht="12.75">
      <c r="A984" s="328"/>
      <c r="B984" s="328"/>
      <c r="C984" s="328"/>
      <c r="D984" s="328"/>
    </row>
    <row r="985" spans="1:4" ht="12.75">
      <c r="A985" s="328"/>
      <c r="B985" s="328"/>
      <c r="C985" s="328"/>
      <c r="D985" s="328"/>
    </row>
    <row r="986" spans="1:4" ht="12.75">
      <c r="A986" s="328"/>
      <c r="B986" s="328"/>
      <c r="C986" s="328"/>
      <c r="D986" s="328"/>
    </row>
    <row r="987" spans="1:4" ht="12.75">
      <c r="A987" s="328"/>
      <c r="B987" s="328"/>
      <c r="C987" s="328"/>
      <c r="D987" s="328"/>
    </row>
    <row r="988" spans="1:4" ht="12.75">
      <c r="A988" s="328"/>
      <c r="B988" s="328"/>
      <c r="C988" s="328"/>
      <c r="D988" s="328"/>
    </row>
    <row r="989" spans="1:4" ht="12.75">
      <c r="A989" s="328"/>
      <c r="B989" s="328"/>
      <c r="C989" s="328"/>
      <c r="D989" s="328"/>
    </row>
    <row r="990" spans="1:4" ht="12.75">
      <c r="A990" s="328"/>
      <c r="B990" s="328"/>
      <c r="C990" s="328"/>
      <c r="D990" s="328"/>
    </row>
    <row r="991" spans="1:4" ht="12.75">
      <c r="A991" s="328"/>
      <c r="B991" s="328"/>
      <c r="C991" s="328"/>
      <c r="D991" s="328"/>
    </row>
    <row r="992" spans="1:4" ht="12.75">
      <c r="A992" s="328"/>
      <c r="B992" s="328"/>
      <c r="C992" s="328"/>
      <c r="D992" s="328"/>
    </row>
    <row r="993" spans="1:4" ht="12.75">
      <c r="A993" s="328"/>
      <c r="B993" s="328"/>
      <c r="C993" s="328"/>
      <c r="D993" s="328"/>
    </row>
    <row r="994" spans="1:4" ht="12.75">
      <c r="A994" s="328"/>
      <c r="B994" s="328"/>
      <c r="C994" s="328"/>
      <c r="D994" s="328"/>
    </row>
    <row r="995" spans="1:4" ht="12.75">
      <c r="A995" s="328"/>
      <c r="B995" s="328"/>
      <c r="C995" s="328"/>
      <c r="D995" s="328"/>
    </row>
    <row r="996" spans="1:4" ht="12.75">
      <c r="A996" s="328"/>
      <c r="B996" s="328"/>
      <c r="C996" s="328"/>
      <c r="D996" s="328"/>
    </row>
    <row r="997" spans="1:4" ht="12.75">
      <c r="A997" s="328"/>
      <c r="B997" s="328"/>
      <c r="C997" s="328"/>
      <c r="D997" s="328"/>
    </row>
    <row r="998" spans="1:4" ht="12.75">
      <c r="A998" s="328"/>
      <c r="B998" s="328"/>
      <c r="C998" s="328"/>
      <c r="D998" s="328"/>
    </row>
    <row r="999" spans="1:4" ht="12.75">
      <c r="A999" s="328"/>
      <c r="B999" s="328"/>
      <c r="C999" s="328"/>
      <c r="D999" s="328"/>
    </row>
    <row r="1000" spans="1:4" ht="12.75">
      <c r="A1000" s="328"/>
      <c r="B1000" s="328"/>
      <c r="C1000" s="328"/>
      <c r="D1000" s="328"/>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71478-AEC9-4131-BA1C-40E9D5C45DCE}">
  <sheetPr>
    <outlinePr summaryBelow="0" summaryRight="0"/>
  </sheetPr>
  <dimension ref="A1:Z1009"/>
  <sheetViews>
    <sheetView workbookViewId="0">
      <pane ySplit="2" topLeftCell="A3" activePane="bottomLeft" state="frozen"/>
      <selection pane="bottomLeft" activeCell="B4" sqref="B4"/>
    </sheetView>
  </sheetViews>
  <sheetFormatPr defaultColWidth="17.28515625" defaultRowHeight="15" customHeight="1"/>
  <cols>
    <col min="1" max="1" width="16.7109375" style="294" customWidth="1"/>
    <col min="2" max="2" width="7.140625" style="294" customWidth="1"/>
    <col min="3" max="3" width="22.28515625" style="294" customWidth="1"/>
    <col min="4" max="7" width="11" style="294" customWidth="1"/>
    <col min="8" max="8" width="19.5703125" style="294" customWidth="1"/>
    <col min="9" max="10" width="12.85546875" style="294" customWidth="1"/>
    <col min="11" max="26" width="8.7109375" style="294" customWidth="1"/>
    <col min="27" max="16384" width="17.28515625" style="294"/>
  </cols>
  <sheetData>
    <row r="1" spans="1:26" ht="51.75" customHeight="1">
      <c r="A1" s="454" t="s">
        <v>1244</v>
      </c>
      <c r="B1" s="455"/>
      <c r="C1" s="455"/>
      <c r="D1" s="456" t="s">
        <v>1243</v>
      </c>
      <c r="E1" s="455"/>
      <c r="F1" s="455"/>
      <c r="G1" s="455"/>
      <c r="H1" s="326" t="s">
        <v>1242</v>
      </c>
      <c r="I1" s="457" t="s">
        <v>1241</v>
      </c>
      <c r="J1" s="455"/>
      <c r="K1" s="295"/>
      <c r="L1" s="295"/>
      <c r="M1" s="295"/>
      <c r="N1" s="295"/>
      <c r="O1" s="295"/>
      <c r="P1" s="295"/>
      <c r="Q1" s="295"/>
      <c r="R1" s="295"/>
      <c r="S1" s="295"/>
      <c r="T1" s="295"/>
      <c r="U1" s="295"/>
      <c r="V1" s="295"/>
      <c r="W1" s="295"/>
      <c r="X1" s="295"/>
      <c r="Y1" s="295"/>
      <c r="Z1" s="295"/>
    </row>
    <row r="2" spans="1:26" ht="22.5" customHeight="1">
      <c r="A2" s="325" t="s">
        <v>1240</v>
      </c>
      <c r="B2" s="325" t="s">
        <v>1239</v>
      </c>
      <c r="C2" s="325" t="s">
        <v>1238</v>
      </c>
      <c r="D2" s="324" t="s">
        <v>1237</v>
      </c>
      <c r="E2" s="324" t="s">
        <v>1236</v>
      </c>
      <c r="F2" s="324" t="s">
        <v>1235</v>
      </c>
      <c r="G2" s="324" t="s">
        <v>1234</v>
      </c>
      <c r="H2" s="323" t="s">
        <v>1233</v>
      </c>
      <c r="I2" s="322" t="s">
        <v>1232</v>
      </c>
      <c r="J2" s="322" t="s">
        <v>1231</v>
      </c>
      <c r="K2" s="321"/>
      <c r="L2" s="321"/>
      <c r="M2" s="321"/>
      <c r="N2" s="321"/>
      <c r="O2" s="321"/>
      <c r="P2" s="321"/>
      <c r="Q2" s="321"/>
      <c r="R2" s="321"/>
      <c r="S2" s="321"/>
      <c r="T2" s="321"/>
      <c r="U2" s="321"/>
      <c r="V2" s="321"/>
      <c r="W2" s="321"/>
      <c r="X2" s="321"/>
      <c r="Y2" s="321"/>
      <c r="Z2" s="321"/>
    </row>
    <row r="3" spans="1:26" ht="45" customHeight="1">
      <c r="A3" s="305" t="s">
        <v>1230</v>
      </c>
      <c r="B3" s="303" t="s">
        <v>1205</v>
      </c>
      <c r="C3" s="301" t="s">
        <v>1229</v>
      </c>
      <c r="D3" s="317" t="s">
        <v>1040</v>
      </c>
      <c r="E3" s="303" t="s">
        <v>1045</v>
      </c>
      <c r="F3" s="303" t="s">
        <v>1037</v>
      </c>
      <c r="G3" s="301" t="s">
        <v>1228</v>
      </c>
      <c r="H3" s="318" t="s">
        <v>1227</v>
      </c>
      <c r="I3" s="299" t="s">
        <v>1037</v>
      </c>
      <c r="J3" s="298" t="s">
        <v>1037</v>
      </c>
      <c r="K3" s="295"/>
      <c r="L3" s="295"/>
      <c r="M3" s="295"/>
      <c r="N3" s="295"/>
      <c r="O3" s="295"/>
      <c r="P3" s="295"/>
      <c r="Q3" s="295"/>
      <c r="R3" s="295"/>
      <c r="S3" s="295"/>
      <c r="T3" s="295"/>
      <c r="U3" s="295"/>
      <c r="V3" s="295"/>
      <c r="W3" s="295"/>
      <c r="X3" s="295"/>
      <c r="Y3" s="295"/>
      <c r="Z3" s="295"/>
    </row>
    <row r="4" spans="1:26" ht="11.25" customHeight="1">
      <c r="A4" s="314" t="s">
        <v>1226</v>
      </c>
      <c r="B4" s="311" t="s">
        <v>1205</v>
      </c>
      <c r="C4" s="309"/>
      <c r="D4" s="312" t="s">
        <v>1040</v>
      </c>
      <c r="E4" s="311" t="s">
        <v>1045</v>
      </c>
      <c r="F4" s="311" t="s">
        <v>1037</v>
      </c>
      <c r="G4" s="313" t="s">
        <v>1204</v>
      </c>
      <c r="H4" s="315" t="s">
        <v>1225</v>
      </c>
      <c r="I4" s="307" t="s">
        <v>1037</v>
      </c>
      <c r="J4" s="306" t="s">
        <v>1037</v>
      </c>
      <c r="K4" s="295"/>
      <c r="L4" s="295"/>
      <c r="M4" s="295"/>
      <c r="N4" s="295"/>
      <c r="O4" s="295"/>
      <c r="P4" s="295"/>
      <c r="Q4" s="295"/>
      <c r="R4" s="295"/>
      <c r="S4" s="295"/>
      <c r="T4" s="295"/>
      <c r="U4" s="295"/>
      <c r="V4" s="295"/>
      <c r="W4" s="295"/>
      <c r="X4" s="295"/>
      <c r="Y4" s="295"/>
      <c r="Z4" s="295"/>
    </row>
    <row r="5" spans="1:26" ht="33.75" customHeight="1">
      <c r="A5" s="305" t="s">
        <v>1224</v>
      </c>
      <c r="B5" s="303" t="s">
        <v>1205</v>
      </c>
      <c r="C5" s="316"/>
      <c r="D5" s="317" t="s">
        <v>1040</v>
      </c>
      <c r="E5" s="303" t="s">
        <v>1045</v>
      </c>
      <c r="F5" s="302" t="s">
        <v>1037</v>
      </c>
      <c r="G5" s="301" t="s">
        <v>1204</v>
      </c>
      <c r="H5" s="318" t="s">
        <v>1223</v>
      </c>
      <c r="I5" s="299" t="s">
        <v>1037</v>
      </c>
      <c r="J5" s="298" t="s">
        <v>1037</v>
      </c>
      <c r="K5" s="295"/>
      <c r="L5" s="295"/>
      <c r="M5" s="295"/>
      <c r="N5" s="295"/>
      <c r="O5" s="295"/>
      <c r="P5" s="295"/>
      <c r="Q5" s="295"/>
      <c r="R5" s="295"/>
      <c r="S5" s="295"/>
      <c r="T5" s="295"/>
      <c r="U5" s="295"/>
      <c r="V5" s="295"/>
      <c r="W5" s="295"/>
      <c r="X5" s="295"/>
      <c r="Y5" s="295"/>
      <c r="Z5" s="295"/>
    </row>
    <row r="6" spans="1:26" ht="22.5" customHeight="1">
      <c r="A6" s="314" t="s">
        <v>1222</v>
      </c>
      <c r="B6" s="311" t="s">
        <v>1205</v>
      </c>
      <c r="C6" s="309"/>
      <c r="D6" s="312" t="s">
        <v>1040</v>
      </c>
      <c r="E6" s="311" t="s">
        <v>1045</v>
      </c>
      <c r="F6" s="310" t="s">
        <v>1037</v>
      </c>
      <c r="G6" s="313" t="s">
        <v>1204</v>
      </c>
      <c r="H6" s="315" t="s">
        <v>1218</v>
      </c>
      <c r="I6" s="307" t="s">
        <v>1037</v>
      </c>
      <c r="J6" s="306" t="s">
        <v>1037</v>
      </c>
      <c r="K6" s="295"/>
      <c r="L6" s="295"/>
      <c r="M6" s="295"/>
      <c r="N6" s="295"/>
      <c r="O6" s="295"/>
      <c r="P6" s="295"/>
      <c r="Q6" s="295"/>
      <c r="R6" s="295"/>
      <c r="S6" s="295"/>
      <c r="T6" s="295"/>
      <c r="U6" s="295"/>
      <c r="V6" s="295"/>
      <c r="W6" s="295"/>
      <c r="X6" s="295"/>
      <c r="Y6" s="295"/>
      <c r="Z6" s="295"/>
    </row>
    <row r="7" spans="1:26" ht="22.5" customHeight="1">
      <c r="A7" s="305" t="s">
        <v>1221</v>
      </c>
      <c r="B7" s="303" t="s">
        <v>1205</v>
      </c>
      <c r="C7" s="316"/>
      <c r="D7" s="317" t="s">
        <v>1040</v>
      </c>
      <c r="E7" s="303" t="s">
        <v>1219</v>
      </c>
      <c r="F7" s="302" t="s">
        <v>1037</v>
      </c>
      <c r="G7" s="301" t="s">
        <v>1204</v>
      </c>
      <c r="H7" s="318" t="s">
        <v>1218</v>
      </c>
      <c r="I7" s="299" t="s">
        <v>1037</v>
      </c>
      <c r="J7" s="298" t="s">
        <v>1037</v>
      </c>
      <c r="K7" s="295"/>
      <c r="L7" s="295"/>
      <c r="M7" s="295"/>
      <c r="N7" s="295"/>
      <c r="O7" s="295"/>
      <c r="P7" s="295"/>
      <c r="Q7" s="295"/>
      <c r="R7" s="295"/>
      <c r="S7" s="295"/>
      <c r="T7" s="295"/>
      <c r="U7" s="295"/>
      <c r="V7" s="295"/>
      <c r="W7" s="295"/>
      <c r="X7" s="295"/>
      <c r="Y7" s="295"/>
      <c r="Z7" s="295"/>
    </row>
    <row r="8" spans="1:26" ht="22.5" customHeight="1">
      <c r="A8" s="314" t="s">
        <v>1220</v>
      </c>
      <c r="B8" s="311" t="s">
        <v>1205</v>
      </c>
      <c r="C8" s="309"/>
      <c r="D8" s="312" t="s">
        <v>1040</v>
      </c>
      <c r="E8" s="311" t="s">
        <v>1219</v>
      </c>
      <c r="F8" s="310" t="s">
        <v>1037</v>
      </c>
      <c r="G8" s="313" t="s">
        <v>1204</v>
      </c>
      <c r="H8" s="315" t="s">
        <v>1218</v>
      </c>
      <c r="I8" s="307" t="s">
        <v>1037</v>
      </c>
      <c r="J8" s="306" t="s">
        <v>1037</v>
      </c>
      <c r="K8" s="295"/>
      <c r="L8" s="295"/>
      <c r="M8" s="295"/>
      <c r="N8" s="295"/>
      <c r="O8" s="295"/>
      <c r="P8" s="295"/>
      <c r="Q8" s="295"/>
      <c r="R8" s="295"/>
      <c r="S8" s="295"/>
      <c r="T8" s="295"/>
      <c r="U8" s="295"/>
      <c r="V8" s="295"/>
      <c r="W8" s="295"/>
      <c r="X8" s="295"/>
      <c r="Y8" s="295"/>
      <c r="Z8" s="295"/>
    </row>
    <row r="9" spans="1:26" ht="11.25" customHeight="1">
      <c r="A9" s="305" t="s">
        <v>1217</v>
      </c>
      <c r="B9" s="303" t="s">
        <v>1205</v>
      </c>
      <c r="C9" s="316"/>
      <c r="D9" s="317" t="s">
        <v>1040</v>
      </c>
      <c r="E9" s="303" t="s">
        <v>1045</v>
      </c>
      <c r="F9" s="302" t="s">
        <v>1037</v>
      </c>
      <c r="G9" s="301" t="s">
        <v>1204</v>
      </c>
      <c r="H9" s="300" t="s">
        <v>1214</v>
      </c>
      <c r="I9" s="299" t="s">
        <v>1037</v>
      </c>
      <c r="J9" s="298" t="s">
        <v>1037</v>
      </c>
      <c r="K9" s="295"/>
      <c r="L9" s="295"/>
      <c r="M9" s="295"/>
      <c r="N9" s="295"/>
      <c r="O9" s="295"/>
      <c r="P9" s="295"/>
      <c r="Q9" s="295"/>
      <c r="R9" s="295"/>
      <c r="S9" s="295"/>
      <c r="T9" s="295"/>
      <c r="U9" s="295"/>
      <c r="V9" s="295"/>
      <c r="W9" s="295"/>
      <c r="X9" s="295"/>
      <c r="Y9" s="295"/>
      <c r="Z9" s="295"/>
    </row>
    <row r="10" spans="1:26" ht="11.25" customHeight="1">
      <c r="A10" s="314" t="s">
        <v>1216</v>
      </c>
      <c r="B10" s="311" t="s">
        <v>1205</v>
      </c>
      <c r="C10" s="313"/>
      <c r="D10" s="312" t="s">
        <v>1040</v>
      </c>
      <c r="E10" s="311" t="s">
        <v>1045</v>
      </c>
      <c r="F10" s="310" t="s">
        <v>1037</v>
      </c>
      <c r="G10" s="313" t="s">
        <v>1204</v>
      </c>
      <c r="H10" s="308" t="s">
        <v>1214</v>
      </c>
      <c r="I10" s="307" t="s">
        <v>1037</v>
      </c>
      <c r="J10" s="306" t="s">
        <v>1037</v>
      </c>
      <c r="K10" s="295"/>
      <c r="L10" s="295"/>
      <c r="M10" s="295"/>
      <c r="N10" s="295"/>
      <c r="O10" s="295"/>
      <c r="P10" s="295"/>
      <c r="Q10" s="295"/>
      <c r="R10" s="295"/>
      <c r="S10" s="295"/>
      <c r="T10" s="295"/>
      <c r="U10" s="295"/>
      <c r="V10" s="295"/>
      <c r="W10" s="295"/>
      <c r="X10" s="295"/>
      <c r="Y10" s="295"/>
      <c r="Z10" s="295"/>
    </row>
    <row r="11" spans="1:26" ht="11.25" customHeight="1">
      <c r="A11" s="305" t="s">
        <v>1215</v>
      </c>
      <c r="B11" s="303" t="s">
        <v>1205</v>
      </c>
      <c r="C11" s="316"/>
      <c r="D11" s="317" t="s">
        <v>1040</v>
      </c>
      <c r="E11" s="303" t="s">
        <v>1045</v>
      </c>
      <c r="F11" s="302" t="s">
        <v>1037</v>
      </c>
      <c r="G11" s="301" t="s">
        <v>1204</v>
      </c>
      <c r="H11" s="300" t="s">
        <v>1214</v>
      </c>
      <c r="I11" s="299" t="s">
        <v>1037</v>
      </c>
      <c r="J11" s="298" t="s">
        <v>1037</v>
      </c>
      <c r="K11" s="295"/>
      <c r="L11" s="295"/>
      <c r="M11" s="295"/>
      <c r="N11" s="295"/>
      <c r="O11" s="295"/>
      <c r="P11" s="295"/>
      <c r="Q11" s="295"/>
      <c r="R11" s="295"/>
      <c r="S11" s="295"/>
      <c r="T11" s="295"/>
      <c r="U11" s="295"/>
      <c r="V11" s="295"/>
      <c r="W11" s="295"/>
      <c r="X11" s="295"/>
      <c r="Y11" s="295"/>
      <c r="Z11" s="295"/>
    </row>
    <row r="12" spans="1:26" ht="11.25" customHeight="1">
      <c r="A12" s="314" t="s">
        <v>1213</v>
      </c>
      <c r="B12" s="311" t="s">
        <v>1205</v>
      </c>
      <c r="C12" s="313"/>
      <c r="D12" s="312" t="s">
        <v>1040</v>
      </c>
      <c r="E12" s="311" t="s">
        <v>1178</v>
      </c>
      <c r="F12" s="310" t="s">
        <v>1037</v>
      </c>
      <c r="G12" s="313" t="s">
        <v>1204</v>
      </c>
      <c r="H12" s="308" t="s">
        <v>1212</v>
      </c>
      <c r="I12" s="307" t="s">
        <v>1037</v>
      </c>
      <c r="J12" s="306" t="s">
        <v>1037</v>
      </c>
      <c r="K12" s="295"/>
      <c r="L12" s="295"/>
      <c r="M12" s="295"/>
      <c r="N12" s="295"/>
      <c r="O12" s="295"/>
      <c r="P12" s="295"/>
      <c r="Q12" s="295"/>
      <c r="R12" s="295"/>
      <c r="S12" s="295"/>
      <c r="T12" s="295"/>
      <c r="U12" s="295"/>
      <c r="V12" s="295"/>
      <c r="W12" s="295"/>
      <c r="X12" s="295"/>
      <c r="Y12" s="295"/>
      <c r="Z12" s="295"/>
    </row>
    <row r="13" spans="1:26" ht="11.25" customHeight="1">
      <c r="A13" s="305" t="s">
        <v>1211</v>
      </c>
      <c r="B13" s="303" t="s">
        <v>1205</v>
      </c>
      <c r="C13" s="316"/>
      <c r="D13" s="317" t="s">
        <v>1040</v>
      </c>
      <c r="E13" s="303" t="s">
        <v>1178</v>
      </c>
      <c r="F13" s="302" t="s">
        <v>1037</v>
      </c>
      <c r="G13" s="301" t="s">
        <v>1204</v>
      </c>
      <c r="H13" s="300" t="s">
        <v>1210</v>
      </c>
      <c r="I13" s="299" t="s">
        <v>1037</v>
      </c>
      <c r="J13" s="298" t="s">
        <v>1037</v>
      </c>
      <c r="K13" s="295"/>
      <c r="L13" s="295"/>
      <c r="M13" s="295"/>
      <c r="N13" s="295"/>
      <c r="O13" s="295"/>
      <c r="P13" s="295"/>
      <c r="Q13" s="295"/>
      <c r="R13" s="295"/>
      <c r="S13" s="295"/>
      <c r="T13" s="295"/>
      <c r="U13" s="295"/>
      <c r="V13" s="295"/>
      <c r="W13" s="295"/>
      <c r="X13" s="295"/>
      <c r="Y13" s="295"/>
      <c r="Z13" s="295"/>
    </row>
    <row r="14" spans="1:26" ht="11.25" customHeight="1">
      <c r="A14" s="314" t="s">
        <v>1209</v>
      </c>
      <c r="B14" s="311" t="s">
        <v>1205</v>
      </c>
      <c r="C14" s="313" t="s">
        <v>1208</v>
      </c>
      <c r="D14" s="312" t="s">
        <v>1040</v>
      </c>
      <c r="E14" s="311" t="s">
        <v>1045</v>
      </c>
      <c r="F14" s="310">
        <v>0.63</v>
      </c>
      <c r="G14" s="309" t="s">
        <v>1049</v>
      </c>
      <c r="H14" s="308" t="s">
        <v>1207</v>
      </c>
      <c r="I14" s="307" t="s">
        <v>1037</v>
      </c>
      <c r="J14" s="306" t="s">
        <v>1037</v>
      </c>
      <c r="K14" s="295"/>
      <c r="L14" s="295"/>
      <c r="M14" s="295"/>
      <c r="N14" s="295"/>
      <c r="O14" s="295"/>
      <c r="P14" s="295"/>
      <c r="Q14" s="295"/>
      <c r="R14" s="295"/>
      <c r="S14" s="295"/>
      <c r="T14" s="295"/>
      <c r="U14" s="295"/>
      <c r="V14" s="295"/>
      <c r="W14" s="295"/>
      <c r="X14" s="295"/>
      <c r="Y14" s="295"/>
      <c r="Z14" s="295"/>
    </row>
    <row r="15" spans="1:26" ht="22.5" customHeight="1">
      <c r="A15" s="305" t="s">
        <v>1206</v>
      </c>
      <c r="B15" s="303" t="s">
        <v>1205</v>
      </c>
      <c r="C15" s="316"/>
      <c r="D15" s="317" t="s">
        <v>1040</v>
      </c>
      <c r="E15" s="303" t="s">
        <v>1178</v>
      </c>
      <c r="F15" s="302" t="s">
        <v>1037</v>
      </c>
      <c r="G15" s="301" t="s">
        <v>1204</v>
      </c>
      <c r="H15" s="318" t="s">
        <v>1203</v>
      </c>
      <c r="I15" s="299" t="s">
        <v>1037</v>
      </c>
      <c r="J15" s="298" t="s">
        <v>1037</v>
      </c>
      <c r="K15" s="295"/>
      <c r="L15" s="295"/>
      <c r="M15" s="295"/>
      <c r="N15" s="295"/>
      <c r="O15" s="295"/>
      <c r="P15" s="295"/>
      <c r="Q15" s="295"/>
      <c r="R15" s="295"/>
      <c r="S15" s="295"/>
      <c r="T15" s="295"/>
      <c r="U15" s="295"/>
      <c r="V15" s="295"/>
      <c r="W15" s="295"/>
      <c r="X15" s="295"/>
      <c r="Y15" s="295"/>
      <c r="Z15" s="295"/>
    </row>
    <row r="16" spans="1:26" ht="11.25" customHeight="1">
      <c r="A16" s="314" t="s">
        <v>1202</v>
      </c>
      <c r="B16" s="311" t="s">
        <v>1164</v>
      </c>
      <c r="C16" s="309"/>
      <c r="D16" s="319" t="s">
        <v>1040</v>
      </c>
      <c r="E16" s="311" t="s">
        <v>1045</v>
      </c>
      <c r="F16" s="310">
        <v>0.72</v>
      </c>
      <c r="G16" s="313" t="s">
        <v>1049</v>
      </c>
      <c r="H16" s="308" t="s">
        <v>1201</v>
      </c>
      <c r="I16" s="307" t="s">
        <v>1037</v>
      </c>
      <c r="J16" s="306" t="s">
        <v>1037</v>
      </c>
      <c r="K16" s="295"/>
      <c r="L16" s="295"/>
      <c r="M16" s="295"/>
      <c r="N16" s="295"/>
      <c r="O16" s="295"/>
      <c r="P16" s="295"/>
      <c r="Q16" s="295"/>
      <c r="R16" s="295"/>
      <c r="S16" s="295"/>
      <c r="T16" s="295"/>
      <c r="U16" s="295"/>
      <c r="V16" s="295"/>
      <c r="W16" s="295"/>
      <c r="X16" s="295"/>
      <c r="Y16" s="295"/>
      <c r="Z16" s="295"/>
    </row>
    <row r="17" spans="1:26" ht="11.25" customHeight="1">
      <c r="A17" s="305" t="s">
        <v>1200</v>
      </c>
      <c r="B17" s="303" t="s">
        <v>1164</v>
      </c>
      <c r="C17" s="316"/>
      <c r="D17" s="304" t="s">
        <v>1040</v>
      </c>
      <c r="E17" s="303" t="s">
        <v>1045</v>
      </c>
      <c r="F17" s="302">
        <v>0.72</v>
      </c>
      <c r="G17" s="301" t="s">
        <v>1049</v>
      </c>
      <c r="H17" s="300" t="s">
        <v>1199</v>
      </c>
      <c r="I17" s="299" t="s">
        <v>1196</v>
      </c>
      <c r="J17" s="298" t="s">
        <v>1037</v>
      </c>
      <c r="K17" s="295"/>
      <c r="L17" s="295"/>
      <c r="M17" s="295"/>
      <c r="N17" s="295"/>
      <c r="O17" s="295"/>
      <c r="P17" s="295"/>
      <c r="Q17" s="295"/>
      <c r="R17" s="295"/>
      <c r="S17" s="295"/>
      <c r="T17" s="295"/>
      <c r="U17" s="295"/>
      <c r="V17" s="295"/>
      <c r="W17" s="295"/>
      <c r="X17" s="295"/>
      <c r="Y17" s="295"/>
      <c r="Z17" s="295"/>
    </row>
    <row r="18" spans="1:26" ht="11.25" customHeight="1">
      <c r="A18" s="314" t="s">
        <v>1198</v>
      </c>
      <c r="B18" s="311" t="s">
        <v>1164</v>
      </c>
      <c r="C18" s="309"/>
      <c r="D18" s="312" t="s">
        <v>1040</v>
      </c>
      <c r="E18" s="311" t="s">
        <v>1045</v>
      </c>
      <c r="F18" s="310">
        <v>0.72</v>
      </c>
      <c r="G18" s="309" t="s">
        <v>1049</v>
      </c>
      <c r="H18" s="308" t="s">
        <v>1197</v>
      </c>
      <c r="I18" s="307" t="s">
        <v>1196</v>
      </c>
      <c r="J18" s="306" t="s">
        <v>1037</v>
      </c>
      <c r="K18" s="295"/>
      <c r="L18" s="295"/>
      <c r="M18" s="295"/>
      <c r="N18" s="295"/>
      <c r="O18" s="295"/>
      <c r="P18" s="295"/>
      <c r="Q18" s="295"/>
      <c r="R18" s="295"/>
      <c r="S18" s="295"/>
      <c r="T18" s="295"/>
      <c r="U18" s="295"/>
      <c r="V18" s="295"/>
      <c r="W18" s="295"/>
      <c r="X18" s="295"/>
      <c r="Y18" s="295"/>
      <c r="Z18" s="295"/>
    </row>
    <row r="19" spans="1:26" ht="11.25" customHeight="1">
      <c r="A19" s="305" t="s">
        <v>1195</v>
      </c>
      <c r="B19" s="303" t="s">
        <v>1164</v>
      </c>
      <c r="C19" s="316"/>
      <c r="D19" s="317" t="s">
        <v>1040</v>
      </c>
      <c r="E19" s="303" t="s">
        <v>1057</v>
      </c>
      <c r="F19" s="302">
        <v>0.72</v>
      </c>
      <c r="G19" s="316" t="s">
        <v>1049</v>
      </c>
      <c r="H19" s="300" t="s">
        <v>1192</v>
      </c>
      <c r="I19" s="299" t="s">
        <v>1194</v>
      </c>
      <c r="J19" s="298" t="s">
        <v>1037</v>
      </c>
      <c r="K19" s="295"/>
      <c r="L19" s="295"/>
      <c r="M19" s="295"/>
      <c r="N19" s="295"/>
      <c r="O19" s="295"/>
      <c r="P19" s="295"/>
      <c r="Q19" s="295"/>
      <c r="R19" s="295"/>
      <c r="S19" s="295"/>
      <c r="T19" s="295"/>
      <c r="U19" s="295"/>
      <c r="V19" s="295"/>
      <c r="W19" s="295"/>
      <c r="X19" s="295"/>
      <c r="Y19" s="295"/>
      <c r="Z19" s="295"/>
    </row>
    <row r="20" spans="1:26" ht="11.25" customHeight="1">
      <c r="A20" s="314" t="s">
        <v>1193</v>
      </c>
      <c r="B20" s="311" t="s">
        <v>1164</v>
      </c>
      <c r="C20" s="309"/>
      <c r="D20" s="312" t="s">
        <v>1040</v>
      </c>
      <c r="E20" s="311" t="s">
        <v>1057</v>
      </c>
      <c r="F20" s="310">
        <v>0.72</v>
      </c>
      <c r="G20" s="309" t="s">
        <v>1049</v>
      </c>
      <c r="H20" s="308" t="s">
        <v>1192</v>
      </c>
      <c r="I20" s="307" t="s">
        <v>1191</v>
      </c>
      <c r="J20" s="306" t="s">
        <v>1037</v>
      </c>
      <c r="K20" s="295"/>
      <c r="L20" s="295"/>
      <c r="M20" s="295"/>
      <c r="N20" s="295"/>
      <c r="O20" s="295"/>
      <c r="P20" s="295"/>
      <c r="Q20" s="295"/>
      <c r="R20" s="295"/>
      <c r="S20" s="295"/>
      <c r="T20" s="295"/>
      <c r="U20" s="295"/>
      <c r="V20" s="295"/>
      <c r="W20" s="295"/>
      <c r="X20" s="295"/>
      <c r="Y20" s="295"/>
      <c r="Z20" s="295"/>
    </row>
    <row r="21" spans="1:26" ht="11.25" customHeight="1">
      <c r="A21" s="305" t="s">
        <v>1190</v>
      </c>
      <c r="B21" s="303" t="s">
        <v>1164</v>
      </c>
      <c r="C21" s="316"/>
      <c r="D21" s="317" t="s">
        <v>1040</v>
      </c>
      <c r="E21" s="303" t="s">
        <v>1163</v>
      </c>
      <c r="F21" s="302">
        <v>0.72</v>
      </c>
      <c r="G21" s="316" t="s">
        <v>1049</v>
      </c>
      <c r="H21" s="300">
        <v>270</v>
      </c>
      <c r="I21" s="299" t="s">
        <v>1188</v>
      </c>
      <c r="J21" s="298" t="s">
        <v>1037</v>
      </c>
      <c r="K21" s="295"/>
      <c r="L21" s="295"/>
      <c r="M21" s="295"/>
      <c r="N21" s="295"/>
      <c r="O21" s="295"/>
      <c r="P21" s="295"/>
      <c r="Q21" s="295"/>
      <c r="R21" s="295"/>
      <c r="S21" s="295"/>
      <c r="T21" s="295"/>
      <c r="U21" s="295"/>
      <c r="V21" s="295"/>
      <c r="W21" s="295"/>
      <c r="X21" s="295"/>
      <c r="Y21" s="295"/>
      <c r="Z21" s="295"/>
    </row>
    <row r="22" spans="1:26" ht="11.25" customHeight="1">
      <c r="A22" s="314" t="s">
        <v>1189</v>
      </c>
      <c r="B22" s="311" t="s">
        <v>1164</v>
      </c>
      <c r="C22" s="309"/>
      <c r="D22" s="312" t="s">
        <v>1040</v>
      </c>
      <c r="E22" s="311" t="s">
        <v>1163</v>
      </c>
      <c r="F22" s="310">
        <v>0.72</v>
      </c>
      <c r="G22" s="309" t="s">
        <v>1049</v>
      </c>
      <c r="H22" s="308">
        <v>270</v>
      </c>
      <c r="I22" s="307" t="s">
        <v>1188</v>
      </c>
      <c r="J22" s="306" t="s">
        <v>1037</v>
      </c>
      <c r="K22" s="295"/>
      <c r="L22" s="295"/>
      <c r="M22" s="295"/>
      <c r="N22" s="295"/>
      <c r="O22" s="295"/>
      <c r="P22" s="295"/>
      <c r="Q22" s="295"/>
      <c r="R22" s="295"/>
      <c r="S22" s="295"/>
      <c r="T22" s="295"/>
      <c r="U22" s="295"/>
      <c r="V22" s="295"/>
      <c r="W22" s="295"/>
      <c r="X22" s="295"/>
      <c r="Y22" s="295"/>
      <c r="Z22" s="295"/>
    </row>
    <row r="23" spans="1:26" ht="22.5" customHeight="1">
      <c r="A23" s="305" t="s">
        <v>1187</v>
      </c>
      <c r="B23" s="303" t="s">
        <v>1164</v>
      </c>
      <c r="C23" s="316"/>
      <c r="D23" s="317" t="s">
        <v>1040</v>
      </c>
      <c r="E23" s="301" t="s">
        <v>1186</v>
      </c>
      <c r="F23" s="316" t="s">
        <v>1185</v>
      </c>
      <c r="G23" s="316" t="s">
        <v>1049</v>
      </c>
      <c r="H23" s="300">
        <v>290</v>
      </c>
      <c r="I23" s="304" t="s">
        <v>1184</v>
      </c>
      <c r="J23" s="320" t="s">
        <v>1183</v>
      </c>
      <c r="K23" s="295"/>
      <c r="L23" s="295"/>
      <c r="M23" s="295"/>
      <c r="N23" s="295"/>
      <c r="O23" s="295"/>
      <c r="P23" s="295"/>
      <c r="Q23" s="295"/>
      <c r="R23" s="295"/>
      <c r="S23" s="295"/>
      <c r="T23" s="295"/>
      <c r="U23" s="295"/>
      <c r="V23" s="295"/>
      <c r="W23" s="295"/>
      <c r="X23" s="295"/>
      <c r="Y23" s="295"/>
      <c r="Z23" s="295"/>
    </row>
    <row r="24" spans="1:26" ht="11.25" customHeight="1">
      <c r="A24" s="314" t="s">
        <v>1182</v>
      </c>
      <c r="B24" s="311" t="s">
        <v>1164</v>
      </c>
      <c r="C24" s="309"/>
      <c r="D24" s="312" t="s">
        <v>1040</v>
      </c>
      <c r="E24" s="311" t="s">
        <v>1045</v>
      </c>
      <c r="F24" s="311" t="s">
        <v>1037</v>
      </c>
      <c r="G24" s="309" t="s">
        <v>1049</v>
      </c>
      <c r="H24" s="308">
        <v>240</v>
      </c>
      <c r="I24" s="307" t="s">
        <v>1037</v>
      </c>
      <c r="J24" s="306" t="s">
        <v>1037</v>
      </c>
      <c r="K24" s="295"/>
      <c r="L24" s="295"/>
      <c r="M24" s="295"/>
      <c r="N24" s="295"/>
      <c r="O24" s="295"/>
      <c r="P24" s="295"/>
      <c r="Q24" s="295"/>
      <c r="R24" s="295"/>
      <c r="S24" s="295"/>
      <c r="T24" s="295"/>
      <c r="U24" s="295"/>
      <c r="V24" s="295"/>
      <c r="W24" s="295"/>
      <c r="X24" s="295"/>
      <c r="Y24" s="295"/>
      <c r="Z24" s="295"/>
    </row>
    <row r="25" spans="1:26" ht="11.25" customHeight="1">
      <c r="A25" s="305" t="s">
        <v>1181</v>
      </c>
      <c r="B25" s="303" t="s">
        <v>1164</v>
      </c>
      <c r="C25" s="316"/>
      <c r="D25" s="317" t="s">
        <v>1040</v>
      </c>
      <c r="E25" s="303" t="s">
        <v>1045</v>
      </c>
      <c r="F25" s="303" t="s">
        <v>1037</v>
      </c>
      <c r="G25" s="316" t="s">
        <v>1049</v>
      </c>
      <c r="H25" s="300">
        <v>240</v>
      </c>
      <c r="I25" s="299" t="s">
        <v>1180</v>
      </c>
      <c r="J25" s="298" t="s">
        <v>1037</v>
      </c>
      <c r="K25" s="295"/>
      <c r="L25" s="295"/>
      <c r="M25" s="295"/>
      <c r="N25" s="295"/>
      <c r="O25" s="295"/>
      <c r="P25" s="295"/>
      <c r="Q25" s="295"/>
      <c r="R25" s="295"/>
      <c r="S25" s="295"/>
      <c r="T25" s="295"/>
      <c r="U25" s="295"/>
      <c r="V25" s="295"/>
      <c r="W25" s="295"/>
      <c r="X25" s="295"/>
      <c r="Y25" s="295"/>
      <c r="Z25" s="295"/>
    </row>
    <row r="26" spans="1:26" ht="11.25" customHeight="1">
      <c r="A26" s="314" t="s">
        <v>1179</v>
      </c>
      <c r="B26" s="311" t="s">
        <v>1164</v>
      </c>
      <c r="C26" s="309"/>
      <c r="D26" s="319" t="s">
        <v>1040</v>
      </c>
      <c r="E26" s="311" t="s">
        <v>1178</v>
      </c>
      <c r="F26" s="310">
        <v>0.72</v>
      </c>
      <c r="G26" s="313" t="s">
        <v>1177</v>
      </c>
      <c r="H26" s="308" t="s">
        <v>1176</v>
      </c>
      <c r="I26" s="307" t="s">
        <v>1175</v>
      </c>
      <c r="J26" s="306" t="s">
        <v>1037</v>
      </c>
      <c r="K26" s="295"/>
      <c r="L26" s="295"/>
      <c r="M26" s="295"/>
      <c r="N26" s="295"/>
      <c r="O26" s="295"/>
      <c r="P26" s="295"/>
      <c r="Q26" s="295"/>
      <c r="R26" s="295"/>
      <c r="S26" s="295"/>
      <c r="T26" s="295"/>
      <c r="U26" s="295"/>
      <c r="V26" s="295"/>
      <c r="W26" s="295"/>
      <c r="X26" s="295"/>
      <c r="Y26" s="295"/>
      <c r="Z26" s="295"/>
    </row>
    <row r="27" spans="1:26" ht="11.25" customHeight="1">
      <c r="A27" s="305" t="s">
        <v>1174</v>
      </c>
      <c r="B27" s="303" t="s">
        <v>1164</v>
      </c>
      <c r="C27" s="301"/>
      <c r="D27" s="317" t="s">
        <v>1040</v>
      </c>
      <c r="E27" s="303" t="s">
        <v>1045</v>
      </c>
      <c r="F27" s="303" t="s">
        <v>1037</v>
      </c>
      <c r="G27" s="316" t="s">
        <v>1049</v>
      </c>
      <c r="H27" s="300">
        <v>270</v>
      </c>
      <c r="I27" s="299" t="s">
        <v>1037</v>
      </c>
      <c r="J27" s="298" t="s">
        <v>1037</v>
      </c>
      <c r="K27" s="295"/>
      <c r="L27" s="295"/>
      <c r="M27" s="295"/>
      <c r="N27" s="295"/>
      <c r="O27" s="295"/>
      <c r="P27" s="295"/>
      <c r="Q27" s="295"/>
      <c r="R27" s="295"/>
      <c r="S27" s="295"/>
      <c r="T27" s="295"/>
      <c r="U27" s="295"/>
      <c r="V27" s="295"/>
      <c r="W27" s="295"/>
      <c r="X27" s="295"/>
      <c r="Y27" s="295"/>
      <c r="Z27" s="295"/>
    </row>
    <row r="28" spans="1:26" ht="11.25" customHeight="1">
      <c r="A28" s="314" t="s">
        <v>1173</v>
      </c>
      <c r="B28" s="311" t="s">
        <v>1164</v>
      </c>
      <c r="C28" s="309"/>
      <c r="D28" s="312" t="s">
        <v>1040</v>
      </c>
      <c r="E28" s="311" t="s">
        <v>1172</v>
      </c>
      <c r="F28" s="310">
        <v>0.72</v>
      </c>
      <c r="G28" s="309" t="s">
        <v>1049</v>
      </c>
      <c r="H28" s="308">
        <v>280</v>
      </c>
      <c r="I28" s="307" t="s">
        <v>1171</v>
      </c>
      <c r="J28" s="306" t="s">
        <v>1037</v>
      </c>
      <c r="K28" s="295"/>
      <c r="L28" s="295"/>
      <c r="M28" s="295"/>
      <c r="N28" s="295"/>
      <c r="O28" s="295"/>
      <c r="P28" s="295"/>
      <c r="Q28" s="295"/>
      <c r="R28" s="295"/>
      <c r="S28" s="295"/>
      <c r="T28" s="295"/>
      <c r="U28" s="295"/>
      <c r="V28" s="295"/>
      <c r="W28" s="295"/>
      <c r="X28" s="295"/>
      <c r="Y28" s="295"/>
      <c r="Z28" s="295"/>
    </row>
    <row r="29" spans="1:26" ht="11.25" customHeight="1">
      <c r="A29" s="305" t="s">
        <v>1170</v>
      </c>
      <c r="B29" s="303" t="s">
        <v>1164</v>
      </c>
      <c r="C29" s="316"/>
      <c r="D29" s="317" t="s">
        <v>1040</v>
      </c>
      <c r="E29" s="303" t="s">
        <v>1163</v>
      </c>
      <c r="F29" s="302">
        <v>0.72</v>
      </c>
      <c r="G29" s="316" t="s">
        <v>1049</v>
      </c>
      <c r="H29" s="300">
        <v>260</v>
      </c>
      <c r="I29" s="299" t="s">
        <v>1169</v>
      </c>
      <c r="J29" s="298" t="s">
        <v>1037</v>
      </c>
      <c r="K29" s="295"/>
      <c r="L29" s="295"/>
      <c r="M29" s="295"/>
      <c r="N29" s="295"/>
      <c r="O29" s="295"/>
      <c r="P29" s="295"/>
      <c r="Q29" s="295"/>
      <c r="R29" s="295"/>
      <c r="S29" s="295"/>
      <c r="T29" s="295"/>
      <c r="U29" s="295"/>
      <c r="V29" s="295"/>
      <c r="W29" s="295"/>
      <c r="X29" s="295"/>
      <c r="Y29" s="295"/>
      <c r="Z29" s="295"/>
    </row>
    <row r="30" spans="1:26" ht="11.25" customHeight="1">
      <c r="A30" s="314" t="s">
        <v>1168</v>
      </c>
      <c r="B30" s="311" t="s">
        <v>1164</v>
      </c>
      <c r="C30" s="313"/>
      <c r="D30" s="319" t="s">
        <v>1040</v>
      </c>
      <c r="E30" s="311" t="s">
        <v>1045</v>
      </c>
      <c r="F30" s="311" t="s">
        <v>1037</v>
      </c>
      <c r="G30" s="313" t="s">
        <v>1049</v>
      </c>
      <c r="H30" s="308" t="s">
        <v>1167</v>
      </c>
      <c r="I30" s="307" t="s">
        <v>1166</v>
      </c>
      <c r="J30" s="306" t="s">
        <v>1037</v>
      </c>
      <c r="K30" s="295"/>
      <c r="L30" s="295"/>
      <c r="M30" s="295"/>
      <c r="N30" s="295"/>
      <c r="O30" s="295"/>
      <c r="P30" s="295"/>
      <c r="Q30" s="295"/>
      <c r="R30" s="295"/>
      <c r="S30" s="295"/>
      <c r="T30" s="295"/>
      <c r="U30" s="295"/>
      <c r="V30" s="295"/>
      <c r="W30" s="295"/>
      <c r="X30" s="295"/>
      <c r="Y30" s="295"/>
      <c r="Z30" s="295"/>
    </row>
    <row r="31" spans="1:26" ht="11.25" customHeight="1">
      <c r="A31" s="305" t="s">
        <v>1165</v>
      </c>
      <c r="B31" s="303" t="s">
        <v>1164</v>
      </c>
      <c r="C31" s="316"/>
      <c r="D31" s="317" t="s">
        <v>1040</v>
      </c>
      <c r="E31" s="303" t="s">
        <v>1163</v>
      </c>
      <c r="F31" s="302">
        <v>0.72</v>
      </c>
      <c r="G31" s="316" t="s">
        <v>1049</v>
      </c>
      <c r="H31" s="318">
        <v>260</v>
      </c>
      <c r="I31" s="299" t="s">
        <v>1162</v>
      </c>
      <c r="J31" s="298" t="s">
        <v>1037</v>
      </c>
      <c r="K31" s="295"/>
      <c r="L31" s="295"/>
      <c r="M31" s="295"/>
      <c r="N31" s="295"/>
      <c r="O31" s="295"/>
      <c r="P31" s="295"/>
      <c r="Q31" s="295"/>
      <c r="R31" s="295"/>
      <c r="S31" s="295"/>
      <c r="T31" s="295"/>
      <c r="U31" s="295"/>
      <c r="V31" s="295"/>
      <c r="W31" s="295"/>
      <c r="X31" s="295"/>
      <c r="Y31" s="295"/>
      <c r="Z31" s="295"/>
    </row>
    <row r="32" spans="1:26" ht="22.5" customHeight="1">
      <c r="A32" s="314" t="s">
        <v>1161</v>
      </c>
      <c r="B32" s="311" t="s">
        <v>1135</v>
      </c>
      <c r="C32" s="313"/>
      <c r="D32" s="312" t="s">
        <v>1148</v>
      </c>
      <c r="E32" s="311" t="s">
        <v>1045</v>
      </c>
      <c r="F32" s="310">
        <v>0.45</v>
      </c>
      <c r="G32" s="309" t="s">
        <v>1049</v>
      </c>
      <c r="H32" s="315">
        <v>290</v>
      </c>
      <c r="I32" s="307" t="s">
        <v>1150</v>
      </c>
      <c r="J32" s="306" t="s">
        <v>1037</v>
      </c>
      <c r="K32" s="295"/>
      <c r="L32" s="295"/>
      <c r="M32" s="295"/>
      <c r="N32" s="295"/>
      <c r="O32" s="295"/>
      <c r="P32" s="295"/>
      <c r="Q32" s="295"/>
      <c r="R32" s="295"/>
      <c r="S32" s="295"/>
      <c r="T32" s="295"/>
      <c r="U32" s="295"/>
      <c r="V32" s="295"/>
      <c r="W32" s="295"/>
      <c r="X32" s="295"/>
      <c r="Y32" s="295"/>
      <c r="Z32" s="295"/>
    </row>
    <row r="33" spans="1:26" ht="22.5" customHeight="1">
      <c r="A33" s="305" t="s">
        <v>1160</v>
      </c>
      <c r="B33" s="303" t="s">
        <v>1135</v>
      </c>
      <c r="C33" s="301"/>
      <c r="D33" s="317">
        <v>1</v>
      </c>
      <c r="E33" s="303" t="s">
        <v>800</v>
      </c>
      <c r="F33" s="302">
        <v>0.45</v>
      </c>
      <c r="G33" s="316" t="s">
        <v>1049</v>
      </c>
      <c r="H33" s="318">
        <v>270</v>
      </c>
      <c r="I33" s="299" t="s">
        <v>1159</v>
      </c>
      <c r="J33" s="298" t="s">
        <v>1037</v>
      </c>
      <c r="K33" s="295"/>
      <c r="L33" s="295"/>
      <c r="M33" s="295"/>
      <c r="N33" s="295"/>
      <c r="O33" s="295"/>
      <c r="P33" s="295"/>
      <c r="Q33" s="295"/>
      <c r="R33" s="295"/>
      <c r="S33" s="295"/>
      <c r="T33" s="295"/>
      <c r="U33" s="295"/>
      <c r="V33" s="295"/>
      <c r="W33" s="295"/>
      <c r="X33" s="295"/>
      <c r="Y33" s="295"/>
      <c r="Z33" s="295"/>
    </row>
    <row r="34" spans="1:26" ht="22.5" customHeight="1">
      <c r="A34" s="314" t="s">
        <v>1158</v>
      </c>
      <c r="B34" s="311" t="s">
        <v>1135</v>
      </c>
      <c r="C34" s="313"/>
      <c r="D34" s="312" t="s">
        <v>1148</v>
      </c>
      <c r="E34" s="311" t="s">
        <v>1045</v>
      </c>
      <c r="F34" s="310" t="s">
        <v>1037</v>
      </c>
      <c r="G34" s="309" t="s">
        <v>1049</v>
      </c>
      <c r="H34" s="308" t="s">
        <v>1157</v>
      </c>
      <c r="I34" s="307" t="s">
        <v>1156</v>
      </c>
      <c r="J34" s="306" t="s">
        <v>1037</v>
      </c>
      <c r="K34" s="295"/>
      <c r="L34" s="295"/>
      <c r="M34" s="295"/>
      <c r="N34" s="295"/>
      <c r="O34" s="295"/>
      <c r="P34" s="295"/>
      <c r="Q34" s="295"/>
      <c r="R34" s="295"/>
      <c r="S34" s="295"/>
      <c r="T34" s="295"/>
      <c r="U34" s="295"/>
      <c r="V34" s="295"/>
      <c r="W34" s="295"/>
      <c r="X34" s="295"/>
      <c r="Y34" s="295"/>
      <c r="Z34" s="295"/>
    </row>
    <row r="35" spans="1:26" ht="33.75" customHeight="1">
      <c r="A35" s="305" t="s">
        <v>1155</v>
      </c>
      <c r="B35" s="303" t="s">
        <v>1135</v>
      </c>
      <c r="C35" s="301"/>
      <c r="D35" s="317" t="s">
        <v>1148</v>
      </c>
      <c r="E35" s="303" t="s">
        <v>1045</v>
      </c>
      <c r="F35" s="302" t="s">
        <v>1037</v>
      </c>
      <c r="G35" s="316" t="s">
        <v>1049</v>
      </c>
      <c r="H35" s="300" t="s">
        <v>1154</v>
      </c>
      <c r="I35" s="299" t="s">
        <v>1153</v>
      </c>
      <c r="J35" s="298" t="s">
        <v>1037</v>
      </c>
      <c r="K35" s="295"/>
      <c r="L35" s="295"/>
      <c r="M35" s="295"/>
      <c r="N35" s="295"/>
      <c r="O35" s="295"/>
      <c r="P35" s="295"/>
      <c r="Q35" s="295"/>
      <c r="R35" s="295"/>
      <c r="S35" s="295"/>
      <c r="T35" s="295"/>
      <c r="U35" s="295"/>
      <c r="V35" s="295"/>
      <c r="W35" s="295"/>
      <c r="X35" s="295"/>
      <c r="Y35" s="295"/>
      <c r="Z35" s="295"/>
    </row>
    <row r="36" spans="1:26" ht="22.5" customHeight="1">
      <c r="A36" s="314" t="s">
        <v>1152</v>
      </c>
      <c r="B36" s="311" t="s">
        <v>1135</v>
      </c>
      <c r="C36" s="309"/>
      <c r="D36" s="312" t="s">
        <v>1148</v>
      </c>
      <c r="E36" s="311" t="s">
        <v>1045</v>
      </c>
      <c r="F36" s="310" t="s">
        <v>1037</v>
      </c>
      <c r="G36" s="309" t="s">
        <v>1049</v>
      </c>
      <c r="H36" s="315" t="s">
        <v>1151</v>
      </c>
      <c r="I36" s="307" t="s">
        <v>1150</v>
      </c>
      <c r="J36" s="306" t="s">
        <v>1037</v>
      </c>
      <c r="K36" s="295"/>
      <c r="L36" s="295"/>
      <c r="M36" s="295"/>
      <c r="N36" s="295"/>
      <c r="O36" s="295"/>
      <c r="P36" s="295"/>
      <c r="Q36" s="295"/>
      <c r="R36" s="295"/>
      <c r="S36" s="295"/>
      <c r="T36" s="295"/>
      <c r="U36" s="295"/>
      <c r="V36" s="295"/>
      <c r="W36" s="295"/>
      <c r="X36" s="295"/>
      <c r="Y36" s="295"/>
      <c r="Z36" s="295"/>
    </row>
    <row r="37" spans="1:26" ht="22.5" customHeight="1">
      <c r="A37" s="305" t="s">
        <v>1149</v>
      </c>
      <c r="B37" s="303" t="s">
        <v>1135</v>
      </c>
      <c r="C37" s="316"/>
      <c r="D37" s="317" t="s">
        <v>1148</v>
      </c>
      <c r="E37" s="303" t="s">
        <v>1045</v>
      </c>
      <c r="F37" s="302" t="s">
        <v>1037</v>
      </c>
      <c r="G37" s="316" t="s">
        <v>1049</v>
      </c>
      <c r="H37" s="300" t="s">
        <v>1147</v>
      </c>
      <c r="I37" s="299" t="s">
        <v>1146</v>
      </c>
      <c r="J37" s="298" t="s">
        <v>1037</v>
      </c>
      <c r="K37" s="295"/>
      <c r="L37" s="295"/>
      <c r="M37" s="295"/>
      <c r="N37" s="295"/>
      <c r="O37" s="295"/>
      <c r="P37" s="295"/>
      <c r="Q37" s="295"/>
      <c r="R37" s="295"/>
      <c r="S37" s="295"/>
      <c r="T37" s="295"/>
      <c r="U37" s="295"/>
      <c r="V37" s="295"/>
      <c r="W37" s="295"/>
      <c r="X37" s="295"/>
      <c r="Y37" s="295"/>
      <c r="Z37" s="295"/>
    </row>
    <row r="38" spans="1:26" ht="11.25" customHeight="1">
      <c r="A38" s="314" t="s">
        <v>1145</v>
      </c>
      <c r="B38" s="311" t="s">
        <v>1135</v>
      </c>
      <c r="C38" s="309" t="s">
        <v>1134</v>
      </c>
      <c r="D38" s="312" t="s">
        <v>1040</v>
      </c>
      <c r="E38" s="311" t="s">
        <v>1045</v>
      </c>
      <c r="F38" s="310">
        <v>0.45</v>
      </c>
      <c r="G38" s="309" t="s">
        <v>1049</v>
      </c>
      <c r="H38" s="308" t="s">
        <v>1144</v>
      </c>
      <c r="I38" s="307" t="s">
        <v>1132</v>
      </c>
      <c r="J38" s="306" t="s">
        <v>1037</v>
      </c>
      <c r="K38" s="295"/>
      <c r="L38" s="295"/>
      <c r="M38" s="295"/>
      <c r="N38" s="295"/>
      <c r="O38" s="295"/>
      <c r="P38" s="295"/>
      <c r="Q38" s="295"/>
      <c r="R38" s="295"/>
      <c r="S38" s="295"/>
      <c r="T38" s="295"/>
      <c r="U38" s="295"/>
      <c r="V38" s="295"/>
      <c r="W38" s="295"/>
      <c r="X38" s="295"/>
      <c r="Y38" s="295"/>
      <c r="Z38" s="295"/>
    </row>
    <row r="39" spans="1:26" ht="33.75" customHeight="1">
      <c r="A39" s="305" t="s">
        <v>1143</v>
      </c>
      <c r="B39" s="303" t="s">
        <v>1135</v>
      </c>
      <c r="C39" s="316"/>
      <c r="D39" s="317">
        <v>1</v>
      </c>
      <c r="E39" s="303" t="s">
        <v>800</v>
      </c>
      <c r="F39" s="302">
        <v>0.45</v>
      </c>
      <c r="G39" s="316" t="s">
        <v>1049</v>
      </c>
      <c r="H39" s="300" t="s">
        <v>1142</v>
      </c>
      <c r="I39" s="299" t="s">
        <v>1141</v>
      </c>
      <c r="J39" s="298" t="s">
        <v>1037</v>
      </c>
      <c r="K39" s="295"/>
      <c r="L39" s="295"/>
      <c r="M39" s="295"/>
      <c r="N39" s="295"/>
      <c r="O39" s="295"/>
      <c r="P39" s="295"/>
      <c r="Q39" s="295"/>
      <c r="R39" s="295"/>
      <c r="S39" s="295"/>
      <c r="T39" s="295"/>
      <c r="U39" s="295"/>
      <c r="V39" s="295"/>
      <c r="W39" s="295"/>
      <c r="X39" s="295"/>
      <c r="Y39" s="295"/>
      <c r="Z39" s="295"/>
    </row>
    <row r="40" spans="1:26" ht="11.25" customHeight="1">
      <c r="A40" s="314" t="s">
        <v>1140</v>
      </c>
      <c r="B40" s="311" t="s">
        <v>1135</v>
      </c>
      <c r="C40" s="309"/>
      <c r="D40" s="312">
        <v>1</v>
      </c>
      <c r="E40" s="311" t="s">
        <v>800</v>
      </c>
      <c r="F40" s="310">
        <v>0.45</v>
      </c>
      <c r="G40" s="309" t="s">
        <v>1049</v>
      </c>
      <c r="H40" s="315" t="s">
        <v>1137</v>
      </c>
      <c r="I40" s="307" t="s">
        <v>1139</v>
      </c>
      <c r="J40" s="306" t="s">
        <v>1037</v>
      </c>
      <c r="K40" s="295"/>
      <c r="L40" s="295"/>
      <c r="M40" s="295"/>
      <c r="N40" s="295"/>
      <c r="O40" s="295"/>
      <c r="P40" s="295"/>
      <c r="Q40" s="295"/>
      <c r="R40" s="295"/>
      <c r="S40" s="295"/>
      <c r="T40" s="295"/>
      <c r="U40" s="295"/>
      <c r="V40" s="295"/>
      <c r="W40" s="295"/>
      <c r="X40" s="295"/>
      <c r="Y40" s="295"/>
      <c r="Z40" s="295"/>
    </row>
    <row r="41" spans="1:26" ht="11.25" customHeight="1">
      <c r="A41" s="305" t="s">
        <v>1138</v>
      </c>
      <c r="B41" s="303" t="s">
        <v>1135</v>
      </c>
      <c r="C41" s="316" t="s">
        <v>1134</v>
      </c>
      <c r="D41" s="317" t="s">
        <v>1040</v>
      </c>
      <c r="E41" s="303" t="s">
        <v>1045</v>
      </c>
      <c r="F41" s="302">
        <v>0.45</v>
      </c>
      <c r="G41" s="316" t="s">
        <v>1049</v>
      </c>
      <c r="H41" s="318" t="s">
        <v>1137</v>
      </c>
      <c r="I41" s="299" t="s">
        <v>1132</v>
      </c>
      <c r="J41" s="298" t="s">
        <v>1037</v>
      </c>
      <c r="K41" s="295"/>
      <c r="L41" s="295"/>
      <c r="M41" s="295"/>
      <c r="N41" s="295"/>
      <c r="O41" s="295"/>
      <c r="P41" s="295"/>
      <c r="Q41" s="295"/>
      <c r="R41" s="295"/>
      <c r="S41" s="295"/>
      <c r="T41" s="295"/>
      <c r="U41" s="295"/>
      <c r="V41" s="295"/>
      <c r="W41" s="295"/>
      <c r="X41" s="295"/>
      <c r="Y41" s="295"/>
      <c r="Z41" s="295"/>
    </row>
    <row r="42" spans="1:26" ht="11.25" customHeight="1">
      <c r="A42" s="314" t="s">
        <v>1136</v>
      </c>
      <c r="B42" s="311" t="s">
        <v>1135</v>
      </c>
      <c r="C42" s="309" t="s">
        <v>1134</v>
      </c>
      <c r="D42" s="312" t="s">
        <v>1040</v>
      </c>
      <c r="E42" s="311" t="s">
        <v>1045</v>
      </c>
      <c r="F42" s="310">
        <v>0.45</v>
      </c>
      <c r="G42" s="309" t="s">
        <v>1049</v>
      </c>
      <c r="H42" s="315" t="s">
        <v>1133</v>
      </c>
      <c r="I42" s="307" t="s">
        <v>1132</v>
      </c>
      <c r="J42" s="306" t="s">
        <v>1037</v>
      </c>
      <c r="K42" s="295"/>
      <c r="L42" s="295"/>
      <c r="M42" s="295"/>
      <c r="N42" s="295"/>
      <c r="O42" s="295"/>
      <c r="P42" s="295"/>
      <c r="Q42" s="295"/>
      <c r="R42" s="295"/>
      <c r="S42" s="295"/>
      <c r="T42" s="295"/>
      <c r="U42" s="295"/>
      <c r="V42" s="295"/>
      <c r="W42" s="295"/>
      <c r="X42" s="295"/>
      <c r="Y42" s="295"/>
      <c r="Z42" s="295"/>
    </row>
    <row r="43" spans="1:26" ht="22.5" customHeight="1">
      <c r="A43" s="305" t="s">
        <v>1131</v>
      </c>
      <c r="B43" s="303" t="s">
        <v>1096</v>
      </c>
      <c r="C43" s="316"/>
      <c r="D43" s="317">
        <v>1</v>
      </c>
      <c r="E43" s="303" t="s">
        <v>800</v>
      </c>
      <c r="F43" s="302">
        <v>0.45</v>
      </c>
      <c r="G43" s="316" t="s">
        <v>1049</v>
      </c>
      <c r="H43" s="318" t="s">
        <v>1130</v>
      </c>
      <c r="I43" s="299" t="s">
        <v>1037</v>
      </c>
      <c r="J43" s="298" t="s">
        <v>1037</v>
      </c>
      <c r="K43" s="295"/>
      <c r="L43" s="295"/>
      <c r="M43" s="295"/>
      <c r="N43" s="295"/>
      <c r="O43" s="295"/>
      <c r="P43" s="295"/>
      <c r="Q43" s="295"/>
      <c r="R43" s="295"/>
      <c r="S43" s="295"/>
      <c r="T43" s="295"/>
      <c r="U43" s="295"/>
      <c r="V43" s="295"/>
      <c r="W43" s="295"/>
      <c r="X43" s="295"/>
      <c r="Y43" s="295"/>
      <c r="Z43" s="295"/>
    </row>
    <row r="44" spans="1:26" ht="22.5" customHeight="1">
      <c r="A44" s="314" t="s">
        <v>1129</v>
      </c>
      <c r="B44" s="311" t="s">
        <v>1096</v>
      </c>
      <c r="C44" s="309"/>
      <c r="D44" s="312">
        <v>1</v>
      </c>
      <c r="E44" s="311" t="s">
        <v>800</v>
      </c>
      <c r="F44" s="311">
        <v>0.45</v>
      </c>
      <c r="G44" s="309" t="s">
        <v>1049</v>
      </c>
      <c r="H44" s="315" t="s">
        <v>1128</v>
      </c>
      <c r="I44" s="307" t="s">
        <v>1037</v>
      </c>
      <c r="J44" s="306" t="s">
        <v>1037</v>
      </c>
      <c r="K44" s="295"/>
      <c r="L44" s="295"/>
      <c r="M44" s="295"/>
      <c r="N44" s="295"/>
      <c r="O44" s="295"/>
      <c r="P44" s="295"/>
      <c r="Q44" s="295"/>
      <c r="R44" s="295"/>
      <c r="S44" s="295"/>
      <c r="T44" s="295"/>
      <c r="U44" s="295"/>
      <c r="V44" s="295"/>
      <c r="W44" s="295"/>
      <c r="X44" s="295"/>
      <c r="Y44" s="295"/>
      <c r="Z44" s="295"/>
    </row>
    <row r="45" spans="1:26" ht="22.5" customHeight="1">
      <c r="A45" s="305" t="s">
        <v>1127</v>
      </c>
      <c r="B45" s="303" t="s">
        <v>1096</v>
      </c>
      <c r="C45" s="316"/>
      <c r="D45" s="304" t="s">
        <v>1040</v>
      </c>
      <c r="E45" s="303" t="s">
        <v>1045</v>
      </c>
      <c r="F45" s="302" t="s">
        <v>1037</v>
      </c>
      <c r="G45" s="301" t="s">
        <v>1049</v>
      </c>
      <c r="H45" s="318">
        <v>290</v>
      </c>
      <c r="I45" s="299" t="s">
        <v>1126</v>
      </c>
      <c r="J45" s="298" t="s">
        <v>1037</v>
      </c>
      <c r="K45" s="295"/>
      <c r="L45" s="295"/>
      <c r="M45" s="295"/>
      <c r="N45" s="295"/>
      <c r="O45" s="295"/>
      <c r="P45" s="295"/>
      <c r="Q45" s="295"/>
      <c r="R45" s="295"/>
      <c r="S45" s="295"/>
      <c r="T45" s="295"/>
      <c r="U45" s="295"/>
      <c r="V45" s="295"/>
      <c r="W45" s="295"/>
      <c r="X45" s="295"/>
      <c r="Y45" s="295"/>
      <c r="Z45" s="295"/>
    </row>
    <row r="46" spans="1:26" ht="22.5" customHeight="1">
      <c r="A46" s="314" t="s">
        <v>1125</v>
      </c>
      <c r="B46" s="311" t="s">
        <v>1096</v>
      </c>
      <c r="C46" s="309"/>
      <c r="D46" s="312" t="s">
        <v>1040</v>
      </c>
      <c r="E46" s="311" t="s">
        <v>1045</v>
      </c>
      <c r="F46" s="310">
        <v>0.96</v>
      </c>
      <c r="G46" s="309" t="s">
        <v>1124</v>
      </c>
      <c r="H46" s="315">
        <v>280</v>
      </c>
      <c r="I46" s="307" t="s">
        <v>1123</v>
      </c>
      <c r="J46" s="306" t="s">
        <v>1037</v>
      </c>
      <c r="K46" s="295"/>
      <c r="L46" s="295"/>
      <c r="M46" s="295"/>
      <c r="N46" s="295"/>
      <c r="O46" s="295"/>
      <c r="P46" s="295"/>
      <c r="Q46" s="295"/>
      <c r="R46" s="295"/>
      <c r="S46" s="295"/>
      <c r="T46" s="295"/>
      <c r="U46" s="295"/>
      <c r="V46" s="295"/>
      <c r="W46" s="295"/>
      <c r="X46" s="295"/>
      <c r="Y46" s="295"/>
      <c r="Z46" s="295"/>
    </row>
    <row r="47" spans="1:26" ht="22.5" customHeight="1">
      <c r="A47" s="305" t="s">
        <v>1122</v>
      </c>
      <c r="B47" s="303" t="s">
        <v>1096</v>
      </c>
      <c r="C47" s="316"/>
      <c r="D47" s="317" t="s">
        <v>1040</v>
      </c>
      <c r="E47" s="303" t="s">
        <v>1045</v>
      </c>
      <c r="F47" s="302">
        <v>0.96</v>
      </c>
      <c r="G47" s="316" t="s">
        <v>1049</v>
      </c>
      <c r="H47" s="318" t="s">
        <v>1112</v>
      </c>
      <c r="I47" s="299" t="s">
        <v>1121</v>
      </c>
      <c r="J47" s="298" t="s">
        <v>1037</v>
      </c>
      <c r="K47" s="295"/>
      <c r="L47" s="295"/>
      <c r="M47" s="295"/>
      <c r="N47" s="295"/>
      <c r="O47" s="295"/>
      <c r="P47" s="295"/>
      <c r="Q47" s="295"/>
      <c r="R47" s="295"/>
      <c r="S47" s="295"/>
      <c r="T47" s="295"/>
      <c r="U47" s="295"/>
      <c r="V47" s="295"/>
      <c r="W47" s="295"/>
      <c r="X47" s="295"/>
      <c r="Y47" s="295"/>
      <c r="Z47" s="295"/>
    </row>
    <row r="48" spans="1:26" ht="22.5" customHeight="1">
      <c r="A48" s="314" t="s">
        <v>1120</v>
      </c>
      <c r="B48" s="311" t="s">
        <v>1096</v>
      </c>
      <c r="C48" s="309"/>
      <c r="D48" s="312" t="s">
        <v>1040</v>
      </c>
      <c r="E48" s="311" t="s">
        <v>1045</v>
      </c>
      <c r="F48" s="310">
        <v>0.45</v>
      </c>
      <c r="G48" s="309" t="s">
        <v>1049</v>
      </c>
      <c r="H48" s="315" t="s">
        <v>1107</v>
      </c>
      <c r="I48" s="307" t="s">
        <v>1119</v>
      </c>
      <c r="J48" s="306" t="s">
        <v>1037</v>
      </c>
      <c r="K48" s="295"/>
      <c r="L48" s="295"/>
      <c r="M48" s="295"/>
      <c r="N48" s="295"/>
      <c r="O48" s="295"/>
      <c r="P48" s="295"/>
      <c r="Q48" s="295"/>
      <c r="R48" s="295"/>
      <c r="S48" s="295"/>
      <c r="T48" s="295"/>
      <c r="U48" s="295"/>
      <c r="V48" s="295"/>
      <c r="W48" s="295"/>
      <c r="X48" s="295"/>
      <c r="Y48" s="295"/>
      <c r="Z48" s="295"/>
    </row>
    <row r="49" spans="1:26" ht="22.5" customHeight="1">
      <c r="A49" s="305" t="s">
        <v>1118</v>
      </c>
      <c r="B49" s="303" t="s">
        <v>1096</v>
      </c>
      <c r="C49" s="316"/>
      <c r="D49" s="317" t="s">
        <v>1040</v>
      </c>
      <c r="E49" s="303" t="s">
        <v>1045</v>
      </c>
      <c r="F49" s="302">
        <v>0.96</v>
      </c>
      <c r="G49" s="316" t="s">
        <v>1049</v>
      </c>
      <c r="H49" s="318" t="s">
        <v>1112</v>
      </c>
      <c r="I49" s="299" t="s">
        <v>1117</v>
      </c>
      <c r="J49" s="298" t="s">
        <v>1037</v>
      </c>
      <c r="K49" s="295"/>
      <c r="L49" s="295"/>
      <c r="M49" s="295"/>
      <c r="N49" s="295"/>
      <c r="O49" s="295"/>
      <c r="P49" s="295"/>
      <c r="Q49" s="295"/>
      <c r="R49" s="295"/>
      <c r="S49" s="295"/>
      <c r="T49" s="295"/>
      <c r="U49" s="295"/>
      <c r="V49" s="295"/>
      <c r="W49" s="295"/>
      <c r="X49" s="295"/>
      <c r="Y49" s="295"/>
      <c r="Z49" s="295"/>
    </row>
    <row r="50" spans="1:26" ht="22.5" customHeight="1">
      <c r="A50" s="314" t="s">
        <v>1116</v>
      </c>
      <c r="B50" s="311" t="s">
        <v>1096</v>
      </c>
      <c r="C50" s="309"/>
      <c r="D50" s="312" t="s">
        <v>1040</v>
      </c>
      <c r="E50" s="311" t="s">
        <v>1045</v>
      </c>
      <c r="F50" s="310">
        <v>0.96</v>
      </c>
      <c r="G50" s="309" t="s">
        <v>1049</v>
      </c>
      <c r="H50" s="315" t="s">
        <v>1112</v>
      </c>
      <c r="I50" s="307" t="s">
        <v>1111</v>
      </c>
      <c r="J50" s="306" t="s">
        <v>1037</v>
      </c>
      <c r="K50" s="295"/>
      <c r="L50" s="295"/>
      <c r="M50" s="295"/>
      <c r="N50" s="295"/>
      <c r="O50" s="295"/>
      <c r="P50" s="295"/>
      <c r="Q50" s="295"/>
      <c r="R50" s="295"/>
      <c r="S50" s="295"/>
      <c r="T50" s="295"/>
      <c r="U50" s="295"/>
      <c r="V50" s="295"/>
      <c r="W50" s="295"/>
      <c r="X50" s="295"/>
      <c r="Y50" s="295"/>
      <c r="Z50" s="295"/>
    </row>
    <row r="51" spans="1:26" ht="22.5" customHeight="1">
      <c r="A51" s="305" t="s">
        <v>1115</v>
      </c>
      <c r="B51" s="303" t="s">
        <v>1096</v>
      </c>
      <c r="C51" s="316"/>
      <c r="D51" s="317" t="s">
        <v>1040</v>
      </c>
      <c r="E51" s="303" t="s">
        <v>1045</v>
      </c>
      <c r="F51" s="303">
        <v>0.96</v>
      </c>
      <c r="G51" s="316" t="s">
        <v>1049</v>
      </c>
      <c r="H51" s="318" t="s">
        <v>1107</v>
      </c>
      <c r="I51" s="299" t="s">
        <v>1114</v>
      </c>
      <c r="J51" s="298" t="s">
        <v>1037</v>
      </c>
      <c r="K51" s="295"/>
      <c r="L51" s="295"/>
      <c r="M51" s="295"/>
      <c r="N51" s="295"/>
      <c r="O51" s="295"/>
      <c r="P51" s="295"/>
      <c r="Q51" s="295"/>
      <c r="R51" s="295"/>
      <c r="S51" s="295"/>
      <c r="T51" s="295"/>
      <c r="U51" s="295"/>
      <c r="V51" s="295"/>
      <c r="W51" s="295"/>
      <c r="X51" s="295"/>
      <c r="Y51" s="295"/>
      <c r="Z51" s="295"/>
    </row>
    <row r="52" spans="1:26" ht="22.5" customHeight="1">
      <c r="A52" s="314" t="s">
        <v>1113</v>
      </c>
      <c r="B52" s="311" t="s">
        <v>1096</v>
      </c>
      <c r="C52" s="309"/>
      <c r="D52" s="312" t="s">
        <v>1040</v>
      </c>
      <c r="E52" s="311" t="s">
        <v>1045</v>
      </c>
      <c r="F52" s="310">
        <v>0.96</v>
      </c>
      <c r="G52" s="309" t="s">
        <v>1049</v>
      </c>
      <c r="H52" s="315" t="s">
        <v>1112</v>
      </c>
      <c r="I52" s="307" t="s">
        <v>1111</v>
      </c>
      <c r="J52" s="306" t="s">
        <v>1037</v>
      </c>
      <c r="K52" s="295"/>
      <c r="L52" s="295"/>
      <c r="M52" s="295"/>
      <c r="N52" s="295"/>
      <c r="O52" s="295"/>
      <c r="P52" s="295"/>
      <c r="Q52" s="295"/>
      <c r="R52" s="295"/>
      <c r="S52" s="295"/>
      <c r="T52" s="295"/>
      <c r="U52" s="295"/>
      <c r="V52" s="295"/>
      <c r="W52" s="295"/>
      <c r="X52" s="295"/>
      <c r="Y52" s="295"/>
      <c r="Z52" s="295"/>
    </row>
    <row r="53" spans="1:26" ht="22.5" customHeight="1">
      <c r="A53" s="305" t="s">
        <v>1110</v>
      </c>
      <c r="B53" s="303" t="s">
        <v>1096</v>
      </c>
      <c r="C53" s="316"/>
      <c r="D53" s="317" t="s">
        <v>1040</v>
      </c>
      <c r="E53" s="303" t="s">
        <v>1045</v>
      </c>
      <c r="F53" s="302">
        <v>0.45</v>
      </c>
      <c r="G53" s="302" t="s">
        <v>1049</v>
      </c>
      <c r="H53" s="318" t="s">
        <v>1109</v>
      </c>
      <c r="I53" s="299" t="s">
        <v>1037</v>
      </c>
      <c r="J53" s="298" t="s">
        <v>1037</v>
      </c>
      <c r="K53" s="295"/>
      <c r="L53" s="295"/>
      <c r="M53" s="295"/>
      <c r="N53" s="295"/>
      <c r="O53" s="295"/>
      <c r="P53" s="295"/>
      <c r="Q53" s="295"/>
      <c r="R53" s="295"/>
      <c r="S53" s="295"/>
      <c r="T53" s="295"/>
      <c r="U53" s="295"/>
      <c r="V53" s="295"/>
      <c r="W53" s="295"/>
      <c r="X53" s="295"/>
      <c r="Y53" s="295"/>
      <c r="Z53" s="295"/>
    </row>
    <row r="54" spans="1:26" ht="22.5" customHeight="1">
      <c r="A54" s="314" t="s">
        <v>1108</v>
      </c>
      <c r="B54" s="311" t="s">
        <v>1096</v>
      </c>
      <c r="C54" s="309"/>
      <c r="D54" s="312" t="s">
        <v>1040</v>
      </c>
      <c r="E54" s="311" t="s">
        <v>1045</v>
      </c>
      <c r="F54" s="310">
        <v>0.96</v>
      </c>
      <c r="G54" s="313" t="s">
        <v>1049</v>
      </c>
      <c r="H54" s="315" t="s">
        <v>1107</v>
      </c>
      <c r="I54" s="307" t="s">
        <v>1106</v>
      </c>
      <c r="J54" s="306" t="s">
        <v>1037</v>
      </c>
      <c r="K54" s="295"/>
      <c r="L54" s="295"/>
      <c r="M54" s="295"/>
      <c r="N54" s="295"/>
      <c r="O54" s="295"/>
      <c r="P54" s="295"/>
      <c r="Q54" s="295"/>
      <c r="R54" s="295"/>
      <c r="S54" s="295"/>
      <c r="T54" s="295"/>
      <c r="U54" s="295"/>
      <c r="V54" s="295"/>
      <c r="W54" s="295"/>
      <c r="X54" s="295"/>
      <c r="Y54" s="295"/>
      <c r="Z54" s="295"/>
    </row>
    <row r="55" spans="1:26" ht="22.5" customHeight="1">
      <c r="A55" s="305" t="s">
        <v>1105</v>
      </c>
      <c r="B55" s="303" t="s">
        <v>1096</v>
      </c>
      <c r="C55" s="316"/>
      <c r="D55" s="317" t="s">
        <v>1040</v>
      </c>
      <c r="E55" s="303" t="s">
        <v>1045</v>
      </c>
      <c r="F55" s="302">
        <v>0.45</v>
      </c>
      <c r="G55" s="316" t="s">
        <v>1049</v>
      </c>
      <c r="H55" s="318" t="s">
        <v>1104</v>
      </c>
      <c r="I55" s="299" t="s">
        <v>1037</v>
      </c>
      <c r="J55" s="298" t="s">
        <v>1037</v>
      </c>
      <c r="K55" s="295"/>
      <c r="L55" s="295"/>
      <c r="M55" s="295"/>
      <c r="N55" s="295"/>
      <c r="O55" s="295"/>
      <c r="P55" s="295"/>
      <c r="Q55" s="295"/>
      <c r="R55" s="295"/>
      <c r="S55" s="295"/>
      <c r="T55" s="295"/>
      <c r="U55" s="295"/>
      <c r="V55" s="295"/>
      <c r="W55" s="295"/>
      <c r="X55" s="295"/>
      <c r="Y55" s="295"/>
      <c r="Z55" s="295"/>
    </row>
    <row r="56" spans="1:26" ht="22.5" customHeight="1">
      <c r="A56" s="314" t="s">
        <v>1103</v>
      </c>
      <c r="B56" s="311" t="s">
        <v>1096</v>
      </c>
      <c r="C56" s="309"/>
      <c r="D56" s="312" t="s">
        <v>1040</v>
      </c>
      <c r="E56" s="311" t="s">
        <v>1045</v>
      </c>
      <c r="F56" s="310" t="s">
        <v>1037</v>
      </c>
      <c r="G56" s="309" t="s">
        <v>1049</v>
      </c>
      <c r="H56" s="308" t="s">
        <v>1102</v>
      </c>
      <c r="I56" s="307" t="s">
        <v>1101</v>
      </c>
      <c r="J56" s="306" t="s">
        <v>1037</v>
      </c>
      <c r="K56" s="295"/>
      <c r="L56" s="295"/>
      <c r="M56" s="295"/>
      <c r="N56" s="295"/>
      <c r="O56" s="295"/>
      <c r="P56" s="295"/>
      <c r="Q56" s="295"/>
      <c r="R56" s="295"/>
      <c r="S56" s="295"/>
      <c r="T56" s="295"/>
      <c r="U56" s="295"/>
      <c r="V56" s="295"/>
      <c r="W56" s="295"/>
      <c r="X56" s="295"/>
      <c r="Y56" s="295"/>
      <c r="Z56" s="295"/>
    </row>
    <row r="57" spans="1:26" ht="22.5" customHeight="1">
      <c r="A57" s="305" t="s">
        <v>1100</v>
      </c>
      <c r="B57" s="303" t="s">
        <v>1096</v>
      </c>
      <c r="C57" s="316"/>
      <c r="D57" s="317" t="s">
        <v>1040</v>
      </c>
      <c r="E57" s="303" t="s">
        <v>1045</v>
      </c>
      <c r="F57" s="302" t="s">
        <v>1037</v>
      </c>
      <c r="G57" s="316" t="s">
        <v>1049</v>
      </c>
      <c r="H57" s="318" t="s">
        <v>1099</v>
      </c>
      <c r="I57" s="299" t="s">
        <v>1098</v>
      </c>
      <c r="J57" s="298" t="s">
        <v>1037</v>
      </c>
      <c r="K57" s="295"/>
      <c r="L57" s="295"/>
      <c r="M57" s="295"/>
      <c r="N57" s="295"/>
      <c r="O57" s="295"/>
      <c r="P57" s="295"/>
      <c r="Q57" s="295"/>
      <c r="R57" s="295"/>
      <c r="S57" s="295"/>
      <c r="T57" s="295"/>
      <c r="U57" s="295"/>
      <c r="V57" s="295"/>
      <c r="W57" s="295"/>
      <c r="X57" s="295"/>
      <c r="Y57" s="295"/>
      <c r="Z57" s="295"/>
    </row>
    <row r="58" spans="1:26" ht="22.5" customHeight="1">
      <c r="A58" s="314" t="s">
        <v>1097</v>
      </c>
      <c r="B58" s="311" t="s">
        <v>1096</v>
      </c>
      <c r="C58" s="313"/>
      <c r="D58" s="312" t="s">
        <v>1040</v>
      </c>
      <c r="E58" s="311" t="s">
        <v>1045</v>
      </c>
      <c r="F58" s="311" t="s">
        <v>1037</v>
      </c>
      <c r="G58" s="313" t="s">
        <v>1049</v>
      </c>
      <c r="H58" s="315" t="s">
        <v>1095</v>
      </c>
      <c r="I58" s="307" t="s">
        <v>1094</v>
      </c>
      <c r="J58" s="306" t="s">
        <v>1037</v>
      </c>
      <c r="K58" s="295"/>
      <c r="L58" s="295"/>
      <c r="M58" s="295"/>
      <c r="N58" s="295"/>
      <c r="O58" s="295"/>
      <c r="P58" s="295"/>
      <c r="Q58" s="295"/>
      <c r="R58" s="295"/>
      <c r="S58" s="295"/>
      <c r="T58" s="295"/>
      <c r="U58" s="295"/>
      <c r="V58" s="295"/>
      <c r="W58" s="295"/>
      <c r="X58" s="295"/>
      <c r="Y58" s="295"/>
      <c r="Z58" s="295"/>
    </row>
    <row r="59" spans="1:26" ht="22.5" customHeight="1">
      <c r="A59" s="305" t="s">
        <v>1093</v>
      </c>
      <c r="B59" s="303" t="s">
        <v>1042</v>
      </c>
      <c r="C59" s="316"/>
      <c r="D59" s="317" t="s">
        <v>1040</v>
      </c>
      <c r="E59" s="303" t="s">
        <v>1091</v>
      </c>
      <c r="F59" s="302">
        <v>0.8</v>
      </c>
      <c r="G59" s="316" t="s">
        <v>1090</v>
      </c>
      <c r="H59" s="300" t="s">
        <v>1089</v>
      </c>
      <c r="I59" s="299" t="s">
        <v>1083</v>
      </c>
      <c r="J59" s="298" t="s">
        <v>1082</v>
      </c>
      <c r="K59" s="295"/>
      <c r="L59" s="295"/>
      <c r="M59" s="295"/>
      <c r="N59" s="295"/>
      <c r="O59" s="295"/>
      <c r="P59" s="295"/>
      <c r="Q59" s="295"/>
      <c r="R59" s="295"/>
      <c r="S59" s="295"/>
      <c r="T59" s="295"/>
      <c r="U59" s="295"/>
      <c r="V59" s="295"/>
      <c r="W59" s="295"/>
      <c r="X59" s="295"/>
      <c r="Y59" s="295"/>
      <c r="Z59" s="295"/>
    </row>
    <row r="60" spans="1:26" ht="22.5" customHeight="1">
      <c r="A60" s="314" t="s">
        <v>1092</v>
      </c>
      <c r="B60" s="311" t="s">
        <v>1042</v>
      </c>
      <c r="C60" s="309"/>
      <c r="D60" s="312" t="s">
        <v>1040</v>
      </c>
      <c r="E60" s="311" t="s">
        <v>1091</v>
      </c>
      <c r="F60" s="310">
        <v>0.8</v>
      </c>
      <c r="G60" s="313" t="s">
        <v>1090</v>
      </c>
      <c r="H60" s="315" t="s">
        <v>1089</v>
      </c>
      <c r="I60" s="307" t="s">
        <v>1088</v>
      </c>
      <c r="J60" s="306" t="s">
        <v>1087</v>
      </c>
      <c r="K60" s="295"/>
      <c r="L60" s="295"/>
      <c r="M60" s="295"/>
      <c r="N60" s="295"/>
      <c r="O60" s="295"/>
      <c r="P60" s="295"/>
      <c r="Q60" s="295"/>
      <c r="R60" s="295"/>
      <c r="S60" s="295"/>
      <c r="T60" s="295"/>
      <c r="U60" s="295"/>
      <c r="V60" s="295"/>
      <c r="W60" s="295"/>
      <c r="X60" s="295"/>
      <c r="Y60" s="295"/>
      <c r="Z60" s="295"/>
    </row>
    <row r="61" spans="1:26" ht="22.5" customHeight="1">
      <c r="A61" s="305" t="s">
        <v>1086</v>
      </c>
      <c r="B61" s="303" t="s">
        <v>1042</v>
      </c>
      <c r="C61" s="316"/>
      <c r="D61" s="317" t="s">
        <v>1040</v>
      </c>
      <c r="E61" s="303" t="s">
        <v>1085</v>
      </c>
      <c r="F61" s="302">
        <v>0.8</v>
      </c>
      <c r="G61" s="316" t="s">
        <v>1049</v>
      </c>
      <c r="H61" s="318" t="s">
        <v>1084</v>
      </c>
      <c r="I61" s="299" t="s">
        <v>1083</v>
      </c>
      <c r="J61" s="298" t="s">
        <v>1082</v>
      </c>
      <c r="K61" s="295"/>
      <c r="L61" s="295"/>
      <c r="M61" s="295"/>
      <c r="N61" s="295"/>
      <c r="O61" s="295"/>
      <c r="P61" s="295"/>
      <c r="Q61" s="295"/>
      <c r="R61" s="295"/>
      <c r="S61" s="295"/>
      <c r="T61" s="295"/>
      <c r="U61" s="295"/>
      <c r="V61" s="295"/>
      <c r="W61" s="295"/>
      <c r="X61" s="295"/>
      <c r="Y61" s="295"/>
      <c r="Z61" s="295"/>
    </row>
    <row r="62" spans="1:26" ht="11.25" customHeight="1">
      <c r="A62" s="314" t="s">
        <v>1081</v>
      </c>
      <c r="B62" s="311" t="s">
        <v>1042</v>
      </c>
      <c r="C62" s="309"/>
      <c r="D62" s="312" t="s">
        <v>1040</v>
      </c>
      <c r="E62" s="311" t="s">
        <v>1080</v>
      </c>
      <c r="F62" s="310">
        <v>0.63</v>
      </c>
      <c r="G62" s="309" t="s">
        <v>1049</v>
      </c>
      <c r="H62" s="315">
        <v>296</v>
      </c>
      <c r="I62" s="307" t="s">
        <v>1079</v>
      </c>
      <c r="J62" s="306" t="s">
        <v>1037</v>
      </c>
      <c r="K62" s="295"/>
      <c r="L62" s="295"/>
      <c r="M62" s="295"/>
      <c r="N62" s="295"/>
      <c r="O62" s="295"/>
      <c r="P62" s="295"/>
      <c r="Q62" s="295"/>
      <c r="R62" s="295"/>
      <c r="S62" s="295"/>
      <c r="T62" s="295"/>
      <c r="U62" s="295"/>
      <c r="V62" s="295"/>
      <c r="W62" s="295"/>
      <c r="X62" s="295"/>
      <c r="Y62" s="295"/>
      <c r="Z62" s="295"/>
    </row>
    <row r="63" spans="1:26" ht="33.75" customHeight="1">
      <c r="A63" s="305" t="s">
        <v>1078</v>
      </c>
      <c r="B63" s="303" t="s">
        <v>1042</v>
      </c>
      <c r="C63" s="316"/>
      <c r="D63" s="317" t="s">
        <v>1040</v>
      </c>
      <c r="E63" s="303" t="s">
        <v>1057</v>
      </c>
      <c r="F63" s="302" t="s">
        <v>1037</v>
      </c>
      <c r="G63" s="316" t="s">
        <v>1077</v>
      </c>
      <c r="H63" s="318" t="s">
        <v>1073</v>
      </c>
      <c r="I63" s="299" t="s">
        <v>1076</v>
      </c>
      <c r="J63" s="298" t="s">
        <v>1037</v>
      </c>
      <c r="K63" s="295"/>
      <c r="L63" s="295"/>
      <c r="M63" s="295"/>
      <c r="N63" s="295"/>
      <c r="O63" s="295"/>
      <c r="P63" s="295"/>
      <c r="Q63" s="295"/>
      <c r="R63" s="295"/>
      <c r="S63" s="295"/>
      <c r="T63" s="295"/>
      <c r="U63" s="295"/>
      <c r="V63" s="295"/>
      <c r="W63" s="295"/>
      <c r="X63" s="295"/>
      <c r="Y63" s="295"/>
      <c r="Z63" s="295"/>
    </row>
    <row r="64" spans="1:26" ht="22.5" customHeight="1">
      <c r="A64" s="314" t="s">
        <v>1075</v>
      </c>
      <c r="B64" s="311" t="s">
        <v>1042</v>
      </c>
      <c r="C64" s="309"/>
      <c r="D64" s="312">
        <v>1</v>
      </c>
      <c r="E64" s="311" t="s">
        <v>800</v>
      </c>
      <c r="F64" s="310" t="s">
        <v>1037</v>
      </c>
      <c r="G64" s="313" t="s">
        <v>1074</v>
      </c>
      <c r="H64" s="315" t="s">
        <v>1073</v>
      </c>
      <c r="I64" s="307" t="s">
        <v>1072</v>
      </c>
      <c r="J64" s="306" t="s">
        <v>1037</v>
      </c>
      <c r="K64" s="295"/>
      <c r="L64" s="295"/>
      <c r="M64" s="295"/>
      <c r="N64" s="295"/>
      <c r="O64" s="295"/>
      <c r="P64" s="295"/>
      <c r="Q64" s="295"/>
      <c r="R64" s="295"/>
      <c r="S64" s="295"/>
      <c r="T64" s="295"/>
      <c r="U64" s="295"/>
      <c r="V64" s="295"/>
      <c r="W64" s="295"/>
      <c r="X64" s="295"/>
      <c r="Y64" s="295"/>
      <c r="Z64" s="295"/>
    </row>
    <row r="65" spans="1:26" ht="22.5" customHeight="1">
      <c r="A65" s="305" t="s">
        <v>1071</v>
      </c>
      <c r="B65" s="303" t="s">
        <v>1042</v>
      </c>
      <c r="C65" s="316"/>
      <c r="D65" s="317" t="s">
        <v>1040</v>
      </c>
      <c r="E65" s="303" t="s">
        <v>1045</v>
      </c>
      <c r="F65" s="303">
        <v>0.63</v>
      </c>
      <c r="G65" s="316" t="s">
        <v>1049</v>
      </c>
      <c r="H65" s="318" t="s">
        <v>1070</v>
      </c>
      <c r="I65" s="299" t="s">
        <v>1037</v>
      </c>
      <c r="J65" s="298" t="s">
        <v>1037</v>
      </c>
      <c r="K65" s="295"/>
      <c r="L65" s="295"/>
      <c r="M65" s="295"/>
      <c r="N65" s="295"/>
      <c r="O65" s="295"/>
      <c r="P65" s="295"/>
      <c r="Q65" s="295"/>
      <c r="R65" s="295"/>
      <c r="S65" s="295"/>
      <c r="T65" s="295"/>
      <c r="U65" s="295"/>
      <c r="V65" s="295"/>
      <c r="W65" s="295"/>
      <c r="X65" s="295"/>
      <c r="Y65" s="295"/>
      <c r="Z65" s="295"/>
    </row>
    <row r="66" spans="1:26" ht="11.25" customHeight="1">
      <c r="A66" s="314" t="s">
        <v>1069</v>
      </c>
      <c r="B66" s="311" t="s">
        <v>1042</v>
      </c>
      <c r="C66" s="309"/>
      <c r="D66" s="312" t="s">
        <v>1040</v>
      </c>
      <c r="E66" s="311" t="s">
        <v>1045</v>
      </c>
      <c r="F66" s="310">
        <v>0.63</v>
      </c>
      <c r="G66" s="309" t="s">
        <v>1049</v>
      </c>
      <c r="H66" s="315">
        <v>270</v>
      </c>
      <c r="I66" s="307" t="s">
        <v>1037</v>
      </c>
      <c r="J66" s="306" t="s">
        <v>1037</v>
      </c>
      <c r="K66" s="295"/>
      <c r="L66" s="295"/>
      <c r="M66" s="295"/>
      <c r="N66" s="295"/>
      <c r="O66" s="295"/>
      <c r="P66" s="295"/>
      <c r="Q66" s="295"/>
      <c r="R66" s="295"/>
      <c r="S66" s="295"/>
      <c r="T66" s="295"/>
      <c r="U66" s="295"/>
      <c r="V66" s="295"/>
      <c r="W66" s="295"/>
      <c r="X66" s="295"/>
      <c r="Y66" s="295"/>
      <c r="Z66" s="295"/>
    </row>
    <row r="67" spans="1:26" ht="22.5" customHeight="1">
      <c r="A67" s="305" t="s">
        <v>1068</v>
      </c>
      <c r="B67" s="303" t="s">
        <v>1042</v>
      </c>
      <c r="C67" s="316"/>
      <c r="D67" s="317" t="s">
        <v>1040</v>
      </c>
      <c r="E67" s="303" t="s">
        <v>1045</v>
      </c>
      <c r="F67" s="302">
        <v>0.63</v>
      </c>
      <c r="G67" s="316" t="s">
        <v>1049</v>
      </c>
      <c r="H67" s="300" t="s">
        <v>1067</v>
      </c>
      <c r="I67" s="299" t="s">
        <v>1037</v>
      </c>
      <c r="J67" s="298" t="s">
        <v>1037</v>
      </c>
      <c r="K67" s="295"/>
      <c r="L67" s="295"/>
      <c r="M67" s="295"/>
      <c r="N67" s="295"/>
      <c r="O67" s="295"/>
      <c r="P67" s="295"/>
      <c r="Q67" s="295"/>
      <c r="R67" s="295"/>
      <c r="S67" s="295"/>
      <c r="T67" s="295"/>
      <c r="U67" s="295"/>
      <c r="V67" s="295"/>
      <c r="W67" s="295"/>
      <c r="X67" s="295"/>
      <c r="Y67" s="295"/>
      <c r="Z67" s="295"/>
    </row>
    <row r="68" spans="1:26" ht="45" customHeight="1">
      <c r="A68" s="314" t="s">
        <v>1066</v>
      </c>
      <c r="B68" s="311" t="s">
        <v>1042</v>
      </c>
      <c r="C68" s="309"/>
      <c r="D68" s="312" t="s">
        <v>1040</v>
      </c>
      <c r="E68" s="311" t="s">
        <v>1045</v>
      </c>
      <c r="F68" s="310">
        <v>0.63</v>
      </c>
      <c r="G68" s="309" t="s">
        <v>1049</v>
      </c>
      <c r="H68" s="315" t="s">
        <v>1065</v>
      </c>
      <c r="I68" s="307" t="s">
        <v>1037</v>
      </c>
      <c r="J68" s="306" t="s">
        <v>1037</v>
      </c>
      <c r="K68" s="295"/>
      <c r="L68" s="295"/>
      <c r="M68" s="295"/>
      <c r="N68" s="295"/>
      <c r="O68" s="295"/>
      <c r="P68" s="295"/>
      <c r="Q68" s="295"/>
      <c r="R68" s="295"/>
      <c r="S68" s="295"/>
      <c r="T68" s="295"/>
      <c r="U68" s="295"/>
      <c r="V68" s="295"/>
      <c r="W68" s="295"/>
      <c r="X68" s="295"/>
      <c r="Y68" s="295"/>
      <c r="Z68" s="295"/>
    </row>
    <row r="69" spans="1:26" ht="11.25" customHeight="1">
      <c r="A69" s="305" t="s">
        <v>1064</v>
      </c>
      <c r="B69" s="303" t="s">
        <v>1042</v>
      </c>
      <c r="C69" s="316"/>
      <c r="D69" s="317" t="s">
        <v>1040</v>
      </c>
      <c r="E69" s="303" t="s">
        <v>1045</v>
      </c>
      <c r="F69" s="302" t="s">
        <v>1037</v>
      </c>
      <c r="G69" s="316" t="s">
        <v>1049</v>
      </c>
      <c r="H69" s="300">
        <v>255</v>
      </c>
      <c r="I69" s="299" t="s">
        <v>1037</v>
      </c>
      <c r="J69" s="298" t="s">
        <v>1037</v>
      </c>
      <c r="K69" s="295"/>
      <c r="L69" s="295"/>
      <c r="M69" s="295"/>
      <c r="N69" s="295"/>
      <c r="O69" s="295"/>
      <c r="P69" s="295"/>
      <c r="Q69" s="295"/>
      <c r="R69" s="295"/>
      <c r="S69" s="295"/>
      <c r="T69" s="295"/>
      <c r="U69" s="295"/>
      <c r="V69" s="295"/>
      <c r="W69" s="295"/>
      <c r="X69" s="295"/>
      <c r="Y69" s="295"/>
      <c r="Z69" s="295"/>
    </row>
    <row r="70" spans="1:26" ht="22.5" customHeight="1">
      <c r="A70" s="314" t="s">
        <v>1063</v>
      </c>
      <c r="B70" s="311" t="s">
        <v>1042</v>
      </c>
      <c r="C70" s="309"/>
      <c r="D70" s="312" t="s">
        <v>1040</v>
      </c>
      <c r="E70" s="311" t="s">
        <v>1057</v>
      </c>
      <c r="F70" s="311" t="s">
        <v>1062</v>
      </c>
      <c r="G70" s="313" t="s">
        <v>1061</v>
      </c>
      <c r="H70" s="315" t="s">
        <v>1060</v>
      </c>
      <c r="I70" s="307" t="s">
        <v>1037</v>
      </c>
      <c r="J70" s="306" t="s">
        <v>1037</v>
      </c>
      <c r="K70" s="295"/>
      <c r="L70" s="295"/>
      <c r="M70" s="295"/>
      <c r="N70" s="295"/>
      <c r="O70" s="295"/>
      <c r="P70" s="295"/>
      <c r="Q70" s="295"/>
      <c r="R70" s="295"/>
      <c r="S70" s="295"/>
      <c r="T70" s="295"/>
      <c r="U70" s="295"/>
      <c r="V70" s="295"/>
      <c r="W70" s="295"/>
      <c r="X70" s="295"/>
      <c r="Y70" s="295"/>
      <c r="Z70" s="295"/>
    </row>
    <row r="71" spans="1:26" ht="22.5" customHeight="1">
      <c r="A71" s="305" t="s">
        <v>1059</v>
      </c>
      <c r="B71" s="303" t="s">
        <v>1042</v>
      </c>
      <c r="C71" s="301" t="s">
        <v>1058</v>
      </c>
      <c r="D71" s="317" t="s">
        <v>1040</v>
      </c>
      <c r="E71" s="303" t="s">
        <v>1057</v>
      </c>
      <c r="F71" s="303" t="s">
        <v>1056</v>
      </c>
      <c r="G71" s="316" t="s">
        <v>1055</v>
      </c>
      <c r="H71" s="300" t="s">
        <v>1054</v>
      </c>
      <c r="I71" s="299" t="s">
        <v>1037</v>
      </c>
      <c r="J71" s="298" t="s">
        <v>1037</v>
      </c>
      <c r="K71" s="295"/>
      <c r="L71" s="295"/>
      <c r="M71" s="295"/>
      <c r="N71" s="295"/>
      <c r="O71" s="295"/>
      <c r="P71" s="295"/>
      <c r="Q71" s="295"/>
      <c r="R71" s="295"/>
      <c r="S71" s="295"/>
      <c r="T71" s="295"/>
      <c r="U71" s="295"/>
      <c r="V71" s="295"/>
      <c r="W71" s="295"/>
      <c r="X71" s="295"/>
      <c r="Y71" s="295"/>
      <c r="Z71" s="295"/>
    </row>
    <row r="72" spans="1:26" ht="33.75" customHeight="1">
      <c r="A72" s="314" t="s">
        <v>1053</v>
      </c>
      <c r="B72" s="311" t="s">
        <v>1042</v>
      </c>
      <c r="C72" s="309"/>
      <c r="D72" s="312" t="s">
        <v>1040</v>
      </c>
      <c r="E72" s="311" t="s">
        <v>1045</v>
      </c>
      <c r="F72" s="310" t="s">
        <v>1037</v>
      </c>
      <c r="G72" s="309" t="s">
        <v>1049</v>
      </c>
      <c r="H72" s="315" t="s">
        <v>1052</v>
      </c>
      <c r="I72" s="307" t="s">
        <v>1051</v>
      </c>
      <c r="J72" s="306" t="s">
        <v>1037</v>
      </c>
      <c r="K72" s="295"/>
      <c r="L72" s="295"/>
      <c r="M72" s="295"/>
      <c r="N72" s="295"/>
      <c r="O72" s="295"/>
      <c r="P72" s="295"/>
      <c r="Q72" s="295"/>
      <c r="R72" s="295"/>
      <c r="S72" s="295"/>
      <c r="T72" s="295"/>
      <c r="U72" s="295"/>
      <c r="V72" s="295"/>
      <c r="W72" s="295"/>
      <c r="X72" s="295"/>
      <c r="Y72" s="295"/>
      <c r="Z72" s="295"/>
    </row>
    <row r="73" spans="1:26" ht="33.75" customHeight="1">
      <c r="A73" s="305" t="s">
        <v>1050</v>
      </c>
      <c r="B73" s="303" t="s">
        <v>1042</v>
      </c>
      <c r="C73" s="301"/>
      <c r="D73" s="304" t="s">
        <v>1040</v>
      </c>
      <c r="E73" s="303" t="s">
        <v>1045</v>
      </c>
      <c r="F73" s="302" t="s">
        <v>1037</v>
      </c>
      <c r="G73" s="301" t="s">
        <v>1049</v>
      </c>
      <c r="H73" s="300" t="s">
        <v>1048</v>
      </c>
      <c r="I73" s="299" t="s">
        <v>1047</v>
      </c>
      <c r="J73" s="298" t="s">
        <v>1037</v>
      </c>
      <c r="K73" s="295"/>
      <c r="L73" s="295"/>
      <c r="M73" s="295"/>
      <c r="N73" s="295"/>
      <c r="O73" s="295"/>
      <c r="P73" s="295"/>
      <c r="Q73" s="295"/>
      <c r="R73" s="295"/>
      <c r="S73" s="295"/>
      <c r="T73" s="295"/>
      <c r="U73" s="295"/>
      <c r="V73" s="295"/>
      <c r="W73" s="295"/>
      <c r="X73" s="295"/>
      <c r="Y73" s="295"/>
      <c r="Z73" s="295"/>
    </row>
    <row r="74" spans="1:26" ht="11.25" customHeight="1">
      <c r="A74" s="314" t="s">
        <v>1046</v>
      </c>
      <c r="B74" s="311" t="s">
        <v>1042</v>
      </c>
      <c r="C74" s="313"/>
      <c r="D74" s="312" t="s">
        <v>1040</v>
      </c>
      <c r="E74" s="311" t="s">
        <v>1045</v>
      </c>
      <c r="F74" s="310">
        <v>0.63</v>
      </c>
      <c r="G74" s="309">
        <v>0.97</v>
      </c>
      <c r="H74" s="308" t="s">
        <v>1044</v>
      </c>
      <c r="I74" s="307" t="s">
        <v>1037</v>
      </c>
      <c r="J74" s="306" t="s">
        <v>1037</v>
      </c>
      <c r="K74" s="295"/>
      <c r="L74" s="295"/>
      <c r="M74" s="295"/>
      <c r="N74" s="295"/>
      <c r="O74" s="295"/>
      <c r="P74" s="295"/>
      <c r="Q74" s="295"/>
      <c r="R74" s="295"/>
      <c r="S74" s="295"/>
      <c r="T74" s="295"/>
      <c r="U74" s="295"/>
      <c r="V74" s="295"/>
      <c r="W74" s="295"/>
      <c r="X74" s="295"/>
      <c r="Y74" s="295"/>
      <c r="Z74" s="295"/>
    </row>
    <row r="75" spans="1:26" ht="11.25" customHeight="1">
      <c r="A75" s="305" t="s">
        <v>1043</v>
      </c>
      <c r="B75" s="303" t="s">
        <v>1042</v>
      </c>
      <c r="C75" s="301" t="s">
        <v>1041</v>
      </c>
      <c r="D75" s="304" t="s">
        <v>1040</v>
      </c>
      <c r="E75" s="303" t="s">
        <v>1039</v>
      </c>
      <c r="F75" s="302">
        <v>0.6</v>
      </c>
      <c r="G75" s="301" t="s">
        <v>1037</v>
      </c>
      <c r="H75" s="300" t="s">
        <v>1038</v>
      </c>
      <c r="I75" s="299" t="s">
        <v>1037</v>
      </c>
      <c r="J75" s="298" t="s">
        <v>1037</v>
      </c>
      <c r="K75" s="295"/>
      <c r="L75" s="295"/>
      <c r="M75" s="295"/>
      <c r="N75" s="295"/>
      <c r="O75" s="295"/>
      <c r="P75" s="295"/>
      <c r="Q75" s="295"/>
      <c r="R75" s="295"/>
      <c r="S75" s="295"/>
      <c r="T75" s="295"/>
      <c r="U75" s="295"/>
      <c r="V75" s="295"/>
      <c r="W75" s="295"/>
      <c r="X75" s="295"/>
      <c r="Y75" s="295"/>
      <c r="Z75" s="295"/>
    </row>
    <row r="76" spans="1:26" ht="11.25" customHeight="1">
      <c r="A76" s="295"/>
      <c r="B76" s="296"/>
      <c r="C76" s="297"/>
      <c r="D76" s="297"/>
      <c r="E76" s="296"/>
      <c r="F76" s="296"/>
      <c r="G76" s="297"/>
      <c r="H76" s="296"/>
      <c r="I76" s="296"/>
      <c r="J76" s="296"/>
      <c r="K76" s="295"/>
      <c r="L76" s="295"/>
      <c r="M76" s="295"/>
      <c r="N76" s="295"/>
      <c r="O76" s="295"/>
      <c r="P76" s="295"/>
      <c r="Q76" s="295"/>
      <c r="R76" s="295"/>
      <c r="S76" s="295"/>
      <c r="T76" s="295"/>
      <c r="U76" s="295"/>
      <c r="V76" s="295"/>
      <c r="W76" s="295"/>
      <c r="X76" s="295"/>
      <c r="Y76" s="295"/>
      <c r="Z76" s="295"/>
    </row>
    <row r="77" spans="1:26" ht="11.25" customHeight="1">
      <c r="A77" s="295"/>
      <c r="B77" s="296"/>
      <c r="C77" s="297"/>
      <c r="D77" s="297"/>
      <c r="E77" s="296"/>
      <c r="F77" s="296"/>
      <c r="G77" s="297"/>
      <c r="H77" s="296"/>
      <c r="I77" s="296"/>
      <c r="J77" s="296"/>
      <c r="K77" s="295"/>
      <c r="L77" s="295"/>
      <c r="M77" s="295"/>
      <c r="N77" s="295"/>
      <c r="O77" s="295"/>
      <c r="P77" s="295"/>
      <c r="Q77" s="295"/>
      <c r="R77" s="295"/>
      <c r="S77" s="295"/>
      <c r="T77" s="295"/>
      <c r="U77" s="295"/>
      <c r="V77" s="295"/>
      <c r="W77" s="295"/>
      <c r="X77" s="295"/>
      <c r="Y77" s="295"/>
      <c r="Z77" s="295"/>
    </row>
    <row r="78" spans="1:26" ht="11.25" customHeight="1">
      <c r="A78" s="295"/>
      <c r="B78" s="296"/>
      <c r="C78" s="297"/>
      <c r="D78" s="297"/>
      <c r="E78" s="296"/>
      <c r="F78" s="296"/>
      <c r="G78" s="297"/>
      <c r="H78" s="296"/>
      <c r="I78" s="296"/>
      <c r="J78" s="296"/>
      <c r="K78" s="295"/>
      <c r="L78" s="295"/>
      <c r="M78" s="295"/>
      <c r="N78" s="295"/>
      <c r="O78" s="295"/>
      <c r="P78" s="295"/>
      <c r="Q78" s="295"/>
      <c r="R78" s="295"/>
      <c r="S78" s="295"/>
      <c r="T78" s="295"/>
      <c r="U78" s="295"/>
      <c r="V78" s="295"/>
      <c r="W78" s="295"/>
      <c r="X78" s="295"/>
      <c r="Y78" s="295"/>
      <c r="Z78" s="295"/>
    </row>
    <row r="79" spans="1:26" ht="11.25" customHeight="1">
      <c r="A79" s="295"/>
      <c r="B79" s="296"/>
      <c r="C79" s="297"/>
      <c r="D79" s="297"/>
      <c r="E79" s="296"/>
      <c r="F79" s="296"/>
      <c r="G79" s="297"/>
      <c r="H79" s="296"/>
      <c r="I79" s="296"/>
      <c r="J79" s="296"/>
      <c r="K79" s="295"/>
      <c r="L79" s="295"/>
      <c r="M79" s="295"/>
      <c r="N79" s="295"/>
      <c r="O79" s="295"/>
      <c r="P79" s="295"/>
      <c r="Q79" s="295"/>
      <c r="R79" s="295"/>
      <c r="S79" s="295"/>
      <c r="T79" s="295"/>
      <c r="U79" s="295"/>
      <c r="V79" s="295"/>
      <c r="W79" s="295"/>
      <c r="X79" s="295"/>
      <c r="Y79" s="295"/>
      <c r="Z79" s="295"/>
    </row>
    <row r="80" spans="1:26" ht="11.25" customHeight="1">
      <c r="A80" s="295"/>
      <c r="B80" s="296"/>
      <c r="C80" s="297"/>
      <c r="D80" s="297"/>
      <c r="E80" s="296"/>
      <c r="F80" s="296"/>
      <c r="G80" s="297"/>
      <c r="H80" s="296"/>
      <c r="I80" s="296"/>
      <c r="J80" s="296"/>
      <c r="K80" s="295"/>
      <c r="L80" s="295"/>
      <c r="M80" s="295"/>
      <c r="N80" s="295"/>
      <c r="O80" s="295"/>
      <c r="P80" s="295"/>
      <c r="Q80" s="295"/>
      <c r="R80" s="295"/>
      <c r="S80" s="295"/>
      <c r="T80" s="295"/>
      <c r="U80" s="295"/>
      <c r="V80" s="295"/>
      <c r="W80" s="295"/>
      <c r="X80" s="295"/>
      <c r="Y80" s="295"/>
      <c r="Z80" s="295"/>
    </row>
    <row r="81" spans="1:26" ht="11.25" customHeight="1">
      <c r="A81" s="295"/>
      <c r="B81" s="296"/>
      <c r="C81" s="297"/>
      <c r="D81" s="297"/>
      <c r="E81" s="296"/>
      <c r="F81" s="296"/>
      <c r="G81" s="297"/>
      <c r="H81" s="296"/>
      <c r="I81" s="296"/>
      <c r="J81" s="296"/>
      <c r="K81" s="295"/>
      <c r="L81" s="295"/>
      <c r="M81" s="295"/>
      <c r="N81" s="295"/>
      <c r="O81" s="295"/>
      <c r="P81" s="295"/>
      <c r="Q81" s="295"/>
      <c r="R81" s="295"/>
      <c r="S81" s="295"/>
      <c r="T81" s="295"/>
      <c r="U81" s="295"/>
      <c r="V81" s="295"/>
      <c r="W81" s="295"/>
      <c r="X81" s="295"/>
      <c r="Y81" s="295"/>
      <c r="Z81" s="295"/>
    </row>
    <row r="82" spans="1:26" ht="11.25" customHeight="1">
      <c r="A82" s="295"/>
      <c r="B82" s="296"/>
      <c r="C82" s="297"/>
      <c r="D82" s="297"/>
      <c r="E82" s="296"/>
      <c r="F82" s="296"/>
      <c r="G82" s="297"/>
      <c r="H82" s="296"/>
      <c r="I82" s="296"/>
      <c r="J82" s="296"/>
      <c r="K82" s="295"/>
      <c r="L82" s="295"/>
      <c r="M82" s="295"/>
      <c r="N82" s="295"/>
      <c r="O82" s="295"/>
      <c r="P82" s="295"/>
      <c r="Q82" s="295"/>
      <c r="R82" s="295"/>
      <c r="S82" s="295"/>
      <c r="T82" s="295"/>
      <c r="U82" s="295"/>
      <c r="V82" s="295"/>
      <c r="W82" s="295"/>
      <c r="X82" s="295"/>
      <c r="Y82" s="295"/>
      <c r="Z82" s="295"/>
    </row>
    <row r="83" spans="1:26" ht="11.25" customHeight="1">
      <c r="A83" s="295"/>
      <c r="B83" s="296"/>
      <c r="C83" s="297"/>
      <c r="D83" s="297"/>
      <c r="E83" s="296"/>
      <c r="F83" s="296"/>
      <c r="G83" s="297"/>
      <c r="H83" s="296"/>
      <c r="I83" s="296"/>
      <c r="J83" s="296"/>
      <c r="K83" s="295"/>
      <c r="L83" s="295"/>
      <c r="M83" s="295"/>
      <c r="N83" s="295"/>
      <c r="O83" s="295"/>
      <c r="P83" s="295"/>
      <c r="Q83" s="295"/>
      <c r="R83" s="295"/>
      <c r="S83" s="295"/>
      <c r="T83" s="295"/>
      <c r="U83" s="295"/>
      <c r="V83" s="295"/>
      <c r="W83" s="295"/>
      <c r="X83" s="295"/>
      <c r="Y83" s="295"/>
      <c r="Z83" s="295"/>
    </row>
    <row r="84" spans="1:26" ht="11.25" customHeight="1">
      <c r="A84" s="295"/>
      <c r="B84" s="296"/>
      <c r="C84" s="297"/>
      <c r="D84" s="297"/>
      <c r="E84" s="296"/>
      <c r="F84" s="296"/>
      <c r="G84" s="297"/>
      <c r="H84" s="296"/>
      <c r="I84" s="296"/>
      <c r="J84" s="296"/>
      <c r="K84" s="295"/>
      <c r="L84" s="295"/>
      <c r="M84" s="295"/>
      <c r="N84" s="295"/>
      <c r="O84" s="295"/>
      <c r="P84" s="295"/>
      <c r="Q84" s="295"/>
      <c r="R84" s="295"/>
      <c r="S84" s="295"/>
      <c r="T84" s="295"/>
      <c r="U84" s="295"/>
      <c r="V84" s="295"/>
      <c r="W84" s="295"/>
      <c r="X84" s="295"/>
      <c r="Y84" s="295"/>
      <c r="Z84" s="295"/>
    </row>
    <row r="85" spans="1:26" ht="11.25" customHeight="1">
      <c r="A85" s="295"/>
      <c r="B85" s="296"/>
      <c r="C85" s="297"/>
      <c r="D85" s="297"/>
      <c r="E85" s="296"/>
      <c r="F85" s="296"/>
      <c r="G85" s="297"/>
      <c r="H85" s="296"/>
      <c r="I85" s="296"/>
      <c r="J85" s="296"/>
      <c r="K85" s="295"/>
      <c r="L85" s="295"/>
      <c r="M85" s="295"/>
      <c r="N85" s="295"/>
      <c r="O85" s="295"/>
      <c r="P85" s="295"/>
      <c r="Q85" s="295"/>
      <c r="R85" s="295"/>
      <c r="S85" s="295"/>
      <c r="T85" s="295"/>
      <c r="U85" s="295"/>
      <c r="V85" s="295"/>
      <c r="W85" s="295"/>
      <c r="X85" s="295"/>
      <c r="Y85" s="295"/>
      <c r="Z85" s="295"/>
    </row>
    <row r="86" spans="1:26" ht="11.25" customHeight="1">
      <c r="A86" s="295"/>
      <c r="B86" s="296"/>
      <c r="C86" s="297"/>
      <c r="D86" s="297"/>
      <c r="E86" s="296"/>
      <c r="F86" s="296"/>
      <c r="G86" s="297"/>
      <c r="H86" s="296"/>
      <c r="I86" s="296"/>
      <c r="J86" s="296"/>
      <c r="K86" s="295"/>
      <c r="L86" s="295"/>
      <c r="M86" s="295"/>
      <c r="N86" s="295"/>
      <c r="O86" s="295"/>
      <c r="P86" s="295"/>
      <c r="Q86" s="295"/>
      <c r="R86" s="295"/>
      <c r="S86" s="295"/>
      <c r="T86" s="295"/>
      <c r="U86" s="295"/>
      <c r="V86" s="295"/>
      <c r="W86" s="295"/>
      <c r="X86" s="295"/>
      <c r="Y86" s="295"/>
      <c r="Z86" s="295"/>
    </row>
    <row r="87" spans="1:26" ht="11.25" customHeight="1">
      <c r="A87" s="295"/>
      <c r="B87" s="296"/>
      <c r="C87" s="297"/>
      <c r="D87" s="297"/>
      <c r="E87" s="296"/>
      <c r="F87" s="296"/>
      <c r="G87" s="297"/>
      <c r="H87" s="296"/>
      <c r="I87" s="296"/>
      <c r="J87" s="296"/>
      <c r="K87" s="295"/>
      <c r="L87" s="295"/>
      <c r="M87" s="295"/>
      <c r="N87" s="295"/>
      <c r="O87" s="295"/>
      <c r="P87" s="295"/>
      <c r="Q87" s="295"/>
      <c r="R87" s="295"/>
      <c r="S87" s="295"/>
      <c r="T87" s="295"/>
      <c r="U87" s="295"/>
      <c r="V87" s="295"/>
      <c r="W87" s="295"/>
      <c r="X87" s="295"/>
      <c r="Y87" s="295"/>
      <c r="Z87" s="295"/>
    </row>
    <row r="88" spans="1:26" ht="11.25" customHeight="1">
      <c r="A88" s="295"/>
      <c r="B88" s="296"/>
      <c r="C88" s="297"/>
      <c r="D88" s="297"/>
      <c r="E88" s="296"/>
      <c r="F88" s="296"/>
      <c r="G88" s="297"/>
      <c r="H88" s="296"/>
      <c r="I88" s="296"/>
      <c r="J88" s="296"/>
      <c r="K88" s="295"/>
      <c r="L88" s="295"/>
      <c r="M88" s="295"/>
      <c r="N88" s="295"/>
      <c r="O88" s="295"/>
      <c r="P88" s="295"/>
      <c r="Q88" s="295"/>
      <c r="R88" s="295"/>
      <c r="S88" s="295"/>
      <c r="T88" s="295"/>
      <c r="U88" s="295"/>
      <c r="V88" s="295"/>
      <c r="W88" s="295"/>
      <c r="X88" s="295"/>
      <c r="Y88" s="295"/>
      <c r="Z88" s="295"/>
    </row>
    <row r="89" spans="1:26" ht="11.25" customHeight="1">
      <c r="A89" s="295"/>
      <c r="B89" s="296"/>
      <c r="C89" s="297"/>
      <c r="D89" s="297"/>
      <c r="E89" s="296"/>
      <c r="F89" s="296"/>
      <c r="G89" s="297"/>
      <c r="H89" s="296"/>
      <c r="I89" s="296"/>
      <c r="J89" s="296"/>
      <c r="K89" s="295"/>
      <c r="L89" s="295"/>
      <c r="M89" s="295"/>
      <c r="N89" s="295"/>
      <c r="O89" s="295"/>
      <c r="P89" s="295"/>
      <c r="Q89" s="295"/>
      <c r="R89" s="295"/>
      <c r="S89" s="295"/>
      <c r="T89" s="295"/>
      <c r="U89" s="295"/>
      <c r="V89" s="295"/>
      <c r="W89" s="295"/>
      <c r="X89" s="295"/>
      <c r="Y89" s="295"/>
      <c r="Z89" s="295"/>
    </row>
    <row r="90" spans="1:26" ht="11.25" customHeight="1">
      <c r="A90" s="295"/>
      <c r="B90" s="296"/>
      <c r="C90" s="297"/>
      <c r="D90" s="297"/>
      <c r="E90" s="296"/>
      <c r="F90" s="296"/>
      <c r="G90" s="297"/>
      <c r="H90" s="296"/>
      <c r="I90" s="296"/>
      <c r="J90" s="296"/>
      <c r="K90" s="295"/>
      <c r="L90" s="295"/>
      <c r="M90" s="295"/>
      <c r="N90" s="295"/>
      <c r="O90" s="295"/>
      <c r="P90" s="295"/>
      <c r="Q90" s="295"/>
      <c r="R90" s="295"/>
      <c r="S90" s="295"/>
      <c r="T90" s="295"/>
      <c r="U90" s="295"/>
      <c r="V90" s="295"/>
      <c r="W90" s="295"/>
      <c r="X90" s="295"/>
      <c r="Y90" s="295"/>
      <c r="Z90" s="295"/>
    </row>
    <row r="91" spans="1:26" ht="11.25" customHeight="1">
      <c r="A91" s="295"/>
      <c r="B91" s="296"/>
      <c r="C91" s="297"/>
      <c r="D91" s="297"/>
      <c r="E91" s="296"/>
      <c r="F91" s="296"/>
      <c r="G91" s="297"/>
      <c r="H91" s="296"/>
      <c r="I91" s="296"/>
      <c r="J91" s="296"/>
      <c r="K91" s="295"/>
      <c r="L91" s="295"/>
      <c r="M91" s="295"/>
      <c r="N91" s="295"/>
      <c r="O91" s="295"/>
      <c r="P91" s="295"/>
      <c r="Q91" s="295"/>
      <c r="R91" s="295"/>
      <c r="S91" s="295"/>
      <c r="T91" s="295"/>
      <c r="U91" s="295"/>
      <c r="V91" s="295"/>
      <c r="W91" s="295"/>
      <c r="X91" s="295"/>
      <c r="Y91" s="295"/>
      <c r="Z91" s="295"/>
    </row>
    <row r="92" spans="1:26" ht="11.25" customHeight="1">
      <c r="A92" s="295"/>
      <c r="B92" s="296"/>
      <c r="C92" s="297"/>
      <c r="D92" s="297"/>
      <c r="E92" s="296"/>
      <c r="F92" s="296"/>
      <c r="G92" s="297"/>
      <c r="H92" s="296"/>
      <c r="I92" s="296"/>
      <c r="J92" s="296"/>
      <c r="K92" s="295"/>
      <c r="L92" s="295"/>
      <c r="M92" s="295"/>
      <c r="N92" s="295"/>
      <c r="O92" s="295"/>
      <c r="P92" s="295"/>
      <c r="Q92" s="295"/>
      <c r="R92" s="295"/>
      <c r="S92" s="295"/>
      <c r="T92" s="295"/>
      <c r="U92" s="295"/>
      <c r="V92" s="295"/>
      <c r="W92" s="295"/>
      <c r="X92" s="295"/>
      <c r="Y92" s="295"/>
      <c r="Z92" s="295"/>
    </row>
    <row r="93" spans="1:26" ht="11.25" customHeight="1">
      <c r="A93" s="295"/>
      <c r="B93" s="296"/>
      <c r="C93" s="297"/>
      <c r="D93" s="297"/>
      <c r="E93" s="296"/>
      <c r="F93" s="296"/>
      <c r="G93" s="297"/>
      <c r="H93" s="296"/>
      <c r="I93" s="296"/>
      <c r="J93" s="296"/>
      <c r="K93" s="295"/>
      <c r="L93" s="295"/>
      <c r="M93" s="295"/>
      <c r="N93" s="295"/>
      <c r="O93" s="295"/>
      <c r="P93" s="295"/>
      <c r="Q93" s="295"/>
      <c r="R93" s="295"/>
      <c r="S93" s="295"/>
      <c r="T93" s="295"/>
      <c r="U93" s="295"/>
      <c r="V93" s="295"/>
      <c r="W93" s="295"/>
      <c r="X93" s="295"/>
      <c r="Y93" s="295"/>
      <c r="Z93" s="295"/>
    </row>
    <row r="94" spans="1:26" ht="11.25" customHeight="1">
      <c r="A94" s="295"/>
      <c r="B94" s="296"/>
      <c r="C94" s="297"/>
      <c r="D94" s="297"/>
      <c r="E94" s="296"/>
      <c r="F94" s="296"/>
      <c r="G94" s="297"/>
      <c r="H94" s="296"/>
      <c r="I94" s="296"/>
      <c r="J94" s="296"/>
      <c r="K94" s="295"/>
      <c r="L94" s="295"/>
      <c r="M94" s="295"/>
      <c r="N94" s="295"/>
      <c r="O94" s="295"/>
      <c r="P94" s="295"/>
      <c r="Q94" s="295"/>
      <c r="R94" s="295"/>
      <c r="S94" s="295"/>
      <c r="T94" s="295"/>
      <c r="U94" s="295"/>
      <c r="V94" s="295"/>
      <c r="W94" s="295"/>
      <c r="X94" s="295"/>
      <c r="Y94" s="295"/>
      <c r="Z94" s="295"/>
    </row>
    <row r="95" spans="1:26" ht="11.25" customHeight="1">
      <c r="A95" s="295"/>
      <c r="B95" s="296"/>
      <c r="C95" s="297"/>
      <c r="D95" s="297"/>
      <c r="E95" s="296"/>
      <c r="F95" s="296"/>
      <c r="G95" s="297"/>
      <c r="H95" s="296"/>
      <c r="I95" s="296"/>
      <c r="J95" s="296"/>
      <c r="K95" s="295"/>
      <c r="L95" s="295"/>
      <c r="M95" s="295"/>
      <c r="N95" s="295"/>
      <c r="O95" s="295"/>
      <c r="P95" s="295"/>
      <c r="Q95" s="295"/>
      <c r="R95" s="295"/>
      <c r="S95" s="295"/>
      <c r="T95" s="295"/>
      <c r="U95" s="295"/>
      <c r="V95" s="295"/>
      <c r="W95" s="295"/>
      <c r="X95" s="295"/>
      <c r="Y95" s="295"/>
      <c r="Z95" s="295"/>
    </row>
    <row r="96" spans="1:26" ht="11.25" customHeight="1">
      <c r="A96" s="295"/>
      <c r="B96" s="296"/>
      <c r="C96" s="297"/>
      <c r="D96" s="297"/>
      <c r="E96" s="296"/>
      <c r="F96" s="296"/>
      <c r="G96" s="297"/>
      <c r="H96" s="296"/>
      <c r="I96" s="296"/>
      <c r="J96" s="296"/>
      <c r="K96" s="295"/>
      <c r="L96" s="295"/>
      <c r="M96" s="295"/>
      <c r="N96" s="295"/>
      <c r="O96" s="295"/>
      <c r="P96" s="295"/>
      <c r="Q96" s="295"/>
      <c r="R96" s="295"/>
      <c r="S96" s="295"/>
      <c r="T96" s="295"/>
      <c r="U96" s="295"/>
      <c r="V96" s="295"/>
      <c r="W96" s="295"/>
      <c r="X96" s="295"/>
      <c r="Y96" s="295"/>
      <c r="Z96" s="295"/>
    </row>
    <row r="97" spans="1:26" ht="11.25" customHeight="1">
      <c r="A97" s="295"/>
      <c r="B97" s="296"/>
      <c r="C97" s="297"/>
      <c r="D97" s="297"/>
      <c r="E97" s="296"/>
      <c r="F97" s="296"/>
      <c r="G97" s="297"/>
      <c r="H97" s="296"/>
      <c r="I97" s="296"/>
      <c r="J97" s="296"/>
      <c r="K97" s="295"/>
      <c r="L97" s="295"/>
      <c r="M97" s="295"/>
      <c r="N97" s="295"/>
      <c r="O97" s="295"/>
      <c r="P97" s="295"/>
      <c r="Q97" s="295"/>
      <c r="R97" s="295"/>
      <c r="S97" s="295"/>
      <c r="T97" s="295"/>
      <c r="U97" s="295"/>
      <c r="V97" s="295"/>
      <c r="W97" s="295"/>
      <c r="X97" s="295"/>
      <c r="Y97" s="295"/>
      <c r="Z97" s="295"/>
    </row>
    <row r="98" spans="1:26" ht="11.25" customHeight="1">
      <c r="A98" s="295"/>
      <c r="B98" s="296"/>
      <c r="C98" s="297"/>
      <c r="D98" s="297"/>
      <c r="E98" s="296"/>
      <c r="F98" s="296"/>
      <c r="G98" s="297"/>
      <c r="H98" s="296"/>
      <c r="I98" s="296"/>
      <c r="J98" s="296"/>
      <c r="K98" s="295"/>
      <c r="L98" s="295"/>
      <c r="M98" s="295"/>
      <c r="N98" s="295"/>
      <c r="O98" s="295"/>
      <c r="P98" s="295"/>
      <c r="Q98" s="295"/>
      <c r="R98" s="295"/>
      <c r="S98" s="295"/>
      <c r="T98" s="295"/>
      <c r="U98" s="295"/>
      <c r="V98" s="295"/>
      <c r="W98" s="295"/>
      <c r="X98" s="295"/>
      <c r="Y98" s="295"/>
      <c r="Z98" s="295"/>
    </row>
    <row r="99" spans="1:26" ht="11.25" customHeight="1">
      <c r="A99" s="295"/>
      <c r="B99" s="296"/>
      <c r="C99" s="297"/>
      <c r="D99" s="297"/>
      <c r="E99" s="296"/>
      <c r="F99" s="296"/>
      <c r="G99" s="297"/>
      <c r="H99" s="296"/>
      <c r="I99" s="296"/>
      <c r="J99" s="296"/>
      <c r="K99" s="295"/>
      <c r="L99" s="295"/>
      <c r="M99" s="295"/>
      <c r="N99" s="295"/>
      <c r="O99" s="295"/>
      <c r="P99" s="295"/>
      <c r="Q99" s="295"/>
      <c r="R99" s="295"/>
      <c r="S99" s="295"/>
      <c r="T99" s="295"/>
      <c r="U99" s="295"/>
      <c r="V99" s="295"/>
      <c r="W99" s="295"/>
      <c r="X99" s="295"/>
      <c r="Y99" s="295"/>
      <c r="Z99" s="295"/>
    </row>
    <row r="100" spans="1:26" ht="11.25" customHeight="1">
      <c r="A100" s="295"/>
      <c r="B100" s="296"/>
      <c r="C100" s="297"/>
      <c r="D100" s="297"/>
      <c r="E100" s="296"/>
      <c r="F100" s="296"/>
      <c r="G100" s="297"/>
      <c r="H100" s="296"/>
      <c r="I100" s="296"/>
      <c r="J100" s="296"/>
      <c r="K100" s="295"/>
      <c r="L100" s="295"/>
      <c r="M100" s="295"/>
      <c r="N100" s="295"/>
      <c r="O100" s="295"/>
      <c r="P100" s="295"/>
      <c r="Q100" s="295"/>
      <c r="R100" s="295"/>
      <c r="S100" s="295"/>
      <c r="T100" s="295"/>
      <c r="U100" s="295"/>
      <c r="V100" s="295"/>
      <c r="W100" s="295"/>
      <c r="X100" s="295"/>
      <c r="Y100" s="295"/>
      <c r="Z100" s="295"/>
    </row>
    <row r="101" spans="1:26" ht="11.25" customHeight="1">
      <c r="A101" s="295"/>
      <c r="B101" s="296"/>
      <c r="C101" s="297"/>
      <c r="D101" s="297"/>
      <c r="E101" s="296"/>
      <c r="F101" s="296"/>
      <c r="G101" s="297"/>
      <c r="H101" s="296"/>
      <c r="I101" s="296"/>
      <c r="J101" s="296"/>
      <c r="K101" s="295"/>
      <c r="L101" s="295"/>
      <c r="M101" s="295"/>
      <c r="N101" s="295"/>
      <c r="O101" s="295"/>
      <c r="P101" s="295"/>
      <c r="Q101" s="295"/>
      <c r="R101" s="295"/>
      <c r="S101" s="295"/>
      <c r="T101" s="295"/>
      <c r="U101" s="295"/>
      <c r="V101" s="295"/>
      <c r="W101" s="295"/>
      <c r="X101" s="295"/>
      <c r="Y101" s="295"/>
      <c r="Z101" s="295"/>
    </row>
    <row r="102" spans="1:26" ht="11.25" customHeight="1">
      <c r="A102" s="295"/>
      <c r="B102" s="296"/>
      <c r="C102" s="297"/>
      <c r="D102" s="297"/>
      <c r="E102" s="296"/>
      <c r="F102" s="296"/>
      <c r="G102" s="297"/>
      <c r="H102" s="296"/>
      <c r="I102" s="296"/>
      <c r="J102" s="296"/>
      <c r="K102" s="295"/>
      <c r="L102" s="295"/>
      <c r="M102" s="295"/>
      <c r="N102" s="295"/>
      <c r="O102" s="295"/>
      <c r="P102" s="295"/>
      <c r="Q102" s="295"/>
      <c r="R102" s="295"/>
      <c r="S102" s="295"/>
      <c r="T102" s="295"/>
      <c r="U102" s="295"/>
      <c r="V102" s="295"/>
      <c r="W102" s="295"/>
      <c r="X102" s="295"/>
      <c r="Y102" s="295"/>
      <c r="Z102" s="295"/>
    </row>
    <row r="103" spans="1:26" ht="11.25" customHeight="1">
      <c r="A103" s="295"/>
      <c r="B103" s="296"/>
      <c r="C103" s="297"/>
      <c r="D103" s="297"/>
      <c r="E103" s="296"/>
      <c r="F103" s="296"/>
      <c r="G103" s="297"/>
      <c r="H103" s="296"/>
      <c r="I103" s="296"/>
      <c r="J103" s="296"/>
      <c r="K103" s="295"/>
      <c r="L103" s="295"/>
      <c r="M103" s="295"/>
      <c r="N103" s="295"/>
      <c r="O103" s="295"/>
      <c r="P103" s="295"/>
      <c r="Q103" s="295"/>
      <c r="R103" s="295"/>
      <c r="S103" s="295"/>
      <c r="T103" s="295"/>
      <c r="U103" s="295"/>
      <c r="V103" s="295"/>
      <c r="W103" s="295"/>
      <c r="X103" s="295"/>
      <c r="Y103" s="295"/>
      <c r="Z103" s="295"/>
    </row>
    <row r="104" spans="1:26" ht="11.25" customHeight="1">
      <c r="A104" s="295"/>
      <c r="B104" s="296"/>
      <c r="C104" s="297"/>
      <c r="D104" s="297"/>
      <c r="E104" s="296"/>
      <c r="F104" s="296"/>
      <c r="G104" s="297"/>
      <c r="H104" s="296"/>
      <c r="I104" s="296"/>
      <c r="J104" s="296"/>
      <c r="K104" s="295"/>
      <c r="L104" s="295"/>
      <c r="M104" s="295"/>
      <c r="N104" s="295"/>
      <c r="O104" s="295"/>
      <c r="P104" s="295"/>
      <c r="Q104" s="295"/>
      <c r="R104" s="295"/>
      <c r="S104" s="295"/>
      <c r="T104" s="295"/>
      <c r="U104" s="295"/>
      <c r="V104" s="295"/>
      <c r="W104" s="295"/>
      <c r="X104" s="295"/>
      <c r="Y104" s="295"/>
      <c r="Z104" s="295"/>
    </row>
    <row r="105" spans="1:26" ht="11.25" customHeight="1">
      <c r="A105" s="295"/>
      <c r="B105" s="296"/>
      <c r="C105" s="297"/>
      <c r="D105" s="297"/>
      <c r="E105" s="296"/>
      <c r="F105" s="296"/>
      <c r="G105" s="297"/>
      <c r="H105" s="296"/>
      <c r="I105" s="296"/>
      <c r="J105" s="296"/>
      <c r="K105" s="295"/>
      <c r="L105" s="295"/>
      <c r="M105" s="295"/>
      <c r="N105" s="295"/>
      <c r="O105" s="295"/>
      <c r="P105" s="295"/>
      <c r="Q105" s="295"/>
      <c r="R105" s="295"/>
      <c r="S105" s="295"/>
      <c r="T105" s="295"/>
      <c r="U105" s="295"/>
      <c r="V105" s="295"/>
      <c r="W105" s="295"/>
      <c r="X105" s="295"/>
      <c r="Y105" s="295"/>
      <c r="Z105" s="295"/>
    </row>
    <row r="106" spans="1:26" ht="11.25" customHeight="1">
      <c r="A106" s="295"/>
      <c r="B106" s="296"/>
      <c r="C106" s="297"/>
      <c r="D106" s="297"/>
      <c r="E106" s="296"/>
      <c r="F106" s="296"/>
      <c r="G106" s="297"/>
      <c r="H106" s="296"/>
      <c r="I106" s="296"/>
      <c r="J106" s="296"/>
      <c r="K106" s="295"/>
      <c r="L106" s="295"/>
      <c r="M106" s="295"/>
      <c r="N106" s="295"/>
      <c r="O106" s="295"/>
      <c r="P106" s="295"/>
      <c r="Q106" s="295"/>
      <c r="R106" s="295"/>
      <c r="S106" s="295"/>
      <c r="T106" s="295"/>
      <c r="U106" s="295"/>
      <c r="V106" s="295"/>
      <c r="W106" s="295"/>
      <c r="X106" s="295"/>
      <c r="Y106" s="295"/>
      <c r="Z106" s="295"/>
    </row>
    <row r="107" spans="1:26" ht="11.25" customHeight="1">
      <c r="A107" s="295"/>
      <c r="B107" s="296"/>
      <c r="C107" s="297"/>
      <c r="D107" s="297"/>
      <c r="E107" s="296"/>
      <c r="F107" s="296"/>
      <c r="G107" s="297"/>
      <c r="H107" s="296"/>
      <c r="I107" s="296"/>
      <c r="J107" s="296"/>
      <c r="K107" s="295"/>
      <c r="L107" s="295"/>
      <c r="M107" s="295"/>
      <c r="N107" s="295"/>
      <c r="O107" s="295"/>
      <c r="P107" s="295"/>
      <c r="Q107" s="295"/>
      <c r="R107" s="295"/>
      <c r="S107" s="295"/>
      <c r="T107" s="295"/>
      <c r="U107" s="295"/>
      <c r="V107" s="295"/>
      <c r="W107" s="295"/>
      <c r="X107" s="295"/>
      <c r="Y107" s="295"/>
      <c r="Z107" s="295"/>
    </row>
    <row r="108" spans="1:26" ht="11.25" customHeight="1">
      <c r="A108" s="295"/>
      <c r="B108" s="296"/>
      <c r="C108" s="297"/>
      <c r="D108" s="297"/>
      <c r="E108" s="296"/>
      <c r="F108" s="296"/>
      <c r="G108" s="297"/>
      <c r="H108" s="296"/>
      <c r="I108" s="296"/>
      <c r="J108" s="296"/>
      <c r="K108" s="295"/>
      <c r="L108" s="295"/>
      <c r="M108" s="295"/>
      <c r="N108" s="295"/>
      <c r="O108" s="295"/>
      <c r="P108" s="295"/>
      <c r="Q108" s="295"/>
      <c r="R108" s="295"/>
      <c r="S108" s="295"/>
      <c r="T108" s="295"/>
      <c r="U108" s="295"/>
      <c r="V108" s="295"/>
      <c r="W108" s="295"/>
      <c r="X108" s="295"/>
      <c r="Y108" s="295"/>
      <c r="Z108" s="295"/>
    </row>
    <row r="109" spans="1:26" ht="11.25" customHeight="1">
      <c r="A109" s="295"/>
      <c r="B109" s="296"/>
      <c r="C109" s="297"/>
      <c r="D109" s="297"/>
      <c r="E109" s="296"/>
      <c r="F109" s="296"/>
      <c r="G109" s="297"/>
      <c r="H109" s="296"/>
      <c r="I109" s="296"/>
      <c r="J109" s="296"/>
      <c r="K109" s="295"/>
      <c r="L109" s="295"/>
      <c r="M109" s="295"/>
      <c r="N109" s="295"/>
      <c r="O109" s="295"/>
      <c r="P109" s="295"/>
      <c r="Q109" s="295"/>
      <c r="R109" s="295"/>
      <c r="S109" s="295"/>
      <c r="T109" s="295"/>
      <c r="U109" s="295"/>
      <c r="V109" s="295"/>
      <c r="W109" s="295"/>
      <c r="X109" s="295"/>
      <c r="Y109" s="295"/>
      <c r="Z109" s="295"/>
    </row>
    <row r="110" spans="1:26" ht="11.25" customHeight="1">
      <c r="A110" s="295"/>
      <c r="B110" s="296"/>
      <c r="C110" s="297"/>
      <c r="D110" s="297"/>
      <c r="E110" s="296"/>
      <c r="F110" s="296"/>
      <c r="G110" s="297"/>
      <c r="H110" s="296"/>
      <c r="I110" s="296"/>
      <c r="J110" s="296"/>
      <c r="K110" s="295"/>
      <c r="L110" s="295"/>
      <c r="M110" s="295"/>
      <c r="N110" s="295"/>
      <c r="O110" s="295"/>
      <c r="P110" s="295"/>
      <c r="Q110" s="295"/>
      <c r="R110" s="295"/>
      <c r="S110" s="295"/>
      <c r="T110" s="295"/>
      <c r="U110" s="295"/>
      <c r="V110" s="295"/>
      <c r="W110" s="295"/>
      <c r="X110" s="295"/>
      <c r="Y110" s="295"/>
      <c r="Z110" s="295"/>
    </row>
    <row r="111" spans="1:26" ht="11.25" customHeight="1">
      <c r="A111" s="295"/>
      <c r="B111" s="296"/>
      <c r="C111" s="297"/>
      <c r="D111" s="297"/>
      <c r="E111" s="296"/>
      <c r="F111" s="296"/>
      <c r="G111" s="297"/>
      <c r="H111" s="296"/>
      <c r="I111" s="296"/>
      <c r="J111" s="296"/>
      <c r="K111" s="295"/>
      <c r="L111" s="295"/>
      <c r="M111" s="295"/>
      <c r="N111" s="295"/>
      <c r="O111" s="295"/>
      <c r="P111" s="295"/>
      <c r="Q111" s="295"/>
      <c r="R111" s="295"/>
      <c r="S111" s="295"/>
      <c r="T111" s="295"/>
      <c r="U111" s="295"/>
      <c r="V111" s="295"/>
      <c r="W111" s="295"/>
      <c r="X111" s="295"/>
      <c r="Y111" s="295"/>
      <c r="Z111" s="295"/>
    </row>
    <row r="112" spans="1:26" ht="11.25" customHeight="1">
      <c r="A112" s="295"/>
      <c r="B112" s="296"/>
      <c r="C112" s="297"/>
      <c r="D112" s="297"/>
      <c r="E112" s="296"/>
      <c r="F112" s="296"/>
      <c r="G112" s="297"/>
      <c r="H112" s="296"/>
      <c r="I112" s="296"/>
      <c r="J112" s="296"/>
      <c r="K112" s="295"/>
      <c r="L112" s="295"/>
      <c r="M112" s="295"/>
      <c r="N112" s="295"/>
      <c r="O112" s="295"/>
      <c r="P112" s="295"/>
      <c r="Q112" s="295"/>
      <c r="R112" s="295"/>
      <c r="S112" s="295"/>
      <c r="T112" s="295"/>
      <c r="U112" s="295"/>
      <c r="V112" s="295"/>
      <c r="W112" s="295"/>
      <c r="X112" s="295"/>
      <c r="Y112" s="295"/>
      <c r="Z112" s="295"/>
    </row>
    <row r="113" spans="1:26" ht="11.25" customHeight="1">
      <c r="A113" s="295"/>
      <c r="B113" s="296"/>
      <c r="C113" s="297"/>
      <c r="D113" s="297"/>
      <c r="E113" s="296"/>
      <c r="F113" s="296"/>
      <c r="G113" s="297"/>
      <c r="H113" s="296"/>
      <c r="I113" s="296"/>
      <c r="J113" s="296"/>
      <c r="K113" s="295"/>
      <c r="L113" s="295"/>
      <c r="M113" s="295"/>
      <c r="N113" s="295"/>
      <c r="O113" s="295"/>
      <c r="P113" s="295"/>
      <c r="Q113" s="295"/>
      <c r="R113" s="295"/>
      <c r="S113" s="295"/>
      <c r="T113" s="295"/>
      <c r="U113" s="295"/>
      <c r="V113" s="295"/>
      <c r="W113" s="295"/>
      <c r="X113" s="295"/>
      <c r="Y113" s="295"/>
      <c r="Z113" s="295"/>
    </row>
    <row r="114" spans="1:26" ht="11.25" customHeight="1">
      <c r="A114" s="295"/>
      <c r="B114" s="296"/>
      <c r="C114" s="297"/>
      <c r="D114" s="297"/>
      <c r="E114" s="296"/>
      <c r="F114" s="296"/>
      <c r="G114" s="297"/>
      <c r="H114" s="296"/>
      <c r="I114" s="296"/>
      <c r="J114" s="296"/>
      <c r="K114" s="295"/>
      <c r="L114" s="295"/>
      <c r="M114" s="295"/>
      <c r="N114" s="295"/>
      <c r="O114" s="295"/>
      <c r="P114" s="295"/>
      <c r="Q114" s="295"/>
      <c r="R114" s="295"/>
      <c r="S114" s="295"/>
      <c r="T114" s="295"/>
      <c r="U114" s="295"/>
      <c r="V114" s="295"/>
      <c r="W114" s="295"/>
      <c r="X114" s="295"/>
      <c r="Y114" s="295"/>
      <c r="Z114" s="295"/>
    </row>
    <row r="115" spans="1:26" ht="11.25" customHeight="1">
      <c r="A115" s="295"/>
      <c r="B115" s="296"/>
      <c r="C115" s="297"/>
      <c r="D115" s="297"/>
      <c r="E115" s="296"/>
      <c r="F115" s="296"/>
      <c r="G115" s="297"/>
      <c r="H115" s="296"/>
      <c r="I115" s="296"/>
      <c r="J115" s="296"/>
      <c r="K115" s="295"/>
      <c r="L115" s="295"/>
      <c r="M115" s="295"/>
      <c r="N115" s="295"/>
      <c r="O115" s="295"/>
      <c r="P115" s="295"/>
      <c r="Q115" s="295"/>
      <c r="R115" s="295"/>
      <c r="S115" s="295"/>
      <c r="T115" s="295"/>
      <c r="U115" s="295"/>
      <c r="V115" s="295"/>
      <c r="W115" s="295"/>
      <c r="X115" s="295"/>
      <c r="Y115" s="295"/>
      <c r="Z115" s="295"/>
    </row>
    <row r="116" spans="1:26" ht="11.25" customHeight="1">
      <c r="A116" s="295"/>
      <c r="B116" s="296"/>
      <c r="C116" s="297"/>
      <c r="D116" s="297"/>
      <c r="E116" s="296"/>
      <c r="F116" s="296"/>
      <c r="G116" s="297"/>
      <c r="H116" s="296"/>
      <c r="I116" s="296"/>
      <c r="J116" s="296"/>
      <c r="K116" s="295"/>
      <c r="L116" s="295"/>
      <c r="M116" s="295"/>
      <c r="N116" s="295"/>
      <c r="O116" s="295"/>
      <c r="P116" s="295"/>
      <c r="Q116" s="295"/>
      <c r="R116" s="295"/>
      <c r="S116" s="295"/>
      <c r="T116" s="295"/>
      <c r="U116" s="295"/>
      <c r="V116" s="295"/>
      <c r="W116" s="295"/>
      <c r="X116" s="295"/>
      <c r="Y116" s="295"/>
      <c r="Z116" s="295"/>
    </row>
    <row r="117" spans="1:26" ht="11.25" customHeight="1">
      <c r="A117" s="295"/>
      <c r="B117" s="296"/>
      <c r="C117" s="297"/>
      <c r="D117" s="297"/>
      <c r="E117" s="296"/>
      <c r="F117" s="296"/>
      <c r="G117" s="297"/>
      <c r="H117" s="296"/>
      <c r="I117" s="296"/>
      <c r="J117" s="296"/>
      <c r="K117" s="295"/>
      <c r="L117" s="295"/>
      <c r="M117" s="295"/>
      <c r="N117" s="295"/>
      <c r="O117" s="295"/>
      <c r="P117" s="295"/>
      <c r="Q117" s="295"/>
      <c r="R117" s="295"/>
      <c r="S117" s="295"/>
      <c r="T117" s="295"/>
      <c r="U117" s="295"/>
      <c r="V117" s="295"/>
      <c r="W117" s="295"/>
      <c r="X117" s="295"/>
      <c r="Y117" s="295"/>
      <c r="Z117" s="295"/>
    </row>
    <row r="118" spans="1:26" ht="11.25" customHeight="1">
      <c r="A118" s="295"/>
      <c r="B118" s="296"/>
      <c r="C118" s="297"/>
      <c r="D118" s="297"/>
      <c r="E118" s="296"/>
      <c r="F118" s="296"/>
      <c r="G118" s="297"/>
      <c r="H118" s="296"/>
      <c r="I118" s="296"/>
      <c r="J118" s="296"/>
      <c r="K118" s="295"/>
      <c r="L118" s="295"/>
      <c r="M118" s="295"/>
      <c r="N118" s="295"/>
      <c r="O118" s="295"/>
      <c r="P118" s="295"/>
      <c r="Q118" s="295"/>
      <c r="R118" s="295"/>
      <c r="S118" s="295"/>
      <c r="T118" s="295"/>
      <c r="U118" s="295"/>
      <c r="V118" s="295"/>
      <c r="W118" s="295"/>
      <c r="X118" s="295"/>
      <c r="Y118" s="295"/>
      <c r="Z118" s="295"/>
    </row>
    <row r="119" spans="1:26" ht="11.25" customHeight="1">
      <c r="A119" s="295"/>
      <c r="B119" s="296"/>
      <c r="C119" s="297"/>
      <c r="D119" s="297"/>
      <c r="E119" s="296"/>
      <c r="F119" s="296"/>
      <c r="G119" s="297"/>
      <c r="H119" s="296"/>
      <c r="I119" s="296"/>
      <c r="J119" s="296"/>
      <c r="K119" s="295"/>
      <c r="L119" s="295"/>
      <c r="M119" s="295"/>
      <c r="N119" s="295"/>
      <c r="O119" s="295"/>
      <c r="P119" s="295"/>
      <c r="Q119" s="295"/>
      <c r="R119" s="295"/>
      <c r="S119" s="295"/>
      <c r="T119" s="295"/>
      <c r="U119" s="295"/>
      <c r="V119" s="295"/>
      <c r="W119" s="295"/>
      <c r="X119" s="295"/>
      <c r="Y119" s="295"/>
      <c r="Z119" s="295"/>
    </row>
    <row r="120" spans="1:26" ht="11.25" customHeight="1">
      <c r="A120" s="295"/>
      <c r="B120" s="296"/>
      <c r="C120" s="297"/>
      <c r="D120" s="297"/>
      <c r="E120" s="296"/>
      <c r="F120" s="296"/>
      <c r="G120" s="297"/>
      <c r="H120" s="296"/>
      <c r="I120" s="296"/>
      <c r="J120" s="296"/>
      <c r="K120" s="295"/>
      <c r="L120" s="295"/>
      <c r="M120" s="295"/>
      <c r="N120" s="295"/>
      <c r="O120" s="295"/>
      <c r="P120" s="295"/>
      <c r="Q120" s="295"/>
      <c r="R120" s="295"/>
      <c r="S120" s="295"/>
      <c r="T120" s="295"/>
      <c r="U120" s="295"/>
      <c r="V120" s="295"/>
      <c r="W120" s="295"/>
      <c r="X120" s="295"/>
      <c r="Y120" s="295"/>
      <c r="Z120" s="295"/>
    </row>
    <row r="121" spans="1:26" ht="11.25" customHeight="1">
      <c r="A121" s="295"/>
      <c r="B121" s="296"/>
      <c r="C121" s="297"/>
      <c r="D121" s="297"/>
      <c r="E121" s="296"/>
      <c r="F121" s="296"/>
      <c r="G121" s="297"/>
      <c r="H121" s="296"/>
      <c r="I121" s="296"/>
      <c r="J121" s="296"/>
      <c r="K121" s="295"/>
      <c r="L121" s="295"/>
      <c r="M121" s="295"/>
      <c r="N121" s="295"/>
      <c r="O121" s="295"/>
      <c r="P121" s="295"/>
      <c r="Q121" s="295"/>
      <c r="R121" s="295"/>
      <c r="S121" s="295"/>
      <c r="T121" s="295"/>
      <c r="U121" s="295"/>
      <c r="V121" s="295"/>
      <c r="W121" s="295"/>
      <c r="X121" s="295"/>
      <c r="Y121" s="295"/>
      <c r="Z121" s="295"/>
    </row>
    <row r="122" spans="1:26" ht="11.25" customHeight="1">
      <c r="A122" s="295"/>
      <c r="B122" s="296"/>
      <c r="C122" s="297"/>
      <c r="D122" s="297"/>
      <c r="E122" s="296"/>
      <c r="F122" s="296"/>
      <c r="G122" s="297"/>
      <c r="H122" s="296"/>
      <c r="I122" s="296"/>
      <c r="J122" s="296"/>
      <c r="K122" s="295"/>
      <c r="L122" s="295"/>
      <c r="M122" s="295"/>
      <c r="N122" s="295"/>
      <c r="O122" s="295"/>
      <c r="P122" s="295"/>
      <c r="Q122" s="295"/>
      <c r="R122" s="295"/>
      <c r="S122" s="295"/>
      <c r="T122" s="295"/>
      <c r="U122" s="295"/>
      <c r="V122" s="295"/>
      <c r="W122" s="295"/>
      <c r="X122" s="295"/>
      <c r="Y122" s="295"/>
      <c r="Z122" s="295"/>
    </row>
    <row r="123" spans="1:26" ht="11.25" customHeight="1">
      <c r="A123" s="295"/>
      <c r="B123" s="296"/>
      <c r="C123" s="297"/>
      <c r="D123" s="297"/>
      <c r="E123" s="296"/>
      <c r="F123" s="296"/>
      <c r="G123" s="297"/>
      <c r="H123" s="296"/>
      <c r="I123" s="296"/>
      <c r="J123" s="296"/>
      <c r="K123" s="295"/>
      <c r="L123" s="295"/>
      <c r="M123" s="295"/>
      <c r="N123" s="295"/>
      <c r="O123" s="295"/>
      <c r="P123" s="295"/>
      <c r="Q123" s="295"/>
      <c r="R123" s="295"/>
      <c r="S123" s="295"/>
      <c r="T123" s="295"/>
      <c r="U123" s="295"/>
      <c r="V123" s="295"/>
      <c r="W123" s="295"/>
      <c r="X123" s="295"/>
      <c r="Y123" s="295"/>
      <c r="Z123" s="295"/>
    </row>
    <row r="124" spans="1:26" ht="11.25" customHeight="1">
      <c r="A124" s="295"/>
      <c r="B124" s="296"/>
      <c r="C124" s="297"/>
      <c r="D124" s="297"/>
      <c r="E124" s="296"/>
      <c r="F124" s="296"/>
      <c r="G124" s="297"/>
      <c r="H124" s="296"/>
      <c r="I124" s="296"/>
      <c r="J124" s="296"/>
      <c r="K124" s="295"/>
      <c r="L124" s="295"/>
      <c r="M124" s="295"/>
      <c r="N124" s="295"/>
      <c r="O124" s="295"/>
      <c r="P124" s="295"/>
      <c r="Q124" s="295"/>
      <c r="R124" s="295"/>
      <c r="S124" s="295"/>
      <c r="T124" s="295"/>
      <c r="U124" s="295"/>
      <c r="V124" s="295"/>
      <c r="W124" s="295"/>
      <c r="X124" s="295"/>
      <c r="Y124" s="295"/>
      <c r="Z124" s="295"/>
    </row>
    <row r="125" spans="1:26" ht="11.25" customHeight="1">
      <c r="A125" s="295"/>
      <c r="B125" s="296"/>
      <c r="C125" s="297"/>
      <c r="D125" s="297"/>
      <c r="E125" s="296"/>
      <c r="F125" s="296"/>
      <c r="G125" s="297"/>
      <c r="H125" s="296"/>
      <c r="I125" s="296"/>
      <c r="J125" s="296"/>
      <c r="K125" s="295"/>
      <c r="L125" s="295"/>
      <c r="M125" s="295"/>
      <c r="N125" s="295"/>
      <c r="O125" s="295"/>
      <c r="P125" s="295"/>
      <c r="Q125" s="295"/>
      <c r="R125" s="295"/>
      <c r="S125" s="295"/>
      <c r="T125" s="295"/>
      <c r="U125" s="295"/>
      <c r="V125" s="295"/>
      <c r="W125" s="295"/>
      <c r="X125" s="295"/>
      <c r="Y125" s="295"/>
      <c r="Z125" s="295"/>
    </row>
    <row r="126" spans="1:26" ht="11.25" customHeight="1">
      <c r="A126" s="295"/>
      <c r="B126" s="296"/>
      <c r="C126" s="297"/>
      <c r="D126" s="297"/>
      <c r="E126" s="296"/>
      <c r="F126" s="296"/>
      <c r="G126" s="297"/>
      <c r="H126" s="296"/>
      <c r="I126" s="296"/>
      <c r="J126" s="296"/>
      <c r="K126" s="295"/>
      <c r="L126" s="295"/>
      <c r="M126" s="295"/>
      <c r="N126" s="295"/>
      <c r="O126" s="295"/>
      <c r="P126" s="295"/>
      <c r="Q126" s="295"/>
      <c r="R126" s="295"/>
      <c r="S126" s="295"/>
      <c r="T126" s="295"/>
      <c r="U126" s="295"/>
      <c r="V126" s="295"/>
      <c r="W126" s="295"/>
      <c r="X126" s="295"/>
      <c r="Y126" s="295"/>
      <c r="Z126" s="295"/>
    </row>
    <row r="127" spans="1:26" ht="11.25" customHeight="1">
      <c r="A127" s="295"/>
      <c r="B127" s="296"/>
      <c r="C127" s="297"/>
      <c r="D127" s="297"/>
      <c r="E127" s="296"/>
      <c r="F127" s="296"/>
      <c r="G127" s="297"/>
      <c r="H127" s="296"/>
      <c r="I127" s="296"/>
      <c r="J127" s="296"/>
      <c r="K127" s="295"/>
      <c r="L127" s="295"/>
      <c r="M127" s="295"/>
      <c r="N127" s="295"/>
      <c r="O127" s="295"/>
      <c r="P127" s="295"/>
      <c r="Q127" s="295"/>
      <c r="R127" s="295"/>
      <c r="S127" s="295"/>
      <c r="T127" s="295"/>
      <c r="U127" s="295"/>
      <c r="V127" s="295"/>
      <c r="W127" s="295"/>
      <c r="X127" s="295"/>
      <c r="Y127" s="295"/>
      <c r="Z127" s="295"/>
    </row>
    <row r="128" spans="1:26" ht="11.25" customHeight="1">
      <c r="A128" s="295"/>
      <c r="B128" s="296"/>
      <c r="C128" s="297"/>
      <c r="D128" s="297"/>
      <c r="E128" s="296"/>
      <c r="F128" s="296"/>
      <c r="G128" s="297"/>
      <c r="H128" s="296"/>
      <c r="I128" s="296"/>
      <c r="J128" s="296"/>
      <c r="K128" s="295"/>
      <c r="L128" s="295"/>
      <c r="M128" s="295"/>
      <c r="N128" s="295"/>
      <c r="O128" s="295"/>
      <c r="P128" s="295"/>
      <c r="Q128" s="295"/>
      <c r="R128" s="295"/>
      <c r="S128" s="295"/>
      <c r="T128" s="295"/>
      <c r="U128" s="295"/>
      <c r="V128" s="295"/>
      <c r="W128" s="295"/>
      <c r="X128" s="295"/>
      <c r="Y128" s="295"/>
      <c r="Z128" s="295"/>
    </row>
    <row r="129" spans="1:26" ht="11.25" customHeight="1">
      <c r="A129" s="295"/>
      <c r="B129" s="296"/>
      <c r="C129" s="297"/>
      <c r="D129" s="297"/>
      <c r="E129" s="296"/>
      <c r="F129" s="296"/>
      <c r="G129" s="297"/>
      <c r="H129" s="296"/>
      <c r="I129" s="296"/>
      <c r="J129" s="296"/>
      <c r="K129" s="295"/>
      <c r="L129" s="295"/>
      <c r="M129" s="295"/>
      <c r="N129" s="295"/>
      <c r="O129" s="295"/>
      <c r="P129" s="295"/>
      <c r="Q129" s="295"/>
      <c r="R129" s="295"/>
      <c r="S129" s="295"/>
      <c r="T129" s="295"/>
      <c r="U129" s="295"/>
      <c r="V129" s="295"/>
      <c r="W129" s="295"/>
      <c r="X129" s="295"/>
      <c r="Y129" s="295"/>
      <c r="Z129" s="295"/>
    </row>
    <row r="130" spans="1:26" ht="11.25" customHeight="1">
      <c r="A130" s="295"/>
      <c r="B130" s="296"/>
      <c r="C130" s="297"/>
      <c r="D130" s="297"/>
      <c r="E130" s="296"/>
      <c r="F130" s="296"/>
      <c r="G130" s="297"/>
      <c r="H130" s="296"/>
      <c r="I130" s="296"/>
      <c r="J130" s="296"/>
      <c r="K130" s="295"/>
      <c r="L130" s="295"/>
      <c r="M130" s="295"/>
      <c r="N130" s="295"/>
      <c r="O130" s="295"/>
      <c r="P130" s="295"/>
      <c r="Q130" s="295"/>
      <c r="R130" s="295"/>
      <c r="S130" s="295"/>
      <c r="T130" s="295"/>
      <c r="U130" s="295"/>
      <c r="V130" s="295"/>
      <c r="W130" s="295"/>
      <c r="X130" s="295"/>
      <c r="Y130" s="295"/>
      <c r="Z130" s="295"/>
    </row>
    <row r="131" spans="1:26" ht="11.25" customHeight="1">
      <c r="A131" s="295"/>
      <c r="B131" s="296"/>
      <c r="C131" s="297"/>
      <c r="D131" s="297"/>
      <c r="E131" s="296"/>
      <c r="F131" s="296"/>
      <c r="G131" s="297"/>
      <c r="H131" s="296"/>
      <c r="I131" s="296"/>
      <c r="J131" s="296"/>
      <c r="K131" s="295"/>
      <c r="L131" s="295"/>
      <c r="M131" s="295"/>
      <c r="N131" s="295"/>
      <c r="O131" s="295"/>
      <c r="P131" s="295"/>
      <c r="Q131" s="295"/>
      <c r="R131" s="295"/>
      <c r="S131" s="295"/>
      <c r="T131" s="295"/>
      <c r="U131" s="295"/>
      <c r="V131" s="295"/>
      <c r="W131" s="295"/>
      <c r="X131" s="295"/>
      <c r="Y131" s="295"/>
      <c r="Z131" s="295"/>
    </row>
    <row r="132" spans="1:26" ht="11.25" customHeight="1">
      <c r="A132" s="295"/>
      <c r="B132" s="296"/>
      <c r="C132" s="297"/>
      <c r="D132" s="297"/>
      <c r="E132" s="296"/>
      <c r="F132" s="296"/>
      <c r="G132" s="297"/>
      <c r="H132" s="296"/>
      <c r="I132" s="296"/>
      <c r="J132" s="296"/>
      <c r="K132" s="295"/>
      <c r="L132" s="295"/>
      <c r="M132" s="295"/>
      <c r="N132" s="295"/>
      <c r="O132" s="295"/>
      <c r="P132" s="295"/>
      <c r="Q132" s="295"/>
      <c r="R132" s="295"/>
      <c r="S132" s="295"/>
      <c r="T132" s="295"/>
      <c r="U132" s="295"/>
      <c r="V132" s="295"/>
      <c r="W132" s="295"/>
      <c r="X132" s="295"/>
      <c r="Y132" s="295"/>
      <c r="Z132" s="295"/>
    </row>
    <row r="133" spans="1:26" ht="11.25" customHeight="1">
      <c r="A133" s="295"/>
      <c r="B133" s="296"/>
      <c r="C133" s="297"/>
      <c r="D133" s="297"/>
      <c r="E133" s="296"/>
      <c r="F133" s="296"/>
      <c r="G133" s="297"/>
      <c r="H133" s="296"/>
      <c r="I133" s="296"/>
      <c r="J133" s="296"/>
      <c r="K133" s="295"/>
      <c r="L133" s="295"/>
      <c r="M133" s="295"/>
      <c r="N133" s="295"/>
      <c r="O133" s="295"/>
      <c r="P133" s="295"/>
      <c r="Q133" s="295"/>
      <c r="R133" s="295"/>
      <c r="S133" s="295"/>
      <c r="T133" s="295"/>
      <c r="U133" s="295"/>
      <c r="V133" s="295"/>
      <c r="W133" s="295"/>
      <c r="X133" s="295"/>
      <c r="Y133" s="295"/>
      <c r="Z133" s="295"/>
    </row>
    <row r="134" spans="1:26" ht="11.25" customHeight="1">
      <c r="A134" s="295"/>
      <c r="B134" s="296"/>
      <c r="C134" s="297"/>
      <c r="D134" s="297"/>
      <c r="E134" s="296"/>
      <c r="F134" s="296"/>
      <c r="G134" s="297"/>
      <c r="H134" s="296"/>
      <c r="I134" s="296"/>
      <c r="J134" s="296"/>
      <c r="K134" s="295"/>
      <c r="L134" s="295"/>
      <c r="M134" s="295"/>
      <c r="N134" s="295"/>
      <c r="O134" s="295"/>
      <c r="P134" s="295"/>
      <c r="Q134" s="295"/>
      <c r="R134" s="295"/>
      <c r="S134" s="295"/>
      <c r="T134" s="295"/>
      <c r="U134" s="295"/>
      <c r="V134" s="295"/>
      <c r="W134" s="295"/>
      <c r="X134" s="295"/>
      <c r="Y134" s="295"/>
      <c r="Z134" s="295"/>
    </row>
    <row r="135" spans="1:26" ht="11.25" customHeight="1">
      <c r="A135" s="295"/>
      <c r="B135" s="296"/>
      <c r="C135" s="297"/>
      <c r="D135" s="297"/>
      <c r="E135" s="296"/>
      <c r="F135" s="296"/>
      <c r="G135" s="297"/>
      <c r="H135" s="296"/>
      <c r="I135" s="296"/>
      <c r="J135" s="296"/>
      <c r="K135" s="295"/>
      <c r="L135" s="295"/>
      <c r="M135" s="295"/>
      <c r="N135" s="295"/>
      <c r="O135" s="295"/>
      <c r="P135" s="295"/>
      <c r="Q135" s="295"/>
      <c r="R135" s="295"/>
      <c r="S135" s="295"/>
      <c r="T135" s="295"/>
      <c r="U135" s="295"/>
      <c r="V135" s="295"/>
      <c r="W135" s="295"/>
      <c r="X135" s="295"/>
      <c r="Y135" s="295"/>
      <c r="Z135" s="295"/>
    </row>
    <row r="136" spans="1:26" ht="11.25" customHeight="1">
      <c r="A136" s="295"/>
      <c r="B136" s="296"/>
      <c r="C136" s="297"/>
      <c r="D136" s="297"/>
      <c r="E136" s="296"/>
      <c r="F136" s="296"/>
      <c r="G136" s="297"/>
      <c r="H136" s="296"/>
      <c r="I136" s="296"/>
      <c r="J136" s="296"/>
      <c r="K136" s="295"/>
      <c r="L136" s="295"/>
      <c r="M136" s="295"/>
      <c r="N136" s="295"/>
      <c r="O136" s="295"/>
      <c r="P136" s="295"/>
      <c r="Q136" s="295"/>
      <c r="R136" s="295"/>
      <c r="S136" s="295"/>
      <c r="T136" s="295"/>
      <c r="U136" s="295"/>
      <c r="V136" s="295"/>
      <c r="W136" s="295"/>
      <c r="X136" s="295"/>
      <c r="Y136" s="295"/>
      <c r="Z136" s="295"/>
    </row>
    <row r="137" spans="1:26" ht="11.25" customHeight="1">
      <c r="A137" s="295"/>
      <c r="B137" s="296"/>
      <c r="C137" s="297"/>
      <c r="D137" s="297"/>
      <c r="E137" s="296"/>
      <c r="F137" s="296"/>
      <c r="G137" s="297"/>
      <c r="H137" s="296"/>
      <c r="I137" s="296"/>
      <c r="J137" s="296"/>
      <c r="K137" s="295"/>
      <c r="L137" s="295"/>
      <c r="M137" s="295"/>
      <c r="N137" s="295"/>
      <c r="O137" s="295"/>
      <c r="P137" s="295"/>
      <c r="Q137" s="295"/>
      <c r="R137" s="295"/>
      <c r="S137" s="295"/>
      <c r="T137" s="295"/>
      <c r="U137" s="295"/>
      <c r="V137" s="295"/>
      <c r="W137" s="295"/>
      <c r="X137" s="295"/>
      <c r="Y137" s="295"/>
      <c r="Z137" s="295"/>
    </row>
    <row r="138" spans="1:26" ht="11.25" customHeight="1">
      <c r="A138" s="295"/>
      <c r="B138" s="296"/>
      <c r="C138" s="297"/>
      <c r="D138" s="297"/>
      <c r="E138" s="296"/>
      <c r="F138" s="296"/>
      <c r="G138" s="297"/>
      <c r="H138" s="296"/>
      <c r="I138" s="296"/>
      <c r="J138" s="296"/>
      <c r="K138" s="295"/>
      <c r="L138" s="295"/>
      <c r="M138" s="295"/>
      <c r="N138" s="295"/>
      <c r="O138" s="295"/>
      <c r="P138" s="295"/>
      <c r="Q138" s="295"/>
      <c r="R138" s="295"/>
      <c r="S138" s="295"/>
      <c r="T138" s="295"/>
      <c r="U138" s="295"/>
      <c r="V138" s="295"/>
      <c r="W138" s="295"/>
      <c r="X138" s="295"/>
      <c r="Y138" s="295"/>
      <c r="Z138" s="295"/>
    </row>
    <row r="139" spans="1:26" ht="11.25" customHeight="1">
      <c r="A139" s="295"/>
      <c r="B139" s="296"/>
      <c r="C139" s="297"/>
      <c r="D139" s="297"/>
      <c r="E139" s="296"/>
      <c r="F139" s="296"/>
      <c r="G139" s="297"/>
      <c r="H139" s="296"/>
      <c r="I139" s="296"/>
      <c r="J139" s="296"/>
      <c r="K139" s="295"/>
      <c r="L139" s="295"/>
      <c r="M139" s="295"/>
      <c r="N139" s="295"/>
      <c r="O139" s="295"/>
      <c r="P139" s="295"/>
      <c r="Q139" s="295"/>
      <c r="R139" s="295"/>
      <c r="S139" s="295"/>
      <c r="T139" s="295"/>
      <c r="U139" s="295"/>
      <c r="V139" s="295"/>
      <c r="W139" s="295"/>
      <c r="X139" s="295"/>
      <c r="Y139" s="295"/>
      <c r="Z139" s="295"/>
    </row>
    <row r="140" spans="1:26" ht="11.25" customHeight="1">
      <c r="A140" s="295"/>
      <c r="B140" s="296"/>
      <c r="C140" s="297"/>
      <c r="D140" s="297"/>
      <c r="E140" s="296"/>
      <c r="F140" s="296"/>
      <c r="G140" s="297"/>
      <c r="H140" s="296"/>
      <c r="I140" s="296"/>
      <c r="J140" s="296"/>
      <c r="K140" s="295"/>
      <c r="L140" s="295"/>
      <c r="M140" s="295"/>
      <c r="N140" s="295"/>
      <c r="O140" s="295"/>
      <c r="P140" s="295"/>
      <c r="Q140" s="295"/>
      <c r="R140" s="295"/>
      <c r="S140" s="295"/>
      <c r="T140" s="295"/>
      <c r="U140" s="295"/>
      <c r="V140" s="295"/>
      <c r="W140" s="295"/>
      <c r="X140" s="295"/>
      <c r="Y140" s="295"/>
      <c r="Z140" s="295"/>
    </row>
    <row r="141" spans="1:26" ht="11.25" customHeight="1">
      <c r="A141" s="295"/>
      <c r="B141" s="296"/>
      <c r="C141" s="297"/>
      <c r="D141" s="297"/>
      <c r="E141" s="296"/>
      <c r="F141" s="296"/>
      <c r="G141" s="297"/>
      <c r="H141" s="296"/>
      <c r="I141" s="296"/>
      <c r="J141" s="296"/>
      <c r="K141" s="295"/>
      <c r="L141" s="295"/>
      <c r="M141" s="295"/>
      <c r="N141" s="295"/>
      <c r="O141" s="295"/>
      <c r="P141" s="295"/>
      <c r="Q141" s="295"/>
      <c r="R141" s="295"/>
      <c r="S141" s="295"/>
      <c r="T141" s="295"/>
      <c r="U141" s="295"/>
      <c r="V141" s="295"/>
      <c r="W141" s="295"/>
      <c r="X141" s="295"/>
      <c r="Y141" s="295"/>
      <c r="Z141" s="295"/>
    </row>
    <row r="142" spans="1:26" ht="11.25" customHeight="1">
      <c r="A142" s="295"/>
      <c r="B142" s="296"/>
      <c r="C142" s="297"/>
      <c r="D142" s="297"/>
      <c r="E142" s="296"/>
      <c r="F142" s="296"/>
      <c r="G142" s="297"/>
      <c r="H142" s="296"/>
      <c r="I142" s="296"/>
      <c r="J142" s="296"/>
      <c r="K142" s="295"/>
      <c r="L142" s="295"/>
      <c r="M142" s="295"/>
      <c r="N142" s="295"/>
      <c r="O142" s="295"/>
      <c r="P142" s="295"/>
      <c r="Q142" s="295"/>
      <c r="R142" s="295"/>
      <c r="S142" s="295"/>
      <c r="T142" s="295"/>
      <c r="U142" s="295"/>
      <c r="V142" s="295"/>
      <c r="W142" s="295"/>
      <c r="X142" s="295"/>
      <c r="Y142" s="295"/>
      <c r="Z142" s="295"/>
    </row>
    <row r="143" spans="1:26" ht="11.25" customHeight="1">
      <c r="A143" s="295"/>
      <c r="B143" s="296"/>
      <c r="C143" s="297"/>
      <c r="D143" s="297"/>
      <c r="E143" s="296"/>
      <c r="F143" s="296"/>
      <c r="G143" s="297"/>
      <c r="H143" s="296"/>
      <c r="I143" s="296"/>
      <c r="J143" s="296"/>
      <c r="K143" s="295"/>
      <c r="L143" s="295"/>
      <c r="M143" s="295"/>
      <c r="N143" s="295"/>
      <c r="O143" s="295"/>
      <c r="P143" s="295"/>
      <c r="Q143" s="295"/>
      <c r="R143" s="295"/>
      <c r="S143" s="295"/>
      <c r="T143" s="295"/>
      <c r="U143" s="295"/>
      <c r="V143" s="295"/>
      <c r="W143" s="295"/>
      <c r="X143" s="295"/>
      <c r="Y143" s="295"/>
      <c r="Z143" s="295"/>
    </row>
    <row r="144" spans="1:26" ht="11.25" customHeight="1">
      <c r="A144" s="295"/>
      <c r="B144" s="296"/>
      <c r="C144" s="297"/>
      <c r="D144" s="297"/>
      <c r="E144" s="296"/>
      <c r="F144" s="296"/>
      <c r="G144" s="297"/>
      <c r="H144" s="296"/>
      <c r="I144" s="296"/>
      <c r="J144" s="296"/>
      <c r="K144" s="295"/>
      <c r="L144" s="295"/>
      <c r="M144" s="295"/>
      <c r="N144" s="295"/>
      <c r="O144" s="295"/>
      <c r="P144" s="295"/>
      <c r="Q144" s="295"/>
      <c r="R144" s="295"/>
      <c r="S144" s="295"/>
      <c r="T144" s="295"/>
      <c r="U144" s="295"/>
      <c r="V144" s="295"/>
      <c r="W144" s="295"/>
      <c r="X144" s="295"/>
      <c r="Y144" s="295"/>
      <c r="Z144" s="295"/>
    </row>
    <row r="145" spans="1:26" ht="11.25" customHeight="1">
      <c r="A145" s="295"/>
      <c r="B145" s="296"/>
      <c r="C145" s="297"/>
      <c r="D145" s="297"/>
      <c r="E145" s="296"/>
      <c r="F145" s="296"/>
      <c r="G145" s="297"/>
      <c r="H145" s="296"/>
      <c r="I145" s="296"/>
      <c r="J145" s="296"/>
      <c r="K145" s="295"/>
      <c r="L145" s="295"/>
      <c r="M145" s="295"/>
      <c r="N145" s="295"/>
      <c r="O145" s="295"/>
      <c r="P145" s="295"/>
      <c r="Q145" s="295"/>
      <c r="R145" s="295"/>
      <c r="S145" s="295"/>
      <c r="T145" s="295"/>
      <c r="U145" s="295"/>
      <c r="V145" s="295"/>
      <c r="W145" s="295"/>
      <c r="X145" s="295"/>
      <c r="Y145" s="295"/>
      <c r="Z145" s="295"/>
    </row>
    <row r="146" spans="1:26" ht="11.25" customHeight="1">
      <c r="A146" s="295"/>
      <c r="B146" s="296"/>
      <c r="C146" s="297"/>
      <c r="D146" s="297"/>
      <c r="E146" s="296"/>
      <c r="F146" s="296"/>
      <c r="G146" s="297"/>
      <c r="H146" s="296"/>
      <c r="I146" s="296"/>
      <c r="J146" s="296"/>
      <c r="K146" s="295"/>
      <c r="L146" s="295"/>
      <c r="M146" s="295"/>
      <c r="N146" s="295"/>
      <c r="O146" s="295"/>
      <c r="P146" s="295"/>
      <c r="Q146" s="295"/>
      <c r="R146" s="295"/>
      <c r="S146" s="295"/>
      <c r="T146" s="295"/>
      <c r="U146" s="295"/>
      <c r="V146" s="295"/>
      <c r="W146" s="295"/>
      <c r="X146" s="295"/>
      <c r="Y146" s="295"/>
      <c r="Z146" s="295"/>
    </row>
    <row r="147" spans="1:26" ht="11.25" customHeight="1">
      <c r="A147" s="295"/>
      <c r="B147" s="296"/>
      <c r="C147" s="297"/>
      <c r="D147" s="297"/>
      <c r="E147" s="296"/>
      <c r="F147" s="296"/>
      <c r="G147" s="297"/>
      <c r="H147" s="296"/>
      <c r="I147" s="296"/>
      <c r="J147" s="296"/>
      <c r="K147" s="295"/>
      <c r="L147" s="295"/>
      <c r="M147" s="295"/>
      <c r="N147" s="295"/>
      <c r="O147" s="295"/>
      <c r="P147" s="295"/>
      <c r="Q147" s="295"/>
      <c r="R147" s="295"/>
      <c r="S147" s="295"/>
      <c r="T147" s="295"/>
      <c r="U147" s="295"/>
      <c r="V147" s="295"/>
      <c r="W147" s="295"/>
      <c r="X147" s="295"/>
      <c r="Y147" s="295"/>
      <c r="Z147" s="295"/>
    </row>
    <row r="148" spans="1:26" ht="11.25" customHeight="1">
      <c r="A148" s="295"/>
      <c r="B148" s="296"/>
      <c r="C148" s="297"/>
      <c r="D148" s="297"/>
      <c r="E148" s="296"/>
      <c r="F148" s="296"/>
      <c r="G148" s="297"/>
      <c r="H148" s="296"/>
      <c r="I148" s="296"/>
      <c r="J148" s="296"/>
      <c r="K148" s="295"/>
      <c r="L148" s="295"/>
      <c r="M148" s="295"/>
      <c r="N148" s="295"/>
      <c r="O148" s="295"/>
      <c r="P148" s="295"/>
      <c r="Q148" s="295"/>
      <c r="R148" s="295"/>
      <c r="S148" s="295"/>
      <c r="T148" s="295"/>
      <c r="U148" s="295"/>
      <c r="V148" s="295"/>
      <c r="W148" s="295"/>
      <c r="X148" s="295"/>
      <c r="Y148" s="295"/>
      <c r="Z148" s="295"/>
    </row>
    <row r="149" spans="1:26" ht="11.25" customHeight="1">
      <c r="A149" s="295"/>
      <c r="B149" s="296"/>
      <c r="C149" s="297"/>
      <c r="D149" s="297"/>
      <c r="E149" s="296"/>
      <c r="F149" s="296"/>
      <c r="G149" s="297"/>
      <c r="H149" s="296"/>
      <c r="I149" s="296"/>
      <c r="J149" s="296"/>
      <c r="K149" s="295"/>
      <c r="L149" s="295"/>
      <c r="M149" s="295"/>
      <c r="N149" s="295"/>
      <c r="O149" s="295"/>
      <c r="P149" s="295"/>
      <c r="Q149" s="295"/>
      <c r="R149" s="295"/>
      <c r="S149" s="295"/>
      <c r="T149" s="295"/>
      <c r="U149" s="295"/>
      <c r="V149" s="295"/>
      <c r="W149" s="295"/>
      <c r="X149" s="295"/>
      <c r="Y149" s="295"/>
      <c r="Z149" s="295"/>
    </row>
    <row r="150" spans="1:26" ht="11.25" customHeight="1">
      <c r="A150" s="295"/>
      <c r="B150" s="296"/>
      <c r="C150" s="297"/>
      <c r="D150" s="297"/>
      <c r="E150" s="296"/>
      <c r="F150" s="296"/>
      <c r="G150" s="297"/>
      <c r="H150" s="296"/>
      <c r="I150" s="296"/>
      <c r="J150" s="296"/>
      <c r="K150" s="295"/>
      <c r="L150" s="295"/>
      <c r="M150" s="295"/>
      <c r="N150" s="295"/>
      <c r="O150" s="295"/>
      <c r="P150" s="295"/>
      <c r="Q150" s="295"/>
      <c r="R150" s="295"/>
      <c r="S150" s="295"/>
      <c r="T150" s="295"/>
      <c r="U150" s="295"/>
      <c r="V150" s="295"/>
      <c r="W150" s="295"/>
      <c r="X150" s="295"/>
      <c r="Y150" s="295"/>
      <c r="Z150" s="295"/>
    </row>
    <row r="151" spans="1:26" ht="11.25" customHeight="1">
      <c r="A151" s="295"/>
      <c r="B151" s="296"/>
      <c r="C151" s="297"/>
      <c r="D151" s="297"/>
      <c r="E151" s="296"/>
      <c r="F151" s="296"/>
      <c r="G151" s="297"/>
      <c r="H151" s="296"/>
      <c r="I151" s="296"/>
      <c r="J151" s="296"/>
      <c r="K151" s="295"/>
      <c r="L151" s="295"/>
      <c r="M151" s="295"/>
      <c r="N151" s="295"/>
      <c r="O151" s="295"/>
      <c r="P151" s="295"/>
      <c r="Q151" s="295"/>
      <c r="R151" s="295"/>
      <c r="S151" s="295"/>
      <c r="T151" s="295"/>
      <c r="U151" s="295"/>
      <c r="V151" s="295"/>
      <c r="W151" s="295"/>
      <c r="X151" s="295"/>
      <c r="Y151" s="295"/>
      <c r="Z151" s="295"/>
    </row>
    <row r="152" spans="1:26" ht="11.25" customHeight="1">
      <c r="A152" s="295"/>
      <c r="B152" s="296"/>
      <c r="C152" s="297"/>
      <c r="D152" s="297"/>
      <c r="E152" s="296"/>
      <c r="F152" s="296"/>
      <c r="G152" s="297"/>
      <c r="H152" s="296"/>
      <c r="I152" s="296"/>
      <c r="J152" s="296"/>
      <c r="K152" s="295"/>
      <c r="L152" s="295"/>
      <c r="M152" s="295"/>
      <c r="N152" s="295"/>
      <c r="O152" s="295"/>
      <c r="P152" s="295"/>
      <c r="Q152" s="295"/>
      <c r="R152" s="295"/>
      <c r="S152" s="295"/>
      <c r="T152" s="295"/>
      <c r="U152" s="295"/>
      <c r="V152" s="295"/>
      <c r="W152" s="295"/>
      <c r="X152" s="295"/>
      <c r="Y152" s="295"/>
      <c r="Z152" s="295"/>
    </row>
    <row r="153" spans="1:26" ht="11.25" customHeight="1">
      <c r="A153" s="295"/>
      <c r="B153" s="296"/>
      <c r="C153" s="297"/>
      <c r="D153" s="297"/>
      <c r="E153" s="296"/>
      <c r="F153" s="296"/>
      <c r="G153" s="297"/>
      <c r="H153" s="296"/>
      <c r="I153" s="296"/>
      <c r="J153" s="296"/>
      <c r="K153" s="295"/>
      <c r="L153" s="295"/>
      <c r="M153" s="295"/>
      <c r="N153" s="295"/>
      <c r="O153" s="295"/>
      <c r="P153" s="295"/>
      <c r="Q153" s="295"/>
      <c r="R153" s="295"/>
      <c r="S153" s="295"/>
      <c r="T153" s="295"/>
      <c r="U153" s="295"/>
      <c r="V153" s="295"/>
      <c r="W153" s="295"/>
      <c r="X153" s="295"/>
      <c r="Y153" s="295"/>
      <c r="Z153" s="295"/>
    </row>
    <row r="154" spans="1:26" ht="11.25" customHeight="1">
      <c r="A154" s="295"/>
      <c r="B154" s="296"/>
      <c r="C154" s="297"/>
      <c r="D154" s="297"/>
      <c r="E154" s="296"/>
      <c r="F154" s="296"/>
      <c r="G154" s="297"/>
      <c r="H154" s="296"/>
      <c r="I154" s="296"/>
      <c r="J154" s="296"/>
      <c r="K154" s="295"/>
      <c r="L154" s="295"/>
      <c r="M154" s="295"/>
      <c r="N154" s="295"/>
      <c r="O154" s="295"/>
      <c r="P154" s="295"/>
      <c r="Q154" s="295"/>
      <c r="R154" s="295"/>
      <c r="S154" s="295"/>
      <c r="T154" s="295"/>
      <c r="U154" s="295"/>
      <c r="V154" s="295"/>
      <c r="W154" s="295"/>
      <c r="X154" s="295"/>
      <c r="Y154" s="295"/>
      <c r="Z154" s="295"/>
    </row>
    <row r="155" spans="1:26" ht="11.25" customHeight="1">
      <c r="A155" s="295"/>
      <c r="B155" s="296"/>
      <c r="C155" s="297"/>
      <c r="D155" s="297"/>
      <c r="E155" s="296"/>
      <c r="F155" s="296"/>
      <c r="G155" s="297"/>
      <c r="H155" s="296"/>
      <c r="I155" s="296"/>
      <c r="J155" s="296"/>
      <c r="K155" s="295"/>
      <c r="L155" s="295"/>
      <c r="M155" s="295"/>
      <c r="N155" s="295"/>
      <c r="O155" s="295"/>
      <c r="P155" s="295"/>
      <c r="Q155" s="295"/>
      <c r="R155" s="295"/>
      <c r="S155" s="295"/>
      <c r="T155" s="295"/>
      <c r="U155" s="295"/>
      <c r="V155" s="295"/>
      <c r="W155" s="295"/>
      <c r="X155" s="295"/>
      <c r="Y155" s="295"/>
      <c r="Z155" s="295"/>
    </row>
    <row r="156" spans="1:26" ht="11.25" customHeight="1">
      <c r="A156" s="295"/>
      <c r="B156" s="296"/>
      <c r="C156" s="297"/>
      <c r="D156" s="297"/>
      <c r="E156" s="296"/>
      <c r="F156" s="296"/>
      <c r="G156" s="297"/>
      <c r="H156" s="296"/>
      <c r="I156" s="296"/>
      <c r="J156" s="296"/>
      <c r="K156" s="295"/>
      <c r="L156" s="295"/>
      <c r="M156" s="295"/>
      <c r="N156" s="295"/>
      <c r="O156" s="295"/>
      <c r="P156" s="295"/>
      <c r="Q156" s="295"/>
      <c r="R156" s="295"/>
      <c r="S156" s="295"/>
      <c r="T156" s="295"/>
      <c r="U156" s="295"/>
      <c r="V156" s="295"/>
      <c r="W156" s="295"/>
      <c r="X156" s="295"/>
      <c r="Y156" s="295"/>
      <c r="Z156" s="295"/>
    </row>
    <row r="157" spans="1:26" ht="11.25" customHeight="1">
      <c r="A157" s="295"/>
      <c r="B157" s="296"/>
      <c r="C157" s="297"/>
      <c r="D157" s="297"/>
      <c r="E157" s="296"/>
      <c r="F157" s="296"/>
      <c r="G157" s="297"/>
      <c r="H157" s="296"/>
      <c r="I157" s="296"/>
      <c r="J157" s="296"/>
      <c r="K157" s="295"/>
      <c r="L157" s="295"/>
      <c r="M157" s="295"/>
      <c r="N157" s="295"/>
      <c r="O157" s="295"/>
      <c r="P157" s="295"/>
      <c r="Q157" s="295"/>
      <c r="R157" s="295"/>
      <c r="S157" s="295"/>
      <c r="T157" s="295"/>
      <c r="U157" s="295"/>
      <c r="V157" s="295"/>
      <c r="W157" s="295"/>
      <c r="X157" s="295"/>
      <c r="Y157" s="295"/>
      <c r="Z157" s="295"/>
    </row>
    <row r="158" spans="1:26" ht="11.25" customHeight="1">
      <c r="A158" s="295"/>
      <c r="B158" s="296"/>
      <c r="C158" s="297"/>
      <c r="D158" s="297"/>
      <c r="E158" s="296"/>
      <c r="F158" s="296"/>
      <c r="G158" s="297"/>
      <c r="H158" s="296"/>
      <c r="I158" s="296"/>
      <c r="J158" s="296"/>
      <c r="K158" s="295"/>
      <c r="L158" s="295"/>
      <c r="M158" s="295"/>
      <c r="N158" s="295"/>
      <c r="O158" s="295"/>
      <c r="P158" s="295"/>
      <c r="Q158" s="295"/>
      <c r="R158" s="295"/>
      <c r="S158" s="295"/>
      <c r="T158" s="295"/>
      <c r="U158" s="295"/>
      <c r="V158" s="295"/>
      <c r="W158" s="295"/>
      <c r="X158" s="295"/>
      <c r="Y158" s="295"/>
      <c r="Z158" s="295"/>
    </row>
    <row r="159" spans="1:26" ht="11.25" customHeight="1">
      <c r="A159" s="295"/>
      <c r="B159" s="296"/>
      <c r="C159" s="297"/>
      <c r="D159" s="297"/>
      <c r="E159" s="296"/>
      <c r="F159" s="296"/>
      <c r="G159" s="297"/>
      <c r="H159" s="296"/>
      <c r="I159" s="296"/>
      <c r="J159" s="296"/>
      <c r="K159" s="295"/>
      <c r="L159" s="295"/>
      <c r="M159" s="295"/>
      <c r="N159" s="295"/>
      <c r="O159" s="295"/>
      <c r="P159" s="295"/>
      <c r="Q159" s="295"/>
      <c r="R159" s="295"/>
      <c r="S159" s="295"/>
      <c r="T159" s="295"/>
      <c r="U159" s="295"/>
      <c r="V159" s="295"/>
      <c r="W159" s="295"/>
      <c r="X159" s="295"/>
      <c r="Y159" s="295"/>
      <c r="Z159" s="295"/>
    </row>
    <row r="160" spans="1:26" ht="11.25" customHeight="1">
      <c r="A160" s="295"/>
      <c r="B160" s="296"/>
      <c r="C160" s="297"/>
      <c r="D160" s="297"/>
      <c r="E160" s="296"/>
      <c r="F160" s="296"/>
      <c r="G160" s="297"/>
      <c r="H160" s="296"/>
      <c r="I160" s="296"/>
      <c r="J160" s="296"/>
      <c r="K160" s="295"/>
      <c r="L160" s="295"/>
      <c r="M160" s="295"/>
      <c r="N160" s="295"/>
      <c r="O160" s="295"/>
      <c r="P160" s="295"/>
      <c r="Q160" s="295"/>
      <c r="R160" s="295"/>
      <c r="S160" s="295"/>
      <c r="T160" s="295"/>
      <c r="U160" s="295"/>
      <c r="V160" s="295"/>
      <c r="W160" s="295"/>
      <c r="X160" s="295"/>
      <c r="Y160" s="295"/>
      <c r="Z160" s="295"/>
    </row>
    <row r="161" spans="1:26" ht="11.25" customHeight="1">
      <c r="A161" s="295"/>
      <c r="B161" s="296"/>
      <c r="C161" s="297"/>
      <c r="D161" s="297"/>
      <c r="E161" s="296"/>
      <c r="F161" s="296"/>
      <c r="G161" s="297"/>
      <c r="H161" s="296"/>
      <c r="I161" s="296"/>
      <c r="J161" s="296"/>
      <c r="K161" s="295"/>
      <c r="L161" s="295"/>
      <c r="M161" s="295"/>
      <c r="N161" s="295"/>
      <c r="O161" s="295"/>
      <c r="P161" s="295"/>
      <c r="Q161" s="295"/>
      <c r="R161" s="295"/>
      <c r="S161" s="295"/>
      <c r="T161" s="295"/>
      <c r="U161" s="295"/>
      <c r="V161" s="295"/>
      <c r="W161" s="295"/>
      <c r="X161" s="295"/>
      <c r="Y161" s="295"/>
      <c r="Z161" s="295"/>
    </row>
    <row r="162" spans="1:26" ht="11.25" customHeight="1">
      <c r="A162" s="295"/>
      <c r="B162" s="296"/>
      <c r="C162" s="297"/>
      <c r="D162" s="297"/>
      <c r="E162" s="296"/>
      <c r="F162" s="296"/>
      <c r="G162" s="297"/>
      <c r="H162" s="296"/>
      <c r="I162" s="296"/>
      <c r="J162" s="296"/>
      <c r="K162" s="295"/>
      <c r="L162" s="295"/>
      <c r="M162" s="295"/>
      <c r="N162" s="295"/>
      <c r="O162" s="295"/>
      <c r="P162" s="295"/>
      <c r="Q162" s="295"/>
      <c r="R162" s="295"/>
      <c r="S162" s="295"/>
      <c r="T162" s="295"/>
      <c r="U162" s="295"/>
      <c r="V162" s="295"/>
      <c r="W162" s="295"/>
      <c r="X162" s="295"/>
      <c r="Y162" s="295"/>
      <c r="Z162" s="295"/>
    </row>
    <row r="163" spans="1:26" ht="11.25" customHeight="1">
      <c r="A163" s="295"/>
      <c r="B163" s="296"/>
      <c r="C163" s="297"/>
      <c r="D163" s="297"/>
      <c r="E163" s="296"/>
      <c r="F163" s="296"/>
      <c r="G163" s="297"/>
      <c r="H163" s="296"/>
      <c r="I163" s="296"/>
      <c r="J163" s="296"/>
      <c r="K163" s="295"/>
      <c r="L163" s="295"/>
      <c r="M163" s="295"/>
      <c r="N163" s="295"/>
      <c r="O163" s="295"/>
      <c r="P163" s="295"/>
      <c r="Q163" s="295"/>
      <c r="R163" s="295"/>
      <c r="S163" s="295"/>
      <c r="T163" s="295"/>
      <c r="U163" s="295"/>
      <c r="V163" s="295"/>
      <c r="W163" s="295"/>
      <c r="X163" s="295"/>
      <c r="Y163" s="295"/>
      <c r="Z163" s="295"/>
    </row>
    <row r="164" spans="1:26" ht="11.25" customHeight="1">
      <c r="A164" s="295"/>
      <c r="B164" s="296"/>
      <c r="C164" s="297"/>
      <c r="D164" s="297"/>
      <c r="E164" s="296"/>
      <c r="F164" s="296"/>
      <c r="G164" s="297"/>
      <c r="H164" s="296"/>
      <c r="I164" s="296"/>
      <c r="J164" s="296"/>
      <c r="K164" s="295"/>
      <c r="L164" s="295"/>
      <c r="M164" s="295"/>
      <c r="N164" s="295"/>
      <c r="O164" s="295"/>
      <c r="P164" s="295"/>
      <c r="Q164" s="295"/>
      <c r="R164" s="295"/>
      <c r="S164" s="295"/>
      <c r="T164" s="295"/>
      <c r="U164" s="295"/>
      <c r="V164" s="295"/>
      <c r="W164" s="295"/>
      <c r="X164" s="295"/>
      <c r="Y164" s="295"/>
      <c r="Z164" s="295"/>
    </row>
    <row r="165" spans="1:26" ht="11.25" customHeight="1">
      <c r="A165" s="295"/>
      <c r="B165" s="296"/>
      <c r="C165" s="297"/>
      <c r="D165" s="297"/>
      <c r="E165" s="296"/>
      <c r="F165" s="296"/>
      <c r="G165" s="297"/>
      <c r="H165" s="296"/>
      <c r="I165" s="296"/>
      <c r="J165" s="296"/>
      <c r="K165" s="295"/>
      <c r="L165" s="295"/>
      <c r="M165" s="295"/>
      <c r="N165" s="295"/>
      <c r="O165" s="295"/>
      <c r="P165" s="295"/>
      <c r="Q165" s="295"/>
      <c r="R165" s="295"/>
      <c r="S165" s="295"/>
      <c r="T165" s="295"/>
      <c r="U165" s="295"/>
      <c r="V165" s="295"/>
      <c r="W165" s="295"/>
      <c r="X165" s="295"/>
      <c r="Y165" s="295"/>
      <c r="Z165" s="295"/>
    </row>
    <row r="166" spans="1:26" ht="11.25" customHeight="1">
      <c r="A166" s="295"/>
      <c r="B166" s="296"/>
      <c r="C166" s="297"/>
      <c r="D166" s="297"/>
      <c r="E166" s="296"/>
      <c r="F166" s="296"/>
      <c r="G166" s="297"/>
      <c r="H166" s="296"/>
      <c r="I166" s="296"/>
      <c r="J166" s="296"/>
      <c r="K166" s="295"/>
      <c r="L166" s="295"/>
      <c r="M166" s="295"/>
      <c r="N166" s="295"/>
      <c r="O166" s="295"/>
      <c r="P166" s="295"/>
      <c r="Q166" s="295"/>
      <c r="R166" s="295"/>
      <c r="S166" s="295"/>
      <c r="T166" s="295"/>
      <c r="U166" s="295"/>
      <c r="V166" s="295"/>
      <c r="W166" s="295"/>
      <c r="X166" s="295"/>
      <c r="Y166" s="295"/>
      <c r="Z166" s="295"/>
    </row>
    <row r="167" spans="1:26" ht="11.25" customHeight="1">
      <c r="A167" s="295"/>
      <c r="B167" s="296"/>
      <c r="C167" s="297"/>
      <c r="D167" s="297"/>
      <c r="E167" s="296"/>
      <c r="F167" s="296"/>
      <c r="G167" s="297"/>
      <c r="H167" s="296"/>
      <c r="I167" s="296"/>
      <c r="J167" s="296"/>
      <c r="K167" s="295"/>
      <c r="L167" s="295"/>
      <c r="M167" s="295"/>
      <c r="N167" s="295"/>
      <c r="O167" s="295"/>
      <c r="P167" s="295"/>
      <c r="Q167" s="295"/>
      <c r="R167" s="295"/>
      <c r="S167" s="295"/>
      <c r="T167" s="295"/>
      <c r="U167" s="295"/>
      <c r="V167" s="295"/>
      <c r="W167" s="295"/>
      <c r="X167" s="295"/>
      <c r="Y167" s="295"/>
      <c r="Z167" s="295"/>
    </row>
    <row r="168" spans="1:26" ht="11.25" customHeight="1">
      <c r="A168" s="295"/>
      <c r="B168" s="296"/>
      <c r="C168" s="297"/>
      <c r="D168" s="297"/>
      <c r="E168" s="296"/>
      <c r="F168" s="296"/>
      <c r="G168" s="297"/>
      <c r="H168" s="296"/>
      <c r="I168" s="296"/>
      <c r="J168" s="296"/>
      <c r="K168" s="295"/>
      <c r="L168" s="295"/>
      <c r="M168" s="295"/>
      <c r="N168" s="295"/>
      <c r="O168" s="295"/>
      <c r="P168" s="295"/>
      <c r="Q168" s="295"/>
      <c r="R168" s="295"/>
      <c r="S168" s="295"/>
      <c r="T168" s="295"/>
      <c r="U168" s="295"/>
      <c r="V168" s="295"/>
      <c r="W168" s="295"/>
      <c r="X168" s="295"/>
      <c r="Y168" s="295"/>
      <c r="Z168" s="295"/>
    </row>
    <row r="169" spans="1:26" ht="11.25" customHeight="1">
      <c r="A169" s="295"/>
      <c r="B169" s="296"/>
      <c r="C169" s="297"/>
      <c r="D169" s="297"/>
      <c r="E169" s="296"/>
      <c r="F169" s="296"/>
      <c r="G169" s="297"/>
      <c r="H169" s="296"/>
      <c r="I169" s="296"/>
      <c r="J169" s="296"/>
      <c r="K169" s="295"/>
      <c r="L169" s="295"/>
      <c r="M169" s="295"/>
      <c r="N169" s="295"/>
      <c r="O169" s="295"/>
      <c r="P169" s="295"/>
      <c r="Q169" s="295"/>
      <c r="R169" s="295"/>
      <c r="S169" s="295"/>
      <c r="T169" s="295"/>
      <c r="U169" s="295"/>
      <c r="V169" s="295"/>
      <c r="W169" s="295"/>
      <c r="X169" s="295"/>
      <c r="Y169" s="295"/>
      <c r="Z169" s="295"/>
    </row>
    <row r="170" spans="1:26" ht="11.25" customHeight="1">
      <c r="A170" s="295"/>
      <c r="B170" s="296"/>
      <c r="C170" s="297"/>
      <c r="D170" s="297"/>
      <c r="E170" s="296"/>
      <c r="F170" s="296"/>
      <c r="G170" s="297"/>
      <c r="H170" s="296"/>
      <c r="I170" s="296"/>
      <c r="J170" s="296"/>
      <c r="K170" s="295"/>
      <c r="L170" s="295"/>
      <c r="M170" s="295"/>
      <c r="N170" s="295"/>
      <c r="O170" s="295"/>
      <c r="P170" s="295"/>
      <c r="Q170" s="295"/>
      <c r="R170" s="295"/>
      <c r="S170" s="295"/>
      <c r="T170" s="295"/>
      <c r="U170" s="295"/>
      <c r="V170" s="295"/>
      <c r="W170" s="295"/>
      <c r="X170" s="295"/>
      <c r="Y170" s="295"/>
      <c r="Z170" s="295"/>
    </row>
    <row r="171" spans="1:26" ht="11.25" customHeight="1">
      <c r="A171" s="295"/>
      <c r="B171" s="296"/>
      <c r="C171" s="297"/>
      <c r="D171" s="297"/>
      <c r="E171" s="296"/>
      <c r="F171" s="296"/>
      <c r="G171" s="297"/>
      <c r="H171" s="296"/>
      <c r="I171" s="296"/>
      <c r="J171" s="296"/>
      <c r="K171" s="295"/>
      <c r="L171" s="295"/>
      <c r="M171" s="295"/>
      <c r="N171" s="295"/>
      <c r="O171" s="295"/>
      <c r="P171" s="295"/>
      <c r="Q171" s="295"/>
      <c r="R171" s="295"/>
      <c r="S171" s="295"/>
      <c r="T171" s="295"/>
      <c r="U171" s="295"/>
      <c r="V171" s="295"/>
      <c r="W171" s="295"/>
      <c r="X171" s="295"/>
      <c r="Y171" s="295"/>
      <c r="Z171" s="295"/>
    </row>
    <row r="172" spans="1:26" ht="11.25" customHeight="1">
      <c r="A172" s="295"/>
      <c r="B172" s="296"/>
      <c r="C172" s="297"/>
      <c r="D172" s="297"/>
      <c r="E172" s="296"/>
      <c r="F172" s="296"/>
      <c r="G172" s="297"/>
      <c r="H172" s="296"/>
      <c r="I172" s="296"/>
      <c r="J172" s="296"/>
      <c r="K172" s="295"/>
      <c r="L172" s="295"/>
      <c r="M172" s="295"/>
      <c r="N172" s="295"/>
      <c r="O172" s="295"/>
      <c r="P172" s="295"/>
      <c r="Q172" s="295"/>
      <c r="R172" s="295"/>
      <c r="S172" s="295"/>
      <c r="T172" s="295"/>
      <c r="U172" s="295"/>
      <c r="V172" s="295"/>
      <c r="W172" s="295"/>
      <c r="X172" s="295"/>
      <c r="Y172" s="295"/>
      <c r="Z172" s="295"/>
    </row>
    <row r="173" spans="1:26" ht="11.25" customHeight="1">
      <c r="A173" s="295"/>
      <c r="B173" s="296"/>
      <c r="C173" s="297"/>
      <c r="D173" s="297"/>
      <c r="E173" s="296"/>
      <c r="F173" s="296"/>
      <c r="G173" s="297"/>
      <c r="H173" s="296"/>
      <c r="I173" s="296"/>
      <c r="J173" s="296"/>
      <c r="K173" s="295"/>
      <c r="L173" s="295"/>
      <c r="M173" s="295"/>
      <c r="N173" s="295"/>
      <c r="O173" s="295"/>
      <c r="P173" s="295"/>
      <c r="Q173" s="295"/>
      <c r="R173" s="295"/>
      <c r="S173" s="295"/>
      <c r="T173" s="295"/>
      <c r="U173" s="295"/>
      <c r="V173" s="295"/>
      <c r="W173" s="295"/>
      <c r="X173" s="295"/>
      <c r="Y173" s="295"/>
      <c r="Z173" s="295"/>
    </row>
    <row r="174" spans="1:26" ht="11.25" customHeight="1">
      <c r="A174" s="295"/>
      <c r="B174" s="296"/>
      <c r="C174" s="297"/>
      <c r="D174" s="297"/>
      <c r="E174" s="296"/>
      <c r="F174" s="296"/>
      <c r="G174" s="297"/>
      <c r="H174" s="296"/>
      <c r="I174" s="296"/>
      <c r="J174" s="296"/>
      <c r="K174" s="295"/>
      <c r="L174" s="295"/>
      <c r="M174" s="295"/>
      <c r="N174" s="295"/>
      <c r="O174" s="295"/>
      <c r="P174" s="295"/>
      <c r="Q174" s="295"/>
      <c r="R174" s="295"/>
      <c r="S174" s="295"/>
      <c r="T174" s="295"/>
      <c r="U174" s="295"/>
      <c r="V174" s="295"/>
      <c r="W174" s="295"/>
      <c r="X174" s="295"/>
      <c r="Y174" s="295"/>
      <c r="Z174" s="295"/>
    </row>
    <row r="175" spans="1:26" ht="11.25" customHeight="1">
      <c r="A175" s="295"/>
      <c r="B175" s="296"/>
      <c r="C175" s="297"/>
      <c r="D175" s="297"/>
      <c r="E175" s="296"/>
      <c r="F175" s="296"/>
      <c r="G175" s="297"/>
      <c r="H175" s="296"/>
      <c r="I175" s="296"/>
      <c r="J175" s="296"/>
      <c r="K175" s="295"/>
      <c r="L175" s="295"/>
      <c r="M175" s="295"/>
      <c r="N175" s="295"/>
      <c r="O175" s="295"/>
      <c r="P175" s="295"/>
      <c r="Q175" s="295"/>
      <c r="R175" s="295"/>
      <c r="S175" s="295"/>
      <c r="T175" s="295"/>
      <c r="U175" s="295"/>
      <c r="V175" s="295"/>
      <c r="W175" s="295"/>
      <c r="X175" s="295"/>
      <c r="Y175" s="295"/>
      <c r="Z175" s="295"/>
    </row>
    <row r="176" spans="1:26" ht="11.25" customHeight="1">
      <c r="A176" s="295"/>
      <c r="B176" s="296"/>
      <c r="C176" s="297"/>
      <c r="D176" s="297"/>
      <c r="E176" s="296"/>
      <c r="F176" s="296"/>
      <c r="G176" s="297"/>
      <c r="H176" s="296"/>
      <c r="I176" s="296"/>
      <c r="J176" s="296"/>
      <c r="K176" s="295"/>
      <c r="L176" s="295"/>
      <c r="M176" s="295"/>
      <c r="N176" s="295"/>
      <c r="O176" s="295"/>
      <c r="P176" s="295"/>
      <c r="Q176" s="295"/>
      <c r="R176" s="295"/>
      <c r="S176" s="295"/>
      <c r="T176" s="295"/>
      <c r="U176" s="295"/>
      <c r="V176" s="295"/>
      <c r="W176" s="295"/>
      <c r="X176" s="295"/>
      <c r="Y176" s="295"/>
      <c r="Z176" s="295"/>
    </row>
    <row r="177" spans="1:26" ht="11.25" customHeight="1">
      <c r="A177" s="295"/>
      <c r="B177" s="296"/>
      <c r="C177" s="297"/>
      <c r="D177" s="297"/>
      <c r="E177" s="296"/>
      <c r="F177" s="296"/>
      <c r="G177" s="297"/>
      <c r="H177" s="296"/>
      <c r="I177" s="296"/>
      <c r="J177" s="296"/>
      <c r="K177" s="295"/>
      <c r="L177" s="295"/>
      <c r="M177" s="295"/>
      <c r="N177" s="295"/>
      <c r="O177" s="295"/>
      <c r="P177" s="295"/>
      <c r="Q177" s="295"/>
      <c r="R177" s="295"/>
      <c r="S177" s="295"/>
      <c r="T177" s="295"/>
      <c r="U177" s="295"/>
      <c r="V177" s="295"/>
      <c r="W177" s="295"/>
      <c r="X177" s="295"/>
      <c r="Y177" s="295"/>
      <c r="Z177" s="295"/>
    </row>
    <row r="178" spans="1:26" ht="11.25" customHeight="1">
      <c r="A178" s="295"/>
      <c r="B178" s="296"/>
      <c r="C178" s="297"/>
      <c r="D178" s="297"/>
      <c r="E178" s="296"/>
      <c r="F178" s="296"/>
      <c r="G178" s="297"/>
      <c r="H178" s="296"/>
      <c r="I178" s="296"/>
      <c r="J178" s="296"/>
      <c r="K178" s="295"/>
      <c r="L178" s="295"/>
      <c r="M178" s="295"/>
      <c r="N178" s="295"/>
      <c r="O178" s="295"/>
      <c r="P178" s="295"/>
      <c r="Q178" s="295"/>
      <c r="R178" s="295"/>
      <c r="S178" s="295"/>
      <c r="T178" s="295"/>
      <c r="U178" s="295"/>
      <c r="V178" s="295"/>
      <c r="W178" s="295"/>
      <c r="X178" s="295"/>
      <c r="Y178" s="295"/>
      <c r="Z178" s="295"/>
    </row>
    <row r="179" spans="1:26" ht="11.25" customHeight="1">
      <c r="A179" s="295"/>
      <c r="B179" s="296"/>
      <c r="C179" s="297"/>
      <c r="D179" s="297"/>
      <c r="E179" s="296"/>
      <c r="F179" s="296"/>
      <c r="G179" s="297"/>
      <c r="H179" s="296"/>
      <c r="I179" s="296"/>
      <c r="J179" s="296"/>
      <c r="K179" s="295"/>
      <c r="L179" s="295"/>
      <c r="M179" s="295"/>
      <c r="N179" s="295"/>
      <c r="O179" s="295"/>
      <c r="P179" s="295"/>
      <c r="Q179" s="295"/>
      <c r="R179" s="295"/>
      <c r="S179" s="295"/>
      <c r="T179" s="295"/>
      <c r="U179" s="295"/>
      <c r="V179" s="295"/>
      <c r="W179" s="295"/>
      <c r="X179" s="295"/>
      <c r="Y179" s="295"/>
      <c r="Z179" s="295"/>
    </row>
    <row r="180" spans="1:26" ht="11.25" customHeight="1">
      <c r="A180" s="295"/>
      <c r="B180" s="296"/>
      <c r="C180" s="297"/>
      <c r="D180" s="297"/>
      <c r="E180" s="296"/>
      <c r="F180" s="296"/>
      <c r="G180" s="297"/>
      <c r="H180" s="296"/>
      <c r="I180" s="296"/>
      <c r="J180" s="296"/>
      <c r="K180" s="295"/>
      <c r="L180" s="295"/>
      <c r="M180" s="295"/>
      <c r="N180" s="295"/>
      <c r="O180" s="295"/>
      <c r="P180" s="295"/>
      <c r="Q180" s="295"/>
      <c r="R180" s="295"/>
      <c r="S180" s="295"/>
      <c r="T180" s="295"/>
      <c r="U180" s="295"/>
      <c r="V180" s="295"/>
      <c r="W180" s="295"/>
      <c r="X180" s="295"/>
      <c r="Y180" s="295"/>
      <c r="Z180" s="295"/>
    </row>
    <row r="181" spans="1:26" ht="11.25" customHeight="1">
      <c r="A181" s="295"/>
      <c r="B181" s="296"/>
      <c r="C181" s="297"/>
      <c r="D181" s="297"/>
      <c r="E181" s="296"/>
      <c r="F181" s="296"/>
      <c r="G181" s="297"/>
      <c r="H181" s="296"/>
      <c r="I181" s="296"/>
      <c r="J181" s="296"/>
      <c r="K181" s="295"/>
      <c r="L181" s="295"/>
      <c r="M181" s="295"/>
      <c r="N181" s="295"/>
      <c r="O181" s="295"/>
      <c r="P181" s="295"/>
      <c r="Q181" s="295"/>
      <c r="R181" s="295"/>
      <c r="S181" s="295"/>
      <c r="T181" s="295"/>
      <c r="U181" s="295"/>
      <c r="V181" s="295"/>
      <c r="W181" s="295"/>
      <c r="X181" s="295"/>
      <c r="Y181" s="295"/>
      <c r="Z181" s="295"/>
    </row>
    <row r="182" spans="1:26" ht="11.25" customHeight="1">
      <c r="A182" s="295"/>
      <c r="B182" s="296"/>
      <c r="C182" s="297"/>
      <c r="D182" s="297"/>
      <c r="E182" s="296"/>
      <c r="F182" s="296"/>
      <c r="G182" s="297"/>
      <c r="H182" s="296"/>
      <c r="I182" s="296"/>
      <c r="J182" s="296"/>
      <c r="K182" s="295"/>
      <c r="L182" s="295"/>
      <c r="M182" s="295"/>
      <c r="N182" s="295"/>
      <c r="O182" s="295"/>
      <c r="P182" s="295"/>
      <c r="Q182" s="295"/>
      <c r="R182" s="295"/>
      <c r="S182" s="295"/>
      <c r="T182" s="295"/>
      <c r="U182" s="295"/>
      <c r="V182" s="295"/>
      <c r="W182" s="295"/>
      <c r="X182" s="295"/>
      <c r="Y182" s="295"/>
      <c r="Z182" s="295"/>
    </row>
    <row r="183" spans="1:26" ht="11.25" customHeight="1">
      <c r="A183" s="295"/>
      <c r="B183" s="296"/>
      <c r="C183" s="297"/>
      <c r="D183" s="297"/>
      <c r="E183" s="296"/>
      <c r="F183" s="296"/>
      <c r="G183" s="297"/>
      <c r="H183" s="296"/>
      <c r="I183" s="296"/>
      <c r="J183" s="296"/>
      <c r="K183" s="295"/>
      <c r="L183" s="295"/>
      <c r="M183" s="295"/>
      <c r="N183" s="295"/>
      <c r="O183" s="295"/>
      <c r="P183" s="295"/>
      <c r="Q183" s="295"/>
      <c r="R183" s="295"/>
      <c r="S183" s="295"/>
      <c r="T183" s="295"/>
      <c r="U183" s="295"/>
      <c r="V183" s="295"/>
      <c r="W183" s="295"/>
      <c r="X183" s="295"/>
      <c r="Y183" s="295"/>
      <c r="Z183" s="295"/>
    </row>
    <row r="184" spans="1:26" ht="11.25" customHeight="1">
      <c r="A184" s="295"/>
      <c r="B184" s="296"/>
      <c r="C184" s="297"/>
      <c r="D184" s="297"/>
      <c r="E184" s="296"/>
      <c r="F184" s="296"/>
      <c r="G184" s="297"/>
      <c r="H184" s="296"/>
      <c r="I184" s="296"/>
      <c r="J184" s="296"/>
      <c r="K184" s="295"/>
      <c r="L184" s="295"/>
      <c r="M184" s="295"/>
      <c r="N184" s="295"/>
      <c r="O184" s="295"/>
      <c r="P184" s="295"/>
      <c r="Q184" s="295"/>
      <c r="R184" s="295"/>
      <c r="S184" s="295"/>
      <c r="T184" s="295"/>
      <c r="U184" s="295"/>
      <c r="V184" s="295"/>
      <c r="W184" s="295"/>
      <c r="X184" s="295"/>
      <c r="Y184" s="295"/>
      <c r="Z184" s="295"/>
    </row>
    <row r="185" spans="1:26" ht="11.25" customHeight="1">
      <c r="A185" s="295"/>
      <c r="B185" s="296"/>
      <c r="C185" s="297"/>
      <c r="D185" s="297"/>
      <c r="E185" s="296"/>
      <c r="F185" s="296"/>
      <c r="G185" s="297"/>
      <c r="H185" s="296"/>
      <c r="I185" s="296"/>
      <c r="J185" s="296"/>
      <c r="K185" s="295"/>
      <c r="L185" s="295"/>
      <c r="M185" s="295"/>
      <c r="N185" s="295"/>
      <c r="O185" s="295"/>
      <c r="P185" s="295"/>
      <c r="Q185" s="295"/>
      <c r="R185" s="295"/>
      <c r="S185" s="295"/>
      <c r="T185" s="295"/>
      <c r="U185" s="295"/>
      <c r="V185" s="295"/>
      <c r="W185" s="295"/>
      <c r="X185" s="295"/>
      <c r="Y185" s="295"/>
      <c r="Z185" s="295"/>
    </row>
    <row r="186" spans="1:26" ht="11.25" customHeight="1">
      <c r="A186" s="295"/>
      <c r="B186" s="296"/>
      <c r="C186" s="297"/>
      <c r="D186" s="297"/>
      <c r="E186" s="296"/>
      <c r="F186" s="296"/>
      <c r="G186" s="297"/>
      <c r="H186" s="296"/>
      <c r="I186" s="296"/>
      <c r="J186" s="296"/>
      <c r="K186" s="295"/>
      <c r="L186" s="295"/>
      <c r="M186" s="295"/>
      <c r="N186" s="295"/>
      <c r="O186" s="295"/>
      <c r="P186" s="295"/>
      <c r="Q186" s="295"/>
      <c r="R186" s="295"/>
      <c r="S186" s="295"/>
      <c r="T186" s="295"/>
      <c r="U186" s="295"/>
      <c r="V186" s="295"/>
      <c r="W186" s="295"/>
      <c r="X186" s="295"/>
      <c r="Y186" s="295"/>
      <c r="Z186" s="295"/>
    </row>
    <row r="187" spans="1:26" ht="11.25" customHeight="1">
      <c r="A187" s="295"/>
      <c r="B187" s="296"/>
      <c r="C187" s="297"/>
      <c r="D187" s="297"/>
      <c r="E187" s="296"/>
      <c r="F187" s="296"/>
      <c r="G187" s="297"/>
      <c r="H187" s="296"/>
      <c r="I187" s="296"/>
      <c r="J187" s="296"/>
      <c r="K187" s="295"/>
      <c r="L187" s="295"/>
      <c r="M187" s="295"/>
      <c r="N187" s="295"/>
      <c r="O187" s="295"/>
      <c r="P187" s="295"/>
      <c r="Q187" s="295"/>
      <c r="R187" s="295"/>
      <c r="S187" s="295"/>
      <c r="T187" s="295"/>
      <c r="U187" s="295"/>
      <c r="V187" s="295"/>
      <c r="W187" s="295"/>
      <c r="X187" s="295"/>
      <c r="Y187" s="295"/>
      <c r="Z187" s="295"/>
    </row>
    <row r="188" spans="1:26" ht="11.25" customHeight="1">
      <c r="A188" s="295"/>
      <c r="B188" s="296"/>
      <c r="C188" s="297"/>
      <c r="D188" s="297"/>
      <c r="E188" s="296"/>
      <c r="F188" s="296"/>
      <c r="G188" s="297"/>
      <c r="H188" s="296"/>
      <c r="I188" s="296"/>
      <c r="J188" s="296"/>
      <c r="K188" s="295"/>
      <c r="L188" s="295"/>
      <c r="M188" s="295"/>
      <c r="N188" s="295"/>
      <c r="O188" s="295"/>
      <c r="P188" s="295"/>
      <c r="Q188" s="295"/>
      <c r="R188" s="295"/>
      <c r="S188" s="295"/>
      <c r="T188" s="295"/>
      <c r="U188" s="295"/>
      <c r="V188" s="295"/>
      <c r="W188" s="295"/>
      <c r="X188" s="295"/>
      <c r="Y188" s="295"/>
      <c r="Z188" s="295"/>
    </row>
    <row r="189" spans="1:26" ht="11.25" customHeight="1">
      <c r="A189" s="295"/>
      <c r="B189" s="296"/>
      <c r="C189" s="297"/>
      <c r="D189" s="297"/>
      <c r="E189" s="296"/>
      <c r="F189" s="296"/>
      <c r="G189" s="297"/>
      <c r="H189" s="296"/>
      <c r="I189" s="296"/>
      <c r="J189" s="296"/>
      <c r="K189" s="295"/>
      <c r="L189" s="295"/>
      <c r="M189" s="295"/>
      <c r="N189" s="295"/>
      <c r="O189" s="295"/>
      <c r="P189" s="295"/>
      <c r="Q189" s="295"/>
      <c r="R189" s="295"/>
      <c r="S189" s="295"/>
      <c r="T189" s="295"/>
      <c r="U189" s="295"/>
      <c r="V189" s="295"/>
      <c r="W189" s="295"/>
      <c r="X189" s="295"/>
      <c r="Y189" s="295"/>
      <c r="Z189" s="295"/>
    </row>
    <row r="190" spans="1:26" ht="11.25" customHeight="1">
      <c r="A190" s="295"/>
      <c r="B190" s="296"/>
      <c r="C190" s="297"/>
      <c r="D190" s="297"/>
      <c r="E190" s="296"/>
      <c r="F190" s="296"/>
      <c r="G190" s="297"/>
      <c r="H190" s="296"/>
      <c r="I190" s="296"/>
      <c r="J190" s="296"/>
      <c r="K190" s="295"/>
      <c r="L190" s="295"/>
      <c r="M190" s="295"/>
      <c r="N190" s="295"/>
      <c r="O190" s="295"/>
      <c r="P190" s="295"/>
      <c r="Q190" s="295"/>
      <c r="R190" s="295"/>
      <c r="S190" s="295"/>
      <c r="T190" s="295"/>
      <c r="U190" s="295"/>
      <c r="V190" s="295"/>
      <c r="W190" s="295"/>
      <c r="X190" s="295"/>
      <c r="Y190" s="295"/>
      <c r="Z190" s="295"/>
    </row>
    <row r="191" spans="1:26" ht="11.25" customHeight="1">
      <c r="A191" s="295"/>
      <c r="B191" s="296"/>
      <c r="C191" s="297"/>
      <c r="D191" s="297"/>
      <c r="E191" s="296"/>
      <c r="F191" s="296"/>
      <c r="G191" s="297"/>
      <c r="H191" s="296"/>
      <c r="I191" s="296"/>
      <c r="J191" s="296"/>
      <c r="K191" s="295"/>
      <c r="L191" s="295"/>
      <c r="M191" s="295"/>
      <c r="N191" s="295"/>
      <c r="O191" s="295"/>
      <c r="P191" s="295"/>
      <c r="Q191" s="295"/>
      <c r="R191" s="295"/>
      <c r="S191" s="295"/>
      <c r="T191" s="295"/>
      <c r="U191" s="295"/>
      <c r="V191" s="295"/>
      <c r="W191" s="295"/>
      <c r="X191" s="295"/>
      <c r="Y191" s="295"/>
      <c r="Z191" s="295"/>
    </row>
    <row r="192" spans="1:26" ht="11.25" customHeight="1">
      <c r="A192" s="295"/>
      <c r="B192" s="296"/>
      <c r="C192" s="297"/>
      <c r="D192" s="297"/>
      <c r="E192" s="296"/>
      <c r="F192" s="296"/>
      <c r="G192" s="297"/>
      <c r="H192" s="296"/>
      <c r="I192" s="296"/>
      <c r="J192" s="296"/>
      <c r="K192" s="295"/>
      <c r="L192" s="295"/>
      <c r="M192" s="295"/>
      <c r="N192" s="295"/>
      <c r="O192" s="295"/>
      <c r="P192" s="295"/>
      <c r="Q192" s="295"/>
      <c r="R192" s="295"/>
      <c r="S192" s="295"/>
      <c r="T192" s="295"/>
      <c r="U192" s="295"/>
      <c r="V192" s="295"/>
      <c r="W192" s="295"/>
      <c r="X192" s="295"/>
      <c r="Y192" s="295"/>
      <c r="Z192" s="295"/>
    </row>
    <row r="193" spans="1:26" ht="11.25" customHeight="1">
      <c r="A193" s="295"/>
      <c r="B193" s="296"/>
      <c r="C193" s="297"/>
      <c r="D193" s="297"/>
      <c r="E193" s="296"/>
      <c r="F193" s="296"/>
      <c r="G193" s="297"/>
      <c r="H193" s="296"/>
      <c r="I193" s="296"/>
      <c r="J193" s="296"/>
      <c r="K193" s="295"/>
      <c r="L193" s="295"/>
      <c r="M193" s="295"/>
      <c r="N193" s="295"/>
      <c r="O193" s="295"/>
      <c r="P193" s="295"/>
      <c r="Q193" s="295"/>
      <c r="R193" s="295"/>
      <c r="S193" s="295"/>
      <c r="T193" s="295"/>
      <c r="U193" s="295"/>
      <c r="V193" s="295"/>
      <c r="W193" s="295"/>
      <c r="X193" s="295"/>
      <c r="Y193" s="295"/>
      <c r="Z193" s="295"/>
    </row>
    <row r="194" spans="1:26" ht="11.25" customHeight="1">
      <c r="A194" s="295"/>
      <c r="B194" s="296"/>
      <c r="C194" s="297"/>
      <c r="D194" s="297"/>
      <c r="E194" s="296"/>
      <c r="F194" s="296"/>
      <c r="G194" s="297"/>
      <c r="H194" s="296"/>
      <c r="I194" s="296"/>
      <c r="J194" s="296"/>
      <c r="K194" s="295"/>
      <c r="L194" s="295"/>
      <c r="M194" s="295"/>
      <c r="N194" s="295"/>
      <c r="O194" s="295"/>
      <c r="P194" s="295"/>
      <c r="Q194" s="295"/>
      <c r="R194" s="295"/>
      <c r="S194" s="295"/>
      <c r="T194" s="295"/>
      <c r="U194" s="295"/>
      <c r="V194" s="295"/>
      <c r="W194" s="295"/>
      <c r="X194" s="295"/>
      <c r="Y194" s="295"/>
      <c r="Z194" s="295"/>
    </row>
    <row r="195" spans="1:26" ht="11.25" customHeight="1">
      <c r="A195" s="295"/>
      <c r="B195" s="296"/>
      <c r="C195" s="297"/>
      <c r="D195" s="297"/>
      <c r="E195" s="296"/>
      <c r="F195" s="296"/>
      <c r="G195" s="297"/>
      <c r="H195" s="296"/>
      <c r="I195" s="296"/>
      <c r="J195" s="296"/>
      <c r="K195" s="295"/>
      <c r="L195" s="295"/>
      <c r="M195" s="295"/>
      <c r="N195" s="295"/>
      <c r="O195" s="295"/>
      <c r="P195" s="295"/>
      <c r="Q195" s="295"/>
      <c r="R195" s="295"/>
      <c r="S195" s="295"/>
      <c r="T195" s="295"/>
      <c r="U195" s="295"/>
      <c r="V195" s="295"/>
      <c r="W195" s="295"/>
      <c r="X195" s="295"/>
      <c r="Y195" s="295"/>
      <c r="Z195" s="295"/>
    </row>
    <row r="196" spans="1:26" ht="11.25" customHeight="1">
      <c r="A196" s="295"/>
      <c r="B196" s="296"/>
      <c r="C196" s="297"/>
      <c r="D196" s="297"/>
      <c r="E196" s="296"/>
      <c r="F196" s="296"/>
      <c r="G196" s="297"/>
      <c r="H196" s="296"/>
      <c r="I196" s="296"/>
      <c r="J196" s="296"/>
      <c r="K196" s="295"/>
      <c r="L196" s="295"/>
      <c r="M196" s="295"/>
      <c r="N196" s="295"/>
      <c r="O196" s="295"/>
      <c r="P196" s="295"/>
      <c r="Q196" s="295"/>
      <c r="R196" s="295"/>
      <c r="S196" s="295"/>
      <c r="T196" s="295"/>
      <c r="U196" s="295"/>
      <c r="V196" s="295"/>
      <c r="W196" s="295"/>
      <c r="X196" s="295"/>
      <c r="Y196" s="295"/>
      <c r="Z196" s="295"/>
    </row>
    <row r="197" spans="1:26" ht="11.25" customHeight="1">
      <c r="A197" s="295"/>
      <c r="B197" s="296"/>
      <c r="C197" s="297"/>
      <c r="D197" s="297"/>
      <c r="E197" s="296"/>
      <c r="F197" s="296"/>
      <c r="G197" s="297"/>
      <c r="H197" s="296"/>
      <c r="I197" s="296"/>
      <c r="J197" s="296"/>
      <c r="K197" s="295"/>
      <c r="L197" s="295"/>
      <c r="M197" s="295"/>
      <c r="N197" s="295"/>
      <c r="O197" s="295"/>
      <c r="P197" s="295"/>
      <c r="Q197" s="295"/>
      <c r="R197" s="295"/>
      <c r="S197" s="295"/>
      <c r="T197" s="295"/>
      <c r="U197" s="295"/>
      <c r="V197" s="295"/>
      <c r="W197" s="295"/>
      <c r="X197" s="295"/>
      <c r="Y197" s="295"/>
      <c r="Z197" s="295"/>
    </row>
    <row r="198" spans="1:26" ht="11.25" customHeight="1">
      <c r="A198" s="295"/>
      <c r="B198" s="296"/>
      <c r="C198" s="297"/>
      <c r="D198" s="297"/>
      <c r="E198" s="296"/>
      <c r="F198" s="296"/>
      <c r="G198" s="297"/>
      <c r="H198" s="296"/>
      <c r="I198" s="296"/>
      <c r="J198" s="296"/>
      <c r="K198" s="295"/>
      <c r="L198" s="295"/>
      <c r="M198" s="295"/>
      <c r="N198" s="295"/>
      <c r="O198" s="295"/>
      <c r="P198" s="295"/>
      <c r="Q198" s="295"/>
      <c r="R198" s="295"/>
      <c r="S198" s="295"/>
      <c r="T198" s="295"/>
      <c r="U198" s="295"/>
      <c r="V198" s="295"/>
      <c r="W198" s="295"/>
      <c r="X198" s="295"/>
      <c r="Y198" s="295"/>
      <c r="Z198" s="295"/>
    </row>
    <row r="199" spans="1:26" ht="11.25" customHeight="1">
      <c r="A199" s="295"/>
      <c r="B199" s="296"/>
      <c r="C199" s="297"/>
      <c r="D199" s="297"/>
      <c r="E199" s="296"/>
      <c r="F199" s="296"/>
      <c r="G199" s="297"/>
      <c r="H199" s="296"/>
      <c r="I199" s="296"/>
      <c r="J199" s="296"/>
      <c r="K199" s="295"/>
      <c r="L199" s="295"/>
      <c r="M199" s="295"/>
      <c r="N199" s="295"/>
      <c r="O199" s="295"/>
      <c r="P199" s="295"/>
      <c r="Q199" s="295"/>
      <c r="R199" s="295"/>
      <c r="S199" s="295"/>
      <c r="T199" s="295"/>
      <c r="U199" s="295"/>
      <c r="V199" s="295"/>
      <c r="W199" s="295"/>
      <c r="X199" s="295"/>
      <c r="Y199" s="295"/>
      <c r="Z199" s="295"/>
    </row>
    <row r="200" spans="1:26" ht="11.25" customHeight="1">
      <c r="A200" s="295"/>
      <c r="B200" s="296"/>
      <c r="C200" s="297"/>
      <c r="D200" s="297"/>
      <c r="E200" s="296"/>
      <c r="F200" s="296"/>
      <c r="G200" s="297"/>
      <c r="H200" s="296"/>
      <c r="I200" s="296"/>
      <c r="J200" s="296"/>
      <c r="K200" s="295"/>
      <c r="L200" s="295"/>
      <c r="M200" s="295"/>
      <c r="N200" s="295"/>
      <c r="O200" s="295"/>
      <c r="P200" s="295"/>
      <c r="Q200" s="295"/>
      <c r="R200" s="295"/>
      <c r="S200" s="295"/>
      <c r="T200" s="295"/>
      <c r="U200" s="295"/>
      <c r="V200" s="295"/>
      <c r="W200" s="295"/>
      <c r="X200" s="295"/>
      <c r="Y200" s="295"/>
      <c r="Z200" s="295"/>
    </row>
    <row r="201" spans="1:26" ht="11.25" customHeight="1">
      <c r="A201" s="295"/>
      <c r="B201" s="296"/>
      <c r="C201" s="297"/>
      <c r="D201" s="297"/>
      <c r="E201" s="296"/>
      <c r="F201" s="296"/>
      <c r="G201" s="297"/>
      <c r="H201" s="296"/>
      <c r="I201" s="296"/>
      <c r="J201" s="296"/>
      <c r="K201" s="295"/>
      <c r="L201" s="295"/>
      <c r="M201" s="295"/>
      <c r="N201" s="295"/>
      <c r="O201" s="295"/>
      <c r="P201" s="295"/>
      <c r="Q201" s="295"/>
      <c r="R201" s="295"/>
      <c r="S201" s="295"/>
      <c r="T201" s="295"/>
      <c r="U201" s="295"/>
      <c r="V201" s="295"/>
      <c r="W201" s="295"/>
      <c r="X201" s="295"/>
      <c r="Y201" s="295"/>
      <c r="Z201" s="295"/>
    </row>
    <row r="202" spans="1:26" ht="11.25" customHeight="1">
      <c r="A202" s="295"/>
      <c r="B202" s="296"/>
      <c r="C202" s="297"/>
      <c r="D202" s="297"/>
      <c r="E202" s="296"/>
      <c r="F202" s="296"/>
      <c r="G202" s="297"/>
      <c r="H202" s="296"/>
      <c r="I202" s="296"/>
      <c r="J202" s="296"/>
      <c r="K202" s="295"/>
      <c r="L202" s="295"/>
      <c r="M202" s="295"/>
      <c r="N202" s="295"/>
      <c r="O202" s="295"/>
      <c r="P202" s="295"/>
      <c r="Q202" s="295"/>
      <c r="R202" s="295"/>
      <c r="S202" s="295"/>
      <c r="T202" s="295"/>
      <c r="U202" s="295"/>
      <c r="V202" s="295"/>
      <c r="W202" s="295"/>
      <c r="X202" s="295"/>
      <c r="Y202" s="295"/>
      <c r="Z202" s="295"/>
    </row>
    <row r="203" spans="1:26" ht="11.25" customHeight="1">
      <c r="A203" s="295"/>
      <c r="B203" s="296"/>
      <c r="C203" s="297"/>
      <c r="D203" s="297"/>
      <c r="E203" s="296"/>
      <c r="F203" s="296"/>
      <c r="G203" s="297"/>
      <c r="H203" s="296"/>
      <c r="I203" s="296"/>
      <c r="J203" s="296"/>
      <c r="K203" s="295"/>
      <c r="L203" s="295"/>
      <c r="M203" s="295"/>
      <c r="N203" s="295"/>
      <c r="O203" s="295"/>
      <c r="P203" s="295"/>
      <c r="Q203" s="295"/>
      <c r="R203" s="295"/>
      <c r="S203" s="295"/>
      <c r="T203" s="295"/>
      <c r="U203" s="295"/>
      <c r="V203" s="295"/>
      <c r="W203" s="295"/>
      <c r="X203" s="295"/>
      <c r="Y203" s="295"/>
      <c r="Z203" s="295"/>
    </row>
    <row r="204" spans="1:26" ht="11.25" customHeight="1">
      <c r="A204" s="295"/>
      <c r="B204" s="296"/>
      <c r="C204" s="297"/>
      <c r="D204" s="297"/>
      <c r="E204" s="296"/>
      <c r="F204" s="296"/>
      <c r="G204" s="297"/>
      <c r="H204" s="296"/>
      <c r="I204" s="296"/>
      <c r="J204" s="296"/>
      <c r="K204" s="295"/>
      <c r="L204" s="295"/>
      <c r="M204" s="295"/>
      <c r="N204" s="295"/>
      <c r="O204" s="295"/>
      <c r="P204" s="295"/>
      <c r="Q204" s="295"/>
      <c r="R204" s="295"/>
      <c r="S204" s="295"/>
      <c r="T204" s="295"/>
      <c r="U204" s="295"/>
      <c r="V204" s="295"/>
      <c r="W204" s="295"/>
      <c r="X204" s="295"/>
      <c r="Y204" s="295"/>
      <c r="Z204" s="295"/>
    </row>
    <row r="205" spans="1:26" ht="11.25" customHeight="1">
      <c r="A205" s="295"/>
      <c r="B205" s="296"/>
      <c r="C205" s="297"/>
      <c r="D205" s="297"/>
      <c r="E205" s="296"/>
      <c r="F205" s="296"/>
      <c r="G205" s="297"/>
      <c r="H205" s="296"/>
      <c r="I205" s="296"/>
      <c r="J205" s="296"/>
      <c r="K205" s="295"/>
      <c r="L205" s="295"/>
      <c r="M205" s="295"/>
      <c r="N205" s="295"/>
      <c r="O205" s="295"/>
      <c r="P205" s="295"/>
      <c r="Q205" s="295"/>
      <c r="R205" s="295"/>
      <c r="S205" s="295"/>
      <c r="T205" s="295"/>
      <c r="U205" s="295"/>
      <c r="V205" s="295"/>
      <c r="W205" s="295"/>
      <c r="X205" s="295"/>
      <c r="Y205" s="295"/>
      <c r="Z205" s="295"/>
    </row>
    <row r="206" spans="1:26" ht="11.25" customHeight="1">
      <c r="A206" s="295"/>
      <c r="B206" s="296"/>
      <c r="C206" s="297"/>
      <c r="D206" s="297"/>
      <c r="E206" s="296"/>
      <c r="F206" s="296"/>
      <c r="G206" s="297"/>
      <c r="H206" s="296"/>
      <c r="I206" s="296"/>
      <c r="J206" s="296"/>
      <c r="K206" s="295"/>
      <c r="L206" s="295"/>
      <c r="M206" s="295"/>
      <c r="N206" s="295"/>
      <c r="O206" s="295"/>
      <c r="P206" s="295"/>
      <c r="Q206" s="295"/>
      <c r="R206" s="295"/>
      <c r="S206" s="295"/>
      <c r="T206" s="295"/>
      <c r="U206" s="295"/>
      <c r="V206" s="295"/>
      <c r="W206" s="295"/>
      <c r="X206" s="295"/>
      <c r="Y206" s="295"/>
      <c r="Z206" s="295"/>
    </row>
    <row r="207" spans="1:26" ht="11.25" customHeight="1">
      <c r="A207" s="295"/>
      <c r="B207" s="296"/>
      <c r="C207" s="297"/>
      <c r="D207" s="297"/>
      <c r="E207" s="296"/>
      <c r="F207" s="296"/>
      <c r="G207" s="297"/>
      <c r="H207" s="296"/>
      <c r="I207" s="296"/>
      <c r="J207" s="296"/>
      <c r="K207" s="295"/>
      <c r="L207" s="295"/>
      <c r="M207" s="295"/>
      <c r="N207" s="295"/>
      <c r="O207" s="295"/>
      <c r="P207" s="295"/>
      <c r="Q207" s="295"/>
      <c r="R207" s="295"/>
      <c r="S207" s="295"/>
      <c r="T207" s="295"/>
      <c r="U207" s="295"/>
      <c r="V207" s="295"/>
      <c r="W207" s="295"/>
      <c r="X207" s="295"/>
      <c r="Y207" s="295"/>
      <c r="Z207" s="295"/>
    </row>
    <row r="208" spans="1:26" ht="11.25" customHeight="1">
      <c r="A208" s="295"/>
      <c r="B208" s="296"/>
      <c r="C208" s="297"/>
      <c r="D208" s="297"/>
      <c r="E208" s="296"/>
      <c r="F208" s="296"/>
      <c r="G208" s="297"/>
      <c r="H208" s="296"/>
      <c r="I208" s="296"/>
      <c r="J208" s="296"/>
      <c r="K208" s="295"/>
      <c r="L208" s="295"/>
      <c r="M208" s="295"/>
      <c r="N208" s="295"/>
      <c r="O208" s="295"/>
      <c r="P208" s="295"/>
      <c r="Q208" s="295"/>
      <c r="R208" s="295"/>
      <c r="S208" s="295"/>
      <c r="T208" s="295"/>
      <c r="U208" s="295"/>
      <c r="V208" s="295"/>
      <c r="W208" s="295"/>
      <c r="X208" s="295"/>
      <c r="Y208" s="295"/>
      <c r="Z208" s="295"/>
    </row>
    <row r="209" spans="1:26" ht="11.25" customHeight="1">
      <c r="A209" s="295"/>
      <c r="B209" s="296"/>
      <c r="C209" s="297"/>
      <c r="D209" s="297"/>
      <c r="E209" s="296"/>
      <c r="F209" s="296"/>
      <c r="G209" s="297"/>
      <c r="H209" s="296"/>
      <c r="I209" s="296"/>
      <c r="J209" s="296"/>
      <c r="K209" s="295"/>
      <c r="L209" s="295"/>
      <c r="M209" s="295"/>
      <c r="N209" s="295"/>
      <c r="O209" s="295"/>
      <c r="P209" s="295"/>
      <c r="Q209" s="295"/>
      <c r="R209" s="295"/>
      <c r="S209" s="295"/>
      <c r="T209" s="295"/>
      <c r="U209" s="295"/>
      <c r="V209" s="295"/>
      <c r="W209" s="295"/>
      <c r="X209" s="295"/>
      <c r="Y209" s="295"/>
      <c r="Z209" s="295"/>
    </row>
    <row r="210" spans="1:26" ht="11.25" customHeight="1">
      <c r="A210" s="295"/>
      <c r="B210" s="296"/>
      <c r="C210" s="297"/>
      <c r="D210" s="297"/>
      <c r="E210" s="296"/>
      <c r="F210" s="296"/>
      <c r="G210" s="297"/>
      <c r="H210" s="296"/>
      <c r="I210" s="296"/>
      <c r="J210" s="296"/>
      <c r="K210" s="295"/>
      <c r="L210" s="295"/>
      <c r="M210" s="295"/>
      <c r="N210" s="295"/>
      <c r="O210" s="295"/>
      <c r="P210" s="295"/>
      <c r="Q210" s="295"/>
      <c r="R210" s="295"/>
      <c r="S210" s="295"/>
      <c r="T210" s="295"/>
      <c r="U210" s="295"/>
      <c r="V210" s="295"/>
      <c r="W210" s="295"/>
      <c r="X210" s="295"/>
      <c r="Y210" s="295"/>
      <c r="Z210" s="295"/>
    </row>
    <row r="211" spans="1:26" ht="11.25" customHeight="1">
      <c r="A211" s="295"/>
      <c r="B211" s="296"/>
      <c r="C211" s="297"/>
      <c r="D211" s="297"/>
      <c r="E211" s="296"/>
      <c r="F211" s="296"/>
      <c r="G211" s="297"/>
      <c r="H211" s="296"/>
      <c r="I211" s="296"/>
      <c r="J211" s="296"/>
      <c r="K211" s="295"/>
      <c r="L211" s="295"/>
      <c r="M211" s="295"/>
      <c r="N211" s="295"/>
      <c r="O211" s="295"/>
      <c r="P211" s="295"/>
      <c r="Q211" s="295"/>
      <c r="R211" s="295"/>
      <c r="S211" s="295"/>
      <c r="T211" s="295"/>
      <c r="U211" s="295"/>
      <c r="V211" s="295"/>
      <c r="W211" s="295"/>
      <c r="X211" s="295"/>
      <c r="Y211" s="295"/>
      <c r="Z211" s="295"/>
    </row>
    <row r="212" spans="1:26" ht="11.25" customHeight="1">
      <c r="A212" s="295"/>
      <c r="B212" s="296"/>
      <c r="C212" s="297"/>
      <c r="D212" s="297"/>
      <c r="E212" s="296"/>
      <c r="F212" s="296"/>
      <c r="G212" s="297"/>
      <c r="H212" s="296"/>
      <c r="I212" s="296"/>
      <c r="J212" s="296"/>
      <c r="K212" s="295"/>
      <c r="L212" s="295"/>
      <c r="M212" s="295"/>
      <c r="N212" s="295"/>
      <c r="O212" s="295"/>
      <c r="P212" s="295"/>
      <c r="Q212" s="295"/>
      <c r="R212" s="295"/>
      <c r="S212" s="295"/>
      <c r="T212" s="295"/>
      <c r="U212" s="295"/>
      <c r="V212" s="295"/>
      <c r="W212" s="295"/>
      <c r="X212" s="295"/>
      <c r="Y212" s="295"/>
      <c r="Z212" s="295"/>
    </row>
    <row r="213" spans="1:26" ht="11.25" customHeight="1">
      <c r="A213" s="295"/>
      <c r="B213" s="296"/>
      <c r="C213" s="297"/>
      <c r="D213" s="297"/>
      <c r="E213" s="296"/>
      <c r="F213" s="296"/>
      <c r="G213" s="297"/>
      <c r="H213" s="296"/>
      <c r="I213" s="296"/>
      <c r="J213" s="296"/>
      <c r="K213" s="295"/>
      <c r="L213" s="295"/>
      <c r="M213" s="295"/>
      <c r="N213" s="295"/>
      <c r="O213" s="295"/>
      <c r="P213" s="295"/>
      <c r="Q213" s="295"/>
      <c r="R213" s="295"/>
      <c r="S213" s="295"/>
      <c r="T213" s="295"/>
      <c r="U213" s="295"/>
      <c r="V213" s="295"/>
      <c r="W213" s="295"/>
      <c r="X213" s="295"/>
      <c r="Y213" s="295"/>
      <c r="Z213" s="295"/>
    </row>
    <row r="214" spans="1:26" ht="11.25" customHeight="1">
      <c r="A214" s="295"/>
      <c r="B214" s="296"/>
      <c r="C214" s="297"/>
      <c r="D214" s="297"/>
      <c r="E214" s="296"/>
      <c r="F214" s="296"/>
      <c r="G214" s="297"/>
      <c r="H214" s="296"/>
      <c r="I214" s="296"/>
      <c r="J214" s="296"/>
      <c r="K214" s="295"/>
      <c r="L214" s="295"/>
      <c r="M214" s="295"/>
      <c r="N214" s="295"/>
      <c r="O214" s="295"/>
      <c r="P214" s="295"/>
      <c r="Q214" s="295"/>
      <c r="R214" s="295"/>
      <c r="S214" s="295"/>
      <c r="T214" s="295"/>
      <c r="U214" s="295"/>
      <c r="V214" s="295"/>
      <c r="W214" s="295"/>
      <c r="X214" s="295"/>
      <c r="Y214" s="295"/>
      <c r="Z214" s="295"/>
    </row>
    <row r="215" spans="1:26" ht="11.25" customHeight="1">
      <c r="A215" s="295"/>
      <c r="B215" s="296"/>
      <c r="C215" s="297"/>
      <c r="D215" s="297"/>
      <c r="E215" s="296"/>
      <c r="F215" s="296"/>
      <c r="G215" s="297"/>
      <c r="H215" s="296"/>
      <c r="I215" s="296"/>
      <c r="J215" s="296"/>
      <c r="K215" s="295"/>
      <c r="L215" s="295"/>
      <c r="M215" s="295"/>
      <c r="N215" s="295"/>
      <c r="O215" s="295"/>
      <c r="P215" s="295"/>
      <c r="Q215" s="295"/>
      <c r="R215" s="295"/>
      <c r="S215" s="295"/>
      <c r="T215" s="295"/>
      <c r="U215" s="295"/>
      <c r="V215" s="295"/>
      <c r="W215" s="295"/>
      <c r="X215" s="295"/>
      <c r="Y215" s="295"/>
      <c r="Z215" s="295"/>
    </row>
    <row r="216" spans="1:26" ht="11.25" customHeight="1">
      <c r="A216" s="295"/>
      <c r="B216" s="296"/>
      <c r="C216" s="297"/>
      <c r="D216" s="297"/>
      <c r="E216" s="296"/>
      <c r="F216" s="296"/>
      <c r="G216" s="297"/>
      <c r="H216" s="296"/>
      <c r="I216" s="296"/>
      <c r="J216" s="296"/>
      <c r="K216" s="295"/>
      <c r="L216" s="295"/>
      <c r="M216" s="295"/>
      <c r="N216" s="295"/>
      <c r="O216" s="295"/>
      <c r="P216" s="295"/>
      <c r="Q216" s="295"/>
      <c r="R216" s="295"/>
      <c r="S216" s="295"/>
      <c r="T216" s="295"/>
      <c r="U216" s="295"/>
      <c r="V216" s="295"/>
      <c r="W216" s="295"/>
      <c r="X216" s="295"/>
      <c r="Y216" s="295"/>
      <c r="Z216" s="295"/>
    </row>
    <row r="217" spans="1:26" ht="11.25" customHeight="1">
      <c r="A217" s="295"/>
      <c r="B217" s="296"/>
      <c r="C217" s="297"/>
      <c r="D217" s="297"/>
      <c r="E217" s="296"/>
      <c r="F217" s="296"/>
      <c r="G217" s="297"/>
      <c r="H217" s="296"/>
      <c r="I217" s="296"/>
      <c r="J217" s="296"/>
      <c r="K217" s="295"/>
      <c r="L217" s="295"/>
      <c r="M217" s="295"/>
      <c r="N217" s="295"/>
      <c r="O217" s="295"/>
      <c r="P217" s="295"/>
      <c r="Q217" s="295"/>
      <c r="R217" s="295"/>
      <c r="S217" s="295"/>
      <c r="T217" s="295"/>
      <c r="U217" s="295"/>
      <c r="V217" s="295"/>
      <c r="W217" s="295"/>
      <c r="X217" s="295"/>
      <c r="Y217" s="295"/>
      <c r="Z217" s="295"/>
    </row>
    <row r="218" spans="1:26" ht="11.25" customHeight="1">
      <c r="A218" s="295"/>
      <c r="B218" s="296"/>
      <c r="C218" s="297"/>
      <c r="D218" s="297"/>
      <c r="E218" s="296"/>
      <c r="F218" s="296"/>
      <c r="G218" s="297"/>
      <c r="H218" s="296"/>
      <c r="I218" s="296"/>
      <c r="J218" s="296"/>
      <c r="K218" s="295"/>
      <c r="L218" s="295"/>
      <c r="M218" s="295"/>
      <c r="N218" s="295"/>
      <c r="O218" s="295"/>
      <c r="P218" s="295"/>
      <c r="Q218" s="295"/>
      <c r="R218" s="295"/>
      <c r="S218" s="295"/>
      <c r="T218" s="295"/>
      <c r="U218" s="295"/>
      <c r="V218" s="295"/>
      <c r="W218" s="295"/>
      <c r="X218" s="295"/>
      <c r="Y218" s="295"/>
      <c r="Z218" s="295"/>
    </row>
    <row r="219" spans="1:26" ht="11.25" customHeight="1">
      <c r="A219" s="295"/>
      <c r="B219" s="296"/>
      <c r="C219" s="297"/>
      <c r="D219" s="297"/>
      <c r="E219" s="296"/>
      <c r="F219" s="296"/>
      <c r="G219" s="297"/>
      <c r="H219" s="296"/>
      <c r="I219" s="296"/>
      <c r="J219" s="296"/>
      <c r="K219" s="295"/>
      <c r="L219" s="295"/>
      <c r="M219" s="295"/>
      <c r="N219" s="295"/>
      <c r="O219" s="295"/>
      <c r="P219" s="295"/>
      <c r="Q219" s="295"/>
      <c r="R219" s="295"/>
      <c r="S219" s="295"/>
      <c r="T219" s="295"/>
      <c r="U219" s="295"/>
      <c r="V219" s="295"/>
      <c r="W219" s="295"/>
      <c r="X219" s="295"/>
      <c r="Y219" s="295"/>
      <c r="Z219" s="295"/>
    </row>
    <row r="220" spans="1:26" ht="11.25" customHeight="1">
      <c r="A220" s="295"/>
      <c r="B220" s="296"/>
      <c r="C220" s="297"/>
      <c r="D220" s="297"/>
      <c r="E220" s="296"/>
      <c r="F220" s="296"/>
      <c r="G220" s="297"/>
      <c r="H220" s="296"/>
      <c r="I220" s="296"/>
      <c r="J220" s="296"/>
      <c r="K220" s="295"/>
      <c r="L220" s="295"/>
      <c r="M220" s="295"/>
      <c r="N220" s="295"/>
      <c r="O220" s="295"/>
      <c r="P220" s="295"/>
      <c r="Q220" s="295"/>
      <c r="R220" s="295"/>
      <c r="S220" s="295"/>
      <c r="T220" s="295"/>
      <c r="U220" s="295"/>
      <c r="V220" s="295"/>
      <c r="W220" s="295"/>
      <c r="X220" s="295"/>
      <c r="Y220" s="295"/>
      <c r="Z220" s="295"/>
    </row>
    <row r="221" spans="1:26" ht="11.25" customHeight="1">
      <c r="A221" s="295"/>
      <c r="B221" s="296"/>
      <c r="C221" s="297"/>
      <c r="D221" s="297"/>
      <c r="E221" s="296"/>
      <c r="F221" s="296"/>
      <c r="G221" s="297"/>
      <c r="H221" s="296"/>
      <c r="I221" s="296"/>
      <c r="J221" s="296"/>
      <c r="K221" s="295"/>
      <c r="L221" s="295"/>
      <c r="M221" s="295"/>
      <c r="N221" s="295"/>
      <c r="O221" s="295"/>
      <c r="P221" s="295"/>
      <c r="Q221" s="295"/>
      <c r="R221" s="295"/>
      <c r="S221" s="295"/>
      <c r="T221" s="295"/>
      <c r="U221" s="295"/>
      <c r="V221" s="295"/>
      <c r="W221" s="295"/>
      <c r="X221" s="295"/>
      <c r="Y221" s="295"/>
      <c r="Z221" s="295"/>
    </row>
    <row r="222" spans="1:26" ht="11.25" customHeight="1">
      <c r="A222" s="295"/>
      <c r="B222" s="296"/>
      <c r="C222" s="297"/>
      <c r="D222" s="297"/>
      <c r="E222" s="296"/>
      <c r="F222" s="296"/>
      <c r="G222" s="297"/>
      <c r="H222" s="296"/>
      <c r="I222" s="296"/>
      <c r="J222" s="296"/>
      <c r="K222" s="295"/>
      <c r="L222" s="295"/>
      <c r="M222" s="295"/>
      <c r="N222" s="295"/>
      <c r="O222" s="295"/>
      <c r="P222" s="295"/>
      <c r="Q222" s="295"/>
      <c r="R222" s="295"/>
      <c r="S222" s="295"/>
      <c r="T222" s="295"/>
      <c r="U222" s="295"/>
      <c r="V222" s="295"/>
      <c r="W222" s="295"/>
      <c r="X222" s="295"/>
      <c r="Y222" s="295"/>
      <c r="Z222" s="295"/>
    </row>
    <row r="223" spans="1:26" ht="11.25" customHeight="1">
      <c r="A223" s="295"/>
      <c r="B223" s="296"/>
      <c r="C223" s="297"/>
      <c r="D223" s="297"/>
      <c r="E223" s="296"/>
      <c r="F223" s="296"/>
      <c r="G223" s="297"/>
      <c r="H223" s="296"/>
      <c r="I223" s="296"/>
      <c r="J223" s="296"/>
      <c r="K223" s="295"/>
      <c r="L223" s="295"/>
      <c r="M223" s="295"/>
      <c r="N223" s="295"/>
      <c r="O223" s="295"/>
      <c r="P223" s="295"/>
      <c r="Q223" s="295"/>
      <c r="R223" s="295"/>
      <c r="S223" s="295"/>
      <c r="T223" s="295"/>
      <c r="U223" s="295"/>
      <c r="V223" s="295"/>
      <c r="W223" s="295"/>
      <c r="X223" s="295"/>
      <c r="Y223" s="295"/>
      <c r="Z223" s="295"/>
    </row>
    <row r="224" spans="1:26" ht="11.25" customHeight="1">
      <c r="A224" s="295"/>
      <c r="B224" s="296"/>
      <c r="C224" s="297"/>
      <c r="D224" s="297"/>
      <c r="E224" s="296"/>
      <c r="F224" s="296"/>
      <c r="G224" s="297"/>
      <c r="H224" s="296"/>
      <c r="I224" s="296"/>
      <c r="J224" s="296"/>
      <c r="K224" s="295"/>
      <c r="L224" s="295"/>
      <c r="M224" s="295"/>
      <c r="N224" s="295"/>
      <c r="O224" s="295"/>
      <c r="P224" s="295"/>
      <c r="Q224" s="295"/>
      <c r="R224" s="295"/>
      <c r="S224" s="295"/>
      <c r="T224" s="295"/>
      <c r="U224" s="295"/>
      <c r="V224" s="295"/>
      <c r="W224" s="295"/>
      <c r="X224" s="295"/>
      <c r="Y224" s="295"/>
      <c r="Z224" s="295"/>
    </row>
    <row r="225" spans="1:26" ht="11.25" customHeight="1">
      <c r="A225" s="295"/>
      <c r="B225" s="296"/>
      <c r="C225" s="297"/>
      <c r="D225" s="297"/>
      <c r="E225" s="296"/>
      <c r="F225" s="296"/>
      <c r="G225" s="297"/>
      <c r="H225" s="296"/>
      <c r="I225" s="296"/>
      <c r="J225" s="296"/>
      <c r="K225" s="295"/>
      <c r="L225" s="295"/>
      <c r="M225" s="295"/>
      <c r="N225" s="295"/>
      <c r="O225" s="295"/>
      <c r="P225" s="295"/>
      <c r="Q225" s="295"/>
      <c r="R225" s="295"/>
      <c r="S225" s="295"/>
      <c r="T225" s="295"/>
      <c r="U225" s="295"/>
      <c r="V225" s="295"/>
      <c r="W225" s="295"/>
      <c r="X225" s="295"/>
      <c r="Y225" s="295"/>
      <c r="Z225" s="295"/>
    </row>
    <row r="226" spans="1:26" ht="11.25" customHeight="1">
      <c r="A226" s="295"/>
      <c r="B226" s="296"/>
      <c r="C226" s="297"/>
      <c r="D226" s="297"/>
      <c r="E226" s="296"/>
      <c r="F226" s="296"/>
      <c r="G226" s="297"/>
      <c r="H226" s="296"/>
      <c r="I226" s="296"/>
      <c r="J226" s="296"/>
      <c r="K226" s="295"/>
      <c r="L226" s="295"/>
      <c r="M226" s="295"/>
      <c r="N226" s="295"/>
      <c r="O226" s="295"/>
      <c r="P226" s="295"/>
      <c r="Q226" s="295"/>
      <c r="R226" s="295"/>
      <c r="S226" s="295"/>
      <c r="T226" s="295"/>
      <c r="U226" s="295"/>
      <c r="V226" s="295"/>
      <c r="W226" s="295"/>
      <c r="X226" s="295"/>
      <c r="Y226" s="295"/>
      <c r="Z226" s="295"/>
    </row>
    <row r="227" spans="1:26" ht="11.25" customHeight="1">
      <c r="A227" s="295"/>
      <c r="B227" s="296"/>
      <c r="C227" s="297"/>
      <c r="D227" s="297"/>
      <c r="E227" s="296"/>
      <c r="F227" s="296"/>
      <c r="G227" s="297"/>
      <c r="H227" s="296"/>
      <c r="I227" s="296"/>
      <c r="J227" s="296"/>
      <c r="K227" s="295"/>
      <c r="L227" s="295"/>
      <c r="M227" s="295"/>
      <c r="N227" s="295"/>
      <c r="O227" s="295"/>
      <c r="P227" s="295"/>
      <c r="Q227" s="295"/>
      <c r="R227" s="295"/>
      <c r="S227" s="295"/>
      <c r="T227" s="295"/>
      <c r="U227" s="295"/>
      <c r="V227" s="295"/>
      <c r="W227" s="295"/>
      <c r="X227" s="295"/>
      <c r="Y227" s="295"/>
      <c r="Z227" s="295"/>
    </row>
    <row r="228" spans="1:26" ht="11.25" customHeight="1">
      <c r="A228" s="295"/>
      <c r="B228" s="296"/>
      <c r="C228" s="297"/>
      <c r="D228" s="297"/>
      <c r="E228" s="296"/>
      <c r="F228" s="296"/>
      <c r="G228" s="297"/>
      <c r="H228" s="296"/>
      <c r="I228" s="296"/>
      <c r="J228" s="296"/>
      <c r="K228" s="295"/>
      <c r="L228" s="295"/>
      <c r="M228" s="295"/>
      <c r="N228" s="295"/>
      <c r="O228" s="295"/>
      <c r="P228" s="295"/>
      <c r="Q228" s="295"/>
      <c r="R228" s="295"/>
      <c r="S228" s="295"/>
      <c r="T228" s="295"/>
      <c r="U228" s="295"/>
      <c r="V228" s="295"/>
      <c r="W228" s="295"/>
      <c r="X228" s="295"/>
      <c r="Y228" s="295"/>
      <c r="Z228" s="295"/>
    </row>
    <row r="229" spans="1:26" ht="11.25" customHeight="1">
      <c r="A229" s="295"/>
      <c r="B229" s="296"/>
      <c r="C229" s="297"/>
      <c r="D229" s="297"/>
      <c r="E229" s="296"/>
      <c r="F229" s="296"/>
      <c r="G229" s="297"/>
      <c r="H229" s="296"/>
      <c r="I229" s="296"/>
      <c r="J229" s="296"/>
      <c r="K229" s="295"/>
      <c r="L229" s="295"/>
      <c r="M229" s="295"/>
      <c r="N229" s="295"/>
      <c r="O229" s="295"/>
      <c r="P229" s="295"/>
      <c r="Q229" s="295"/>
      <c r="R229" s="295"/>
      <c r="S229" s="295"/>
      <c r="T229" s="295"/>
      <c r="U229" s="295"/>
      <c r="V229" s="295"/>
      <c r="W229" s="295"/>
      <c r="X229" s="295"/>
      <c r="Y229" s="295"/>
      <c r="Z229" s="295"/>
    </row>
    <row r="230" spans="1:26" ht="11.25" customHeight="1">
      <c r="A230" s="295"/>
      <c r="B230" s="296"/>
      <c r="C230" s="297"/>
      <c r="D230" s="297"/>
      <c r="E230" s="296"/>
      <c r="F230" s="296"/>
      <c r="G230" s="297"/>
      <c r="H230" s="296"/>
      <c r="I230" s="296"/>
      <c r="J230" s="296"/>
      <c r="K230" s="295"/>
      <c r="L230" s="295"/>
      <c r="M230" s="295"/>
      <c r="N230" s="295"/>
      <c r="O230" s="295"/>
      <c r="P230" s="295"/>
      <c r="Q230" s="295"/>
      <c r="R230" s="295"/>
      <c r="S230" s="295"/>
      <c r="T230" s="295"/>
      <c r="U230" s="295"/>
      <c r="V230" s="295"/>
      <c r="W230" s="295"/>
      <c r="X230" s="295"/>
      <c r="Y230" s="295"/>
      <c r="Z230" s="295"/>
    </row>
    <row r="231" spans="1:26" ht="11.25" customHeight="1">
      <c r="A231" s="295"/>
      <c r="B231" s="296"/>
      <c r="C231" s="297"/>
      <c r="D231" s="297"/>
      <c r="E231" s="296"/>
      <c r="F231" s="296"/>
      <c r="G231" s="297"/>
      <c r="H231" s="296"/>
      <c r="I231" s="296"/>
      <c r="J231" s="296"/>
      <c r="K231" s="295"/>
      <c r="L231" s="295"/>
      <c r="M231" s="295"/>
      <c r="N231" s="295"/>
      <c r="O231" s="295"/>
      <c r="P231" s="295"/>
      <c r="Q231" s="295"/>
      <c r="R231" s="295"/>
      <c r="S231" s="295"/>
      <c r="T231" s="295"/>
      <c r="U231" s="295"/>
      <c r="V231" s="295"/>
      <c r="W231" s="295"/>
      <c r="X231" s="295"/>
      <c r="Y231" s="295"/>
      <c r="Z231" s="295"/>
    </row>
    <row r="232" spans="1:26" ht="11.25" customHeight="1">
      <c r="A232" s="295"/>
      <c r="B232" s="296"/>
      <c r="C232" s="297"/>
      <c r="D232" s="297"/>
      <c r="E232" s="296"/>
      <c r="F232" s="296"/>
      <c r="G232" s="297"/>
      <c r="H232" s="296"/>
      <c r="I232" s="296"/>
      <c r="J232" s="296"/>
      <c r="K232" s="295"/>
      <c r="L232" s="295"/>
      <c r="M232" s="295"/>
      <c r="N232" s="295"/>
      <c r="O232" s="295"/>
      <c r="P232" s="295"/>
      <c r="Q232" s="295"/>
      <c r="R232" s="295"/>
      <c r="S232" s="295"/>
      <c r="T232" s="295"/>
      <c r="U232" s="295"/>
      <c r="V232" s="295"/>
      <c r="W232" s="295"/>
      <c r="X232" s="295"/>
      <c r="Y232" s="295"/>
      <c r="Z232" s="295"/>
    </row>
    <row r="233" spans="1:26" ht="11.25" customHeight="1">
      <c r="A233" s="295"/>
      <c r="B233" s="296"/>
      <c r="C233" s="297"/>
      <c r="D233" s="297"/>
      <c r="E233" s="296"/>
      <c r="F233" s="296"/>
      <c r="G233" s="297"/>
      <c r="H233" s="296"/>
      <c r="I233" s="296"/>
      <c r="J233" s="296"/>
      <c r="K233" s="295"/>
      <c r="L233" s="295"/>
      <c r="M233" s="295"/>
      <c r="N233" s="295"/>
      <c r="O233" s="295"/>
      <c r="P233" s="295"/>
      <c r="Q233" s="295"/>
      <c r="R233" s="295"/>
      <c r="S233" s="295"/>
      <c r="T233" s="295"/>
      <c r="U233" s="295"/>
      <c r="V233" s="295"/>
      <c r="W233" s="295"/>
      <c r="X233" s="295"/>
      <c r="Y233" s="295"/>
      <c r="Z233" s="295"/>
    </row>
    <row r="234" spans="1:26" ht="11.25" customHeight="1">
      <c r="A234" s="295"/>
      <c r="B234" s="296"/>
      <c r="C234" s="297"/>
      <c r="D234" s="297"/>
      <c r="E234" s="296"/>
      <c r="F234" s="296"/>
      <c r="G234" s="297"/>
      <c r="H234" s="296"/>
      <c r="I234" s="296"/>
      <c r="J234" s="296"/>
      <c r="K234" s="295"/>
      <c r="L234" s="295"/>
      <c r="M234" s="295"/>
      <c r="N234" s="295"/>
      <c r="O234" s="295"/>
      <c r="P234" s="295"/>
      <c r="Q234" s="295"/>
      <c r="R234" s="295"/>
      <c r="S234" s="295"/>
      <c r="T234" s="295"/>
      <c r="U234" s="295"/>
      <c r="V234" s="295"/>
      <c r="W234" s="295"/>
      <c r="X234" s="295"/>
      <c r="Y234" s="295"/>
      <c r="Z234" s="295"/>
    </row>
    <row r="235" spans="1:26" ht="11.25" customHeight="1">
      <c r="A235" s="295"/>
      <c r="B235" s="296"/>
      <c r="C235" s="297"/>
      <c r="D235" s="297"/>
      <c r="E235" s="296"/>
      <c r="F235" s="296"/>
      <c r="G235" s="297"/>
      <c r="H235" s="296"/>
      <c r="I235" s="296"/>
      <c r="J235" s="296"/>
      <c r="K235" s="295"/>
      <c r="L235" s="295"/>
      <c r="M235" s="295"/>
      <c r="N235" s="295"/>
      <c r="O235" s="295"/>
      <c r="P235" s="295"/>
      <c r="Q235" s="295"/>
      <c r="R235" s="295"/>
      <c r="S235" s="295"/>
      <c r="T235" s="295"/>
      <c r="U235" s="295"/>
      <c r="V235" s="295"/>
      <c r="W235" s="295"/>
      <c r="X235" s="295"/>
      <c r="Y235" s="295"/>
      <c r="Z235" s="295"/>
    </row>
    <row r="236" spans="1:26" ht="11.25" customHeight="1">
      <c r="A236" s="295"/>
      <c r="B236" s="296"/>
      <c r="C236" s="297"/>
      <c r="D236" s="297"/>
      <c r="E236" s="296"/>
      <c r="F236" s="296"/>
      <c r="G236" s="297"/>
      <c r="H236" s="296"/>
      <c r="I236" s="296"/>
      <c r="J236" s="296"/>
      <c r="K236" s="295"/>
      <c r="L236" s="295"/>
      <c r="M236" s="295"/>
      <c r="N236" s="295"/>
      <c r="O236" s="295"/>
      <c r="P236" s="295"/>
      <c r="Q236" s="295"/>
      <c r="R236" s="295"/>
      <c r="S236" s="295"/>
      <c r="T236" s="295"/>
      <c r="U236" s="295"/>
      <c r="V236" s="295"/>
      <c r="W236" s="295"/>
      <c r="X236" s="295"/>
      <c r="Y236" s="295"/>
      <c r="Z236" s="295"/>
    </row>
    <row r="237" spans="1:26" ht="11.25" customHeight="1">
      <c r="A237" s="295"/>
      <c r="B237" s="296"/>
      <c r="C237" s="297"/>
      <c r="D237" s="297"/>
      <c r="E237" s="296"/>
      <c r="F237" s="296"/>
      <c r="G237" s="297"/>
      <c r="H237" s="296"/>
      <c r="I237" s="296"/>
      <c r="J237" s="296"/>
      <c r="K237" s="295"/>
      <c r="L237" s="295"/>
      <c r="M237" s="295"/>
      <c r="N237" s="295"/>
      <c r="O237" s="295"/>
      <c r="P237" s="295"/>
      <c r="Q237" s="295"/>
      <c r="R237" s="295"/>
      <c r="S237" s="295"/>
      <c r="T237" s="295"/>
      <c r="U237" s="295"/>
      <c r="V237" s="295"/>
      <c r="W237" s="295"/>
      <c r="X237" s="295"/>
      <c r="Y237" s="295"/>
      <c r="Z237" s="295"/>
    </row>
    <row r="238" spans="1:26" ht="11.25" customHeight="1">
      <c r="A238" s="295"/>
      <c r="B238" s="296"/>
      <c r="C238" s="297"/>
      <c r="D238" s="297"/>
      <c r="E238" s="296"/>
      <c r="F238" s="296"/>
      <c r="G238" s="297"/>
      <c r="H238" s="296"/>
      <c r="I238" s="296"/>
      <c r="J238" s="296"/>
      <c r="K238" s="295"/>
      <c r="L238" s="295"/>
      <c r="M238" s="295"/>
      <c r="N238" s="295"/>
      <c r="O238" s="295"/>
      <c r="P238" s="295"/>
      <c r="Q238" s="295"/>
      <c r="R238" s="295"/>
      <c r="S238" s="295"/>
      <c r="T238" s="295"/>
      <c r="U238" s="295"/>
      <c r="V238" s="295"/>
      <c r="W238" s="295"/>
      <c r="X238" s="295"/>
      <c r="Y238" s="295"/>
      <c r="Z238" s="295"/>
    </row>
    <row r="239" spans="1:26" ht="11.25" customHeight="1">
      <c r="A239" s="295"/>
      <c r="B239" s="296"/>
      <c r="C239" s="297"/>
      <c r="D239" s="297"/>
      <c r="E239" s="296"/>
      <c r="F239" s="296"/>
      <c r="G239" s="297"/>
      <c r="H239" s="296"/>
      <c r="I239" s="296"/>
      <c r="J239" s="296"/>
      <c r="K239" s="295"/>
      <c r="L239" s="295"/>
      <c r="M239" s="295"/>
      <c r="N239" s="295"/>
      <c r="O239" s="295"/>
      <c r="P239" s="295"/>
      <c r="Q239" s="295"/>
      <c r="R239" s="295"/>
      <c r="S239" s="295"/>
      <c r="T239" s="295"/>
      <c r="U239" s="295"/>
      <c r="V239" s="295"/>
      <c r="W239" s="295"/>
      <c r="X239" s="295"/>
      <c r="Y239" s="295"/>
      <c r="Z239" s="295"/>
    </row>
    <row r="240" spans="1:26" ht="11.25" customHeight="1">
      <c r="A240" s="295"/>
      <c r="B240" s="296"/>
      <c r="C240" s="297"/>
      <c r="D240" s="297"/>
      <c r="E240" s="296"/>
      <c r="F240" s="296"/>
      <c r="G240" s="297"/>
      <c r="H240" s="296"/>
      <c r="I240" s="296"/>
      <c r="J240" s="296"/>
      <c r="K240" s="295"/>
      <c r="L240" s="295"/>
      <c r="M240" s="295"/>
      <c r="N240" s="295"/>
      <c r="O240" s="295"/>
      <c r="P240" s="295"/>
      <c r="Q240" s="295"/>
      <c r="R240" s="295"/>
      <c r="S240" s="295"/>
      <c r="T240" s="295"/>
      <c r="U240" s="295"/>
      <c r="V240" s="295"/>
      <c r="W240" s="295"/>
      <c r="X240" s="295"/>
      <c r="Y240" s="295"/>
      <c r="Z240" s="295"/>
    </row>
    <row r="241" spans="1:26" ht="11.25" customHeight="1">
      <c r="A241" s="295"/>
      <c r="B241" s="296"/>
      <c r="C241" s="297"/>
      <c r="D241" s="297"/>
      <c r="E241" s="296"/>
      <c r="F241" s="296"/>
      <c r="G241" s="297"/>
      <c r="H241" s="296"/>
      <c r="I241" s="296"/>
      <c r="J241" s="296"/>
      <c r="K241" s="295"/>
      <c r="L241" s="295"/>
      <c r="M241" s="295"/>
      <c r="N241" s="295"/>
      <c r="O241" s="295"/>
      <c r="P241" s="295"/>
      <c r="Q241" s="295"/>
      <c r="R241" s="295"/>
      <c r="S241" s="295"/>
      <c r="T241" s="295"/>
      <c r="U241" s="295"/>
      <c r="V241" s="295"/>
      <c r="W241" s="295"/>
      <c r="X241" s="295"/>
      <c r="Y241" s="295"/>
      <c r="Z241" s="295"/>
    </row>
    <row r="242" spans="1:26" ht="11.25" customHeight="1">
      <c r="A242" s="295"/>
      <c r="B242" s="296"/>
      <c r="C242" s="297"/>
      <c r="D242" s="297"/>
      <c r="E242" s="296"/>
      <c r="F242" s="296"/>
      <c r="G242" s="297"/>
      <c r="H242" s="296"/>
      <c r="I242" s="296"/>
      <c r="J242" s="296"/>
      <c r="K242" s="295"/>
      <c r="L242" s="295"/>
      <c r="M242" s="295"/>
      <c r="N242" s="295"/>
      <c r="O242" s="295"/>
      <c r="P242" s="295"/>
      <c r="Q242" s="295"/>
      <c r="R242" s="295"/>
      <c r="S242" s="295"/>
      <c r="T242" s="295"/>
      <c r="U242" s="295"/>
      <c r="V242" s="295"/>
      <c r="W242" s="295"/>
      <c r="X242" s="295"/>
      <c r="Y242" s="295"/>
      <c r="Z242" s="295"/>
    </row>
    <row r="243" spans="1:26" ht="11.25" customHeight="1">
      <c r="A243" s="295"/>
      <c r="B243" s="296"/>
      <c r="C243" s="297"/>
      <c r="D243" s="297"/>
      <c r="E243" s="296"/>
      <c r="F243" s="296"/>
      <c r="G243" s="297"/>
      <c r="H243" s="296"/>
      <c r="I243" s="296"/>
      <c r="J243" s="296"/>
      <c r="K243" s="295"/>
      <c r="L243" s="295"/>
      <c r="M243" s="295"/>
      <c r="N243" s="295"/>
      <c r="O243" s="295"/>
      <c r="P243" s="295"/>
      <c r="Q243" s="295"/>
      <c r="R243" s="295"/>
      <c r="S243" s="295"/>
      <c r="T243" s="295"/>
      <c r="U243" s="295"/>
      <c r="V243" s="295"/>
      <c r="W243" s="295"/>
      <c r="X243" s="295"/>
      <c r="Y243" s="295"/>
      <c r="Z243" s="295"/>
    </row>
    <row r="244" spans="1:26" ht="11.25" customHeight="1">
      <c r="A244" s="295"/>
      <c r="B244" s="296"/>
      <c r="C244" s="297"/>
      <c r="D244" s="297"/>
      <c r="E244" s="296"/>
      <c r="F244" s="296"/>
      <c r="G244" s="297"/>
      <c r="H244" s="296"/>
      <c r="I244" s="296"/>
      <c r="J244" s="296"/>
      <c r="K244" s="295"/>
      <c r="L244" s="295"/>
      <c r="M244" s="295"/>
      <c r="N244" s="295"/>
      <c r="O244" s="295"/>
      <c r="P244" s="295"/>
      <c r="Q244" s="295"/>
      <c r="R244" s="295"/>
      <c r="S244" s="295"/>
      <c r="T244" s="295"/>
      <c r="U244" s="295"/>
      <c r="V244" s="295"/>
      <c r="W244" s="295"/>
      <c r="X244" s="295"/>
      <c r="Y244" s="295"/>
      <c r="Z244" s="295"/>
    </row>
    <row r="245" spans="1:26" ht="11.25" customHeight="1">
      <c r="A245" s="295"/>
      <c r="B245" s="296"/>
      <c r="C245" s="297"/>
      <c r="D245" s="297"/>
      <c r="E245" s="296"/>
      <c r="F245" s="296"/>
      <c r="G245" s="297"/>
      <c r="H245" s="296"/>
      <c r="I245" s="296"/>
      <c r="J245" s="296"/>
      <c r="K245" s="295"/>
      <c r="L245" s="295"/>
      <c r="M245" s="295"/>
      <c r="N245" s="295"/>
      <c r="O245" s="295"/>
      <c r="P245" s="295"/>
      <c r="Q245" s="295"/>
      <c r="R245" s="295"/>
      <c r="S245" s="295"/>
      <c r="T245" s="295"/>
      <c r="U245" s="295"/>
      <c r="V245" s="295"/>
      <c r="W245" s="295"/>
      <c r="X245" s="295"/>
      <c r="Y245" s="295"/>
      <c r="Z245" s="295"/>
    </row>
    <row r="246" spans="1:26" ht="11.25" customHeight="1">
      <c r="A246" s="295"/>
      <c r="B246" s="296"/>
      <c r="C246" s="297"/>
      <c r="D246" s="297"/>
      <c r="E246" s="296"/>
      <c r="F246" s="296"/>
      <c r="G246" s="297"/>
      <c r="H246" s="296"/>
      <c r="I246" s="296"/>
      <c r="J246" s="296"/>
      <c r="K246" s="295"/>
      <c r="L246" s="295"/>
      <c r="M246" s="295"/>
      <c r="N246" s="295"/>
      <c r="O246" s="295"/>
      <c r="P246" s="295"/>
      <c r="Q246" s="295"/>
      <c r="R246" s="295"/>
      <c r="S246" s="295"/>
      <c r="T246" s="295"/>
      <c r="U246" s="295"/>
      <c r="V246" s="295"/>
      <c r="W246" s="295"/>
      <c r="X246" s="295"/>
      <c r="Y246" s="295"/>
      <c r="Z246" s="295"/>
    </row>
    <row r="247" spans="1:26" ht="11.25" customHeight="1">
      <c r="A247" s="295"/>
      <c r="B247" s="296"/>
      <c r="C247" s="297"/>
      <c r="D247" s="297"/>
      <c r="E247" s="296"/>
      <c r="F247" s="296"/>
      <c r="G247" s="297"/>
      <c r="H247" s="296"/>
      <c r="I247" s="296"/>
      <c r="J247" s="296"/>
      <c r="K247" s="295"/>
      <c r="L247" s="295"/>
      <c r="M247" s="295"/>
      <c r="N247" s="295"/>
      <c r="O247" s="295"/>
      <c r="P247" s="295"/>
      <c r="Q247" s="295"/>
      <c r="R247" s="295"/>
      <c r="S247" s="295"/>
      <c r="T247" s="295"/>
      <c r="U247" s="295"/>
      <c r="V247" s="295"/>
      <c r="W247" s="295"/>
      <c r="X247" s="295"/>
      <c r="Y247" s="295"/>
      <c r="Z247" s="295"/>
    </row>
    <row r="248" spans="1:26" ht="11.25" customHeight="1">
      <c r="A248" s="295"/>
      <c r="B248" s="296"/>
      <c r="C248" s="297"/>
      <c r="D248" s="297"/>
      <c r="E248" s="296"/>
      <c r="F248" s="296"/>
      <c r="G248" s="297"/>
      <c r="H248" s="296"/>
      <c r="I248" s="296"/>
      <c r="J248" s="296"/>
      <c r="K248" s="295"/>
      <c r="L248" s="295"/>
      <c r="M248" s="295"/>
      <c r="N248" s="295"/>
      <c r="O248" s="295"/>
      <c r="P248" s="295"/>
      <c r="Q248" s="295"/>
      <c r="R248" s="295"/>
      <c r="S248" s="295"/>
      <c r="T248" s="295"/>
      <c r="U248" s="295"/>
      <c r="V248" s="295"/>
      <c r="W248" s="295"/>
      <c r="X248" s="295"/>
      <c r="Y248" s="295"/>
      <c r="Z248" s="295"/>
    </row>
    <row r="249" spans="1:26" ht="11.25" customHeight="1">
      <c r="A249" s="295"/>
      <c r="B249" s="296"/>
      <c r="C249" s="297"/>
      <c r="D249" s="297"/>
      <c r="E249" s="296"/>
      <c r="F249" s="296"/>
      <c r="G249" s="297"/>
      <c r="H249" s="296"/>
      <c r="I249" s="296"/>
      <c r="J249" s="296"/>
      <c r="K249" s="295"/>
      <c r="L249" s="295"/>
      <c r="M249" s="295"/>
      <c r="N249" s="295"/>
      <c r="O249" s="295"/>
      <c r="P249" s="295"/>
      <c r="Q249" s="295"/>
      <c r="R249" s="295"/>
      <c r="S249" s="295"/>
      <c r="T249" s="295"/>
      <c r="U249" s="295"/>
      <c r="V249" s="295"/>
      <c r="W249" s="295"/>
      <c r="X249" s="295"/>
      <c r="Y249" s="295"/>
      <c r="Z249" s="295"/>
    </row>
    <row r="250" spans="1:26" ht="11.25" customHeight="1">
      <c r="A250" s="295"/>
      <c r="B250" s="296"/>
      <c r="C250" s="297"/>
      <c r="D250" s="297"/>
      <c r="E250" s="296"/>
      <c r="F250" s="296"/>
      <c r="G250" s="297"/>
      <c r="H250" s="296"/>
      <c r="I250" s="296"/>
      <c r="J250" s="296"/>
      <c r="K250" s="295"/>
      <c r="L250" s="295"/>
      <c r="M250" s="295"/>
      <c r="N250" s="295"/>
      <c r="O250" s="295"/>
      <c r="P250" s="295"/>
      <c r="Q250" s="295"/>
      <c r="R250" s="295"/>
      <c r="S250" s="295"/>
      <c r="T250" s="295"/>
      <c r="U250" s="295"/>
      <c r="V250" s="295"/>
      <c r="W250" s="295"/>
      <c r="X250" s="295"/>
      <c r="Y250" s="295"/>
      <c r="Z250" s="295"/>
    </row>
    <row r="251" spans="1:26" ht="11.25" customHeight="1">
      <c r="A251" s="295"/>
      <c r="B251" s="296"/>
      <c r="C251" s="297"/>
      <c r="D251" s="297"/>
      <c r="E251" s="296"/>
      <c r="F251" s="296"/>
      <c r="G251" s="297"/>
      <c r="H251" s="296"/>
      <c r="I251" s="296"/>
      <c r="J251" s="296"/>
      <c r="K251" s="295"/>
      <c r="L251" s="295"/>
      <c r="M251" s="295"/>
      <c r="N251" s="295"/>
      <c r="O251" s="295"/>
      <c r="P251" s="295"/>
      <c r="Q251" s="295"/>
      <c r="R251" s="295"/>
      <c r="S251" s="295"/>
      <c r="T251" s="295"/>
      <c r="U251" s="295"/>
      <c r="V251" s="295"/>
      <c r="W251" s="295"/>
      <c r="X251" s="295"/>
      <c r="Y251" s="295"/>
      <c r="Z251" s="295"/>
    </row>
    <row r="252" spans="1:26" ht="11.25" customHeight="1">
      <c r="A252" s="295"/>
      <c r="B252" s="296"/>
      <c r="C252" s="297"/>
      <c r="D252" s="297"/>
      <c r="E252" s="296"/>
      <c r="F252" s="296"/>
      <c r="G252" s="297"/>
      <c r="H252" s="296"/>
      <c r="I252" s="296"/>
      <c r="J252" s="296"/>
      <c r="K252" s="295"/>
      <c r="L252" s="295"/>
      <c r="M252" s="295"/>
      <c r="N252" s="295"/>
      <c r="O252" s="295"/>
      <c r="P252" s="295"/>
      <c r="Q252" s="295"/>
      <c r="R252" s="295"/>
      <c r="S252" s="295"/>
      <c r="T252" s="295"/>
      <c r="U252" s="295"/>
      <c r="V252" s="295"/>
      <c r="W252" s="295"/>
      <c r="X252" s="295"/>
      <c r="Y252" s="295"/>
      <c r="Z252" s="295"/>
    </row>
    <row r="253" spans="1:26" ht="11.25" customHeight="1">
      <c r="A253" s="295"/>
      <c r="B253" s="296"/>
      <c r="C253" s="297"/>
      <c r="D253" s="297"/>
      <c r="E253" s="296"/>
      <c r="F253" s="296"/>
      <c r="G253" s="297"/>
      <c r="H253" s="296"/>
      <c r="I253" s="296"/>
      <c r="J253" s="296"/>
      <c r="K253" s="295"/>
      <c r="L253" s="295"/>
      <c r="M253" s="295"/>
      <c r="N253" s="295"/>
      <c r="O253" s="295"/>
      <c r="P253" s="295"/>
      <c r="Q253" s="295"/>
      <c r="R253" s="295"/>
      <c r="S253" s="295"/>
      <c r="T253" s="295"/>
      <c r="U253" s="295"/>
      <c r="V253" s="295"/>
      <c r="W253" s="295"/>
      <c r="X253" s="295"/>
      <c r="Y253" s="295"/>
      <c r="Z253" s="295"/>
    </row>
    <row r="254" spans="1:26" ht="11.25" customHeight="1">
      <c r="A254" s="295"/>
      <c r="B254" s="296"/>
      <c r="C254" s="297"/>
      <c r="D254" s="297"/>
      <c r="E254" s="296"/>
      <c r="F254" s="296"/>
      <c r="G254" s="297"/>
      <c r="H254" s="296"/>
      <c r="I254" s="296"/>
      <c r="J254" s="296"/>
      <c r="K254" s="295"/>
      <c r="L254" s="295"/>
      <c r="M254" s="295"/>
      <c r="N254" s="295"/>
      <c r="O254" s="295"/>
      <c r="P254" s="295"/>
      <c r="Q254" s="295"/>
      <c r="R254" s="295"/>
      <c r="S254" s="295"/>
      <c r="T254" s="295"/>
      <c r="U254" s="295"/>
      <c r="V254" s="295"/>
      <c r="W254" s="295"/>
      <c r="X254" s="295"/>
      <c r="Y254" s="295"/>
      <c r="Z254" s="295"/>
    </row>
    <row r="255" spans="1:26" ht="11.25" customHeight="1">
      <c r="A255" s="295"/>
      <c r="B255" s="296"/>
      <c r="C255" s="297"/>
      <c r="D255" s="297"/>
      <c r="E255" s="296"/>
      <c r="F255" s="296"/>
      <c r="G255" s="297"/>
      <c r="H255" s="296"/>
      <c r="I255" s="296"/>
      <c r="J255" s="296"/>
      <c r="K255" s="295"/>
      <c r="L255" s="295"/>
      <c r="M255" s="295"/>
      <c r="N255" s="295"/>
      <c r="O255" s="295"/>
      <c r="P255" s="295"/>
      <c r="Q255" s="295"/>
      <c r="R255" s="295"/>
      <c r="S255" s="295"/>
      <c r="T255" s="295"/>
      <c r="U255" s="295"/>
      <c r="V255" s="295"/>
      <c r="W255" s="295"/>
      <c r="X255" s="295"/>
      <c r="Y255" s="295"/>
      <c r="Z255" s="295"/>
    </row>
    <row r="256" spans="1:26" ht="11.25" customHeight="1">
      <c r="A256" s="295"/>
      <c r="B256" s="296"/>
      <c r="C256" s="297"/>
      <c r="D256" s="297"/>
      <c r="E256" s="296"/>
      <c r="F256" s="296"/>
      <c r="G256" s="297"/>
      <c r="H256" s="296"/>
      <c r="I256" s="296"/>
      <c r="J256" s="296"/>
      <c r="K256" s="295"/>
      <c r="L256" s="295"/>
      <c r="M256" s="295"/>
      <c r="N256" s="295"/>
      <c r="O256" s="295"/>
      <c r="P256" s="295"/>
      <c r="Q256" s="295"/>
      <c r="R256" s="295"/>
      <c r="S256" s="295"/>
      <c r="T256" s="295"/>
      <c r="U256" s="295"/>
      <c r="V256" s="295"/>
      <c r="W256" s="295"/>
      <c r="X256" s="295"/>
      <c r="Y256" s="295"/>
      <c r="Z256" s="295"/>
    </row>
    <row r="257" spans="1:26" ht="11.25" customHeight="1">
      <c r="A257" s="295"/>
      <c r="B257" s="296"/>
      <c r="C257" s="297"/>
      <c r="D257" s="297"/>
      <c r="E257" s="296"/>
      <c r="F257" s="296"/>
      <c r="G257" s="297"/>
      <c r="H257" s="296"/>
      <c r="I257" s="296"/>
      <c r="J257" s="296"/>
      <c r="K257" s="295"/>
      <c r="L257" s="295"/>
      <c r="M257" s="295"/>
      <c r="N257" s="295"/>
      <c r="O257" s="295"/>
      <c r="P257" s="295"/>
      <c r="Q257" s="295"/>
      <c r="R257" s="295"/>
      <c r="S257" s="295"/>
      <c r="T257" s="295"/>
      <c r="U257" s="295"/>
      <c r="V257" s="295"/>
      <c r="W257" s="295"/>
      <c r="X257" s="295"/>
      <c r="Y257" s="295"/>
      <c r="Z257" s="295"/>
    </row>
    <row r="258" spans="1:26" ht="11.25" customHeight="1">
      <c r="A258" s="295"/>
      <c r="B258" s="296"/>
      <c r="C258" s="297"/>
      <c r="D258" s="297"/>
      <c r="E258" s="296"/>
      <c r="F258" s="296"/>
      <c r="G258" s="297"/>
      <c r="H258" s="296"/>
      <c r="I258" s="296"/>
      <c r="J258" s="296"/>
      <c r="K258" s="295"/>
      <c r="L258" s="295"/>
      <c r="M258" s="295"/>
      <c r="N258" s="295"/>
      <c r="O258" s="295"/>
      <c r="P258" s="295"/>
      <c r="Q258" s="295"/>
      <c r="R258" s="295"/>
      <c r="S258" s="295"/>
      <c r="T258" s="295"/>
      <c r="U258" s="295"/>
      <c r="V258" s="295"/>
      <c r="W258" s="295"/>
      <c r="X258" s="295"/>
      <c r="Y258" s="295"/>
      <c r="Z258" s="295"/>
    </row>
    <row r="259" spans="1:26" ht="11.25" customHeight="1">
      <c r="A259" s="295"/>
      <c r="B259" s="296"/>
      <c r="C259" s="297"/>
      <c r="D259" s="297"/>
      <c r="E259" s="296"/>
      <c r="F259" s="296"/>
      <c r="G259" s="297"/>
      <c r="H259" s="296"/>
      <c r="I259" s="296"/>
      <c r="J259" s="296"/>
      <c r="K259" s="295"/>
      <c r="L259" s="295"/>
      <c r="M259" s="295"/>
      <c r="N259" s="295"/>
      <c r="O259" s="295"/>
      <c r="P259" s="295"/>
      <c r="Q259" s="295"/>
      <c r="R259" s="295"/>
      <c r="S259" s="295"/>
      <c r="T259" s="295"/>
      <c r="U259" s="295"/>
      <c r="V259" s="295"/>
      <c r="W259" s="295"/>
      <c r="X259" s="295"/>
      <c r="Y259" s="295"/>
      <c r="Z259" s="295"/>
    </row>
    <row r="260" spans="1:26" ht="11.25" customHeight="1">
      <c r="A260" s="295"/>
      <c r="B260" s="296"/>
      <c r="C260" s="297"/>
      <c r="D260" s="297"/>
      <c r="E260" s="296"/>
      <c r="F260" s="296"/>
      <c r="G260" s="297"/>
      <c r="H260" s="296"/>
      <c r="I260" s="296"/>
      <c r="J260" s="296"/>
      <c r="K260" s="295"/>
      <c r="L260" s="295"/>
      <c r="M260" s="295"/>
      <c r="N260" s="295"/>
      <c r="O260" s="295"/>
      <c r="P260" s="295"/>
      <c r="Q260" s="295"/>
      <c r="R260" s="295"/>
      <c r="S260" s="295"/>
      <c r="T260" s="295"/>
      <c r="U260" s="295"/>
      <c r="V260" s="295"/>
      <c r="W260" s="295"/>
      <c r="X260" s="295"/>
      <c r="Y260" s="295"/>
      <c r="Z260" s="295"/>
    </row>
    <row r="261" spans="1:26" ht="11.25" customHeight="1">
      <c r="A261" s="295"/>
      <c r="B261" s="296"/>
      <c r="C261" s="297"/>
      <c r="D261" s="297"/>
      <c r="E261" s="296"/>
      <c r="F261" s="296"/>
      <c r="G261" s="297"/>
      <c r="H261" s="296"/>
      <c r="I261" s="296"/>
      <c r="J261" s="296"/>
      <c r="K261" s="295"/>
      <c r="L261" s="295"/>
      <c r="M261" s="295"/>
      <c r="N261" s="295"/>
      <c r="O261" s="295"/>
      <c r="P261" s="295"/>
      <c r="Q261" s="295"/>
      <c r="R261" s="295"/>
      <c r="S261" s="295"/>
      <c r="T261" s="295"/>
      <c r="U261" s="295"/>
      <c r="V261" s="295"/>
      <c r="W261" s="295"/>
      <c r="X261" s="295"/>
      <c r="Y261" s="295"/>
      <c r="Z261" s="295"/>
    </row>
    <row r="262" spans="1:26" ht="11.25" customHeight="1">
      <c r="A262" s="295"/>
      <c r="B262" s="296"/>
      <c r="C262" s="297"/>
      <c r="D262" s="297"/>
      <c r="E262" s="296"/>
      <c r="F262" s="296"/>
      <c r="G262" s="297"/>
      <c r="H262" s="296"/>
      <c r="I262" s="296"/>
      <c r="J262" s="296"/>
      <c r="K262" s="295"/>
      <c r="L262" s="295"/>
      <c r="M262" s="295"/>
      <c r="N262" s="295"/>
      <c r="O262" s="295"/>
      <c r="P262" s="295"/>
      <c r="Q262" s="295"/>
      <c r="R262" s="295"/>
      <c r="S262" s="295"/>
      <c r="T262" s="295"/>
      <c r="U262" s="295"/>
      <c r="V262" s="295"/>
      <c r="W262" s="295"/>
      <c r="X262" s="295"/>
      <c r="Y262" s="295"/>
      <c r="Z262" s="295"/>
    </row>
    <row r="263" spans="1:26" ht="11.25" customHeight="1">
      <c r="A263" s="295"/>
      <c r="B263" s="296"/>
      <c r="C263" s="297"/>
      <c r="D263" s="297"/>
      <c r="E263" s="296"/>
      <c r="F263" s="296"/>
      <c r="G263" s="297"/>
      <c r="H263" s="296"/>
      <c r="I263" s="296"/>
      <c r="J263" s="296"/>
      <c r="K263" s="295"/>
      <c r="L263" s="295"/>
      <c r="M263" s="295"/>
      <c r="N263" s="295"/>
      <c r="O263" s="295"/>
      <c r="P263" s="295"/>
      <c r="Q263" s="295"/>
      <c r="R263" s="295"/>
      <c r="S263" s="295"/>
      <c r="T263" s="295"/>
      <c r="U263" s="295"/>
      <c r="V263" s="295"/>
      <c r="W263" s="295"/>
      <c r="X263" s="295"/>
      <c r="Y263" s="295"/>
      <c r="Z263" s="295"/>
    </row>
    <row r="264" spans="1:26" ht="11.25" customHeight="1">
      <c r="A264" s="295"/>
      <c r="B264" s="296"/>
      <c r="C264" s="297"/>
      <c r="D264" s="297"/>
      <c r="E264" s="296"/>
      <c r="F264" s="296"/>
      <c r="G264" s="297"/>
      <c r="H264" s="296"/>
      <c r="I264" s="296"/>
      <c r="J264" s="296"/>
      <c r="K264" s="295"/>
      <c r="L264" s="295"/>
      <c r="M264" s="295"/>
      <c r="N264" s="295"/>
      <c r="O264" s="295"/>
      <c r="P264" s="295"/>
      <c r="Q264" s="295"/>
      <c r="R264" s="295"/>
      <c r="S264" s="295"/>
      <c r="T264" s="295"/>
      <c r="U264" s="295"/>
      <c r="V264" s="295"/>
      <c r="W264" s="295"/>
      <c r="X264" s="295"/>
      <c r="Y264" s="295"/>
      <c r="Z264" s="295"/>
    </row>
    <row r="265" spans="1:26" ht="11.25" customHeight="1">
      <c r="A265" s="295"/>
      <c r="B265" s="296"/>
      <c r="C265" s="297"/>
      <c r="D265" s="297"/>
      <c r="E265" s="296"/>
      <c r="F265" s="296"/>
      <c r="G265" s="297"/>
      <c r="H265" s="296"/>
      <c r="I265" s="296"/>
      <c r="J265" s="296"/>
      <c r="K265" s="295"/>
      <c r="L265" s="295"/>
      <c r="M265" s="295"/>
      <c r="N265" s="295"/>
      <c r="O265" s="295"/>
      <c r="P265" s="295"/>
      <c r="Q265" s="295"/>
      <c r="R265" s="295"/>
      <c r="S265" s="295"/>
      <c r="T265" s="295"/>
      <c r="U265" s="295"/>
      <c r="V265" s="295"/>
      <c r="W265" s="295"/>
      <c r="X265" s="295"/>
      <c r="Y265" s="295"/>
      <c r="Z265" s="295"/>
    </row>
    <row r="266" spans="1:26" ht="11.25" customHeight="1">
      <c r="A266" s="295"/>
      <c r="B266" s="296"/>
      <c r="C266" s="297"/>
      <c r="D266" s="297"/>
      <c r="E266" s="296"/>
      <c r="F266" s="296"/>
      <c r="G266" s="297"/>
      <c r="H266" s="296"/>
      <c r="I266" s="296"/>
      <c r="J266" s="296"/>
      <c r="K266" s="295"/>
      <c r="L266" s="295"/>
      <c r="M266" s="295"/>
      <c r="N266" s="295"/>
      <c r="O266" s="295"/>
      <c r="P266" s="295"/>
      <c r="Q266" s="295"/>
      <c r="R266" s="295"/>
      <c r="S266" s="295"/>
      <c r="T266" s="295"/>
      <c r="U266" s="295"/>
      <c r="V266" s="295"/>
      <c r="W266" s="295"/>
      <c r="X266" s="295"/>
      <c r="Y266" s="295"/>
      <c r="Z266" s="295"/>
    </row>
    <row r="267" spans="1:26" ht="11.25" customHeight="1">
      <c r="A267" s="295"/>
      <c r="B267" s="296"/>
      <c r="C267" s="297"/>
      <c r="D267" s="297"/>
      <c r="E267" s="296"/>
      <c r="F267" s="296"/>
      <c r="G267" s="297"/>
      <c r="H267" s="296"/>
      <c r="I267" s="296"/>
      <c r="J267" s="296"/>
      <c r="K267" s="295"/>
      <c r="L267" s="295"/>
      <c r="M267" s="295"/>
      <c r="N267" s="295"/>
      <c r="O267" s="295"/>
      <c r="P267" s="295"/>
      <c r="Q267" s="295"/>
      <c r="R267" s="295"/>
      <c r="S267" s="295"/>
      <c r="T267" s="295"/>
      <c r="U267" s="295"/>
      <c r="V267" s="295"/>
      <c r="W267" s="295"/>
      <c r="X267" s="295"/>
      <c r="Y267" s="295"/>
      <c r="Z267" s="295"/>
    </row>
    <row r="268" spans="1:26" ht="11.25" customHeight="1">
      <c r="A268" s="295"/>
      <c r="B268" s="296"/>
      <c r="C268" s="297"/>
      <c r="D268" s="297"/>
      <c r="E268" s="296"/>
      <c r="F268" s="296"/>
      <c r="G268" s="297"/>
      <c r="H268" s="296"/>
      <c r="I268" s="296"/>
      <c r="J268" s="296"/>
      <c r="K268" s="295"/>
      <c r="L268" s="295"/>
      <c r="M268" s="295"/>
      <c r="N268" s="295"/>
      <c r="O268" s="295"/>
      <c r="P268" s="295"/>
      <c r="Q268" s="295"/>
      <c r="R268" s="295"/>
      <c r="S268" s="295"/>
      <c r="T268" s="295"/>
      <c r="U268" s="295"/>
      <c r="V268" s="295"/>
      <c r="W268" s="295"/>
      <c r="X268" s="295"/>
      <c r="Y268" s="295"/>
      <c r="Z268" s="295"/>
    </row>
    <row r="269" spans="1:26" ht="11.25" customHeight="1">
      <c r="A269" s="295"/>
      <c r="B269" s="296"/>
      <c r="C269" s="297"/>
      <c r="D269" s="297"/>
      <c r="E269" s="296"/>
      <c r="F269" s="296"/>
      <c r="G269" s="297"/>
      <c r="H269" s="296"/>
      <c r="I269" s="296"/>
      <c r="J269" s="296"/>
      <c r="K269" s="295"/>
      <c r="L269" s="295"/>
      <c r="M269" s="295"/>
      <c r="N269" s="295"/>
      <c r="O269" s="295"/>
      <c r="P269" s="295"/>
      <c r="Q269" s="295"/>
      <c r="R269" s="295"/>
      <c r="S269" s="295"/>
      <c r="T269" s="295"/>
      <c r="U269" s="295"/>
      <c r="V269" s="295"/>
      <c r="W269" s="295"/>
      <c r="X269" s="295"/>
      <c r="Y269" s="295"/>
      <c r="Z269" s="295"/>
    </row>
    <row r="270" spans="1:26" ht="11.25" customHeight="1">
      <c r="A270" s="295"/>
      <c r="B270" s="296"/>
      <c r="C270" s="297"/>
      <c r="D270" s="297"/>
      <c r="E270" s="296"/>
      <c r="F270" s="296"/>
      <c r="G270" s="297"/>
      <c r="H270" s="296"/>
      <c r="I270" s="296"/>
      <c r="J270" s="296"/>
      <c r="K270" s="295"/>
      <c r="L270" s="295"/>
      <c r="M270" s="295"/>
      <c r="N270" s="295"/>
      <c r="O270" s="295"/>
      <c r="P270" s="295"/>
      <c r="Q270" s="295"/>
      <c r="R270" s="295"/>
      <c r="S270" s="295"/>
      <c r="T270" s="295"/>
      <c r="U270" s="295"/>
      <c r="V270" s="295"/>
      <c r="W270" s="295"/>
      <c r="X270" s="295"/>
      <c r="Y270" s="295"/>
      <c r="Z270" s="295"/>
    </row>
    <row r="271" spans="1:26" ht="11.25" customHeight="1">
      <c r="A271" s="295"/>
      <c r="B271" s="296"/>
      <c r="C271" s="297"/>
      <c r="D271" s="297"/>
      <c r="E271" s="296"/>
      <c r="F271" s="296"/>
      <c r="G271" s="297"/>
      <c r="H271" s="296"/>
      <c r="I271" s="296"/>
      <c r="J271" s="296"/>
      <c r="K271" s="295"/>
      <c r="L271" s="295"/>
      <c r="M271" s="295"/>
      <c r="N271" s="295"/>
      <c r="O271" s="295"/>
      <c r="P271" s="295"/>
      <c r="Q271" s="295"/>
      <c r="R271" s="295"/>
      <c r="S271" s="295"/>
      <c r="T271" s="295"/>
      <c r="U271" s="295"/>
      <c r="V271" s="295"/>
      <c r="W271" s="295"/>
      <c r="X271" s="295"/>
      <c r="Y271" s="295"/>
      <c r="Z271" s="295"/>
    </row>
    <row r="272" spans="1:26" ht="11.25" customHeight="1">
      <c r="A272" s="295"/>
      <c r="B272" s="296"/>
      <c r="C272" s="297"/>
      <c r="D272" s="297"/>
      <c r="E272" s="296"/>
      <c r="F272" s="296"/>
      <c r="G272" s="297"/>
      <c r="H272" s="296"/>
      <c r="I272" s="296"/>
      <c r="J272" s="296"/>
      <c r="K272" s="295"/>
      <c r="L272" s="295"/>
      <c r="M272" s="295"/>
      <c r="N272" s="295"/>
      <c r="O272" s="295"/>
      <c r="P272" s="295"/>
      <c r="Q272" s="295"/>
      <c r="R272" s="295"/>
      <c r="S272" s="295"/>
      <c r="T272" s="295"/>
      <c r="U272" s="295"/>
      <c r="V272" s="295"/>
      <c r="W272" s="295"/>
      <c r="X272" s="295"/>
      <c r="Y272" s="295"/>
      <c r="Z272" s="295"/>
    </row>
    <row r="273" spans="1:26" ht="11.25" customHeight="1">
      <c r="A273" s="295"/>
      <c r="B273" s="296"/>
      <c r="C273" s="297"/>
      <c r="D273" s="297"/>
      <c r="E273" s="296"/>
      <c r="F273" s="296"/>
      <c r="G273" s="297"/>
      <c r="H273" s="296"/>
      <c r="I273" s="296"/>
      <c r="J273" s="296"/>
      <c r="K273" s="295"/>
      <c r="L273" s="295"/>
      <c r="M273" s="295"/>
      <c r="N273" s="295"/>
      <c r="O273" s="295"/>
      <c r="P273" s="295"/>
      <c r="Q273" s="295"/>
      <c r="R273" s="295"/>
      <c r="S273" s="295"/>
      <c r="T273" s="295"/>
      <c r="U273" s="295"/>
      <c r="V273" s="295"/>
      <c r="W273" s="295"/>
      <c r="X273" s="295"/>
      <c r="Y273" s="295"/>
      <c r="Z273" s="295"/>
    </row>
    <row r="274" spans="1:26" ht="11.25" customHeight="1">
      <c r="A274" s="295"/>
      <c r="B274" s="296"/>
      <c r="C274" s="297"/>
      <c r="D274" s="297"/>
      <c r="E274" s="296"/>
      <c r="F274" s="296"/>
      <c r="G274" s="297"/>
      <c r="H274" s="296"/>
      <c r="I274" s="296"/>
      <c r="J274" s="296"/>
      <c r="K274" s="295"/>
      <c r="L274" s="295"/>
      <c r="M274" s="295"/>
      <c r="N274" s="295"/>
      <c r="O274" s="295"/>
      <c r="P274" s="295"/>
      <c r="Q274" s="295"/>
      <c r="R274" s="295"/>
      <c r="S274" s="295"/>
      <c r="T274" s="295"/>
      <c r="U274" s="295"/>
      <c r="V274" s="295"/>
      <c r="W274" s="295"/>
      <c r="X274" s="295"/>
      <c r="Y274" s="295"/>
      <c r="Z274" s="295"/>
    </row>
    <row r="275" spans="1:26" ht="11.25" customHeight="1">
      <c r="A275" s="295"/>
      <c r="B275" s="296"/>
      <c r="C275" s="297"/>
      <c r="D275" s="297"/>
      <c r="E275" s="296"/>
      <c r="F275" s="296"/>
      <c r="G275" s="297"/>
      <c r="H275" s="296"/>
      <c r="I275" s="296"/>
      <c r="J275" s="296"/>
      <c r="K275" s="295"/>
      <c r="L275" s="295"/>
      <c r="M275" s="295"/>
      <c r="N275" s="295"/>
      <c r="O275" s="295"/>
      <c r="P275" s="295"/>
      <c r="Q275" s="295"/>
      <c r="R275" s="295"/>
      <c r="S275" s="295"/>
      <c r="T275" s="295"/>
      <c r="U275" s="295"/>
      <c r="V275" s="295"/>
      <c r="W275" s="295"/>
      <c r="X275" s="295"/>
      <c r="Y275" s="295"/>
      <c r="Z275" s="295"/>
    </row>
    <row r="276" spans="1:26" ht="11.25" customHeight="1">
      <c r="A276" s="295"/>
      <c r="B276" s="296"/>
      <c r="C276" s="297"/>
      <c r="D276" s="297"/>
      <c r="E276" s="296"/>
      <c r="F276" s="296"/>
      <c r="G276" s="297"/>
      <c r="H276" s="296"/>
      <c r="I276" s="296"/>
      <c r="J276" s="296"/>
      <c r="K276" s="295"/>
      <c r="L276" s="295"/>
      <c r="M276" s="295"/>
      <c r="N276" s="295"/>
      <c r="O276" s="295"/>
      <c r="P276" s="295"/>
      <c r="Q276" s="295"/>
      <c r="R276" s="295"/>
      <c r="S276" s="295"/>
      <c r="T276" s="295"/>
      <c r="U276" s="295"/>
      <c r="V276" s="295"/>
      <c r="W276" s="295"/>
      <c r="X276" s="295"/>
      <c r="Y276" s="295"/>
      <c r="Z276" s="295"/>
    </row>
    <row r="277" spans="1:26" ht="11.25" customHeight="1">
      <c r="A277" s="295"/>
      <c r="B277" s="296"/>
      <c r="C277" s="297"/>
      <c r="D277" s="297"/>
      <c r="E277" s="296"/>
      <c r="F277" s="296"/>
      <c r="G277" s="297"/>
      <c r="H277" s="296"/>
      <c r="I277" s="296"/>
      <c r="J277" s="296"/>
      <c r="K277" s="295"/>
      <c r="L277" s="295"/>
      <c r="M277" s="295"/>
      <c r="N277" s="295"/>
      <c r="O277" s="295"/>
      <c r="P277" s="295"/>
      <c r="Q277" s="295"/>
      <c r="R277" s="295"/>
      <c r="S277" s="295"/>
      <c r="T277" s="295"/>
      <c r="U277" s="295"/>
      <c r="V277" s="295"/>
      <c r="W277" s="295"/>
      <c r="X277" s="295"/>
      <c r="Y277" s="295"/>
      <c r="Z277" s="295"/>
    </row>
    <row r="278" spans="1:26" ht="11.25" customHeight="1">
      <c r="A278" s="295"/>
      <c r="B278" s="296"/>
      <c r="C278" s="297"/>
      <c r="D278" s="297"/>
      <c r="E278" s="296"/>
      <c r="F278" s="296"/>
      <c r="G278" s="297"/>
      <c r="H278" s="296"/>
      <c r="I278" s="296"/>
      <c r="J278" s="296"/>
      <c r="K278" s="295"/>
      <c r="L278" s="295"/>
      <c r="M278" s="295"/>
      <c r="N278" s="295"/>
      <c r="O278" s="295"/>
      <c r="P278" s="295"/>
      <c r="Q278" s="295"/>
      <c r="R278" s="295"/>
      <c r="S278" s="295"/>
      <c r="T278" s="295"/>
      <c r="U278" s="295"/>
      <c r="V278" s="295"/>
      <c r="W278" s="295"/>
      <c r="X278" s="295"/>
      <c r="Y278" s="295"/>
      <c r="Z278" s="295"/>
    </row>
    <row r="279" spans="1:26" ht="11.25" customHeight="1">
      <c r="A279" s="295"/>
      <c r="B279" s="296"/>
      <c r="C279" s="297"/>
      <c r="D279" s="297"/>
      <c r="E279" s="296"/>
      <c r="F279" s="296"/>
      <c r="G279" s="297"/>
      <c r="H279" s="296"/>
      <c r="I279" s="296"/>
      <c r="J279" s="296"/>
      <c r="K279" s="295"/>
      <c r="L279" s="295"/>
      <c r="M279" s="295"/>
      <c r="N279" s="295"/>
      <c r="O279" s="295"/>
      <c r="P279" s="295"/>
      <c r="Q279" s="295"/>
      <c r="R279" s="295"/>
      <c r="S279" s="295"/>
      <c r="T279" s="295"/>
      <c r="U279" s="295"/>
      <c r="V279" s="295"/>
      <c r="W279" s="295"/>
      <c r="X279" s="295"/>
      <c r="Y279" s="295"/>
      <c r="Z279" s="295"/>
    </row>
    <row r="280" spans="1:26" ht="11.25" customHeight="1">
      <c r="A280" s="295"/>
      <c r="B280" s="296"/>
      <c r="C280" s="297"/>
      <c r="D280" s="297"/>
      <c r="E280" s="296"/>
      <c r="F280" s="296"/>
      <c r="G280" s="297"/>
      <c r="H280" s="296"/>
      <c r="I280" s="296"/>
      <c r="J280" s="296"/>
      <c r="K280" s="295"/>
      <c r="L280" s="295"/>
      <c r="M280" s="295"/>
      <c r="N280" s="295"/>
      <c r="O280" s="295"/>
      <c r="P280" s="295"/>
      <c r="Q280" s="295"/>
      <c r="R280" s="295"/>
      <c r="S280" s="295"/>
      <c r="T280" s="295"/>
      <c r="U280" s="295"/>
      <c r="V280" s="295"/>
      <c r="W280" s="295"/>
      <c r="X280" s="295"/>
      <c r="Y280" s="295"/>
      <c r="Z280" s="295"/>
    </row>
    <row r="281" spans="1:26" ht="11.25" customHeight="1">
      <c r="A281" s="295"/>
      <c r="B281" s="296"/>
      <c r="C281" s="297"/>
      <c r="D281" s="297"/>
      <c r="E281" s="296"/>
      <c r="F281" s="296"/>
      <c r="G281" s="297"/>
      <c r="H281" s="296"/>
      <c r="I281" s="296"/>
      <c r="J281" s="296"/>
      <c r="K281" s="295"/>
      <c r="L281" s="295"/>
      <c r="M281" s="295"/>
      <c r="N281" s="295"/>
      <c r="O281" s="295"/>
      <c r="P281" s="295"/>
      <c r="Q281" s="295"/>
      <c r="R281" s="295"/>
      <c r="S281" s="295"/>
      <c r="T281" s="295"/>
      <c r="U281" s="295"/>
      <c r="V281" s="295"/>
      <c r="W281" s="295"/>
      <c r="X281" s="295"/>
      <c r="Y281" s="295"/>
      <c r="Z281" s="295"/>
    </row>
    <row r="282" spans="1:26" ht="11.25" customHeight="1">
      <c r="A282" s="295"/>
      <c r="B282" s="296"/>
      <c r="C282" s="297"/>
      <c r="D282" s="297"/>
      <c r="E282" s="296"/>
      <c r="F282" s="296"/>
      <c r="G282" s="297"/>
      <c r="H282" s="296"/>
      <c r="I282" s="296"/>
      <c r="J282" s="296"/>
      <c r="K282" s="295"/>
      <c r="L282" s="295"/>
      <c r="M282" s="295"/>
      <c r="N282" s="295"/>
      <c r="O282" s="295"/>
      <c r="P282" s="295"/>
      <c r="Q282" s="295"/>
      <c r="R282" s="295"/>
      <c r="S282" s="295"/>
      <c r="T282" s="295"/>
      <c r="U282" s="295"/>
      <c r="V282" s="295"/>
      <c r="W282" s="295"/>
      <c r="X282" s="295"/>
      <c r="Y282" s="295"/>
      <c r="Z282" s="295"/>
    </row>
    <row r="283" spans="1:26" ht="11.25" customHeight="1">
      <c r="A283" s="295"/>
      <c r="B283" s="296"/>
      <c r="C283" s="297"/>
      <c r="D283" s="297"/>
      <c r="E283" s="296"/>
      <c r="F283" s="296"/>
      <c r="G283" s="297"/>
      <c r="H283" s="296"/>
      <c r="I283" s="296"/>
      <c r="J283" s="296"/>
      <c r="K283" s="295"/>
      <c r="L283" s="295"/>
      <c r="M283" s="295"/>
      <c r="N283" s="295"/>
      <c r="O283" s="295"/>
      <c r="P283" s="295"/>
      <c r="Q283" s="295"/>
      <c r="R283" s="295"/>
      <c r="S283" s="295"/>
      <c r="T283" s="295"/>
      <c r="U283" s="295"/>
      <c r="V283" s="295"/>
      <c r="W283" s="295"/>
      <c r="X283" s="295"/>
      <c r="Y283" s="295"/>
      <c r="Z283" s="295"/>
    </row>
    <row r="284" spans="1:26" ht="11.25" customHeight="1">
      <c r="A284" s="295"/>
      <c r="B284" s="296"/>
      <c r="C284" s="297"/>
      <c r="D284" s="297"/>
      <c r="E284" s="296"/>
      <c r="F284" s="296"/>
      <c r="G284" s="297"/>
      <c r="H284" s="296"/>
      <c r="I284" s="296"/>
      <c r="J284" s="296"/>
      <c r="K284" s="295"/>
      <c r="L284" s="295"/>
      <c r="M284" s="295"/>
      <c r="N284" s="295"/>
      <c r="O284" s="295"/>
      <c r="P284" s="295"/>
      <c r="Q284" s="295"/>
      <c r="R284" s="295"/>
      <c r="S284" s="295"/>
      <c r="T284" s="295"/>
      <c r="U284" s="295"/>
      <c r="V284" s="295"/>
      <c r="W284" s="295"/>
      <c r="X284" s="295"/>
      <c r="Y284" s="295"/>
      <c r="Z284" s="295"/>
    </row>
    <row r="285" spans="1:26" ht="11.25" customHeight="1">
      <c r="A285" s="295"/>
      <c r="B285" s="296"/>
      <c r="C285" s="297"/>
      <c r="D285" s="297"/>
      <c r="E285" s="296"/>
      <c r="F285" s="296"/>
      <c r="G285" s="297"/>
      <c r="H285" s="296"/>
      <c r="I285" s="296"/>
      <c r="J285" s="296"/>
      <c r="K285" s="295"/>
      <c r="L285" s="295"/>
      <c r="M285" s="295"/>
      <c r="N285" s="295"/>
      <c r="O285" s="295"/>
      <c r="P285" s="295"/>
      <c r="Q285" s="295"/>
      <c r="R285" s="295"/>
      <c r="S285" s="295"/>
      <c r="T285" s="295"/>
      <c r="U285" s="295"/>
      <c r="V285" s="295"/>
      <c r="W285" s="295"/>
      <c r="X285" s="295"/>
      <c r="Y285" s="295"/>
      <c r="Z285" s="295"/>
    </row>
    <row r="286" spans="1:26" ht="11.25" customHeight="1">
      <c r="A286" s="295"/>
      <c r="B286" s="296"/>
      <c r="C286" s="297"/>
      <c r="D286" s="297"/>
      <c r="E286" s="296"/>
      <c r="F286" s="296"/>
      <c r="G286" s="297"/>
      <c r="H286" s="296"/>
      <c r="I286" s="296"/>
      <c r="J286" s="296"/>
      <c r="K286" s="295"/>
      <c r="L286" s="295"/>
      <c r="M286" s="295"/>
      <c r="N286" s="295"/>
      <c r="O286" s="295"/>
      <c r="P286" s="295"/>
      <c r="Q286" s="295"/>
      <c r="R286" s="295"/>
      <c r="S286" s="295"/>
      <c r="T286" s="295"/>
      <c r="U286" s="295"/>
      <c r="V286" s="295"/>
      <c r="W286" s="295"/>
      <c r="X286" s="295"/>
      <c r="Y286" s="295"/>
      <c r="Z286" s="295"/>
    </row>
    <row r="287" spans="1:26" ht="11.25" customHeight="1">
      <c r="A287" s="295"/>
      <c r="B287" s="296"/>
      <c r="C287" s="297"/>
      <c r="D287" s="297"/>
      <c r="E287" s="296"/>
      <c r="F287" s="296"/>
      <c r="G287" s="297"/>
      <c r="H287" s="296"/>
      <c r="I287" s="296"/>
      <c r="J287" s="296"/>
      <c r="K287" s="295"/>
      <c r="L287" s="295"/>
      <c r="M287" s="295"/>
      <c r="N287" s="295"/>
      <c r="O287" s="295"/>
      <c r="P287" s="295"/>
      <c r="Q287" s="295"/>
      <c r="R287" s="295"/>
      <c r="S287" s="295"/>
      <c r="T287" s="295"/>
      <c r="U287" s="295"/>
      <c r="V287" s="295"/>
      <c r="W287" s="295"/>
      <c r="X287" s="295"/>
      <c r="Y287" s="295"/>
      <c r="Z287" s="295"/>
    </row>
    <row r="288" spans="1:26" ht="11.25" customHeight="1">
      <c r="A288" s="295"/>
      <c r="B288" s="296"/>
      <c r="C288" s="297"/>
      <c r="D288" s="297"/>
      <c r="E288" s="296"/>
      <c r="F288" s="296"/>
      <c r="G288" s="297"/>
      <c r="H288" s="296"/>
      <c r="I288" s="296"/>
      <c r="J288" s="296"/>
      <c r="K288" s="295"/>
      <c r="L288" s="295"/>
      <c r="M288" s="295"/>
      <c r="N288" s="295"/>
      <c r="O288" s="295"/>
      <c r="P288" s="295"/>
      <c r="Q288" s="295"/>
      <c r="R288" s="295"/>
      <c r="S288" s="295"/>
      <c r="T288" s="295"/>
      <c r="U288" s="295"/>
      <c r="V288" s="295"/>
      <c r="W288" s="295"/>
      <c r="X288" s="295"/>
      <c r="Y288" s="295"/>
      <c r="Z288" s="295"/>
    </row>
    <row r="289" spans="1:26" ht="11.25" customHeight="1">
      <c r="A289" s="295"/>
      <c r="B289" s="296"/>
      <c r="C289" s="297"/>
      <c r="D289" s="297"/>
      <c r="E289" s="296"/>
      <c r="F289" s="296"/>
      <c r="G289" s="297"/>
      <c r="H289" s="296"/>
      <c r="I289" s="296"/>
      <c r="J289" s="296"/>
      <c r="K289" s="295"/>
      <c r="L289" s="295"/>
      <c r="M289" s="295"/>
      <c r="N289" s="295"/>
      <c r="O289" s="295"/>
      <c r="P289" s="295"/>
      <c r="Q289" s="295"/>
      <c r="R289" s="295"/>
      <c r="S289" s="295"/>
      <c r="T289" s="295"/>
      <c r="U289" s="295"/>
      <c r="V289" s="295"/>
      <c r="W289" s="295"/>
      <c r="X289" s="295"/>
      <c r="Y289" s="295"/>
      <c r="Z289" s="295"/>
    </row>
    <row r="290" spans="1:26" ht="11.25" customHeight="1">
      <c r="A290" s="295"/>
      <c r="B290" s="296"/>
      <c r="C290" s="297"/>
      <c r="D290" s="297"/>
      <c r="E290" s="296"/>
      <c r="F290" s="296"/>
      <c r="G290" s="297"/>
      <c r="H290" s="296"/>
      <c r="I290" s="296"/>
      <c r="J290" s="296"/>
      <c r="K290" s="295"/>
      <c r="L290" s="295"/>
      <c r="M290" s="295"/>
      <c r="N290" s="295"/>
      <c r="O290" s="295"/>
      <c r="P290" s="295"/>
      <c r="Q290" s="295"/>
      <c r="R290" s="295"/>
      <c r="S290" s="295"/>
      <c r="T290" s="295"/>
      <c r="U290" s="295"/>
      <c r="V290" s="295"/>
      <c r="W290" s="295"/>
      <c r="X290" s="295"/>
      <c r="Y290" s="295"/>
      <c r="Z290" s="295"/>
    </row>
    <row r="291" spans="1:26" ht="11.25" customHeight="1">
      <c r="A291" s="295"/>
      <c r="B291" s="296"/>
      <c r="C291" s="297"/>
      <c r="D291" s="297"/>
      <c r="E291" s="296"/>
      <c r="F291" s="296"/>
      <c r="G291" s="297"/>
      <c r="H291" s="296"/>
      <c r="I291" s="296"/>
      <c r="J291" s="296"/>
      <c r="K291" s="295"/>
      <c r="L291" s="295"/>
      <c r="M291" s="295"/>
      <c r="N291" s="295"/>
      <c r="O291" s="295"/>
      <c r="P291" s="295"/>
      <c r="Q291" s="295"/>
      <c r="R291" s="295"/>
      <c r="S291" s="295"/>
      <c r="T291" s="295"/>
      <c r="U291" s="295"/>
      <c r="V291" s="295"/>
      <c r="W291" s="295"/>
      <c r="X291" s="295"/>
      <c r="Y291" s="295"/>
      <c r="Z291" s="295"/>
    </row>
    <row r="292" spans="1:26" ht="11.25" customHeight="1">
      <c r="A292" s="295"/>
      <c r="B292" s="296"/>
      <c r="C292" s="297"/>
      <c r="D292" s="297"/>
      <c r="E292" s="296"/>
      <c r="F292" s="296"/>
      <c r="G292" s="297"/>
      <c r="H292" s="296"/>
      <c r="I292" s="296"/>
      <c r="J292" s="296"/>
      <c r="K292" s="295"/>
      <c r="L292" s="295"/>
      <c r="M292" s="295"/>
      <c r="N292" s="295"/>
      <c r="O292" s="295"/>
      <c r="P292" s="295"/>
      <c r="Q292" s="295"/>
      <c r="R292" s="295"/>
      <c r="S292" s="295"/>
      <c r="T292" s="295"/>
      <c r="U292" s="295"/>
      <c r="V292" s="295"/>
      <c r="W292" s="295"/>
      <c r="X292" s="295"/>
      <c r="Y292" s="295"/>
      <c r="Z292" s="295"/>
    </row>
    <row r="293" spans="1:26" ht="11.25" customHeight="1">
      <c r="A293" s="295"/>
      <c r="B293" s="296"/>
      <c r="C293" s="297"/>
      <c r="D293" s="297"/>
      <c r="E293" s="296"/>
      <c r="F293" s="296"/>
      <c r="G293" s="297"/>
      <c r="H293" s="296"/>
      <c r="I293" s="296"/>
      <c r="J293" s="296"/>
      <c r="K293" s="295"/>
      <c r="L293" s="295"/>
      <c r="M293" s="295"/>
      <c r="N293" s="295"/>
      <c r="O293" s="295"/>
      <c r="P293" s="295"/>
      <c r="Q293" s="295"/>
      <c r="R293" s="295"/>
      <c r="S293" s="295"/>
      <c r="T293" s="295"/>
      <c r="U293" s="295"/>
      <c r="V293" s="295"/>
      <c r="W293" s="295"/>
      <c r="X293" s="295"/>
      <c r="Y293" s="295"/>
      <c r="Z293" s="295"/>
    </row>
    <row r="294" spans="1:26" ht="11.25" customHeight="1">
      <c r="A294" s="295"/>
      <c r="B294" s="296"/>
      <c r="C294" s="297"/>
      <c r="D294" s="297"/>
      <c r="E294" s="296"/>
      <c r="F294" s="296"/>
      <c r="G294" s="297"/>
      <c r="H294" s="296"/>
      <c r="I294" s="296"/>
      <c r="J294" s="296"/>
      <c r="K294" s="295"/>
      <c r="L294" s="295"/>
      <c r="M294" s="295"/>
      <c r="N294" s="295"/>
      <c r="O294" s="295"/>
      <c r="P294" s="295"/>
      <c r="Q294" s="295"/>
      <c r="R294" s="295"/>
      <c r="S294" s="295"/>
      <c r="T294" s="295"/>
      <c r="U294" s="295"/>
      <c r="V294" s="295"/>
      <c r="W294" s="295"/>
      <c r="X294" s="295"/>
      <c r="Y294" s="295"/>
      <c r="Z294" s="295"/>
    </row>
    <row r="295" spans="1:26" ht="11.25" customHeight="1">
      <c r="A295" s="295"/>
      <c r="B295" s="296"/>
      <c r="C295" s="297"/>
      <c r="D295" s="297"/>
      <c r="E295" s="296"/>
      <c r="F295" s="296"/>
      <c r="G295" s="297"/>
      <c r="H295" s="296"/>
      <c r="I295" s="296"/>
      <c r="J295" s="296"/>
      <c r="K295" s="295"/>
      <c r="L295" s="295"/>
      <c r="M295" s="295"/>
      <c r="N295" s="295"/>
      <c r="O295" s="295"/>
      <c r="P295" s="295"/>
      <c r="Q295" s="295"/>
      <c r="R295" s="295"/>
      <c r="S295" s="295"/>
      <c r="T295" s="295"/>
      <c r="U295" s="295"/>
      <c r="V295" s="295"/>
      <c r="W295" s="295"/>
      <c r="X295" s="295"/>
      <c r="Y295" s="295"/>
      <c r="Z295" s="295"/>
    </row>
    <row r="296" spans="1:26" ht="11.25" customHeight="1">
      <c r="A296" s="295"/>
      <c r="B296" s="296"/>
      <c r="C296" s="297"/>
      <c r="D296" s="297"/>
      <c r="E296" s="296"/>
      <c r="F296" s="296"/>
      <c r="G296" s="297"/>
      <c r="H296" s="296"/>
      <c r="I296" s="296"/>
      <c r="J296" s="296"/>
      <c r="K296" s="295"/>
      <c r="L296" s="295"/>
      <c r="M296" s="295"/>
      <c r="N296" s="295"/>
      <c r="O296" s="295"/>
      <c r="P296" s="295"/>
      <c r="Q296" s="295"/>
      <c r="R296" s="295"/>
      <c r="S296" s="295"/>
      <c r="T296" s="295"/>
      <c r="U296" s="295"/>
      <c r="V296" s="295"/>
      <c r="W296" s="295"/>
      <c r="X296" s="295"/>
      <c r="Y296" s="295"/>
      <c r="Z296" s="295"/>
    </row>
    <row r="297" spans="1:26" ht="11.25" customHeight="1">
      <c r="A297" s="295"/>
      <c r="B297" s="296"/>
      <c r="C297" s="297"/>
      <c r="D297" s="297"/>
      <c r="E297" s="296"/>
      <c r="F297" s="296"/>
      <c r="G297" s="297"/>
      <c r="H297" s="296"/>
      <c r="I297" s="296"/>
      <c r="J297" s="296"/>
      <c r="K297" s="295"/>
      <c r="L297" s="295"/>
      <c r="M297" s="295"/>
      <c r="N297" s="295"/>
      <c r="O297" s="295"/>
      <c r="P297" s="295"/>
      <c r="Q297" s="295"/>
      <c r="R297" s="295"/>
      <c r="S297" s="295"/>
      <c r="T297" s="295"/>
      <c r="U297" s="295"/>
      <c r="V297" s="295"/>
      <c r="W297" s="295"/>
      <c r="X297" s="295"/>
      <c r="Y297" s="295"/>
      <c r="Z297" s="295"/>
    </row>
    <row r="298" spans="1:26" ht="11.25" customHeight="1">
      <c r="A298" s="295"/>
      <c r="B298" s="296"/>
      <c r="C298" s="297"/>
      <c r="D298" s="297"/>
      <c r="E298" s="296"/>
      <c r="F298" s="296"/>
      <c r="G298" s="297"/>
      <c r="H298" s="296"/>
      <c r="I298" s="296"/>
      <c r="J298" s="296"/>
      <c r="K298" s="295"/>
      <c r="L298" s="295"/>
      <c r="M298" s="295"/>
      <c r="N298" s="295"/>
      <c r="O298" s="295"/>
      <c r="P298" s="295"/>
      <c r="Q298" s="295"/>
      <c r="R298" s="295"/>
      <c r="S298" s="295"/>
      <c r="T298" s="295"/>
      <c r="U298" s="295"/>
      <c r="V298" s="295"/>
      <c r="W298" s="295"/>
      <c r="X298" s="295"/>
      <c r="Y298" s="295"/>
      <c r="Z298" s="295"/>
    </row>
    <row r="299" spans="1:26" ht="11.25" customHeight="1">
      <c r="A299" s="295"/>
      <c r="B299" s="296"/>
      <c r="C299" s="297"/>
      <c r="D299" s="297"/>
      <c r="E299" s="296"/>
      <c r="F299" s="296"/>
      <c r="G299" s="297"/>
      <c r="H299" s="296"/>
      <c r="I299" s="296"/>
      <c r="J299" s="296"/>
      <c r="K299" s="295"/>
      <c r="L299" s="295"/>
      <c r="M299" s="295"/>
      <c r="N299" s="295"/>
      <c r="O299" s="295"/>
      <c r="P299" s="295"/>
      <c r="Q299" s="295"/>
      <c r="R299" s="295"/>
      <c r="S299" s="295"/>
      <c r="T299" s="295"/>
      <c r="U299" s="295"/>
      <c r="V299" s="295"/>
      <c r="W299" s="295"/>
      <c r="X299" s="295"/>
      <c r="Y299" s="295"/>
      <c r="Z299" s="295"/>
    </row>
    <row r="300" spans="1:26" ht="11.25" customHeight="1">
      <c r="A300" s="295"/>
      <c r="B300" s="296"/>
      <c r="C300" s="297"/>
      <c r="D300" s="297"/>
      <c r="E300" s="296"/>
      <c r="F300" s="296"/>
      <c r="G300" s="297"/>
      <c r="H300" s="296"/>
      <c r="I300" s="296"/>
      <c r="J300" s="296"/>
      <c r="K300" s="295"/>
      <c r="L300" s="295"/>
      <c r="M300" s="295"/>
      <c r="N300" s="295"/>
      <c r="O300" s="295"/>
      <c r="P300" s="295"/>
      <c r="Q300" s="295"/>
      <c r="R300" s="295"/>
      <c r="S300" s="295"/>
      <c r="T300" s="295"/>
      <c r="U300" s="295"/>
      <c r="V300" s="295"/>
      <c r="W300" s="295"/>
      <c r="X300" s="295"/>
      <c r="Y300" s="295"/>
      <c r="Z300" s="295"/>
    </row>
    <row r="301" spans="1:26" ht="11.25" customHeight="1">
      <c r="A301" s="295"/>
      <c r="B301" s="296"/>
      <c r="C301" s="297"/>
      <c r="D301" s="297"/>
      <c r="E301" s="296"/>
      <c r="F301" s="296"/>
      <c r="G301" s="297"/>
      <c r="H301" s="296"/>
      <c r="I301" s="296"/>
      <c r="J301" s="296"/>
      <c r="K301" s="295"/>
      <c r="L301" s="295"/>
      <c r="M301" s="295"/>
      <c r="N301" s="295"/>
      <c r="O301" s="295"/>
      <c r="P301" s="295"/>
      <c r="Q301" s="295"/>
      <c r="R301" s="295"/>
      <c r="S301" s="295"/>
      <c r="T301" s="295"/>
      <c r="U301" s="295"/>
      <c r="V301" s="295"/>
      <c r="W301" s="295"/>
      <c r="X301" s="295"/>
      <c r="Y301" s="295"/>
      <c r="Z301" s="295"/>
    </row>
    <row r="302" spans="1:26" ht="11.25" customHeight="1">
      <c r="A302" s="295"/>
      <c r="B302" s="296"/>
      <c r="C302" s="297"/>
      <c r="D302" s="297"/>
      <c r="E302" s="296"/>
      <c r="F302" s="296"/>
      <c r="G302" s="297"/>
      <c r="H302" s="296"/>
      <c r="I302" s="296"/>
      <c r="J302" s="296"/>
      <c r="K302" s="295"/>
      <c r="L302" s="295"/>
      <c r="M302" s="295"/>
      <c r="N302" s="295"/>
      <c r="O302" s="295"/>
      <c r="P302" s="295"/>
      <c r="Q302" s="295"/>
      <c r="R302" s="295"/>
      <c r="S302" s="295"/>
      <c r="T302" s="295"/>
      <c r="U302" s="295"/>
      <c r="V302" s="295"/>
      <c r="W302" s="295"/>
      <c r="X302" s="295"/>
      <c r="Y302" s="295"/>
      <c r="Z302" s="295"/>
    </row>
    <row r="303" spans="1:26" ht="11.25" customHeight="1">
      <c r="A303" s="295"/>
      <c r="B303" s="296"/>
      <c r="C303" s="297"/>
      <c r="D303" s="297"/>
      <c r="E303" s="296"/>
      <c r="F303" s="296"/>
      <c r="G303" s="297"/>
      <c r="H303" s="296"/>
      <c r="I303" s="296"/>
      <c r="J303" s="296"/>
      <c r="K303" s="295"/>
      <c r="L303" s="295"/>
      <c r="M303" s="295"/>
      <c r="N303" s="295"/>
      <c r="O303" s="295"/>
      <c r="P303" s="295"/>
      <c r="Q303" s="295"/>
      <c r="R303" s="295"/>
      <c r="S303" s="295"/>
      <c r="T303" s="295"/>
      <c r="U303" s="295"/>
      <c r="V303" s="295"/>
      <c r="W303" s="295"/>
      <c r="X303" s="295"/>
      <c r="Y303" s="295"/>
      <c r="Z303" s="295"/>
    </row>
    <row r="304" spans="1:26" ht="11.25" customHeight="1">
      <c r="A304" s="295"/>
      <c r="B304" s="296"/>
      <c r="C304" s="297"/>
      <c r="D304" s="297"/>
      <c r="E304" s="296"/>
      <c r="F304" s="296"/>
      <c r="G304" s="297"/>
      <c r="H304" s="296"/>
      <c r="I304" s="296"/>
      <c r="J304" s="296"/>
      <c r="K304" s="295"/>
      <c r="L304" s="295"/>
      <c r="M304" s="295"/>
      <c r="N304" s="295"/>
      <c r="O304" s="295"/>
      <c r="P304" s="295"/>
      <c r="Q304" s="295"/>
      <c r="R304" s="295"/>
      <c r="S304" s="295"/>
      <c r="T304" s="295"/>
      <c r="U304" s="295"/>
      <c r="V304" s="295"/>
      <c r="W304" s="295"/>
      <c r="X304" s="295"/>
      <c r="Y304" s="295"/>
      <c r="Z304" s="295"/>
    </row>
    <row r="305" spans="1:26" ht="11.25" customHeight="1">
      <c r="A305" s="295"/>
      <c r="B305" s="296"/>
      <c r="C305" s="297"/>
      <c r="D305" s="297"/>
      <c r="E305" s="296"/>
      <c r="F305" s="296"/>
      <c r="G305" s="297"/>
      <c r="H305" s="296"/>
      <c r="I305" s="296"/>
      <c r="J305" s="296"/>
      <c r="K305" s="295"/>
      <c r="L305" s="295"/>
      <c r="M305" s="295"/>
      <c r="N305" s="295"/>
      <c r="O305" s="295"/>
      <c r="P305" s="295"/>
      <c r="Q305" s="295"/>
      <c r="R305" s="295"/>
      <c r="S305" s="295"/>
      <c r="T305" s="295"/>
      <c r="U305" s="295"/>
      <c r="V305" s="295"/>
      <c r="W305" s="295"/>
      <c r="X305" s="295"/>
      <c r="Y305" s="295"/>
      <c r="Z305" s="295"/>
    </row>
    <row r="306" spans="1:26" ht="11.25" customHeight="1">
      <c r="A306" s="295"/>
      <c r="B306" s="296"/>
      <c r="C306" s="297"/>
      <c r="D306" s="297"/>
      <c r="E306" s="296"/>
      <c r="F306" s="296"/>
      <c r="G306" s="297"/>
      <c r="H306" s="296"/>
      <c r="I306" s="296"/>
      <c r="J306" s="296"/>
      <c r="K306" s="295"/>
      <c r="L306" s="295"/>
      <c r="M306" s="295"/>
      <c r="N306" s="295"/>
      <c r="O306" s="295"/>
      <c r="P306" s="295"/>
      <c r="Q306" s="295"/>
      <c r="R306" s="295"/>
      <c r="S306" s="295"/>
      <c r="T306" s="295"/>
      <c r="U306" s="295"/>
      <c r="V306" s="295"/>
      <c r="W306" s="295"/>
      <c r="X306" s="295"/>
      <c r="Y306" s="295"/>
      <c r="Z306" s="295"/>
    </row>
    <row r="307" spans="1:26" ht="11.25" customHeight="1">
      <c r="A307" s="295"/>
      <c r="B307" s="296"/>
      <c r="C307" s="297"/>
      <c r="D307" s="297"/>
      <c r="E307" s="296"/>
      <c r="F307" s="296"/>
      <c r="G307" s="297"/>
      <c r="H307" s="296"/>
      <c r="I307" s="296"/>
      <c r="J307" s="296"/>
      <c r="K307" s="295"/>
      <c r="L307" s="295"/>
      <c r="M307" s="295"/>
      <c r="N307" s="295"/>
      <c r="O307" s="295"/>
      <c r="P307" s="295"/>
      <c r="Q307" s="295"/>
      <c r="R307" s="295"/>
      <c r="S307" s="295"/>
      <c r="T307" s="295"/>
      <c r="U307" s="295"/>
      <c r="V307" s="295"/>
      <c r="W307" s="295"/>
      <c r="X307" s="295"/>
      <c r="Y307" s="295"/>
      <c r="Z307" s="295"/>
    </row>
    <row r="308" spans="1:26" ht="11.25" customHeight="1">
      <c r="A308" s="295"/>
      <c r="B308" s="296"/>
      <c r="C308" s="297"/>
      <c r="D308" s="297"/>
      <c r="E308" s="296"/>
      <c r="F308" s="296"/>
      <c r="G308" s="297"/>
      <c r="H308" s="296"/>
      <c r="I308" s="296"/>
      <c r="J308" s="296"/>
      <c r="K308" s="295"/>
      <c r="L308" s="295"/>
      <c r="M308" s="295"/>
      <c r="N308" s="295"/>
      <c r="O308" s="295"/>
      <c r="P308" s="295"/>
      <c r="Q308" s="295"/>
      <c r="R308" s="295"/>
      <c r="S308" s="295"/>
      <c r="T308" s="295"/>
      <c r="U308" s="295"/>
      <c r="V308" s="295"/>
      <c r="W308" s="295"/>
      <c r="X308" s="295"/>
      <c r="Y308" s="295"/>
      <c r="Z308" s="295"/>
    </row>
    <row r="309" spans="1:26" ht="11.25" customHeight="1">
      <c r="A309" s="295"/>
      <c r="B309" s="296"/>
      <c r="C309" s="297"/>
      <c r="D309" s="297"/>
      <c r="E309" s="296"/>
      <c r="F309" s="296"/>
      <c r="G309" s="297"/>
      <c r="H309" s="296"/>
      <c r="I309" s="296"/>
      <c r="J309" s="296"/>
      <c r="K309" s="295"/>
      <c r="L309" s="295"/>
      <c r="M309" s="295"/>
      <c r="N309" s="295"/>
      <c r="O309" s="295"/>
      <c r="P309" s="295"/>
      <c r="Q309" s="295"/>
      <c r="R309" s="295"/>
      <c r="S309" s="295"/>
      <c r="T309" s="295"/>
      <c r="U309" s="295"/>
      <c r="V309" s="295"/>
      <c r="W309" s="295"/>
      <c r="X309" s="295"/>
      <c r="Y309" s="295"/>
      <c r="Z309" s="295"/>
    </row>
    <row r="310" spans="1:26" ht="11.25" customHeight="1">
      <c r="A310" s="295"/>
      <c r="B310" s="296"/>
      <c r="C310" s="297"/>
      <c r="D310" s="297"/>
      <c r="E310" s="296"/>
      <c r="F310" s="296"/>
      <c r="G310" s="297"/>
      <c r="H310" s="296"/>
      <c r="I310" s="296"/>
      <c r="J310" s="296"/>
      <c r="K310" s="295"/>
      <c r="L310" s="295"/>
      <c r="M310" s="295"/>
      <c r="N310" s="295"/>
      <c r="O310" s="295"/>
      <c r="P310" s="295"/>
      <c r="Q310" s="295"/>
      <c r="R310" s="295"/>
      <c r="S310" s="295"/>
      <c r="T310" s="295"/>
      <c r="U310" s="295"/>
      <c r="V310" s="295"/>
      <c r="W310" s="295"/>
      <c r="X310" s="295"/>
      <c r="Y310" s="295"/>
      <c r="Z310" s="295"/>
    </row>
    <row r="311" spans="1:26" ht="11.25" customHeight="1">
      <c r="A311" s="295"/>
      <c r="B311" s="296"/>
      <c r="C311" s="297"/>
      <c r="D311" s="297"/>
      <c r="E311" s="296"/>
      <c r="F311" s="296"/>
      <c r="G311" s="297"/>
      <c r="H311" s="296"/>
      <c r="I311" s="296"/>
      <c r="J311" s="296"/>
      <c r="K311" s="295"/>
      <c r="L311" s="295"/>
      <c r="M311" s="295"/>
      <c r="N311" s="295"/>
      <c r="O311" s="295"/>
      <c r="P311" s="295"/>
      <c r="Q311" s="295"/>
      <c r="R311" s="295"/>
      <c r="S311" s="295"/>
      <c r="T311" s="295"/>
      <c r="U311" s="295"/>
      <c r="V311" s="295"/>
      <c r="W311" s="295"/>
      <c r="X311" s="295"/>
      <c r="Y311" s="295"/>
      <c r="Z311" s="295"/>
    </row>
    <row r="312" spans="1:26" ht="11.25" customHeight="1">
      <c r="A312" s="295"/>
      <c r="B312" s="296"/>
      <c r="C312" s="297"/>
      <c r="D312" s="297"/>
      <c r="E312" s="296"/>
      <c r="F312" s="296"/>
      <c r="G312" s="297"/>
      <c r="H312" s="296"/>
      <c r="I312" s="296"/>
      <c r="J312" s="296"/>
      <c r="K312" s="295"/>
      <c r="L312" s="295"/>
      <c r="M312" s="295"/>
      <c r="N312" s="295"/>
      <c r="O312" s="295"/>
      <c r="P312" s="295"/>
      <c r="Q312" s="295"/>
      <c r="R312" s="295"/>
      <c r="S312" s="295"/>
      <c r="T312" s="295"/>
      <c r="U312" s="295"/>
      <c r="V312" s="295"/>
      <c r="W312" s="295"/>
      <c r="X312" s="295"/>
      <c r="Y312" s="295"/>
      <c r="Z312" s="295"/>
    </row>
    <row r="313" spans="1:26" ht="11.25" customHeight="1">
      <c r="A313" s="295"/>
      <c r="B313" s="296"/>
      <c r="C313" s="297"/>
      <c r="D313" s="297"/>
      <c r="E313" s="296"/>
      <c r="F313" s="296"/>
      <c r="G313" s="297"/>
      <c r="H313" s="296"/>
      <c r="I313" s="296"/>
      <c r="J313" s="296"/>
      <c r="K313" s="295"/>
      <c r="L313" s="295"/>
      <c r="M313" s="295"/>
      <c r="N313" s="295"/>
      <c r="O313" s="295"/>
      <c r="P313" s="295"/>
      <c r="Q313" s="295"/>
      <c r="R313" s="295"/>
      <c r="S313" s="295"/>
      <c r="T313" s="295"/>
      <c r="U313" s="295"/>
      <c r="V313" s="295"/>
      <c r="W313" s="295"/>
      <c r="X313" s="295"/>
      <c r="Y313" s="295"/>
      <c r="Z313" s="295"/>
    </row>
    <row r="314" spans="1:26" ht="11.25" customHeight="1">
      <c r="A314" s="295"/>
      <c r="B314" s="296"/>
      <c r="C314" s="297"/>
      <c r="D314" s="297"/>
      <c r="E314" s="296"/>
      <c r="F314" s="296"/>
      <c r="G314" s="297"/>
      <c r="H314" s="296"/>
      <c r="I314" s="296"/>
      <c r="J314" s="296"/>
      <c r="K314" s="295"/>
      <c r="L314" s="295"/>
      <c r="M314" s="295"/>
      <c r="N314" s="295"/>
      <c r="O314" s="295"/>
      <c r="P314" s="295"/>
      <c r="Q314" s="295"/>
      <c r="R314" s="295"/>
      <c r="S314" s="295"/>
      <c r="T314" s="295"/>
      <c r="U314" s="295"/>
      <c r="V314" s="295"/>
      <c r="W314" s="295"/>
      <c r="X314" s="295"/>
      <c r="Y314" s="295"/>
      <c r="Z314" s="295"/>
    </row>
    <row r="315" spans="1:26" ht="11.25" customHeight="1">
      <c r="A315" s="295"/>
      <c r="B315" s="296"/>
      <c r="C315" s="297"/>
      <c r="D315" s="297"/>
      <c r="E315" s="296"/>
      <c r="F315" s="296"/>
      <c r="G315" s="297"/>
      <c r="H315" s="296"/>
      <c r="I315" s="296"/>
      <c r="J315" s="296"/>
      <c r="K315" s="295"/>
      <c r="L315" s="295"/>
      <c r="M315" s="295"/>
      <c r="N315" s="295"/>
      <c r="O315" s="295"/>
      <c r="P315" s="295"/>
      <c r="Q315" s="295"/>
      <c r="R315" s="295"/>
      <c r="S315" s="295"/>
      <c r="T315" s="295"/>
      <c r="U315" s="295"/>
      <c r="V315" s="295"/>
      <c r="W315" s="295"/>
      <c r="X315" s="295"/>
      <c r="Y315" s="295"/>
      <c r="Z315" s="295"/>
    </row>
    <row r="316" spans="1:26" ht="11.25" customHeight="1">
      <c r="A316" s="295"/>
      <c r="B316" s="296"/>
      <c r="C316" s="297"/>
      <c r="D316" s="297"/>
      <c r="E316" s="296"/>
      <c r="F316" s="296"/>
      <c r="G316" s="297"/>
      <c r="H316" s="296"/>
      <c r="I316" s="296"/>
      <c r="J316" s="296"/>
      <c r="K316" s="295"/>
      <c r="L316" s="295"/>
      <c r="M316" s="295"/>
      <c r="N316" s="295"/>
      <c r="O316" s="295"/>
      <c r="P316" s="295"/>
      <c r="Q316" s="295"/>
      <c r="R316" s="295"/>
      <c r="S316" s="295"/>
      <c r="T316" s="295"/>
      <c r="U316" s="295"/>
      <c r="V316" s="295"/>
      <c r="W316" s="295"/>
      <c r="X316" s="295"/>
      <c r="Y316" s="295"/>
      <c r="Z316" s="295"/>
    </row>
    <row r="317" spans="1:26" ht="11.25" customHeight="1">
      <c r="A317" s="295"/>
      <c r="B317" s="296"/>
      <c r="C317" s="297"/>
      <c r="D317" s="297"/>
      <c r="E317" s="296"/>
      <c r="F317" s="296"/>
      <c r="G317" s="297"/>
      <c r="H317" s="296"/>
      <c r="I317" s="296"/>
      <c r="J317" s="296"/>
      <c r="K317" s="295"/>
      <c r="L317" s="295"/>
      <c r="M317" s="295"/>
      <c r="N317" s="295"/>
      <c r="O317" s="295"/>
      <c r="P317" s="295"/>
      <c r="Q317" s="295"/>
      <c r="R317" s="295"/>
      <c r="S317" s="295"/>
      <c r="T317" s="295"/>
      <c r="U317" s="295"/>
      <c r="V317" s="295"/>
      <c r="W317" s="295"/>
      <c r="X317" s="295"/>
      <c r="Y317" s="295"/>
      <c r="Z317" s="295"/>
    </row>
    <row r="318" spans="1:26" ht="11.25" customHeight="1">
      <c r="A318" s="295"/>
      <c r="B318" s="296"/>
      <c r="C318" s="297"/>
      <c r="D318" s="297"/>
      <c r="E318" s="296"/>
      <c r="F318" s="296"/>
      <c r="G318" s="297"/>
      <c r="H318" s="296"/>
      <c r="I318" s="296"/>
      <c r="J318" s="296"/>
      <c r="K318" s="295"/>
      <c r="L318" s="295"/>
      <c r="M318" s="295"/>
      <c r="N318" s="295"/>
      <c r="O318" s="295"/>
      <c r="P318" s="295"/>
      <c r="Q318" s="295"/>
      <c r="R318" s="295"/>
      <c r="S318" s="295"/>
      <c r="T318" s="295"/>
      <c r="U318" s="295"/>
      <c r="V318" s="295"/>
      <c r="W318" s="295"/>
      <c r="X318" s="295"/>
      <c r="Y318" s="295"/>
      <c r="Z318" s="295"/>
    </row>
    <row r="319" spans="1:26" ht="11.25" customHeight="1">
      <c r="A319" s="295"/>
      <c r="B319" s="296"/>
      <c r="C319" s="297"/>
      <c r="D319" s="297"/>
      <c r="E319" s="296"/>
      <c r="F319" s="296"/>
      <c r="G319" s="297"/>
      <c r="H319" s="296"/>
      <c r="I319" s="296"/>
      <c r="J319" s="296"/>
      <c r="K319" s="295"/>
      <c r="L319" s="295"/>
      <c r="M319" s="295"/>
      <c r="N319" s="295"/>
      <c r="O319" s="295"/>
      <c r="P319" s="295"/>
      <c r="Q319" s="295"/>
      <c r="R319" s="295"/>
      <c r="S319" s="295"/>
      <c r="T319" s="295"/>
      <c r="U319" s="295"/>
      <c r="V319" s="295"/>
      <c r="W319" s="295"/>
      <c r="X319" s="295"/>
      <c r="Y319" s="295"/>
      <c r="Z319" s="295"/>
    </row>
    <row r="320" spans="1:26" ht="11.25" customHeight="1">
      <c r="A320" s="295"/>
      <c r="B320" s="296"/>
      <c r="C320" s="297"/>
      <c r="D320" s="297"/>
      <c r="E320" s="296"/>
      <c r="F320" s="296"/>
      <c r="G320" s="297"/>
      <c r="H320" s="296"/>
      <c r="I320" s="296"/>
      <c r="J320" s="296"/>
      <c r="K320" s="295"/>
      <c r="L320" s="295"/>
      <c r="M320" s="295"/>
      <c r="N320" s="295"/>
      <c r="O320" s="295"/>
      <c r="P320" s="295"/>
      <c r="Q320" s="295"/>
      <c r="R320" s="295"/>
      <c r="S320" s="295"/>
      <c r="T320" s="295"/>
      <c r="U320" s="295"/>
      <c r="V320" s="295"/>
      <c r="W320" s="295"/>
      <c r="X320" s="295"/>
      <c r="Y320" s="295"/>
      <c r="Z320" s="295"/>
    </row>
    <row r="321" spans="1:26" ht="11.25" customHeight="1">
      <c r="A321" s="295"/>
      <c r="B321" s="296"/>
      <c r="C321" s="297"/>
      <c r="D321" s="297"/>
      <c r="E321" s="296"/>
      <c r="F321" s="296"/>
      <c r="G321" s="297"/>
      <c r="H321" s="296"/>
      <c r="I321" s="296"/>
      <c r="J321" s="296"/>
      <c r="K321" s="295"/>
      <c r="L321" s="295"/>
      <c r="M321" s="295"/>
      <c r="N321" s="295"/>
      <c r="O321" s="295"/>
      <c r="P321" s="295"/>
      <c r="Q321" s="295"/>
      <c r="R321" s="295"/>
      <c r="S321" s="295"/>
      <c r="T321" s="295"/>
      <c r="U321" s="295"/>
      <c r="V321" s="295"/>
      <c r="W321" s="295"/>
      <c r="X321" s="295"/>
      <c r="Y321" s="295"/>
      <c r="Z321" s="295"/>
    </row>
    <row r="322" spans="1:26" ht="11.25" customHeight="1">
      <c r="A322" s="295"/>
      <c r="B322" s="296"/>
      <c r="C322" s="297"/>
      <c r="D322" s="297"/>
      <c r="E322" s="296"/>
      <c r="F322" s="296"/>
      <c r="G322" s="297"/>
      <c r="H322" s="296"/>
      <c r="I322" s="296"/>
      <c r="J322" s="296"/>
      <c r="K322" s="295"/>
      <c r="L322" s="295"/>
      <c r="M322" s="295"/>
      <c r="N322" s="295"/>
      <c r="O322" s="295"/>
      <c r="P322" s="295"/>
      <c r="Q322" s="295"/>
      <c r="R322" s="295"/>
      <c r="S322" s="295"/>
      <c r="T322" s="295"/>
      <c r="U322" s="295"/>
      <c r="V322" s="295"/>
      <c r="W322" s="295"/>
      <c r="X322" s="295"/>
      <c r="Y322" s="295"/>
      <c r="Z322" s="295"/>
    </row>
    <row r="323" spans="1:26" ht="11.25" customHeight="1">
      <c r="A323" s="295"/>
      <c r="B323" s="296"/>
      <c r="C323" s="297"/>
      <c r="D323" s="297"/>
      <c r="E323" s="296"/>
      <c r="F323" s="296"/>
      <c r="G323" s="297"/>
      <c r="H323" s="296"/>
      <c r="I323" s="296"/>
      <c r="J323" s="296"/>
      <c r="K323" s="295"/>
      <c r="L323" s="295"/>
      <c r="M323" s="295"/>
      <c r="N323" s="295"/>
      <c r="O323" s="295"/>
      <c r="P323" s="295"/>
      <c r="Q323" s="295"/>
      <c r="R323" s="295"/>
      <c r="S323" s="295"/>
      <c r="T323" s="295"/>
      <c r="U323" s="295"/>
      <c r="V323" s="295"/>
      <c r="W323" s="295"/>
      <c r="X323" s="295"/>
      <c r="Y323" s="295"/>
      <c r="Z323" s="295"/>
    </row>
    <row r="324" spans="1:26" ht="11.25" customHeight="1">
      <c r="A324" s="295"/>
      <c r="B324" s="296"/>
      <c r="C324" s="297"/>
      <c r="D324" s="297"/>
      <c r="E324" s="296"/>
      <c r="F324" s="296"/>
      <c r="G324" s="297"/>
      <c r="H324" s="296"/>
      <c r="I324" s="296"/>
      <c r="J324" s="296"/>
      <c r="K324" s="295"/>
      <c r="L324" s="295"/>
      <c r="M324" s="295"/>
      <c r="N324" s="295"/>
      <c r="O324" s="295"/>
      <c r="P324" s="295"/>
      <c r="Q324" s="295"/>
      <c r="R324" s="295"/>
      <c r="S324" s="295"/>
      <c r="T324" s="295"/>
      <c r="U324" s="295"/>
      <c r="V324" s="295"/>
      <c r="W324" s="295"/>
      <c r="X324" s="295"/>
      <c r="Y324" s="295"/>
      <c r="Z324" s="295"/>
    </row>
    <row r="325" spans="1:26" ht="11.25" customHeight="1">
      <c r="A325" s="295"/>
      <c r="B325" s="296"/>
      <c r="C325" s="297"/>
      <c r="D325" s="297"/>
      <c r="E325" s="296"/>
      <c r="F325" s="296"/>
      <c r="G325" s="297"/>
      <c r="H325" s="296"/>
      <c r="I325" s="296"/>
      <c r="J325" s="296"/>
      <c r="K325" s="295"/>
      <c r="L325" s="295"/>
      <c r="M325" s="295"/>
      <c r="N325" s="295"/>
      <c r="O325" s="295"/>
      <c r="P325" s="295"/>
      <c r="Q325" s="295"/>
      <c r="R325" s="295"/>
      <c r="S325" s="295"/>
      <c r="T325" s="295"/>
      <c r="U325" s="295"/>
      <c r="V325" s="295"/>
      <c r="W325" s="295"/>
      <c r="X325" s="295"/>
      <c r="Y325" s="295"/>
      <c r="Z325" s="295"/>
    </row>
    <row r="326" spans="1:26" ht="11.25" customHeight="1">
      <c r="A326" s="295"/>
      <c r="B326" s="296"/>
      <c r="C326" s="297"/>
      <c r="D326" s="297"/>
      <c r="E326" s="296"/>
      <c r="F326" s="296"/>
      <c r="G326" s="297"/>
      <c r="H326" s="296"/>
      <c r="I326" s="296"/>
      <c r="J326" s="296"/>
      <c r="K326" s="295"/>
      <c r="L326" s="295"/>
      <c r="M326" s="295"/>
      <c r="N326" s="295"/>
      <c r="O326" s="295"/>
      <c r="P326" s="295"/>
      <c r="Q326" s="295"/>
      <c r="R326" s="295"/>
      <c r="S326" s="295"/>
      <c r="T326" s="295"/>
      <c r="U326" s="295"/>
      <c r="V326" s="295"/>
      <c r="W326" s="295"/>
      <c r="X326" s="295"/>
      <c r="Y326" s="295"/>
      <c r="Z326" s="295"/>
    </row>
    <row r="327" spans="1:26" ht="11.25" customHeight="1">
      <c r="A327" s="295"/>
      <c r="B327" s="296"/>
      <c r="C327" s="297"/>
      <c r="D327" s="297"/>
      <c r="E327" s="296"/>
      <c r="F327" s="296"/>
      <c r="G327" s="297"/>
      <c r="H327" s="296"/>
      <c r="I327" s="296"/>
      <c r="J327" s="296"/>
      <c r="K327" s="295"/>
      <c r="L327" s="295"/>
      <c r="M327" s="295"/>
      <c r="N327" s="295"/>
      <c r="O327" s="295"/>
      <c r="P327" s="295"/>
      <c r="Q327" s="295"/>
      <c r="R327" s="295"/>
      <c r="S327" s="295"/>
      <c r="T327" s="295"/>
      <c r="U327" s="295"/>
      <c r="V327" s="295"/>
      <c r="W327" s="295"/>
      <c r="X327" s="295"/>
      <c r="Y327" s="295"/>
      <c r="Z327" s="295"/>
    </row>
    <row r="328" spans="1:26" ht="11.25" customHeight="1">
      <c r="A328" s="295"/>
      <c r="B328" s="296"/>
      <c r="C328" s="297"/>
      <c r="D328" s="297"/>
      <c r="E328" s="296"/>
      <c r="F328" s="296"/>
      <c r="G328" s="297"/>
      <c r="H328" s="296"/>
      <c r="I328" s="296"/>
      <c r="J328" s="296"/>
      <c r="K328" s="295"/>
      <c r="L328" s="295"/>
      <c r="M328" s="295"/>
      <c r="N328" s="295"/>
      <c r="O328" s="295"/>
      <c r="P328" s="295"/>
      <c r="Q328" s="295"/>
      <c r="R328" s="295"/>
      <c r="S328" s="295"/>
      <c r="T328" s="295"/>
      <c r="U328" s="295"/>
      <c r="V328" s="295"/>
      <c r="W328" s="295"/>
      <c r="X328" s="295"/>
      <c r="Y328" s="295"/>
      <c r="Z328" s="295"/>
    </row>
    <row r="329" spans="1:26" ht="11.25" customHeight="1">
      <c r="A329" s="295"/>
      <c r="B329" s="296"/>
      <c r="C329" s="297"/>
      <c r="D329" s="297"/>
      <c r="E329" s="296"/>
      <c r="F329" s="296"/>
      <c r="G329" s="297"/>
      <c r="H329" s="296"/>
      <c r="I329" s="296"/>
      <c r="J329" s="296"/>
      <c r="K329" s="295"/>
      <c r="L329" s="295"/>
      <c r="M329" s="295"/>
      <c r="N329" s="295"/>
      <c r="O329" s="295"/>
      <c r="P329" s="295"/>
      <c r="Q329" s="295"/>
      <c r="R329" s="295"/>
      <c r="S329" s="295"/>
      <c r="T329" s="295"/>
      <c r="U329" s="295"/>
      <c r="V329" s="295"/>
      <c r="W329" s="295"/>
      <c r="X329" s="295"/>
      <c r="Y329" s="295"/>
      <c r="Z329" s="295"/>
    </row>
    <row r="330" spans="1:26" ht="11.25" customHeight="1">
      <c r="A330" s="295"/>
      <c r="B330" s="296"/>
      <c r="C330" s="297"/>
      <c r="D330" s="297"/>
      <c r="E330" s="296"/>
      <c r="F330" s="296"/>
      <c r="G330" s="297"/>
      <c r="H330" s="296"/>
      <c r="I330" s="296"/>
      <c r="J330" s="296"/>
      <c r="K330" s="295"/>
      <c r="L330" s="295"/>
      <c r="M330" s="295"/>
      <c r="N330" s="295"/>
      <c r="O330" s="295"/>
      <c r="P330" s="295"/>
      <c r="Q330" s="295"/>
      <c r="R330" s="295"/>
      <c r="S330" s="295"/>
      <c r="T330" s="295"/>
      <c r="U330" s="295"/>
      <c r="V330" s="295"/>
      <c r="W330" s="295"/>
      <c r="X330" s="295"/>
      <c r="Y330" s="295"/>
      <c r="Z330" s="295"/>
    </row>
    <row r="331" spans="1:26" ht="11.25" customHeight="1">
      <c r="A331" s="295"/>
      <c r="B331" s="296"/>
      <c r="C331" s="297"/>
      <c r="D331" s="297"/>
      <c r="E331" s="296"/>
      <c r="F331" s="296"/>
      <c r="G331" s="297"/>
      <c r="H331" s="296"/>
      <c r="I331" s="296"/>
      <c r="J331" s="296"/>
      <c r="K331" s="295"/>
      <c r="L331" s="295"/>
      <c r="M331" s="295"/>
      <c r="N331" s="295"/>
      <c r="O331" s="295"/>
      <c r="P331" s="295"/>
      <c r="Q331" s="295"/>
      <c r="R331" s="295"/>
      <c r="S331" s="295"/>
      <c r="T331" s="295"/>
      <c r="U331" s="295"/>
      <c r="V331" s="295"/>
      <c r="W331" s="295"/>
      <c r="X331" s="295"/>
      <c r="Y331" s="295"/>
      <c r="Z331" s="295"/>
    </row>
    <row r="332" spans="1:26" ht="11.25" customHeight="1">
      <c r="A332" s="295"/>
      <c r="B332" s="296"/>
      <c r="C332" s="297"/>
      <c r="D332" s="297"/>
      <c r="E332" s="296"/>
      <c r="F332" s="296"/>
      <c r="G332" s="297"/>
      <c r="H332" s="296"/>
      <c r="I332" s="296"/>
      <c r="J332" s="296"/>
      <c r="K332" s="295"/>
      <c r="L332" s="295"/>
      <c r="M332" s="295"/>
      <c r="N332" s="295"/>
      <c r="O332" s="295"/>
      <c r="P332" s="295"/>
      <c r="Q332" s="295"/>
      <c r="R332" s="295"/>
      <c r="S332" s="295"/>
      <c r="T332" s="295"/>
      <c r="U332" s="295"/>
      <c r="V332" s="295"/>
      <c r="W332" s="295"/>
      <c r="X332" s="295"/>
      <c r="Y332" s="295"/>
      <c r="Z332" s="295"/>
    </row>
    <row r="333" spans="1:26" ht="11.25" customHeight="1">
      <c r="A333" s="295"/>
      <c r="B333" s="296"/>
      <c r="C333" s="297"/>
      <c r="D333" s="297"/>
      <c r="E333" s="296"/>
      <c r="F333" s="296"/>
      <c r="G333" s="297"/>
      <c r="H333" s="296"/>
      <c r="I333" s="296"/>
      <c r="J333" s="296"/>
      <c r="K333" s="295"/>
      <c r="L333" s="295"/>
      <c r="M333" s="295"/>
      <c r="N333" s="295"/>
      <c r="O333" s="295"/>
      <c r="P333" s="295"/>
      <c r="Q333" s="295"/>
      <c r="R333" s="295"/>
      <c r="S333" s="295"/>
      <c r="T333" s="295"/>
      <c r="U333" s="295"/>
      <c r="V333" s="295"/>
      <c r="W333" s="295"/>
      <c r="X333" s="295"/>
      <c r="Y333" s="295"/>
      <c r="Z333" s="295"/>
    </row>
    <row r="334" spans="1:26" ht="11.25" customHeight="1">
      <c r="A334" s="295"/>
      <c r="B334" s="296"/>
      <c r="C334" s="297"/>
      <c r="D334" s="297"/>
      <c r="E334" s="296"/>
      <c r="F334" s="296"/>
      <c r="G334" s="297"/>
      <c r="H334" s="296"/>
      <c r="I334" s="296"/>
      <c r="J334" s="296"/>
      <c r="K334" s="295"/>
      <c r="L334" s="295"/>
      <c r="M334" s="295"/>
      <c r="N334" s="295"/>
      <c r="O334" s="295"/>
      <c r="P334" s="295"/>
      <c r="Q334" s="295"/>
      <c r="R334" s="295"/>
      <c r="S334" s="295"/>
      <c r="T334" s="295"/>
      <c r="U334" s="295"/>
      <c r="V334" s="295"/>
      <c r="W334" s="295"/>
      <c r="X334" s="295"/>
      <c r="Y334" s="295"/>
      <c r="Z334" s="295"/>
    </row>
    <row r="335" spans="1:26" ht="11.25" customHeight="1">
      <c r="A335" s="295"/>
      <c r="B335" s="296"/>
      <c r="C335" s="297"/>
      <c r="D335" s="297"/>
      <c r="E335" s="296"/>
      <c r="F335" s="296"/>
      <c r="G335" s="297"/>
      <c r="H335" s="296"/>
      <c r="I335" s="296"/>
      <c r="J335" s="296"/>
      <c r="K335" s="295"/>
      <c r="L335" s="295"/>
      <c r="M335" s="295"/>
      <c r="N335" s="295"/>
      <c r="O335" s="295"/>
      <c r="P335" s="295"/>
      <c r="Q335" s="295"/>
      <c r="R335" s="295"/>
      <c r="S335" s="295"/>
      <c r="T335" s="295"/>
      <c r="U335" s="295"/>
      <c r="V335" s="295"/>
      <c r="W335" s="295"/>
      <c r="X335" s="295"/>
      <c r="Y335" s="295"/>
      <c r="Z335" s="295"/>
    </row>
    <row r="336" spans="1:26" ht="11.25" customHeight="1">
      <c r="A336" s="295"/>
      <c r="B336" s="296"/>
      <c r="C336" s="297"/>
      <c r="D336" s="297"/>
      <c r="E336" s="296"/>
      <c r="F336" s="296"/>
      <c r="G336" s="297"/>
      <c r="H336" s="296"/>
      <c r="I336" s="296"/>
      <c r="J336" s="296"/>
      <c r="K336" s="295"/>
      <c r="L336" s="295"/>
      <c r="M336" s="295"/>
      <c r="N336" s="295"/>
      <c r="O336" s="295"/>
      <c r="P336" s="295"/>
      <c r="Q336" s="295"/>
      <c r="R336" s="295"/>
      <c r="S336" s="295"/>
      <c r="T336" s="295"/>
      <c r="U336" s="295"/>
      <c r="V336" s="295"/>
      <c r="W336" s="295"/>
      <c r="X336" s="295"/>
      <c r="Y336" s="295"/>
      <c r="Z336" s="295"/>
    </row>
    <row r="337" spans="1:26" ht="11.25" customHeight="1">
      <c r="A337" s="295"/>
      <c r="B337" s="296"/>
      <c r="C337" s="297"/>
      <c r="D337" s="297"/>
      <c r="E337" s="296"/>
      <c r="F337" s="296"/>
      <c r="G337" s="297"/>
      <c r="H337" s="296"/>
      <c r="I337" s="296"/>
      <c r="J337" s="296"/>
      <c r="K337" s="295"/>
      <c r="L337" s="295"/>
      <c r="M337" s="295"/>
      <c r="N337" s="295"/>
      <c r="O337" s="295"/>
      <c r="P337" s="295"/>
      <c r="Q337" s="295"/>
      <c r="R337" s="295"/>
      <c r="S337" s="295"/>
      <c r="T337" s="295"/>
      <c r="U337" s="295"/>
      <c r="V337" s="295"/>
      <c r="W337" s="295"/>
      <c r="X337" s="295"/>
      <c r="Y337" s="295"/>
      <c r="Z337" s="295"/>
    </row>
    <row r="338" spans="1:26" ht="11.25" customHeight="1">
      <c r="A338" s="295"/>
      <c r="B338" s="296"/>
      <c r="C338" s="297"/>
      <c r="D338" s="297"/>
      <c r="E338" s="296"/>
      <c r="F338" s="296"/>
      <c r="G338" s="297"/>
      <c r="H338" s="296"/>
      <c r="I338" s="296"/>
      <c r="J338" s="296"/>
      <c r="K338" s="295"/>
      <c r="L338" s="295"/>
      <c r="M338" s="295"/>
      <c r="N338" s="295"/>
      <c r="O338" s="295"/>
      <c r="P338" s="295"/>
      <c r="Q338" s="295"/>
      <c r="R338" s="295"/>
      <c r="S338" s="295"/>
      <c r="T338" s="295"/>
      <c r="U338" s="295"/>
      <c r="V338" s="295"/>
      <c r="W338" s="295"/>
      <c r="X338" s="295"/>
      <c r="Y338" s="295"/>
      <c r="Z338" s="295"/>
    </row>
    <row r="339" spans="1:26" ht="11.25" customHeight="1">
      <c r="A339" s="295"/>
      <c r="B339" s="296"/>
      <c r="C339" s="297"/>
      <c r="D339" s="297"/>
      <c r="E339" s="296"/>
      <c r="F339" s="296"/>
      <c r="G339" s="297"/>
      <c r="H339" s="296"/>
      <c r="I339" s="296"/>
      <c r="J339" s="296"/>
      <c r="K339" s="295"/>
      <c r="L339" s="295"/>
      <c r="M339" s="295"/>
      <c r="N339" s="295"/>
      <c r="O339" s="295"/>
      <c r="P339" s="295"/>
      <c r="Q339" s="295"/>
      <c r="R339" s="295"/>
      <c r="S339" s="295"/>
      <c r="T339" s="295"/>
      <c r="U339" s="295"/>
      <c r="V339" s="295"/>
      <c r="W339" s="295"/>
      <c r="X339" s="295"/>
      <c r="Y339" s="295"/>
      <c r="Z339" s="295"/>
    </row>
    <row r="340" spans="1:26" ht="11.25" customHeight="1">
      <c r="A340" s="295"/>
      <c r="B340" s="296"/>
      <c r="C340" s="297"/>
      <c r="D340" s="297"/>
      <c r="E340" s="296"/>
      <c r="F340" s="296"/>
      <c r="G340" s="297"/>
      <c r="H340" s="296"/>
      <c r="I340" s="296"/>
      <c r="J340" s="296"/>
      <c r="K340" s="295"/>
      <c r="L340" s="295"/>
      <c r="M340" s="295"/>
      <c r="N340" s="295"/>
      <c r="O340" s="295"/>
      <c r="P340" s="295"/>
      <c r="Q340" s="295"/>
      <c r="R340" s="295"/>
      <c r="S340" s="295"/>
      <c r="T340" s="295"/>
      <c r="U340" s="295"/>
      <c r="V340" s="295"/>
      <c r="W340" s="295"/>
      <c r="X340" s="295"/>
      <c r="Y340" s="295"/>
      <c r="Z340" s="295"/>
    </row>
    <row r="341" spans="1:26" ht="11.25" customHeight="1">
      <c r="A341" s="295"/>
      <c r="B341" s="296"/>
      <c r="C341" s="297"/>
      <c r="D341" s="297"/>
      <c r="E341" s="296"/>
      <c r="F341" s="296"/>
      <c r="G341" s="297"/>
      <c r="H341" s="296"/>
      <c r="I341" s="296"/>
      <c r="J341" s="296"/>
      <c r="K341" s="295"/>
      <c r="L341" s="295"/>
      <c r="M341" s="295"/>
      <c r="N341" s="295"/>
      <c r="O341" s="295"/>
      <c r="P341" s="295"/>
      <c r="Q341" s="295"/>
      <c r="R341" s="295"/>
      <c r="S341" s="295"/>
      <c r="T341" s="295"/>
      <c r="U341" s="295"/>
      <c r="V341" s="295"/>
      <c r="W341" s="295"/>
      <c r="X341" s="295"/>
      <c r="Y341" s="295"/>
      <c r="Z341" s="295"/>
    </row>
    <row r="342" spans="1:26" ht="11.25" customHeight="1">
      <c r="A342" s="295"/>
      <c r="B342" s="296"/>
      <c r="C342" s="297"/>
      <c r="D342" s="297"/>
      <c r="E342" s="296"/>
      <c r="F342" s="296"/>
      <c r="G342" s="297"/>
      <c r="H342" s="296"/>
      <c r="I342" s="296"/>
      <c r="J342" s="296"/>
      <c r="K342" s="295"/>
      <c r="L342" s="295"/>
      <c r="M342" s="295"/>
      <c r="N342" s="295"/>
      <c r="O342" s="295"/>
      <c r="P342" s="295"/>
      <c r="Q342" s="295"/>
      <c r="R342" s="295"/>
      <c r="S342" s="295"/>
      <c r="T342" s="295"/>
      <c r="U342" s="295"/>
      <c r="V342" s="295"/>
      <c r="W342" s="295"/>
      <c r="X342" s="295"/>
      <c r="Y342" s="295"/>
      <c r="Z342" s="295"/>
    </row>
    <row r="343" spans="1:26" ht="11.25" customHeight="1">
      <c r="A343" s="295"/>
      <c r="B343" s="296"/>
      <c r="C343" s="297"/>
      <c r="D343" s="297"/>
      <c r="E343" s="296"/>
      <c r="F343" s="296"/>
      <c r="G343" s="297"/>
      <c r="H343" s="296"/>
      <c r="I343" s="296"/>
      <c r="J343" s="296"/>
      <c r="K343" s="295"/>
      <c r="L343" s="295"/>
      <c r="M343" s="295"/>
      <c r="N343" s="295"/>
      <c r="O343" s="295"/>
      <c r="P343" s="295"/>
      <c r="Q343" s="295"/>
      <c r="R343" s="295"/>
      <c r="S343" s="295"/>
      <c r="T343" s="295"/>
      <c r="U343" s="295"/>
      <c r="V343" s="295"/>
      <c r="W343" s="295"/>
      <c r="X343" s="295"/>
      <c r="Y343" s="295"/>
      <c r="Z343" s="295"/>
    </row>
    <row r="344" spans="1:26" ht="11.25" customHeight="1">
      <c r="A344" s="295"/>
      <c r="B344" s="296"/>
      <c r="C344" s="297"/>
      <c r="D344" s="297"/>
      <c r="E344" s="296"/>
      <c r="F344" s="296"/>
      <c r="G344" s="297"/>
      <c r="H344" s="296"/>
      <c r="I344" s="296"/>
      <c r="J344" s="296"/>
      <c r="K344" s="295"/>
      <c r="L344" s="295"/>
      <c r="M344" s="295"/>
      <c r="N344" s="295"/>
      <c r="O344" s="295"/>
      <c r="P344" s="295"/>
      <c r="Q344" s="295"/>
      <c r="R344" s="295"/>
      <c r="S344" s="295"/>
      <c r="T344" s="295"/>
      <c r="U344" s="295"/>
      <c r="V344" s="295"/>
      <c r="W344" s="295"/>
      <c r="X344" s="295"/>
      <c r="Y344" s="295"/>
      <c r="Z344" s="295"/>
    </row>
    <row r="345" spans="1:26" ht="11.25" customHeight="1">
      <c r="A345" s="295"/>
      <c r="B345" s="296"/>
      <c r="C345" s="297"/>
      <c r="D345" s="297"/>
      <c r="E345" s="296"/>
      <c r="F345" s="296"/>
      <c r="G345" s="297"/>
      <c r="H345" s="296"/>
      <c r="I345" s="296"/>
      <c r="J345" s="296"/>
      <c r="K345" s="295"/>
      <c r="L345" s="295"/>
      <c r="M345" s="295"/>
      <c r="N345" s="295"/>
      <c r="O345" s="295"/>
      <c r="P345" s="295"/>
      <c r="Q345" s="295"/>
      <c r="R345" s="295"/>
      <c r="S345" s="295"/>
      <c r="T345" s="295"/>
      <c r="U345" s="295"/>
      <c r="V345" s="295"/>
      <c r="W345" s="295"/>
      <c r="X345" s="295"/>
      <c r="Y345" s="295"/>
      <c r="Z345" s="295"/>
    </row>
    <row r="346" spans="1:26" ht="11.25" customHeight="1">
      <c r="A346" s="295"/>
      <c r="B346" s="296"/>
      <c r="C346" s="297"/>
      <c r="D346" s="297"/>
      <c r="E346" s="296"/>
      <c r="F346" s="296"/>
      <c r="G346" s="297"/>
      <c r="H346" s="296"/>
      <c r="I346" s="296"/>
      <c r="J346" s="296"/>
      <c r="K346" s="295"/>
      <c r="L346" s="295"/>
      <c r="M346" s="295"/>
      <c r="N346" s="295"/>
      <c r="O346" s="295"/>
      <c r="P346" s="295"/>
      <c r="Q346" s="295"/>
      <c r="R346" s="295"/>
      <c r="S346" s="295"/>
      <c r="T346" s="295"/>
      <c r="U346" s="295"/>
      <c r="V346" s="295"/>
      <c r="W346" s="295"/>
      <c r="X346" s="295"/>
      <c r="Y346" s="295"/>
      <c r="Z346" s="295"/>
    </row>
    <row r="347" spans="1:26" ht="11.25" customHeight="1">
      <c r="A347" s="295"/>
      <c r="B347" s="296"/>
      <c r="C347" s="297"/>
      <c r="D347" s="297"/>
      <c r="E347" s="296"/>
      <c r="F347" s="296"/>
      <c r="G347" s="297"/>
      <c r="H347" s="296"/>
      <c r="I347" s="296"/>
      <c r="J347" s="296"/>
      <c r="K347" s="295"/>
      <c r="L347" s="295"/>
      <c r="M347" s="295"/>
      <c r="N347" s="295"/>
      <c r="O347" s="295"/>
      <c r="P347" s="295"/>
      <c r="Q347" s="295"/>
      <c r="R347" s="295"/>
      <c r="S347" s="295"/>
      <c r="T347" s="295"/>
      <c r="U347" s="295"/>
      <c r="V347" s="295"/>
      <c r="W347" s="295"/>
      <c r="X347" s="295"/>
      <c r="Y347" s="295"/>
      <c r="Z347" s="295"/>
    </row>
    <row r="348" spans="1:26" ht="11.25" customHeight="1">
      <c r="A348" s="295"/>
      <c r="B348" s="296"/>
      <c r="C348" s="297"/>
      <c r="D348" s="297"/>
      <c r="E348" s="296"/>
      <c r="F348" s="296"/>
      <c r="G348" s="297"/>
      <c r="H348" s="296"/>
      <c r="I348" s="296"/>
      <c r="J348" s="296"/>
      <c r="K348" s="295"/>
      <c r="L348" s="295"/>
      <c r="M348" s="295"/>
      <c r="N348" s="295"/>
      <c r="O348" s="295"/>
      <c r="P348" s="295"/>
      <c r="Q348" s="295"/>
      <c r="R348" s="295"/>
      <c r="S348" s="295"/>
      <c r="T348" s="295"/>
      <c r="U348" s="295"/>
      <c r="V348" s="295"/>
      <c r="W348" s="295"/>
      <c r="X348" s="295"/>
      <c r="Y348" s="295"/>
      <c r="Z348" s="295"/>
    </row>
    <row r="349" spans="1:26" ht="11.25" customHeight="1">
      <c r="A349" s="295"/>
      <c r="B349" s="296"/>
      <c r="C349" s="297"/>
      <c r="D349" s="297"/>
      <c r="E349" s="296"/>
      <c r="F349" s="296"/>
      <c r="G349" s="297"/>
      <c r="H349" s="296"/>
      <c r="I349" s="296"/>
      <c r="J349" s="296"/>
      <c r="K349" s="295"/>
      <c r="L349" s="295"/>
      <c r="M349" s="295"/>
      <c r="N349" s="295"/>
      <c r="O349" s="295"/>
      <c r="P349" s="295"/>
      <c r="Q349" s="295"/>
      <c r="R349" s="295"/>
      <c r="S349" s="295"/>
      <c r="T349" s="295"/>
      <c r="U349" s="295"/>
      <c r="V349" s="295"/>
      <c r="W349" s="295"/>
      <c r="X349" s="295"/>
      <c r="Y349" s="295"/>
      <c r="Z349" s="295"/>
    </row>
    <row r="350" spans="1:26" ht="11.25" customHeight="1">
      <c r="A350" s="295"/>
      <c r="B350" s="296"/>
      <c r="C350" s="297"/>
      <c r="D350" s="297"/>
      <c r="E350" s="296"/>
      <c r="F350" s="296"/>
      <c r="G350" s="297"/>
      <c r="H350" s="296"/>
      <c r="I350" s="296"/>
      <c r="J350" s="296"/>
      <c r="K350" s="295"/>
      <c r="L350" s="295"/>
      <c r="M350" s="295"/>
      <c r="N350" s="295"/>
      <c r="O350" s="295"/>
      <c r="P350" s="295"/>
      <c r="Q350" s="295"/>
      <c r="R350" s="295"/>
      <c r="S350" s="295"/>
      <c r="T350" s="295"/>
      <c r="U350" s="295"/>
      <c r="V350" s="295"/>
      <c r="W350" s="295"/>
      <c r="X350" s="295"/>
      <c r="Y350" s="295"/>
      <c r="Z350" s="295"/>
    </row>
    <row r="351" spans="1:26" ht="11.25" customHeight="1">
      <c r="A351" s="295"/>
      <c r="B351" s="296"/>
      <c r="C351" s="297"/>
      <c r="D351" s="297"/>
      <c r="E351" s="296"/>
      <c r="F351" s="296"/>
      <c r="G351" s="297"/>
      <c r="H351" s="296"/>
      <c r="I351" s="296"/>
      <c r="J351" s="296"/>
      <c r="K351" s="295"/>
      <c r="L351" s="295"/>
      <c r="M351" s="295"/>
      <c r="N351" s="295"/>
      <c r="O351" s="295"/>
      <c r="P351" s="295"/>
      <c r="Q351" s="295"/>
      <c r="R351" s="295"/>
      <c r="S351" s="295"/>
      <c r="T351" s="295"/>
      <c r="U351" s="295"/>
      <c r="V351" s="295"/>
      <c r="W351" s="295"/>
      <c r="X351" s="295"/>
      <c r="Y351" s="295"/>
      <c r="Z351" s="295"/>
    </row>
    <row r="352" spans="1:26" ht="11.25" customHeight="1">
      <c r="A352" s="295"/>
      <c r="B352" s="296"/>
      <c r="C352" s="297"/>
      <c r="D352" s="297"/>
      <c r="E352" s="296"/>
      <c r="F352" s="296"/>
      <c r="G352" s="297"/>
      <c r="H352" s="296"/>
      <c r="I352" s="296"/>
      <c r="J352" s="296"/>
      <c r="K352" s="295"/>
      <c r="L352" s="295"/>
      <c r="M352" s="295"/>
      <c r="N352" s="295"/>
      <c r="O352" s="295"/>
      <c r="P352" s="295"/>
      <c r="Q352" s="295"/>
      <c r="R352" s="295"/>
      <c r="S352" s="295"/>
      <c r="T352" s="295"/>
      <c r="U352" s="295"/>
      <c r="V352" s="295"/>
      <c r="W352" s="295"/>
      <c r="X352" s="295"/>
      <c r="Y352" s="295"/>
      <c r="Z352" s="295"/>
    </row>
    <row r="353" spans="1:26" ht="11.25" customHeight="1">
      <c r="A353" s="295"/>
      <c r="B353" s="296"/>
      <c r="C353" s="297"/>
      <c r="D353" s="297"/>
      <c r="E353" s="296"/>
      <c r="F353" s="296"/>
      <c r="G353" s="297"/>
      <c r="H353" s="296"/>
      <c r="I353" s="296"/>
      <c r="J353" s="296"/>
      <c r="K353" s="295"/>
      <c r="L353" s="295"/>
      <c r="M353" s="295"/>
      <c r="N353" s="295"/>
      <c r="O353" s="295"/>
      <c r="P353" s="295"/>
      <c r="Q353" s="295"/>
      <c r="R353" s="295"/>
      <c r="S353" s="295"/>
      <c r="T353" s="295"/>
      <c r="U353" s="295"/>
      <c r="V353" s="295"/>
      <c r="W353" s="295"/>
      <c r="X353" s="295"/>
      <c r="Y353" s="295"/>
      <c r="Z353" s="295"/>
    </row>
    <row r="354" spans="1:26" ht="11.25" customHeight="1">
      <c r="A354" s="295"/>
      <c r="B354" s="296"/>
      <c r="C354" s="297"/>
      <c r="D354" s="297"/>
      <c r="E354" s="296"/>
      <c r="F354" s="296"/>
      <c r="G354" s="297"/>
      <c r="H354" s="296"/>
      <c r="I354" s="296"/>
      <c r="J354" s="296"/>
      <c r="K354" s="295"/>
      <c r="L354" s="295"/>
      <c r="M354" s="295"/>
      <c r="N354" s="295"/>
      <c r="O354" s="295"/>
      <c r="P354" s="295"/>
      <c r="Q354" s="295"/>
      <c r="R354" s="295"/>
      <c r="S354" s="295"/>
      <c r="T354" s="295"/>
      <c r="U354" s="295"/>
      <c r="V354" s="295"/>
      <c r="W354" s="295"/>
      <c r="X354" s="295"/>
      <c r="Y354" s="295"/>
      <c r="Z354" s="295"/>
    </row>
    <row r="355" spans="1:26" ht="11.25" customHeight="1">
      <c r="A355" s="295"/>
      <c r="B355" s="296"/>
      <c r="C355" s="297"/>
      <c r="D355" s="297"/>
      <c r="E355" s="296"/>
      <c r="F355" s="296"/>
      <c r="G355" s="297"/>
      <c r="H355" s="296"/>
      <c r="I355" s="296"/>
      <c r="J355" s="296"/>
      <c r="K355" s="295"/>
      <c r="L355" s="295"/>
      <c r="M355" s="295"/>
      <c r="N355" s="295"/>
      <c r="O355" s="295"/>
      <c r="P355" s="295"/>
      <c r="Q355" s="295"/>
      <c r="R355" s="295"/>
      <c r="S355" s="295"/>
      <c r="T355" s="295"/>
      <c r="U355" s="295"/>
      <c r="V355" s="295"/>
      <c r="W355" s="295"/>
      <c r="X355" s="295"/>
      <c r="Y355" s="295"/>
      <c r="Z355" s="295"/>
    </row>
    <row r="356" spans="1:26" ht="11.25" customHeight="1">
      <c r="A356" s="295"/>
      <c r="B356" s="296"/>
      <c r="C356" s="297"/>
      <c r="D356" s="297"/>
      <c r="E356" s="296"/>
      <c r="F356" s="296"/>
      <c r="G356" s="297"/>
      <c r="H356" s="296"/>
      <c r="I356" s="296"/>
      <c r="J356" s="296"/>
      <c r="K356" s="295"/>
      <c r="L356" s="295"/>
      <c r="M356" s="295"/>
      <c r="N356" s="295"/>
      <c r="O356" s="295"/>
      <c r="P356" s="295"/>
      <c r="Q356" s="295"/>
      <c r="R356" s="295"/>
      <c r="S356" s="295"/>
      <c r="T356" s="295"/>
      <c r="U356" s="295"/>
      <c r="V356" s="295"/>
      <c r="W356" s="295"/>
      <c r="X356" s="295"/>
      <c r="Y356" s="295"/>
      <c r="Z356" s="295"/>
    </row>
    <row r="357" spans="1:26" ht="11.25" customHeight="1">
      <c r="A357" s="295"/>
      <c r="B357" s="296"/>
      <c r="C357" s="297"/>
      <c r="D357" s="297"/>
      <c r="E357" s="296"/>
      <c r="F357" s="296"/>
      <c r="G357" s="297"/>
      <c r="H357" s="296"/>
      <c r="I357" s="296"/>
      <c r="J357" s="296"/>
      <c r="K357" s="295"/>
      <c r="L357" s="295"/>
      <c r="M357" s="295"/>
      <c r="N357" s="295"/>
      <c r="O357" s="295"/>
      <c r="P357" s="295"/>
      <c r="Q357" s="295"/>
      <c r="R357" s="295"/>
      <c r="S357" s="295"/>
      <c r="T357" s="295"/>
      <c r="U357" s="295"/>
      <c r="V357" s="295"/>
      <c r="W357" s="295"/>
      <c r="X357" s="295"/>
      <c r="Y357" s="295"/>
      <c r="Z357" s="295"/>
    </row>
    <row r="358" spans="1:26" ht="11.25" customHeight="1">
      <c r="A358" s="295"/>
      <c r="B358" s="296"/>
      <c r="C358" s="297"/>
      <c r="D358" s="297"/>
      <c r="E358" s="296"/>
      <c r="F358" s="296"/>
      <c r="G358" s="297"/>
      <c r="H358" s="296"/>
      <c r="I358" s="296"/>
      <c r="J358" s="296"/>
      <c r="K358" s="295"/>
      <c r="L358" s="295"/>
      <c r="M358" s="295"/>
      <c r="N358" s="295"/>
      <c r="O358" s="295"/>
      <c r="P358" s="295"/>
      <c r="Q358" s="295"/>
      <c r="R358" s="295"/>
      <c r="S358" s="295"/>
      <c r="T358" s="295"/>
      <c r="U358" s="295"/>
      <c r="V358" s="295"/>
      <c r="W358" s="295"/>
      <c r="X358" s="295"/>
      <c r="Y358" s="295"/>
      <c r="Z358" s="295"/>
    </row>
    <row r="359" spans="1:26" ht="11.25" customHeight="1">
      <c r="A359" s="295"/>
      <c r="B359" s="296"/>
      <c r="C359" s="297"/>
      <c r="D359" s="297"/>
      <c r="E359" s="296"/>
      <c r="F359" s="296"/>
      <c r="G359" s="297"/>
      <c r="H359" s="296"/>
      <c r="I359" s="296"/>
      <c r="J359" s="296"/>
      <c r="K359" s="295"/>
      <c r="L359" s="295"/>
      <c r="M359" s="295"/>
      <c r="N359" s="295"/>
      <c r="O359" s="295"/>
      <c r="P359" s="295"/>
      <c r="Q359" s="295"/>
      <c r="R359" s="295"/>
      <c r="S359" s="295"/>
      <c r="T359" s="295"/>
      <c r="U359" s="295"/>
      <c r="V359" s="295"/>
      <c r="W359" s="295"/>
      <c r="X359" s="295"/>
      <c r="Y359" s="295"/>
      <c r="Z359" s="295"/>
    </row>
    <row r="360" spans="1:26" ht="11.25" customHeight="1">
      <c r="A360" s="295"/>
      <c r="B360" s="296"/>
      <c r="C360" s="297"/>
      <c r="D360" s="297"/>
      <c r="E360" s="296"/>
      <c r="F360" s="296"/>
      <c r="G360" s="297"/>
      <c r="H360" s="296"/>
      <c r="I360" s="296"/>
      <c r="J360" s="296"/>
      <c r="K360" s="295"/>
      <c r="L360" s="295"/>
      <c r="M360" s="295"/>
      <c r="N360" s="295"/>
      <c r="O360" s="295"/>
      <c r="P360" s="295"/>
      <c r="Q360" s="295"/>
      <c r="R360" s="295"/>
      <c r="S360" s="295"/>
      <c r="T360" s="295"/>
      <c r="U360" s="295"/>
      <c r="V360" s="295"/>
      <c r="W360" s="295"/>
      <c r="X360" s="295"/>
      <c r="Y360" s="295"/>
      <c r="Z360" s="295"/>
    </row>
    <row r="361" spans="1:26" ht="11.25" customHeight="1">
      <c r="A361" s="295"/>
      <c r="B361" s="296"/>
      <c r="C361" s="297"/>
      <c r="D361" s="297"/>
      <c r="E361" s="296"/>
      <c r="F361" s="296"/>
      <c r="G361" s="297"/>
      <c r="H361" s="296"/>
      <c r="I361" s="296"/>
      <c r="J361" s="296"/>
      <c r="K361" s="295"/>
      <c r="L361" s="295"/>
      <c r="M361" s="295"/>
      <c r="N361" s="295"/>
      <c r="O361" s="295"/>
      <c r="P361" s="295"/>
      <c r="Q361" s="295"/>
      <c r="R361" s="295"/>
      <c r="S361" s="295"/>
      <c r="T361" s="295"/>
      <c r="U361" s="295"/>
      <c r="V361" s="295"/>
      <c r="W361" s="295"/>
      <c r="X361" s="295"/>
      <c r="Y361" s="295"/>
      <c r="Z361" s="295"/>
    </row>
    <row r="362" spans="1:26" ht="11.25" customHeight="1">
      <c r="A362" s="295"/>
      <c r="B362" s="296"/>
      <c r="C362" s="297"/>
      <c r="D362" s="297"/>
      <c r="E362" s="296"/>
      <c r="F362" s="296"/>
      <c r="G362" s="297"/>
      <c r="H362" s="296"/>
      <c r="I362" s="296"/>
      <c r="J362" s="296"/>
      <c r="K362" s="295"/>
      <c r="L362" s="295"/>
      <c r="M362" s="295"/>
      <c r="N362" s="295"/>
      <c r="O362" s="295"/>
      <c r="P362" s="295"/>
      <c r="Q362" s="295"/>
      <c r="R362" s="295"/>
      <c r="S362" s="295"/>
      <c r="T362" s="295"/>
      <c r="U362" s="295"/>
      <c r="V362" s="295"/>
      <c r="W362" s="295"/>
      <c r="X362" s="295"/>
      <c r="Y362" s="295"/>
      <c r="Z362" s="295"/>
    </row>
    <row r="363" spans="1:26" ht="11.25" customHeight="1">
      <c r="A363" s="295"/>
      <c r="B363" s="296"/>
      <c r="C363" s="297"/>
      <c r="D363" s="297"/>
      <c r="E363" s="296"/>
      <c r="F363" s="296"/>
      <c r="G363" s="297"/>
      <c r="H363" s="296"/>
      <c r="I363" s="296"/>
      <c r="J363" s="296"/>
      <c r="K363" s="295"/>
      <c r="L363" s="295"/>
      <c r="M363" s="295"/>
      <c r="N363" s="295"/>
      <c r="O363" s="295"/>
      <c r="P363" s="295"/>
      <c r="Q363" s="295"/>
      <c r="R363" s="295"/>
      <c r="S363" s="295"/>
      <c r="T363" s="295"/>
      <c r="U363" s="295"/>
      <c r="V363" s="295"/>
      <c r="W363" s="295"/>
      <c r="X363" s="295"/>
      <c r="Y363" s="295"/>
      <c r="Z363" s="295"/>
    </row>
    <row r="364" spans="1:26" ht="11.25" customHeight="1">
      <c r="A364" s="295"/>
      <c r="B364" s="296"/>
      <c r="C364" s="297"/>
      <c r="D364" s="297"/>
      <c r="E364" s="296"/>
      <c r="F364" s="296"/>
      <c r="G364" s="297"/>
      <c r="H364" s="296"/>
      <c r="I364" s="296"/>
      <c r="J364" s="296"/>
      <c r="K364" s="295"/>
      <c r="L364" s="295"/>
      <c r="M364" s="295"/>
      <c r="N364" s="295"/>
      <c r="O364" s="295"/>
      <c r="P364" s="295"/>
      <c r="Q364" s="295"/>
      <c r="R364" s="295"/>
      <c r="S364" s="295"/>
      <c r="T364" s="295"/>
      <c r="U364" s="295"/>
      <c r="V364" s="295"/>
      <c r="W364" s="295"/>
      <c r="X364" s="295"/>
      <c r="Y364" s="295"/>
      <c r="Z364" s="295"/>
    </row>
    <row r="365" spans="1:26" ht="11.25" customHeight="1">
      <c r="A365" s="295"/>
      <c r="B365" s="296"/>
      <c r="C365" s="297"/>
      <c r="D365" s="297"/>
      <c r="E365" s="296"/>
      <c r="F365" s="296"/>
      <c r="G365" s="297"/>
      <c r="H365" s="296"/>
      <c r="I365" s="296"/>
      <c r="J365" s="296"/>
      <c r="K365" s="295"/>
      <c r="L365" s="295"/>
      <c r="M365" s="295"/>
      <c r="N365" s="295"/>
      <c r="O365" s="295"/>
      <c r="P365" s="295"/>
      <c r="Q365" s="295"/>
      <c r="R365" s="295"/>
      <c r="S365" s="295"/>
      <c r="T365" s="295"/>
      <c r="U365" s="295"/>
      <c r="V365" s="295"/>
      <c r="W365" s="295"/>
      <c r="X365" s="295"/>
      <c r="Y365" s="295"/>
      <c r="Z365" s="295"/>
    </row>
    <row r="366" spans="1:26" ht="11.25" customHeight="1">
      <c r="A366" s="295"/>
      <c r="B366" s="296"/>
      <c r="C366" s="297"/>
      <c r="D366" s="297"/>
      <c r="E366" s="296"/>
      <c r="F366" s="296"/>
      <c r="G366" s="297"/>
      <c r="H366" s="296"/>
      <c r="I366" s="296"/>
      <c r="J366" s="296"/>
      <c r="K366" s="295"/>
      <c r="L366" s="295"/>
      <c r="M366" s="295"/>
      <c r="N366" s="295"/>
      <c r="O366" s="295"/>
      <c r="P366" s="295"/>
      <c r="Q366" s="295"/>
      <c r="R366" s="295"/>
      <c r="S366" s="295"/>
      <c r="T366" s="295"/>
      <c r="U366" s="295"/>
      <c r="V366" s="295"/>
      <c r="W366" s="295"/>
      <c r="X366" s="295"/>
      <c r="Y366" s="295"/>
      <c r="Z366" s="295"/>
    </row>
    <row r="367" spans="1:26" ht="11.25" customHeight="1">
      <c r="A367" s="295"/>
      <c r="B367" s="296"/>
      <c r="C367" s="297"/>
      <c r="D367" s="297"/>
      <c r="E367" s="296"/>
      <c r="F367" s="296"/>
      <c r="G367" s="297"/>
      <c r="H367" s="296"/>
      <c r="I367" s="296"/>
      <c r="J367" s="296"/>
      <c r="K367" s="295"/>
      <c r="L367" s="295"/>
      <c r="M367" s="295"/>
      <c r="N367" s="295"/>
      <c r="O367" s="295"/>
      <c r="P367" s="295"/>
      <c r="Q367" s="295"/>
      <c r="R367" s="295"/>
      <c r="S367" s="295"/>
      <c r="T367" s="295"/>
      <c r="U367" s="295"/>
      <c r="V367" s="295"/>
      <c r="W367" s="295"/>
      <c r="X367" s="295"/>
      <c r="Y367" s="295"/>
      <c r="Z367" s="295"/>
    </row>
    <row r="368" spans="1:26" ht="11.25" customHeight="1">
      <c r="A368" s="295"/>
      <c r="B368" s="296"/>
      <c r="C368" s="297"/>
      <c r="D368" s="297"/>
      <c r="E368" s="296"/>
      <c r="F368" s="296"/>
      <c r="G368" s="297"/>
      <c r="H368" s="296"/>
      <c r="I368" s="296"/>
      <c r="J368" s="296"/>
      <c r="K368" s="295"/>
      <c r="L368" s="295"/>
      <c r="M368" s="295"/>
      <c r="N368" s="295"/>
      <c r="O368" s="295"/>
      <c r="P368" s="295"/>
      <c r="Q368" s="295"/>
      <c r="R368" s="295"/>
      <c r="S368" s="295"/>
      <c r="T368" s="295"/>
      <c r="U368" s="295"/>
      <c r="V368" s="295"/>
      <c r="W368" s="295"/>
      <c r="X368" s="295"/>
      <c r="Y368" s="295"/>
      <c r="Z368" s="295"/>
    </row>
    <row r="369" spans="1:26" ht="11.25" customHeight="1">
      <c r="A369" s="295"/>
      <c r="B369" s="296"/>
      <c r="C369" s="297"/>
      <c r="D369" s="297"/>
      <c r="E369" s="296"/>
      <c r="F369" s="296"/>
      <c r="G369" s="297"/>
      <c r="H369" s="296"/>
      <c r="I369" s="296"/>
      <c r="J369" s="296"/>
      <c r="K369" s="295"/>
      <c r="L369" s="295"/>
      <c r="M369" s="295"/>
      <c r="N369" s="295"/>
      <c r="O369" s="295"/>
      <c r="P369" s="295"/>
      <c r="Q369" s="295"/>
      <c r="R369" s="295"/>
      <c r="S369" s="295"/>
      <c r="T369" s="295"/>
      <c r="U369" s="295"/>
      <c r="V369" s="295"/>
      <c r="W369" s="295"/>
      <c r="X369" s="295"/>
      <c r="Y369" s="295"/>
      <c r="Z369" s="295"/>
    </row>
    <row r="370" spans="1:26" ht="11.25" customHeight="1">
      <c r="A370" s="295"/>
      <c r="B370" s="296"/>
      <c r="C370" s="297"/>
      <c r="D370" s="297"/>
      <c r="E370" s="296"/>
      <c r="F370" s="296"/>
      <c r="G370" s="297"/>
      <c r="H370" s="296"/>
      <c r="I370" s="296"/>
      <c r="J370" s="296"/>
      <c r="K370" s="295"/>
      <c r="L370" s="295"/>
      <c r="M370" s="295"/>
      <c r="N370" s="295"/>
      <c r="O370" s="295"/>
      <c r="P370" s="295"/>
      <c r="Q370" s="295"/>
      <c r="R370" s="295"/>
      <c r="S370" s="295"/>
      <c r="T370" s="295"/>
      <c r="U370" s="295"/>
      <c r="V370" s="295"/>
      <c r="W370" s="295"/>
      <c r="X370" s="295"/>
      <c r="Y370" s="295"/>
      <c r="Z370" s="295"/>
    </row>
    <row r="371" spans="1:26" ht="11.25" customHeight="1">
      <c r="A371" s="295"/>
      <c r="B371" s="296"/>
      <c r="C371" s="297"/>
      <c r="D371" s="297"/>
      <c r="E371" s="296"/>
      <c r="F371" s="296"/>
      <c r="G371" s="297"/>
      <c r="H371" s="296"/>
      <c r="I371" s="296"/>
      <c r="J371" s="296"/>
      <c r="K371" s="295"/>
      <c r="L371" s="295"/>
      <c r="M371" s="295"/>
      <c r="N371" s="295"/>
      <c r="O371" s="295"/>
      <c r="P371" s="295"/>
      <c r="Q371" s="295"/>
      <c r="R371" s="295"/>
      <c r="S371" s="295"/>
      <c r="T371" s="295"/>
      <c r="U371" s="295"/>
      <c r="V371" s="295"/>
      <c r="W371" s="295"/>
      <c r="X371" s="295"/>
      <c r="Y371" s="295"/>
      <c r="Z371" s="295"/>
    </row>
    <row r="372" spans="1:26" ht="11.25" customHeight="1">
      <c r="A372" s="295"/>
      <c r="B372" s="296"/>
      <c r="C372" s="297"/>
      <c r="D372" s="297"/>
      <c r="E372" s="296"/>
      <c r="F372" s="296"/>
      <c r="G372" s="297"/>
      <c r="H372" s="296"/>
      <c r="I372" s="296"/>
      <c r="J372" s="296"/>
      <c r="K372" s="295"/>
      <c r="L372" s="295"/>
      <c r="M372" s="295"/>
      <c r="N372" s="295"/>
      <c r="O372" s="295"/>
      <c r="P372" s="295"/>
      <c r="Q372" s="295"/>
      <c r="R372" s="295"/>
      <c r="S372" s="295"/>
      <c r="T372" s="295"/>
      <c r="U372" s="295"/>
      <c r="V372" s="295"/>
      <c r="W372" s="295"/>
      <c r="X372" s="295"/>
      <c r="Y372" s="295"/>
      <c r="Z372" s="295"/>
    </row>
    <row r="373" spans="1:26" ht="11.25" customHeight="1">
      <c r="A373" s="295"/>
      <c r="B373" s="296"/>
      <c r="C373" s="297"/>
      <c r="D373" s="297"/>
      <c r="E373" s="296"/>
      <c r="F373" s="296"/>
      <c r="G373" s="297"/>
      <c r="H373" s="296"/>
      <c r="I373" s="296"/>
      <c r="J373" s="296"/>
      <c r="K373" s="295"/>
      <c r="L373" s="295"/>
      <c r="M373" s="295"/>
      <c r="N373" s="295"/>
      <c r="O373" s="295"/>
      <c r="P373" s="295"/>
      <c r="Q373" s="295"/>
      <c r="R373" s="295"/>
      <c r="S373" s="295"/>
      <c r="T373" s="295"/>
      <c r="U373" s="295"/>
      <c r="V373" s="295"/>
      <c r="W373" s="295"/>
      <c r="X373" s="295"/>
      <c r="Y373" s="295"/>
      <c r="Z373" s="295"/>
    </row>
    <row r="374" spans="1:26" ht="11.25" customHeight="1">
      <c r="A374" s="295"/>
      <c r="B374" s="296"/>
      <c r="C374" s="297"/>
      <c r="D374" s="297"/>
      <c r="E374" s="296"/>
      <c r="F374" s="296"/>
      <c r="G374" s="297"/>
      <c r="H374" s="296"/>
      <c r="I374" s="296"/>
      <c r="J374" s="296"/>
      <c r="K374" s="295"/>
      <c r="L374" s="295"/>
      <c r="M374" s="295"/>
      <c r="N374" s="295"/>
      <c r="O374" s="295"/>
      <c r="P374" s="295"/>
      <c r="Q374" s="295"/>
      <c r="R374" s="295"/>
      <c r="S374" s="295"/>
      <c r="T374" s="295"/>
      <c r="U374" s="295"/>
      <c r="V374" s="295"/>
      <c r="W374" s="295"/>
      <c r="X374" s="295"/>
      <c r="Y374" s="295"/>
      <c r="Z374" s="295"/>
    </row>
    <row r="375" spans="1:26" ht="11.25" customHeight="1">
      <c r="A375" s="295"/>
      <c r="B375" s="296"/>
      <c r="C375" s="297"/>
      <c r="D375" s="297"/>
      <c r="E375" s="296"/>
      <c r="F375" s="296"/>
      <c r="G375" s="297"/>
      <c r="H375" s="296"/>
      <c r="I375" s="296"/>
      <c r="J375" s="296"/>
      <c r="K375" s="295"/>
      <c r="L375" s="295"/>
      <c r="M375" s="295"/>
      <c r="N375" s="295"/>
      <c r="O375" s="295"/>
      <c r="P375" s="295"/>
      <c r="Q375" s="295"/>
      <c r="R375" s="295"/>
      <c r="S375" s="295"/>
      <c r="T375" s="295"/>
      <c r="U375" s="295"/>
      <c r="V375" s="295"/>
      <c r="W375" s="295"/>
      <c r="X375" s="295"/>
      <c r="Y375" s="295"/>
      <c r="Z375" s="295"/>
    </row>
    <row r="376" spans="1:26" ht="11.25" customHeight="1">
      <c r="A376" s="295"/>
      <c r="B376" s="296"/>
      <c r="C376" s="297"/>
      <c r="D376" s="297"/>
      <c r="E376" s="296"/>
      <c r="F376" s="296"/>
      <c r="G376" s="297"/>
      <c r="H376" s="296"/>
      <c r="I376" s="296"/>
      <c r="J376" s="296"/>
      <c r="K376" s="295"/>
      <c r="L376" s="295"/>
      <c r="M376" s="295"/>
      <c r="N376" s="295"/>
      <c r="O376" s="295"/>
      <c r="P376" s="295"/>
      <c r="Q376" s="295"/>
      <c r="R376" s="295"/>
      <c r="S376" s="295"/>
      <c r="T376" s="295"/>
      <c r="U376" s="295"/>
      <c r="V376" s="295"/>
      <c r="W376" s="295"/>
      <c r="X376" s="295"/>
      <c r="Y376" s="295"/>
      <c r="Z376" s="295"/>
    </row>
    <row r="377" spans="1:26" ht="11.25" customHeight="1">
      <c r="A377" s="295"/>
      <c r="B377" s="296"/>
      <c r="C377" s="297"/>
      <c r="D377" s="297"/>
      <c r="E377" s="296"/>
      <c r="F377" s="296"/>
      <c r="G377" s="297"/>
      <c r="H377" s="296"/>
      <c r="I377" s="296"/>
      <c r="J377" s="296"/>
      <c r="K377" s="295"/>
      <c r="L377" s="295"/>
      <c r="M377" s="295"/>
      <c r="N377" s="295"/>
      <c r="O377" s="295"/>
      <c r="P377" s="295"/>
      <c r="Q377" s="295"/>
      <c r="R377" s="295"/>
      <c r="S377" s="295"/>
      <c r="T377" s="295"/>
      <c r="U377" s="295"/>
      <c r="V377" s="295"/>
      <c r="W377" s="295"/>
      <c r="X377" s="295"/>
      <c r="Y377" s="295"/>
      <c r="Z377" s="295"/>
    </row>
    <row r="378" spans="1:26" ht="11.25" customHeight="1">
      <c r="A378" s="295"/>
      <c r="B378" s="296"/>
      <c r="C378" s="297"/>
      <c r="D378" s="297"/>
      <c r="E378" s="296"/>
      <c r="F378" s="296"/>
      <c r="G378" s="297"/>
      <c r="H378" s="296"/>
      <c r="I378" s="296"/>
      <c r="J378" s="296"/>
      <c r="K378" s="295"/>
      <c r="L378" s="295"/>
      <c r="M378" s="295"/>
      <c r="N378" s="295"/>
      <c r="O378" s="295"/>
      <c r="P378" s="295"/>
      <c r="Q378" s="295"/>
      <c r="R378" s="295"/>
      <c r="S378" s="295"/>
      <c r="T378" s="295"/>
      <c r="U378" s="295"/>
      <c r="V378" s="295"/>
      <c r="W378" s="295"/>
      <c r="X378" s="295"/>
      <c r="Y378" s="295"/>
      <c r="Z378" s="295"/>
    </row>
    <row r="379" spans="1:26" ht="11.25" customHeight="1">
      <c r="A379" s="295"/>
      <c r="B379" s="296"/>
      <c r="C379" s="297"/>
      <c r="D379" s="297"/>
      <c r="E379" s="296"/>
      <c r="F379" s="296"/>
      <c r="G379" s="297"/>
      <c r="H379" s="296"/>
      <c r="I379" s="296"/>
      <c r="J379" s="296"/>
      <c r="K379" s="295"/>
      <c r="L379" s="295"/>
      <c r="M379" s="295"/>
      <c r="N379" s="295"/>
      <c r="O379" s="295"/>
      <c r="P379" s="295"/>
      <c r="Q379" s="295"/>
      <c r="R379" s="295"/>
      <c r="S379" s="295"/>
      <c r="T379" s="295"/>
      <c r="U379" s="295"/>
      <c r="V379" s="295"/>
      <c r="W379" s="295"/>
      <c r="X379" s="295"/>
      <c r="Y379" s="295"/>
      <c r="Z379" s="295"/>
    </row>
    <row r="380" spans="1:26" ht="11.25" customHeight="1">
      <c r="A380" s="295"/>
      <c r="B380" s="296"/>
      <c r="C380" s="297"/>
      <c r="D380" s="297"/>
      <c r="E380" s="296"/>
      <c r="F380" s="296"/>
      <c r="G380" s="297"/>
      <c r="H380" s="296"/>
      <c r="I380" s="296"/>
      <c r="J380" s="296"/>
      <c r="K380" s="295"/>
      <c r="L380" s="295"/>
      <c r="M380" s="295"/>
      <c r="N380" s="295"/>
      <c r="O380" s="295"/>
      <c r="P380" s="295"/>
      <c r="Q380" s="295"/>
      <c r="R380" s="295"/>
      <c r="S380" s="295"/>
      <c r="T380" s="295"/>
      <c r="U380" s="295"/>
      <c r="V380" s="295"/>
      <c r="W380" s="295"/>
      <c r="X380" s="295"/>
      <c r="Y380" s="295"/>
      <c r="Z380" s="295"/>
    </row>
    <row r="381" spans="1:26" ht="11.25" customHeight="1">
      <c r="A381" s="295"/>
      <c r="B381" s="296"/>
      <c r="C381" s="297"/>
      <c r="D381" s="297"/>
      <c r="E381" s="296"/>
      <c r="F381" s="296"/>
      <c r="G381" s="297"/>
      <c r="H381" s="296"/>
      <c r="I381" s="296"/>
      <c r="J381" s="296"/>
      <c r="K381" s="295"/>
      <c r="L381" s="295"/>
      <c r="M381" s="295"/>
      <c r="N381" s="295"/>
      <c r="O381" s="295"/>
      <c r="P381" s="295"/>
      <c r="Q381" s="295"/>
      <c r="R381" s="295"/>
      <c r="S381" s="295"/>
      <c r="T381" s="295"/>
      <c r="U381" s="295"/>
      <c r="V381" s="295"/>
      <c r="W381" s="295"/>
      <c r="X381" s="295"/>
      <c r="Y381" s="295"/>
      <c r="Z381" s="295"/>
    </row>
    <row r="382" spans="1:26" ht="11.25" customHeight="1">
      <c r="A382" s="295"/>
      <c r="B382" s="296"/>
      <c r="C382" s="297"/>
      <c r="D382" s="297"/>
      <c r="E382" s="296"/>
      <c r="F382" s="296"/>
      <c r="G382" s="297"/>
      <c r="H382" s="296"/>
      <c r="I382" s="296"/>
      <c r="J382" s="296"/>
      <c r="K382" s="295"/>
      <c r="L382" s="295"/>
      <c r="M382" s="295"/>
      <c r="N382" s="295"/>
      <c r="O382" s="295"/>
      <c r="P382" s="295"/>
      <c r="Q382" s="295"/>
      <c r="R382" s="295"/>
      <c r="S382" s="295"/>
      <c r="T382" s="295"/>
      <c r="U382" s="295"/>
      <c r="V382" s="295"/>
      <c r="W382" s="295"/>
      <c r="X382" s="295"/>
      <c r="Y382" s="295"/>
      <c r="Z382" s="295"/>
    </row>
    <row r="383" spans="1:26" ht="11.25" customHeight="1">
      <c r="A383" s="295"/>
      <c r="B383" s="296"/>
      <c r="C383" s="297"/>
      <c r="D383" s="297"/>
      <c r="E383" s="296"/>
      <c r="F383" s="296"/>
      <c r="G383" s="297"/>
      <c r="H383" s="296"/>
      <c r="I383" s="296"/>
      <c r="J383" s="296"/>
      <c r="K383" s="295"/>
      <c r="L383" s="295"/>
      <c r="M383" s="295"/>
      <c r="N383" s="295"/>
      <c r="O383" s="295"/>
      <c r="P383" s="295"/>
      <c r="Q383" s="295"/>
      <c r="R383" s="295"/>
      <c r="S383" s="295"/>
      <c r="T383" s="295"/>
      <c r="U383" s="295"/>
      <c r="V383" s="295"/>
      <c r="W383" s="295"/>
      <c r="X383" s="295"/>
      <c r="Y383" s="295"/>
      <c r="Z383" s="295"/>
    </row>
    <row r="384" spans="1:26" ht="11.25" customHeight="1">
      <c r="A384" s="295"/>
      <c r="B384" s="296"/>
      <c r="C384" s="297"/>
      <c r="D384" s="297"/>
      <c r="E384" s="296"/>
      <c r="F384" s="296"/>
      <c r="G384" s="297"/>
      <c r="H384" s="296"/>
      <c r="I384" s="296"/>
      <c r="J384" s="296"/>
      <c r="K384" s="295"/>
      <c r="L384" s="295"/>
      <c r="M384" s="295"/>
      <c r="N384" s="295"/>
      <c r="O384" s="295"/>
      <c r="P384" s="295"/>
      <c r="Q384" s="295"/>
      <c r="R384" s="295"/>
      <c r="S384" s="295"/>
      <c r="T384" s="295"/>
      <c r="U384" s="295"/>
      <c r="V384" s="295"/>
      <c r="W384" s="295"/>
      <c r="X384" s="295"/>
      <c r="Y384" s="295"/>
      <c r="Z384" s="295"/>
    </row>
    <row r="385" spans="1:26" ht="11.25" customHeight="1">
      <c r="A385" s="295"/>
      <c r="B385" s="296"/>
      <c r="C385" s="297"/>
      <c r="D385" s="297"/>
      <c r="E385" s="296"/>
      <c r="F385" s="296"/>
      <c r="G385" s="297"/>
      <c r="H385" s="296"/>
      <c r="I385" s="296"/>
      <c r="J385" s="296"/>
      <c r="K385" s="295"/>
      <c r="L385" s="295"/>
      <c r="M385" s="295"/>
      <c r="N385" s="295"/>
      <c r="O385" s="295"/>
      <c r="P385" s="295"/>
      <c r="Q385" s="295"/>
      <c r="R385" s="295"/>
      <c r="S385" s="295"/>
      <c r="T385" s="295"/>
      <c r="U385" s="295"/>
      <c r="V385" s="295"/>
      <c r="W385" s="295"/>
      <c r="X385" s="295"/>
      <c r="Y385" s="295"/>
      <c r="Z385" s="295"/>
    </row>
    <row r="386" spans="1:26" ht="11.25" customHeight="1">
      <c r="A386" s="295"/>
      <c r="B386" s="296"/>
      <c r="C386" s="297"/>
      <c r="D386" s="297"/>
      <c r="E386" s="296"/>
      <c r="F386" s="296"/>
      <c r="G386" s="297"/>
      <c r="H386" s="296"/>
      <c r="I386" s="296"/>
      <c r="J386" s="296"/>
      <c r="K386" s="295"/>
      <c r="L386" s="295"/>
      <c r="M386" s="295"/>
      <c r="N386" s="295"/>
      <c r="O386" s="295"/>
      <c r="P386" s="295"/>
      <c r="Q386" s="295"/>
      <c r="R386" s="295"/>
      <c r="S386" s="295"/>
      <c r="T386" s="295"/>
      <c r="U386" s="295"/>
      <c r="V386" s="295"/>
      <c r="W386" s="295"/>
      <c r="X386" s="295"/>
      <c r="Y386" s="295"/>
      <c r="Z386" s="295"/>
    </row>
    <row r="387" spans="1:26" ht="11.25" customHeight="1">
      <c r="A387" s="295"/>
      <c r="B387" s="296"/>
      <c r="C387" s="297"/>
      <c r="D387" s="297"/>
      <c r="E387" s="296"/>
      <c r="F387" s="296"/>
      <c r="G387" s="297"/>
      <c r="H387" s="296"/>
      <c r="I387" s="296"/>
      <c r="J387" s="296"/>
      <c r="K387" s="295"/>
      <c r="L387" s="295"/>
      <c r="M387" s="295"/>
      <c r="N387" s="295"/>
      <c r="O387" s="295"/>
      <c r="P387" s="295"/>
      <c r="Q387" s="295"/>
      <c r="R387" s="295"/>
      <c r="S387" s="295"/>
      <c r="T387" s="295"/>
      <c r="U387" s="295"/>
      <c r="V387" s="295"/>
      <c r="W387" s="295"/>
      <c r="X387" s="295"/>
      <c r="Y387" s="295"/>
      <c r="Z387" s="295"/>
    </row>
    <row r="388" spans="1:26" ht="11.25" customHeight="1">
      <c r="A388" s="295"/>
      <c r="B388" s="296"/>
      <c r="C388" s="297"/>
      <c r="D388" s="297"/>
      <c r="E388" s="296"/>
      <c r="F388" s="296"/>
      <c r="G388" s="297"/>
      <c r="H388" s="296"/>
      <c r="I388" s="296"/>
      <c r="J388" s="296"/>
      <c r="K388" s="295"/>
      <c r="L388" s="295"/>
      <c r="M388" s="295"/>
      <c r="N388" s="295"/>
      <c r="O388" s="295"/>
      <c r="P388" s="295"/>
      <c r="Q388" s="295"/>
      <c r="R388" s="295"/>
      <c r="S388" s="295"/>
      <c r="T388" s="295"/>
      <c r="U388" s="295"/>
      <c r="V388" s="295"/>
      <c r="W388" s="295"/>
      <c r="X388" s="295"/>
      <c r="Y388" s="295"/>
      <c r="Z388" s="295"/>
    </row>
    <row r="389" spans="1:26" ht="11.25" customHeight="1">
      <c r="A389" s="295"/>
      <c r="B389" s="296"/>
      <c r="C389" s="297"/>
      <c r="D389" s="297"/>
      <c r="E389" s="296"/>
      <c r="F389" s="296"/>
      <c r="G389" s="297"/>
      <c r="H389" s="296"/>
      <c r="I389" s="296"/>
      <c r="J389" s="296"/>
      <c r="K389" s="295"/>
      <c r="L389" s="295"/>
      <c r="M389" s="295"/>
      <c r="N389" s="295"/>
      <c r="O389" s="295"/>
      <c r="P389" s="295"/>
      <c r="Q389" s="295"/>
      <c r="R389" s="295"/>
      <c r="S389" s="295"/>
      <c r="T389" s="295"/>
      <c r="U389" s="295"/>
      <c r="V389" s="295"/>
      <c r="W389" s="295"/>
      <c r="X389" s="295"/>
      <c r="Y389" s="295"/>
      <c r="Z389" s="295"/>
    </row>
    <row r="390" spans="1:26" ht="11.25" customHeight="1">
      <c r="A390" s="295"/>
      <c r="B390" s="296"/>
      <c r="C390" s="297"/>
      <c r="D390" s="297"/>
      <c r="E390" s="296"/>
      <c r="F390" s="296"/>
      <c r="G390" s="297"/>
      <c r="H390" s="296"/>
      <c r="I390" s="296"/>
      <c r="J390" s="296"/>
      <c r="K390" s="295"/>
      <c r="L390" s="295"/>
      <c r="M390" s="295"/>
      <c r="N390" s="295"/>
      <c r="O390" s="295"/>
      <c r="P390" s="295"/>
      <c r="Q390" s="295"/>
      <c r="R390" s="295"/>
      <c r="S390" s="295"/>
      <c r="T390" s="295"/>
      <c r="U390" s="295"/>
      <c r="V390" s="295"/>
      <c r="W390" s="295"/>
      <c r="X390" s="295"/>
      <c r="Y390" s="295"/>
      <c r="Z390" s="295"/>
    </row>
    <row r="391" spans="1:26" ht="11.25" customHeight="1">
      <c r="A391" s="295"/>
      <c r="B391" s="296"/>
      <c r="C391" s="297"/>
      <c r="D391" s="297"/>
      <c r="E391" s="296"/>
      <c r="F391" s="296"/>
      <c r="G391" s="297"/>
      <c r="H391" s="296"/>
      <c r="I391" s="296"/>
      <c r="J391" s="296"/>
      <c r="K391" s="295"/>
      <c r="L391" s="295"/>
      <c r="M391" s="295"/>
      <c r="N391" s="295"/>
      <c r="O391" s="295"/>
      <c r="P391" s="295"/>
      <c r="Q391" s="295"/>
      <c r="R391" s="295"/>
      <c r="S391" s="295"/>
      <c r="T391" s="295"/>
      <c r="U391" s="295"/>
      <c r="V391" s="295"/>
      <c r="W391" s="295"/>
      <c r="X391" s="295"/>
      <c r="Y391" s="295"/>
      <c r="Z391" s="295"/>
    </row>
    <row r="392" spans="1:26" ht="11.25" customHeight="1">
      <c r="A392" s="295"/>
      <c r="B392" s="296"/>
      <c r="C392" s="297"/>
      <c r="D392" s="297"/>
      <c r="E392" s="296"/>
      <c r="F392" s="296"/>
      <c r="G392" s="297"/>
      <c r="H392" s="296"/>
      <c r="I392" s="296"/>
      <c r="J392" s="296"/>
      <c r="K392" s="295"/>
      <c r="L392" s="295"/>
      <c r="M392" s="295"/>
      <c r="N392" s="295"/>
      <c r="O392" s="295"/>
      <c r="P392" s="295"/>
      <c r="Q392" s="295"/>
      <c r="R392" s="295"/>
      <c r="S392" s="295"/>
      <c r="T392" s="295"/>
      <c r="U392" s="295"/>
      <c r="V392" s="295"/>
      <c r="W392" s="295"/>
      <c r="X392" s="295"/>
      <c r="Y392" s="295"/>
      <c r="Z392" s="295"/>
    </row>
    <row r="393" spans="1:26" ht="11.25" customHeight="1">
      <c r="A393" s="295"/>
      <c r="B393" s="296"/>
      <c r="C393" s="297"/>
      <c r="D393" s="297"/>
      <c r="E393" s="296"/>
      <c r="F393" s="296"/>
      <c r="G393" s="297"/>
      <c r="H393" s="296"/>
      <c r="I393" s="296"/>
      <c r="J393" s="296"/>
      <c r="K393" s="295"/>
      <c r="L393" s="295"/>
      <c r="M393" s="295"/>
      <c r="N393" s="295"/>
      <c r="O393" s="295"/>
      <c r="P393" s="295"/>
      <c r="Q393" s="295"/>
      <c r="R393" s="295"/>
      <c r="S393" s="295"/>
      <c r="T393" s="295"/>
      <c r="U393" s="295"/>
      <c r="V393" s="295"/>
      <c r="W393" s="295"/>
      <c r="X393" s="295"/>
      <c r="Y393" s="295"/>
      <c r="Z393" s="295"/>
    </row>
    <row r="394" spans="1:26" ht="11.25" customHeight="1">
      <c r="A394" s="295"/>
      <c r="B394" s="296"/>
      <c r="C394" s="297"/>
      <c r="D394" s="297"/>
      <c r="E394" s="296"/>
      <c r="F394" s="296"/>
      <c r="G394" s="297"/>
      <c r="H394" s="296"/>
      <c r="I394" s="296"/>
      <c r="J394" s="296"/>
      <c r="K394" s="295"/>
      <c r="L394" s="295"/>
      <c r="M394" s="295"/>
      <c r="N394" s="295"/>
      <c r="O394" s="295"/>
      <c r="P394" s="295"/>
      <c r="Q394" s="295"/>
      <c r="R394" s="295"/>
      <c r="S394" s="295"/>
      <c r="T394" s="295"/>
      <c r="U394" s="295"/>
      <c r="V394" s="295"/>
      <c r="W394" s="295"/>
      <c r="X394" s="295"/>
      <c r="Y394" s="295"/>
      <c r="Z394" s="295"/>
    </row>
    <row r="395" spans="1:26" ht="11.25" customHeight="1">
      <c r="A395" s="295"/>
      <c r="B395" s="296"/>
      <c r="C395" s="297"/>
      <c r="D395" s="297"/>
      <c r="E395" s="296"/>
      <c r="F395" s="296"/>
      <c r="G395" s="297"/>
      <c r="H395" s="296"/>
      <c r="I395" s="296"/>
      <c r="J395" s="296"/>
      <c r="K395" s="295"/>
      <c r="L395" s="295"/>
      <c r="M395" s="295"/>
      <c r="N395" s="295"/>
      <c r="O395" s="295"/>
      <c r="P395" s="295"/>
      <c r="Q395" s="295"/>
      <c r="R395" s="295"/>
      <c r="S395" s="295"/>
      <c r="T395" s="295"/>
      <c r="U395" s="295"/>
      <c r="V395" s="295"/>
      <c r="W395" s="295"/>
      <c r="X395" s="295"/>
      <c r="Y395" s="295"/>
      <c r="Z395" s="295"/>
    </row>
    <row r="396" spans="1:26" ht="11.25" customHeight="1">
      <c r="A396" s="295"/>
      <c r="B396" s="296"/>
      <c r="C396" s="297"/>
      <c r="D396" s="297"/>
      <c r="E396" s="296"/>
      <c r="F396" s="296"/>
      <c r="G396" s="297"/>
      <c r="H396" s="296"/>
      <c r="I396" s="296"/>
      <c r="J396" s="296"/>
      <c r="K396" s="295"/>
      <c r="L396" s="295"/>
      <c r="M396" s="295"/>
      <c r="N396" s="295"/>
      <c r="O396" s="295"/>
      <c r="P396" s="295"/>
      <c r="Q396" s="295"/>
      <c r="R396" s="295"/>
      <c r="S396" s="295"/>
      <c r="T396" s="295"/>
      <c r="U396" s="295"/>
      <c r="V396" s="295"/>
      <c r="W396" s="295"/>
      <c r="X396" s="295"/>
      <c r="Y396" s="295"/>
      <c r="Z396" s="295"/>
    </row>
    <row r="397" spans="1:26" ht="11.25" customHeight="1">
      <c r="A397" s="295"/>
      <c r="B397" s="296"/>
      <c r="C397" s="297"/>
      <c r="D397" s="297"/>
      <c r="E397" s="296"/>
      <c r="F397" s="296"/>
      <c r="G397" s="297"/>
      <c r="H397" s="296"/>
      <c r="I397" s="296"/>
      <c r="J397" s="296"/>
      <c r="K397" s="295"/>
      <c r="L397" s="295"/>
      <c r="M397" s="295"/>
      <c r="N397" s="295"/>
      <c r="O397" s="295"/>
      <c r="P397" s="295"/>
      <c r="Q397" s="295"/>
      <c r="R397" s="295"/>
      <c r="S397" s="295"/>
      <c r="T397" s="295"/>
      <c r="U397" s="295"/>
      <c r="V397" s="295"/>
      <c r="W397" s="295"/>
      <c r="X397" s="295"/>
      <c r="Y397" s="295"/>
      <c r="Z397" s="295"/>
    </row>
    <row r="398" spans="1:26" ht="11.25" customHeight="1">
      <c r="A398" s="295"/>
      <c r="B398" s="296"/>
      <c r="C398" s="297"/>
      <c r="D398" s="297"/>
      <c r="E398" s="296"/>
      <c r="F398" s="296"/>
      <c r="G398" s="297"/>
      <c r="H398" s="296"/>
      <c r="I398" s="296"/>
      <c r="J398" s="296"/>
      <c r="K398" s="295"/>
      <c r="L398" s="295"/>
      <c r="M398" s="295"/>
      <c r="N398" s="295"/>
      <c r="O398" s="295"/>
      <c r="P398" s="295"/>
      <c r="Q398" s="295"/>
      <c r="R398" s="295"/>
      <c r="S398" s="295"/>
      <c r="T398" s="295"/>
      <c r="U398" s="295"/>
      <c r="V398" s="295"/>
      <c r="W398" s="295"/>
      <c r="X398" s="295"/>
      <c r="Y398" s="295"/>
      <c r="Z398" s="295"/>
    </row>
    <row r="399" spans="1:26" ht="11.25" customHeight="1">
      <c r="A399" s="295"/>
      <c r="B399" s="296"/>
      <c r="C399" s="297"/>
      <c r="D399" s="297"/>
      <c r="E399" s="296"/>
      <c r="F399" s="296"/>
      <c r="G399" s="297"/>
      <c r="H399" s="296"/>
      <c r="I399" s="296"/>
      <c r="J399" s="296"/>
      <c r="K399" s="295"/>
      <c r="L399" s="295"/>
      <c r="M399" s="295"/>
      <c r="N399" s="295"/>
      <c r="O399" s="295"/>
      <c r="P399" s="295"/>
      <c r="Q399" s="295"/>
      <c r="R399" s="295"/>
      <c r="S399" s="295"/>
      <c r="T399" s="295"/>
      <c r="U399" s="295"/>
      <c r="V399" s="295"/>
      <c r="W399" s="295"/>
      <c r="X399" s="295"/>
      <c r="Y399" s="295"/>
      <c r="Z399" s="295"/>
    </row>
    <row r="400" spans="1:26" ht="11.25" customHeight="1">
      <c r="A400" s="295"/>
      <c r="B400" s="296"/>
      <c r="C400" s="297"/>
      <c r="D400" s="297"/>
      <c r="E400" s="296"/>
      <c r="F400" s="296"/>
      <c r="G400" s="297"/>
      <c r="H400" s="296"/>
      <c r="I400" s="296"/>
      <c r="J400" s="296"/>
      <c r="K400" s="295"/>
      <c r="L400" s="295"/>
      <c r="M400" s="295"/>
      <c r="N400" s="295"/>
      <c r="O400" s="295"/>
      <c r="P400" s="295"/>
      <c r="Q400" s="295"/>
      <c r="R400" s="295"/>
      <c r="S400" s="295"/>
      <c r="T400" s="295"/>
      <c r="U400" s="295"/>
      <c r="V400" s="295"/>
      <c r="W400" s="295"/>
      <c r="X400" s="295"/>
      <c r="Y400" s="295"/>
      <c r="Z400" s="295"/>
    </row>
    <row r="401" spans="1:26" ht="11.25" customHeight="1">
      <c r="A401" s="295"/>
      <c r="B401" s="296"/>
      <c r="C401" s="297"/>
      <c r="D401" s="297"/>
      <c r="E401" s="296"/>
      <c r="F401" s="296"/>
      <c r="G401" s="297"/>
      <c r="H401" s="296"/>
      <c r="I401" s="296"/>
      <c r="J401" s="296"/>
      <c r="K401" s="295"/>
      <c r="L401" s="295"/>
      <c r="M401" s="295"/>
      <c r="N401" s="295"/>
      <c r="O401" s="295"/>
      <c r="P401" s="295"/>
      <c r="Q401" s="295"/>
      <c r="R401" s="295"/>
      <c r="S401" s="295"/>
      <c r="T401" s="295"/>
      <c r="U401" s="295"/>
      <c r="V401" s="295"/>
      <c r="W401" s="295"/>
      <c r="X401" s="295"/>
      <c r="Y401" s="295"/>
      <c r="Z401" s="295"/>
    </row>
    <row r="402" spans="1:26" ht="11.25" customHeight="1">
      <c r="A402" s="295"/>
      <c r="B402" s="296"/>
      <c r="C402" s="297"/>
      <c r="D402" s="297"/>
      <c r="E402" s="296"/>
      <c r="F402" s="296"/>
      <c r="G402" s="297"/>
      <c r="H402" s="296"/>
      <c r="I402" s="296"/>
      <c r="J402" s="296"/>
      <c r="K402" s="295"/>
      <c r="L402" s="295"/>
      <c r="M402" s="295"/>
      <c r="N402" s="295"/>
      <c r="O402" s="295"/>
      <c r="P402" s="295"/>
      <c r="Q402" s="295"/>
      <c r="R402" s="295"/>
      <c r="S402" s="295"/>
      <c r="T402" s="295"/>
      <c r="U402" s="295"/>
      <c r="V402" s="295"/>
      <c r="W402" s="295"/>
      <c r="X402" s="295"/>
      <c r="Y402" s="295"/>
      <c r="Z402" s="295"/>
    </row>
    <row r="403" spans="1:26" ht="11.25" customHeight="1">
      <c r="A403" s="295"/>
      <c r="B403" s="296"/>
      <c r="C403" s="297"/>
      <c r="D403" s="297"/>
      <c r="E403" s="296"/>
      <c r="F403" s="296"/>
      <c r="G403" s="297"/>
      <c r="H403" s="296"/>
      <c r="I403" s="296"/>
      <c r="J403" s="296"/>
      <c r="K403" s="295"/>
      <c r="L403" s="295"/>
      <c r="M403" s="295"/>
      <c r="N403" s="295"/>
      <c r="O403" s="295"/>
      <c r="P403" s="295"/>
      <c r="Q403" s="295"/>
      <c r="R403" s="295"/>
      <c r="S403" s="295"/>
      <c r="T403" s="295"/>
      <c r="U403" s="295"/>
      <c r="V403" s="295"/>
      <c r="W403" s="295"/>
      <c r="X403" s="295"/>
      <c r="Y403" s="295"/>
      <c r="Z403" s="295"/>
    </row>
    <row r="404" spans="1:26" ht="11.25" customHeight="1">
      <c r="A404" s="295"/>
      <c r="B404" s="296"/>
      <c r="C404" s="297"/>
      <c r="D404" s="297"/>
      <c r="E404" s="296"/>
      <c r="F404" s="296"/>
      <c r="G404" s="297"/>
      <c r="H404" s="296"/>
      <c r="I404" s="296"/>
      <c r="J404" s="296"/>
      <c r="K404" s="295"/>
      <c r="L404" s="295"/>
      <c r="M404" s="295"/>
      <c r="N404" s="295"/>
      <c r="O404" s="295"/>
      <c r="P404" s="295"/>
      <c r="Q404" s="295"/>
      <c r="R404" s="295"/>
      <c r="S404" s="295"/>
      <c r="T404" s="295"/>
      <c r="U404" s="295"/>
      <c r="V404" s="295"/>
      <c r="W404" s="295"/>
      <c r="X404" s="295"/>
      <c r="Y404" s="295"/>
      <c r="Z404" s="295"/>
    </row>
    <row r="405" spans="1:26" ht="11.25" customHeight="1">
      <c r="A405" s="295"/>
      <c r="B405" s="296"/>
      <c r="C405" s="297"/>
      <c r="D405" s="297"/>
      <c r="E405" s="296"/>
      <c r="F405" s="296"/>
      <c r="G405" s="297"/>
      <c r="H405" s="296"/>
      <c r="I405" s="296"/>
      <c r="J405" s="296"/>
      <c r="K405" s="295"/>
      <c r="L405" s="295"/>
      <c r="M405" s="295"/>
      <c r="N405" s="295"/>
      <c r="O405" s="295"/>
      <c r="P405" s="295"/>
      <c r="Q405" s="295"/>
      <c r="R405" s="295"/>
      <c r="S405" s="295"/>
      <c r="T405" s="295"/>
      <c r="U405" s="295"/>
      <c r="V405" s="295"/>
      <c r="W405" s="295"/>
      <c r="X405" s="295"/>
      <c r="Y405" s="295"/>
      <c r="Z405" s="295"/>
    </row>
    <row r="406" spans="1:26" ht="11.25" customHeight="1">
      <c r="A406" s="295"/>
      <c r="B406" s="296"/>
      <c r="C406" s="297"/>
      <c r="D406" s="297"/>
      <c r="E406" s="296"/>
      <c r="F406" s="296"/>
      <c r="G406" s="297"/>
      <c r="H406" s="296"/>
      <c r="I406" s="296"/>
      <c r="J406" s="296"/>
      <c r="K406" s="295"/>
      <c r="L406" s="295"/>
      <c r="M406" s="295"/>
      <c r="N406" s="295"/>
      <c r="O406" s="295"/>
      <c r="P406" s="295"/>
      <c r="Q406" s="295"/>
      <c r="R406" s="295"/>
      <c r="S406" s="295"/>
      <c r="T406" s="295"/>
      <c r="U406" s="295"/>
      <c r="V406" s="295"/>
      <c r="W406" s="295"/>
      <c r="X406" s="295"/>
      <c r="Y406" s="295"/>
      <c r="Z406" s="295"/>
    </row>
    <row r="407" spans="1:26" ht="11.25" customHeight="1">
      <c r="A407" s="295"/>
      <c r="B407" s="296"/>
      <c r="C407" s="297"/>
      <c r="D407" s="297"/>
      <c r="E407" s="296"/>
      <c r="F407" s="296"/>
      <c r="G407" s="297"/>
      <c r="H407" s="296"/>
      <c r="I407" s="296"/>
      <c r="J407" s="296"/>
      <c r="K407" s="295"/>
      <c r="L407" s="295"/>
      <c r="M407" s="295"/>
      <c r="N407" s="295"/>
      <c r="O407" s="295"/>
      <c r="P407" s="295"/>
      <c r="Q407" s="295"/>
      <c r="R407" s="295"/>
      <c r="S407" s="295"/>
      <c r="T407" s="295"/>
      <c r="U407" s="295"/>
      <c r="V407" s="295"/>
      <c r="W407" s="295"/>
      <c r="X407" s="295"/>
      <c r="Y407" s="295"/>
      <c r="Z407" s="295"/>
    </row>
    <row r="408" spans="1:26" ht="11.25" customHeight="1">
      <c r="A408" s="295"/>
      <c r="B408" s="296"/>
      <c r="C408" s="297"/>
      <c r="D408" s="297"/>
      <c r="E408" s="296"/>
      <c r="F408" s="296"/>
      <c r="G408" s="297"/>
      <c r="H408" s="296"/>
      <c r="I408" s="296"/>
      <c r="J408" s="296"/>
      <c r="K408" s="295"/>
      <c r="L408" s="295"/>
      <c r="M408" s="295"/>
      <c r="N408" s="295"/>
      <c r="O408" s="295"/>
      <c r="P408" s="295"/>
      <c r="Q408" s="295"/>
      <c r="R408" s="295"/>
      <c r="S408" s="295"/>
      <c r="T408" s="295"/>
      <c r="U408" s="295"/>
      <c r="V408" s="295"/>
      <c r="W408" s="295"/>
      <c r="X408" s="295"/>
      <c r="Y408" s="295"/>
      <c r="Z408" s="295"/>
    </row>
    <row r="409" spans="1:26" ht="11.25" customHeight="1">
      <c r="A409" s="295"/>
      <c r="B409" s="296"/>
      <c r="C409" s="297"/>
      <c r="D409" s="297"/>
      <c r="E409" s="296"/>
      <c r="F409" s="296"/>
      <c r="G409" s="297"/>
      <c r="H409" s="296"/>
      <c r="I409" s="296"/>
      <c r="J409" s="296"/>
      <c r="K409" s="295"/>
      <c r="L409" s="295"/>
      <c r="M409" s="295"/>
      <c r="N409" s="295"/>
      <c r="O409" s="295"/>
      <c r="P409" s="295"/>
      <c r="Q409" s="295"/>
      <c r="R409" s="295"/>
      <c r="S409" s="295"/>
      <c r="T409" s="295"/>
      <c r="U409" s="295"/>
      <c r="V409" s="295"/>
      <c r="W409" s="295"/>
      <c r="X409" s="295"/>
      <c r="Y409" s="295"/>
      <c r="Z409" s="295"/>
    </row>
    <row r="410" spans="1:26" ht="11.25" customHeight="1">
      <c r="A410" s="295"/>
      <c r="B410" s="296"/>
      <c r="C410" s="297"/>
      <c r="D410" s="297"/>
      <c r="E410" s="296"/>
      <c r="F410" s="296"/>
      <c r="G410" s="297"/>
      <c r="H410" s="296"/>
      <c r="I410" s="296"/>
      <c r="J410" s="296"/>
      <c r="K410" s="295"/>
      <c r="L410" s="295"/>
      <c r="M410" s="295"/>
      <c r="N410" s="295"/>
      <c r="O410" s="295"/>
      <c r="P410" s="295"/>
      <c r="Q410" s="295"/>
      <c r="R410" s="295"/>
      <c r="S410" s="295"/>
      <c r="T410" s="295"/>
      <c r="U410" s="295"/>
      <c r="V410" s="295"/>
      <c r="W410" s="295"/>
      <c r="X410" s="295"/>
      <c r="Y410" s="295"/>
      <c r="Z410" s="295"/>
    </row>
    <row r="411" spans="1:26" ht="11.25" customHeight="1">
      <c r="A411" s="295"/>
      <c r="B411" s="296"/>
      <c r="C411" s="297"/>
      <c r="D411" s="297"/>
      <c r="E411" s="296"/>
      <c r="F411" s="296"/>
      <c r="G411" s="297"/>
      <c r="H411" s="296"/>
      <c r="I411" s="296"/>
      <c r="J411" s="296"/>
      <c r="K411" s="295"/>
      <c r="L411" s="295"/>
      <c r="M411" s="295"/>
      <c r="N411" s="295"/>
      <c r="O411" s="295"/>
      <c r="P411" s="295"/>
      <c r="Q411" s="295"/>
      <c r="R411" s="295"/>
      <c r="S411" s="295"/>
      <c r="T411" s="295"/>
      <c r="U411" s="295"/>
      <c r="V411" s="295"/>
      <c r="W411" s="295"/>
      <c r="X411" s="295"/>
      <c r="Y411" s="295"/>
      <c r="Z411" s="295"/>
    </row>
    <row r="412" spans="1:26" ht="11.25" customHeight="1">
      <c r="A412" s="295"/>
      <c r="B412" s="296"/>
      <c r="C412" s="297"/>
      <c r="D412" s="297"/>
      <c r="E412" s="296"/>
      <c r="F412" s="296"/>
      <c r="G412" s="297"/>
      <c r="H412" s="296"/>
      <c r="I412" s="296"/>
      <c r="J412" s="296"/>
      <c r="K412" s="295"/>
      <c r="L412" s="295"/>
      <c r="M412" s="295"/>
      <c r="N412" s="295"/>
      <c r="O412" s="295"/>
      <c r="P412" s="295"/>
      <c r="Q412" s="295"/>
      <c r="R412" s="295"/>
      <c r="S412" s="295"/>
      <c r="T412" s="295"/>
      <c r="U412" s="295"/>
      <c r="V412" s="295"/>
      <c r="W412" s="295"/>
      <c r="X412" s="295"/>
      <c r="Y412" s="295"/>
      <c r="Z412" s="295"/>
    </row>
    <row r="413" spans="1:26" ht="11.25" customHeight="1">
      <c r="A413" s="295"/>
      <c r="B413" s="296"/>
      <c r="C413" s="297"/>
      <c r="D413" s="297"/>
      <c r="E413" s="296"/>
      <c r="F413" s="296"/>
      <c r="G413" s="297"/>
      <c r="H413" s="296"/>
      <c r="I413" s="296"/>
      <c r="J413" s="296"/>
      <c r="K413" s="295"/>
      <c r="L413" s="295"/>
      <c r="M413" s="295"/>
      <c r="N413" s="295"/>
      <c r="O413" s="295"/>
      <c r="P413" s="295"/>
      <c r="Q413" s="295"/>
      <c r="R413" s="295"/>
      <c r="S413" s="295"/>
      <c r="T413" s="295"/>
      <c r="U413" s="295"/>
      <c r="V413" s="295"/>
      <c r="W413" s="295"/>
      <c r="X413" s="295"/>
      <c r="Y413" s="295"/>
      <c r="Z413" s="295"/>
    </row>
    <row r="414" spans="1:26" ht="11.25" customHeight="1">
      <c r="A414" s="295"/>
      <c r="B414" s="296"/>
      <c r="C414" s="297"/>
      <c r="D414" s="297"/>
      <c r="E414" s="296"/>
      <c r="F414" s="296"/>
      <c r="G414" s="297"/>
      <c r="H414" s="296"/>
      <c r="I414" s="296"/>
      <c r="J414" s="296"/>
      <c r="K414" s="295"/>
      <c r="L414" s="295"/>
      <c r="M414" s="295"/>
      <c r="N414" s="295"/>
      <c r="O414" s="295"/>
      <c r="P414" s="295"/>
      <c r="Q414" s="295"/>
      <c r="R414" s="295"/>
      <c r="S414" s="295"/>
      <c r="T414" s="295"/>
      <c r="U414" s="295"/>
      <c r="V414" s="295"/>
      <c r="W414" s="295"/>
      <c r="X414" s="295"/>
      <c r="Y414" s="295"/>
      <c r="Z414" s="295"/>
    </row>
    <row r="415" spans="1:26" ht="11.25" customHeight="1">
      <c r="A415" s="295"/>
      <c r="B415" s="296"/>
      <c r="C415" s="297"/>
      <c r="D415" s="297"/>
      <c r="E415" s="296"/>
      <c r="F415" s="296"/>
      <c r="G415" s="297"/>
      <c r="H415" s="296"/>
      <c r="I415" s="296"/>
      <c r="J415" s="296"/>
      <c r="K415" s="295"/>
      <c r="L415" s="295"/>
      <c r="M415" s="295"/>
      <c r="N415" s="295"/>
      <c r="O415" s="295"/>
      <c r="P415" s="295"/>
      <c r="Q415" s="295"/>
      <c r="R415" s="295"/>
      <c r="S415" s="295"/>
      <c r="T415" s="295"/>
      <c r="U415" s="295"/>
      <c r="V415" s="295"/>
      <c r="W415" s="295"/>
      <c r="X415" s="295"/>
      <c r="Y415" s="295"/>
      <c r="Z415" s="295"/>
    </row>
    <row r="416" spans="1:26" ht="11.25" customHeight="1">
      <c r="A416" s="295"/>
      <c r="B416" s="296"/>
      <c r="C416" s="297"/>
      <c r="D416" s="297"/>
      <c r="E416" s="296"/>
      <c r="F416" s="296"/>
      <c r="G416" s="297"/>
      <c r="H416" s="296"/>
      <c r="I416" s="296"/>
      <c r="J416" s="296"/>
      <c r="K416" s="295"/>
      <c r="L416" s="295"/>
      <c r="M416" s="295"/>
      <c r="N416" s="295"/>
      <c r="O416" s="295"/>
      <c r="P416" s="295"/>
      <c r="Q416" s="295"/>
      <c r="R416" s="295"/>
      <c r="S416" s="295"/>
      <c r="T416" s="295"/>
      <c r="U416" s="295"/>
      <c r="V416" s="295"/>
      <c r="W416" s="295"/>
      <c r="X416" s="295"/>
      <c r="Y416" s="295"/>
      <c r="Z416" s="295"/>
    </row>
    <row r="417" spans="1:26" ht="11.25" customHeight="1">
      <c r="A417" s="295"/>
      <c r="B417" s="296"/>
      <c r="C417" s="297"/>
      <c r="D417" s="297"/>
      <c r="E417" s="296"/>
      <c r="F417" s="296"/>
      <c r="G417" s="297"/>
      <c r="H417" s="296"/>
      <c r="I417" s="296"/>
      <c r="J417" s="296"/>
      <c r="K417" s="295"/>
      <c r="L417" s="295"/>
      <c r="M417" s="295"/>
      <c r="N417" s="295"/>
      <c r="O417" s="295"/>
      <c r="P417" s="295"/>
      <c r="Q417" s="295"/>
      <c r="R417" s="295"/>
      <c r="S417" s="295"/>
      <c r="T417" s="295"/>
      <c r="U417" s="295"/>
      <c r="V417" s="295"/>
      <c r="W417" s="295"/>
      <c r="X417" s="295"/>
      <c r="Y417" s="295"/>
      <c r="Z417" s="295"/>
    </row>
    <row r="418" spans="1:26" ht="11.25" customHeight="1">
      <c r="A418" s="295"/>
      <c r="B418" s="296"/>
      <c r="C418" s="297"/>
      <c r="D418" s="297"/>
      <c r="E418" s="296"/>
      <c r="F418" s="296"/>
      <c r="G418" s="297"/>
      <c r="H418" s="296"/>
      <c r="I418" s="296"/>
      <c r="J418" s="296"/>
      <c r="K418" s="295"/>
      <c r="L418" s="295"/>
      <c r="M418" s="295"/>
      <c r="N418" s="295"/>
      <c r="O418" s="295"/>
      <c r="P418" s="295"/>
      <c r="Q418" s="295"/>
      <c r="R418" s="295"/>
      <c r="S418" s="295"/>
      <c r="T418" s="295"/>
      <c r="U418" s="295"/>
      <c r="V418" s="295"/>
      <c r="W418" s="295"/>
      <c r="X418" s="295"/>
      <c r="Y418" s="295"/>
      <c r="Z418" s="295"/>
    </row>
    <row r="419" spans="1:26" ht="11.25" customHeight="1">
      <c r="A419" s="295"/>
      <c r="B419" s="296"/>
      <c r="C419" s="297"/>
      <c r="D419" s="297"/>
      <c r="E419" s="296"/>
      <c r="F419" s="296"/>
      <c r="G419" s="297"/>
      <c r="H419" s="296"/>
      <c r="I419" s="296"/>
      <c r="J419" s="296"/>
      <c r="K419" s="295"/>
      <c r="L419" s="295"/>
      <c r="M419" s="295"/>
      <c r="N419" s="295"/>
      <c r="O419" s="295"/>
      <c r="P419" s="295"/>
      <c r="Q419" s="295"/>
      <c r="R419" s="295"/>
      <c r="S419" s="295"/>
      <c r="T419" s="295"/>
      <c r="U419" s="295"/>
      <c r="V419" s="295"/>
      <c r="W419" s="295"/>
      <c r="X419" s="295"/>
      <c r="Y419" s="295"/>
      <c r="Z419" s="295"/>
    </row>
    <row r="420" spans="1:26" ht="11.25" customHeight="1">
      <c r="A420" s="295"/>
      <c r="B420" s="296"/>
      <c r="C420" s="297"/>
      <c r="D420" s="297"/>
      <c r="E420" s="296"/>
      <c r="F420" s="296"/>
      <c r="G420" s="297"/>
      <c r="H420" s="296"/>
      <c r="I420" s="296"/>
      <c r="J420" s="296"/>
      <c r="K420" s="295"/>
      <c r="L420" s="295"/>
      <c r="M420" s="295"/>
      <c r="N420" s="295"/>
      <c r="O420" s="295"/>
      <c r="P420" s="295"/>
      <c r="Q420" s="295"/>
      <c r="R420" s="295"/>
      <c r="S420" s="295"/>
      <c r="T420" s="295"/>
      <c r="U420" s="295"/>
      <c r="V420" s="295"/>
      <c r="W420" s="295"/>
      <c r="X420" s="295"/>
      <c r="Y420" s="295"/>
      <c r="Z420" s="295"/>
    </row>
    <row r="421" spans="1:26" ht="11.25" customHeight="1">
      <c r="A421" s="295"/>
      <c r="B421" s="296"/>
      <c r="C421" s="297"/>
      <c r="D421" s="297"/>
      <c r="E421" s="296"/>
      <c r="F421" s="296"/>
      <c r="G421" s="297"/>
      <c r="H421" s="296"/>
      <c r="I421" s="296"/>
      <c r="J421" s="296"/>
      <c r="K421" s="295"/>
      <c r="L421" s="295"/>
      <c r="M421" s="295"/>
      <c r="N421" s="295"/>
      <c r="O421" s="295"/>
      <c r="P421" s="295"/>
      <c r="Q421" s="295"/>
      <c r="R421" s="295"/>
      <c r="S421" s="295"/>
      <c r="T421" s="295"/>
      <c r="U421" s="295"/>
      <c r="V421" s="295"/>
      <c r="W421" s="295"/>
      <c r="X421" s="295"/>
      <c r="Y421" s="295"/>
      <c r="Z421" s="295"/>
    </row>
    <row r="422" spans="1:26" ht="11.25" customHeight="1">
      <c r="A422" s="295"/>
      <c r="B422" s="296"/>
      <c r="C422" s="297"/>
      <c r="D422" s="297"/>
      <c r="E422" s="296"/>
      <c r="F422" s="296"/>
      <c r="G422" s="297"/>
      <c r="H422" s="296"/>
      <c r="I422" s="296"/>
      <c r="J422" s="296"/>
      <c r="K422" s="295"/>
      <c r="L422" s="295"/>
      <c r="M422" s="295"/>
      <c r="N422" s="295"/>
      <c r="O422" s="295"/>
      <c r="P422" s="295"/>
      <c r="Q422" s="295"/>
      <c r="R422" s="295"/>
      <c r="S422" s="295"/>
      <c r="T422" s="295"/>
      <c r="U422" s="295"/>
      <c r="V422" s="295"/>
      <c r="W422" s="295"/>
      <c r="X422" s="295"/>
      <c r="Y422" s="295"/>
      <c r="Z422" s="295"/>
    </row>
    <row r="423" spans="1:26" ht="11.25" customHeight="1">
      <c r="A423" s="295"/>
      <c r="B423" s="296"/>
      <c r="C423" s="297"/>
      <c r="D423" s="297"/>
      <c r="E423" s="296"/>
      <c r="F423" s="296"/>
      <c r="G423" s="297"/>
      <c r="H423" s="296"/>
      <c r="I423" s="296"/>
      <c r="J423" s="296"/>
      <c r="K423" s="295"/>
      <c r="L423" s="295"/>
      <c r="M423" s="295"/>
      <c r="N423" s="295"/>
      <c r="O423" s="295"/>
      <c r="P423" s="295"/>
      <c r="Q423" s="295"/>
      <c r="R423" s="295"/>
      <c r="S423" s="295"/>
      <c r="T423" s="295"/>
      <c r="U423" s="295"/>
      <c r="V423" s="295"/>
      <c r="W423" s="295"/>
      <c r="X423" s="295"/>
      <c r="Y423" s="295"/>
      <c r="Z423" s="295"/>
    </row>
    <row r="424" spans="1:26" ht="11.25" customHeight="1">
      <c r="A424" s="295"/>
      <c r="B424" s="296"/>
      <c r="C424" s="297"/>
      <c r="D424" s="297"/>
      <c r="E424" s="296"/>
      <c r="F424" s="296"/>
      <c r="G424" s="297"/>
      <c r="H424" s="296"/>
      <c r="I424" s="296"/>
      <c r="J424" s="296"/>
      <c r="K424" s="295"/>
      <c r="L424" s="295"/>
      <c r="M424" s="295"/>
      <c r="N424" s="295"/>
      <c r="O424" s="295"/>
      <c r="P424" s="295"/>
      <c r="Q424" s="295"/>
      <c r="R424" s="295"/>
      <c r="S424" s="295"/>
      <c r="T424" s="295"/>
      <c r="U424" s="295"/>
      <c r="V424" s="295"/>
      <c r="W424" s="295"/>
      <c r="X424" s="295"/>
      <c r="Y424" s="295"/>
      <c r="Z424" s="295"/>
    </row>
    <row r="425" spans="1:26" ht="11.25" customHeight="1">
      <c r="A425" s="295"/>
      <c r="B425" s="296"/>
      <c r="C425" s="297"/>
      <c r="D425" s="297"/>
      <c r="E425" s="296"/>
      <c r="F425" s="296"/>
      <c r="G425" s="297"/>
      <c r="H425" s="296"/>
      <c r="I425" s="296"/>
      <c r="J425" s="296"/>
      <c r="K425" s="295"/>
      <c r="L425" s="295"/>
      <c r="M425" s="295"/>
      <c r="N425" s="295"/>
      <c r="O425" s="295"/>
      <c r="P425" s="295"/>
      <c r="Q425" s="295"/>
      <c r="R425" s="295"/>
      <c r="S425" s="295"/>
      <c r="T425" s="295"/>
      <c r="U425" s="295"/>
      <c r="V425" s="295"/>
      <c r="W425" s="295"/>
      <c r="X425" s="295"/>
      <c r="Y425" s="295"/>
      <c r="Z425" s="295"/>
    </row>
    <row r="426" spans="1:26" ht="11.25" customHeight="1">
      <c r="A426" s="295"/>
      <c r="B426" s="296"/>
      <c r="C426" s="297"/>
      <c r="D426" s="297"/>
      <c r="E426" s="296"/>
      <c r="F426" s="296"/>
      <c r="G426" s="297"/>
      <c r="H426" s="296"/>
      <c r="I426" s="296"/>
      <c r="J426" s="296"/>
      <c r="K426" s="295"/>
      <c r="L426" s="295"/>
      <c r="M426" s="295"/>
      <c r="N426" s="295"/>
      <c r="O426" s="295"/>
      <c r="P426" s="295"/>
      <c r="Q426" s="295"/>
      <c r="R426" s="295"/>
      <c r="S426" s="295"/>
      <c r="T426" s="295"/>
      <c r="U426" s="295"/>
      <c r="V426" s="295"/>
      <c r="W426" s="295"/>
      <c r="X426" s="295"/>
      <c r="Y426" s="295"/>
      <c r="Z426" s="295"/>
    </row>
    <row r="427" spans="1:26" ht="11.25" customHeight="1">
      <c r="A427" s="295"/>
      <c r="B427" s="296"/>
      <c r="C427" s="297"/>
      <c r="D427" s="297"/>
      <c r="E427" s="296"/>
      <c r="F427" s="296"/>
      <c r="G427" s="297"/>
      <c r="H427" s="296"/>
      <c r="I427" s="296"/>
      <c r="J427" s="296"/>
      <c r="K427" s="295"/>
      <c r="L427" s="295"/>
      <c r="M427" s="295"/>
      <c r="N427" s="295"/>
      <c r="O427" s="295"/>
      <c r="P427" s="295"/>
      <c r="Q427" s="295"/>
      <c r="R427" s="295"/>
      <c r="S427" s="295"/>
      <c r="T427" s="295"/>
      <c r="U427" s="295"/>
      <c r="V427" s="295"/>
      <c r="W427" s="295"/>
      <c r="X427" s="295"/>
      <c r="Y427" s="295"/>
      <c r="Z427" s="295"/>
    </row>
    <row r="428" spans="1:26" ht="11.25" customHeight="1">
      <c r="A428" s="295"/>
      <c r="B428" s="296"/>
      <c r="C428" s="297"/>
      <c r="D428" s="297"/>
      <c r="E428" s="296"/>
      <c r="F428" s="296"/>
      <c r="G428" s="297"/>
      <c r="H428" s="296"/>
      <c r="I428" s="296"/>
      <c r="J428" s="296"/>
      <c r="K428" s="295"/>
      <c r="L428" s="295"/>
      <c r="M428" s="295"/>
      <c r="N428" s="295"/>
      <c r="O428" s="295"/>
      <c r="P428" s="295"/>
      <c r="Q428" s="295"/>
      <c r="R428" s="295"/>
      <c r="S428" s="295"/>
      <c r="T428" s="295"/>
      <c r="U428" s="295"/>
      <c r="V428" s="295"/>
      <c r="W428" s="295"/>
      <c r="X428" s="295"/>
      <c r="Y428" s="295"/>
      <c r="Z428" s="295"/>
    </row>
    <row r="429" spans="1:26" ht="11.25" customHeight="1">
      <c r="A429" s="295"/>
      <c r="B429" s="296"/>
      <c r="C429" s="297"/>
      <c r="D429" s="297"/>
      <c r="E429" s="296"/>
      <c r="F429" s="296"/>
      <c r="G429" s="297"/>
      <c r="H429" s="296"/>
      <c r="I429" s="296"/>
      <c r="J429" s="296"/>
      <c r="K429" s="295"/>
      <c r="L429" s="295"/>
      <c r="M429" s="295"/>
      <c r="N429" s="295"/>
      <c r="O429" s="295"/>
      <c r="P429" s="295"/>
      <c r="Q429" s="295"/>
      <c r="R429" s="295"/>
      <c r="S429" s="295"/>
      <c r="T429" s="295"/>
      <c r="U429" s="295"/>
      <c r="V429" s="295"/>
      <c r="W429" s="295"/>
      <c r="X429" s="295"/>
      <c r="Y429" s="295"/>
      <c r="Z429" s="295"/>
    </row>
    <row r="430" spans="1:26" ht="11.25" customHeight="1">
      <c r="A430" s="295"/>
      <c r="B430" s="296"/>
      <c r="C430" s="297"/>
      <c r="D430" s="297"/>
      <c r="E430" s="296"/>
      <c r="F430" s="296"/>
      <c r="G430" s="297"/>
      <c r="H430" s="296"/>
      <c r="I430" s="296"/>
      <c r="J430" s="296"/>
      <c r="K430" s="295"/>
      <c r="L430" s="295"/>
      <c r="M430" s="295"/>
      <c r="N430" s="295"/>
      <c r="O430" s="295"/>
      <c r="P430" s="295"/>
      <c r="Q430" s="295"/>
      <c r="R430" s="295"/>
      <c r="S430" s="295"/>
      <c r="T430" s="295"/>
      <c r="U430" s="295"/>
      <c r="V430" s="295"/>
      <c r="W430" s="295"/>
      <c r="X430" s="295"/>
      <c r="Y430" s="295"/>
      <c r="Z430" s="295"/>
    </row>
    <row r="431" spans="1:26" ht="11.25" customHeight="1">
      <c r="A431" s="295"/>
      <c r="B431" s="296"/>
      <c r="C431" s="297"/>
      <c r="D431" s="297"/>
      <c r="E431" s="296"/>
      <c r="F431" s="296"/>
      <c r="G431" s="297"/>
      <c r="H431" s="296"/>
      <c r="I431" s="296"/>
      <c r="J431" s="296"/>
      <c r="K431" s="295"/>
      <c r="L431" s="295"/>
      <c r="M431" s="295"/>
      <c r="N431" s="295"/>
      <c r="O431" s="295"/>
      <c r="P431" s="295"/>
      <c r="Q431" s="295"/>
      <c r="R431" s="295"/>
      <c r="S431" s="295"/>
      <c r="T431" s="295"/>
      <c r="U431" s="295"/>
      <c r="V431" s="295"/>
      <c r="W431" s="295"/>
      <c r="X431" s="295"/>
      <c r="Y431" s="295"/>
      <c r="Z431" s="295"/>
    </row>
    <row r="432" spans="1:26" ht="11.25" customHeight="1">
      <c r="A432" s="295"/>
      <c r="B432" s="296"/>
      <c r="C432" s="297"/>
      <c r="D432" s="297"/>
      <c r="E432" s="296"/>
      <c r="F432" s="296"/>
      <c r="G432" s="297"/>
      <c r="H432" s="296"/>
      <c r="I432" s="296"/>
      <c r="J432" s="296"/>
      <c r="K432" s="295"/>
      <c r="L432" s="295"/>
      <c r="M432" s="295"/>
      <c r="N432" s="295"/>
      <c r="O432" s="295"/>
      <c r="P432" s="295"/>
      <c r="Q432" s="295"/>
      <c r="R432" s="295"/>
      <c r="S432" s="295"/>
      <c r="T432" s="295"/>
      <c r="U432" s="295"/>
      <c r="V432" s="295"/>
      <c r="W432" s="295"/>
      <c r="X432" s="295"/>
      <c r="Y432" s="295"/>
      <c r="Z432" s="295"/>
    </row>
    <row r="433" spans="1:26" ht="11.25" customHeight="1">
      <c r="A433" s="295"/>
      <c r="B433" s="296"/>
      <c r="C433" s="297"/>
      <c r="D433" s="297"/>
      <c r="E433" s="296"/>
      <c r="F433" s="296"/>
      <c r="G433" s="297"/>
      <c r="H433" s="296"/>
      <c r="I433" s="296"/>
      <c r="J433" s="296"/>
      <c r="K433" s="295"/>
      <c r="L433" s="295"/>
      <c r="M433" s="295"/>
      <c r="N433" s="295"/>
      <c r="O433" s="295"/>
      <c r="P433" s="295"/>
      <c r="Q433" s="295"/>
      <c r="R433" s="295"/>
      <c r="S433" s="295"/>
      <c r="T433" s="295"/>
      <c r="U433" s="295"/>
      <c r="V433" s="295"/>
      <c r="W433" s="295"/>
      <c r="X433" s="295"/>
      <c r="Y433" s="295"/>
      <c r="Z433" s="295"/>
    </row>
    <row r="434" spans="1:26" ht="11.25" customHeight="1">
      <c r="A434" s="295"/>
      <c r="B434" s="296"/>
      <c r="C434" s="297"/>
      <c r="D434" s="297"/>
      <c r="E434" s="296"/>
      <c r="F434" s="296"/>
      <c r="G434" s="297"/>
      <c r="H434" s="296"/>
      <c r="I434" s="296"/>
      <c r="J434" s="296"/>
      <c r="K434" s="295"/>
      <c r="L434" s="295"/>
      <c r="M434" s="295"/>
      <c r="N434" s="295"/>
      <c r="O434" s="295"/>
      <c r="P434" s="295"/>
      <c r="Q434" s="295"/>
      <c r="R434" s="295"/>
      <c r="S434" s="295"/>
      <c r="T434" s="295"/>
      <c r="U434" s="295"/>
      <c r="V434" s="295"/>
      <c r="W434" s="295"/>
      <c r="X434" s="295"/>
      <c r="Y434" s="295"/>
      <c r="Z434" s="295"/>
    </row>
    <row r="435" spans="1:26" ht="11.25" customHeight="1">
      <c r="A435" s="295"/>
      <c r="B435" s="296"/>
      <c r="C435" s="297"/>
      <c r="D435" s="297"/>
      <c r="E435" s="296"/>
      <c r="F435" s="296"/>
      <c r="G435" s="297"/>
      <c r="H435" s="296"/>
      <c r="I435" s="296"/>
      <c r="J435" s="296"/>
      <c r="K435" s="295"/>
      <c r="L435" s="295"/>
      <c r="M435" s="295"/>
      <c r="N435" s="295"/>
      <c r="O435" s="295"/>
      <c r="P435" s="295"/>
      <c r="Q435" s="295"/>
      <c r="R435" s="295"/>
      <c r="S435" s="295"/>
      <c r="T435" s="295"/>
      <c r="U435" s="295"/>
      <c r="V435" s="295"/>
      <c r="W435" s="295"/>
      <c r="X435" s="295"/>
      <c r="Y435" s="295"/>
      <c r="Z435" s="295"/>
    </row>
    <row r="436" spans="1:26" ht="11.25" customHeight="1">
      <c r="A436" s="295"/>
      <c r="B436" s="296"/>
      <c r="C436" s="297"/>
      <c r="D436" s="297"/>
      <c r="E436" s="296"/>
      <c r="F436" s="296"/>
      <c r="G436" s="297"/>
      <c r="H436" s="296"/>
      <c r="I436" s="296"/>
      <c r="J436" s="296"/>
      <c r="K436" s="295"/>
      <c r="L436" s="295"/>
      <c r="M436" s="295"/>
      <c r="N436" s="295"/>
      <c r="O436" s="295"/>
      <c r="P436" s="295"/>
      <c r="Q436" s="295"/>
      <c r="R436" s="295"/>
      <c r="S436" s="295"/>
      <c r="T436" s="295"/>
      <c r="U436" s="295"/>
      <c r="V436" s="295"/>
      <c r="W436" s="295"/>
      <c r="X436" s="295"/>
      <c r="Y436" s="295"/>
      <c r="Z436" s="295"/>
    </row>
    <row r="437" spans="1:26" ht="11.25" customHeight="1">
      <c r="A437" s="295"/>
      <c r="B437" s="296"/>
      <c r="C437" s="297"/>
      <c r="D437" s="297"/>
      <c r="E437" s="296"/>
      <c r="F437" s="296"/>
      <c r="G437" s="297"/>
      <c r="H437" s="296"/>
      <c r="I437" s="296"/>
      <c r="J437" s="296"/>
      <c r="K437" s="295"/>
      <c r="L437" s="295"/>
      <c r="M437" s="295"/>
      <c r="N437" s="295"/>
      <c r="O437" s="295"/>
      <c r="P437" s="295"/>
      <c r="Q437" s="295"/>
      <c r="R437" s="295"/>
      <c r="S437" s="295"/>
      <c r="T437" s="295"/>
      <c r="U437" s="295"/>
      <c r="V437" s="295"/>
      <c r="W437" s="295"/>
      <c r="X437" s="295"/>
      <c r="Y437" s="295"/>
      <c r="Z437" s="295"/>
    </row>
    <row r="438" spans="1:26" ht="11.25" customHeight="1">
      <c r="A438" s="295"/>
      <c r="B438" s="296"/>
      <c r="C438" s="297"/>
      <c r="D438" s="297"/>
      <c r="E438" s="296"/>
      <c r="F438" s="296"/>
      <c r="G438" s="297"/>
      <c r="H438" s="296"/>
      <c r="I438" s="296"/>
      <c r="J438" s="296"/>
      <c r="K438" s="295"/>
      <c r="L438" s="295"/>
      <c r="M438" s="295"/>
      <c r="N438" s="295"/>
      <c r="O438" s="295"/>
      <c r="P438" s="295"/>
      <c r="Q438" s="295"/>
      <c r="R438" s="295"/>
      <c r="S438" s="295"/>
      <c r="T438" s="295"/>
      <c r="U438" s="295"/>
      <c r="V438" s="295"/>
      <c r="W438" s="295"/>
      <c r="X438" s="295"/>
      <c r="Y438" s="295"/>
      <c r="Z438" s="295"/>
    </row>
    <row r="439" spans="1:26" ht="11.25" customHeight="1">
      <c r="A439" s="295"/>
      <c r="B439" s="296"/>
      <c r="C439" s="297"/>
      <c r="D439" s="297"/>
      <c r="E439" s="296"/>
      <c r="F439" s="296"/>
      <c r="G439" s="297"/>
      <c r="H439" s="296"/>
      <c r="I439" s="296"/>
      <c r="J439" s="296"/>
      <c r="K439" s="295"/>
      <c r="L439" s="295"/>
      <c r="M439" s="295"/>
      <c r="N439" s="295"/>
      <c r="O439" s="295"/>
      <c r="P439" s="295"/>
      <c r="Q439" s="295"/>
      <c r="R439" s="295"/>
      <c r="S439" s="295"/>
      <c r="T439" s="295"/>
      <c r="U439" s="295"/>
      <c r="V439" s="295"/>
      <c r="W439" s="295"/>
      <c r="X439" s="295"/>
      <c r="Y439" s="295"/>
      <c r="Z439" s="295"/>
    </row>
    <row r="440" spans="1:26" ht="11.25" customHeight="1">
      <c r="A440" s="295"/>
      <c r="B440" s="296"/>
      <c r="C440" s="297"/>
      <c r="D440" s="297"/>
      <c r="E440" s="296"/>
      <c r="F440" s="296"/>
      <c r="G440" s="297"/>
      <c r="H440" s="296"/>
      <c r="I440" s="296"/>
      <c r="J440" s="296"/>
      <c r="K440" s="295"/>
      <c r="L440" s="295"/>
      <c r="M440" s="295"/>
      <c r="N440" s="295"/>
      <c r="O440" s="295"/>
      <c r="P440" s="295"/>
      <c r="Q440" s="295"/>
      <c r="R440" s="295"/>
      <c r="S440" s="295"/>
      <c r="T440" s="295"/>
      <c r="U440" s="295"/>
      <c r="V440" s="295"/>
      <c r="W440" s="295"/>
      <c r="X440" s="295"/>
      <c r="Y440" s="295"/>
      <c r="Z440" s="295"/>
    </row>
    <row r="441" spans="1:26" ht="11.25" customHeight="1">
      <c r="A441" s="295"/>
      <c r="B441" s="296"/>
      <c r="C441" s="297"/>
      <c r="D441" s="297"/>
      <c r="E441" s="296"/>
      <c r="F441" s="296"/>
      <c r="G441" s="297"/>
      <c r="H441" s="296"/>
      <c r="I441" s="296"/>
      <c r="J441" s="296"/>
      <c r="K441" s="295"/>
      <c r="L441" s="295"/>
      <c r="M441" s="295"/>
      <c r="N441" s="295"/>
      <c r="O441" s="295"/>
      <c r="P441" s="295"/>
      <c r="Q441" s="295"/>
      <c r="R441" s="295"/>
      <c r="S441" s="295"/>
      <c r="T441" s="295"/>
      <c r="U441" s="295"/>
      <c r="V441" s="295"/>
      <c r="W441" s="295"/>
      <c r="X441" s="295"/>
      <c r="Y441" s="295"/>
      <c r="Z441" s="295"/>
    </row>
    <row r="442" spans="1:26" ht="11.25" customHeight="1">
      <c r="A442" s="295"/>
      <c r="B442" s="296"/>
      <c r="C442" s="297"/>
      <c r="D442" s="297"/>
      <c r="E442" s="296"/>
      <c r="F442" s="296"/>
      <c r="G442" s="297"/>
      <c r="H442" s="296"/>
      <c r="I442" s="296"/>
      <c r="J442" s="296"/>
      <c r="K442" s="295"/>
      <c r="L442" s="295"/>
      <c r="M442" s="295"/>
      <c r="N442" s="295"/>
      <c r="O442" s="295"/>
      <c r="P442" s="295"/>
      <c r="Q442" s="295"/>
      <c r="R442" s="295"/>
      <c r="S442" s="295"/>
      <c r="T442" s="295"/>
      <c r="U442" s="295"/>
      <c r="V442" s="295"/>
      <c r="W442" s="295"/>
      <c r="X442" s="295"/>
      <c r="Y442" s="295"/>
      <c r="Z442" s="295"/>
    </row>
    <row r="443" spans="1:26" ht="11.25" customHeight="1">
      <c r="A443" s="295"/>
      <c r="B443" s="296"/>
      <c r="C443" s="297"/>
      <c r="D443" s="297"/>
      <c r="E443" s="296"/>
      <c r="F443" s="296"/>
      <c r="G443" s="297"/>
      <c r="H443" s="296"/>
      <c r="I443" s="296"/>
      <c r="J443" s="296"/>
      <c r="K443" s="295"/>
      <c r="L443" s="295"/>
      <c r="M443" s="295"/>
      <c r="N443" s="295"/>
      <c r="O443" s="295"/>
      <c r="P443" s="295"/>
      <c r="Q443" s="295"/>
      <c r="R443" s="295"/>
      <c r="S443" s="295"/>
      <c r="T443" s="295"/>
      <c r="U443" s="295"/>
      <c r="V443" s="295"/>
      <c r="W443" s="295"/>
      <c r="X443" s="295"/>
      <c r="Y443" s="295"/>
      <c r="Z443" s="295"/>
    </row>
    <row r="444" spans="1:26" ht="11.25" customHeight="1">
      <c r="A444" s="295"/>
      <c r="B444" s="296"/>
      <c r="C444" s="297"/>
      <c r="D444" s="297"/>
      <c r="E444" s="296"/>
      <c r="F444" s="296"/>
      <c r="G444" s="297"/>
      <c r="H444" s="296"/>
      <c r="I444" s="296"/>
      <c r="J444" s="296"/>
      <c r="K444" s="295"/>
      <c r="L444" s="295"/>
      <c r="M444" s="295"/>
      <c r="N444" s="295"/>
      <c r="O444" s="295"/>
      <c r="P444" s="295"/>
      <c r="Q444" s="295"/>
      <c r="R444" s="295"/>
      <c r="S444" s="295"/>
      <c r="T444" s="295"/>
      <c r="U444" s="295"/>
      <c r="V444" s="295"/>
      <c r="W444" s="295"/>
      <c r="X444" s="295"/>
      <c r="Y444" s="295"/>
      <c r="Z444" s="295"/>
    </row>
    <row r="445" spans="1:26" ht="11.25" customHeight="1">
      <c r="A445" s="295"/>
      <c r="B445" s="296"/>
      <c r="C445" s="297"/>
      <c r="D445" s="297"/>
      <c r="E445" s="296"/>
      <c r="F445" s="296"/>
      <c r="G445" s="297"/>
      <c r="H445" s="296"/>
      <c r="I445" s="296"/>
      <c r="J445" s="296"/>
      <c r="K445" s="295"/>
      <c r="L445" s="295"/>
      <c r="M445" s="295"/>
      <c r="N445" s="295"/>
      <c r="O445" s="295"/>
      <c r="P445" s="295"/>
      <c r="Q445" s="295"/>
      <c r="R445" s="295"/>
      <c r="S445" s="295"/>
      <c r="T445" s="295"/>
      <c r="U445" s="295"/>
      <c r="V445" s="295"/>
      <c r="W445" s="295"/>
      <c r="X445" s="295"/>
      <c r="Y445" s="295"/>
      <c r="Z445" s="295"/>
    </row>
    <row r="446" spans="1:26" ht="11.25" customHeight="1">
      <c r="A446" s="295"/>
      <c r="B446" s="296"/>
      <c r="C446" s="297"/>
      <c r="D446" s="297"/>
      <c r="E446" s="296"/>
      <c r="F446" s="296"/>
      <c r="G446" s="297"/>
      <c r="H446" s="296"/>
      <c r="I446" s="296"/>
      <c r="J446" s="296"/>
      <c r="K446" s="295"/>
      <c r="L446" s="295"/>
      <c r="M446" s="295"/>
      <c r="N446" s="295"/>
      <c r="O446" s="295"/>
      <c r="P446" s="295"/>
      <c r="Q446" s="295"/>
      <c r="R446" s="295"/>
      <c r="S446" s="295"/>
      <c r="T446" s="295"/>
      <c r="U446" s="295"/>
      <c r="V446" s="295"/>
      <c r="W446" s="295"/>
      <c r="X446" s="295"/>
      <c r="Y446" s="295"/>
      <c r="Z446" s="295"/>
    </row>
    <row r="447" spans="1:26" ht="11.25" customHeight="1">
      <c r="A447" s="295"/>
      <c r="B447" s="296"/>
      <c r="C447" s="297"/>
      <c r="D447" s="297"/>
      <c r="E447" s="296"/>
      <c r="F447" s="296"/>
      <c r="G447" s="297"/>
      <c r="H447" s="296"/>
      <c r="I447" s="296"/>
      <c r="J447" s="296"/>
      <c r="K447" s="295"/>
      <c r="L447" s="295"/>
      <c r="M447" s="295"/>
      <c r="N447" s="295"/>
      <c r="O447" s="295"/>
      <c r="P447" s="295"/>
      <c r="Q447" s="295"/>
      <c r="R447" s="295"/>
      <c r="S447" s="295"/>
      <c r="T447" s="295"/>
      <c r="U447" s="295"/>
      <c r="V447" s="295"/>
      <c r="W447" s="295"/>
      <c r="X447" s="295"/>
      <c r="Y447" s="295"/>
      <c r="Z447" s="295"/>
    </row>
    <row r="448" spans="1:26" ht="11.25" customHeight="1">
      <c r="A448" s="295"/>
      <c r="B448" s="296"/>
      <c r="C448" s="297"/>
      <c r="D448" s="297"/>
      <c r="E448" s="296"/>
      <c r="F448" s="296"/>
      <c r="G448" s="297"/>
      <c r="H448" s="296"/>
      <c r="I448" s="296"/>
      <c r="J448" s="296"/>
      <c r="K448" s="295"/>
      <c r="L448" s="295"/>
      <c r="M448" s="295"/>
      <c r="N448" s="295"/>
      <c r="O448" s="295"/>
      <c r="P448" s="295"/>
      <c r="Q448" s="295"/>
      <c r="R448" s="295"/>
      <c r="S448" s="295"/>
      <c r="T448" s="295"/>
      <c r="U448" s="295"/>
      <c r="V448" s="295"/>
      <c r="W448" s="295"/>
      <c r="X448" s="295"/>
      <c r="Y448" s="295"/>
      <c r="Z448" s="295"/>
    </row>
    <row r="449" spans="1:26" ht="11.25" customHeight="1">
      <c r="A449" s="295"/>
      <c r="B449" s="296"/>
      <c r="C449" s="297"/>
      <c r="D449" s="297"/>
      <c r="E449" s="296"/>
      <c r="F449" s="296"/>
      <c r="G449" s="297"/>
      <c r="H449" s="296"/>
      <c r="I449" s="296"/>
      <c r="J449" s="296"/>
      <c r="K449" s="295"/>
      <c r="L449" s="295"/>
      <c r="M449" s="295"/>
      <c r="N449" s="295"/>
      <c r="O449" s="295"/>
      <c r="P449" s="295"/>
      <c r="Q449" s="295"/>
      <c r="R449" s="295"/>
      <c r="S449" s="295"/>
      <c r="T449" s="295"/>
      <c r="U449" s="295"/>
      <c r="V449" s="295"/>
      <c r="W449" s="295"/>
      <c r="X449" s="295"/>
      <c r="Y449" s="295"/>
      <c r="Z449" s="295"/>
    </row>
    <row r="450" spans="1:26" ht="11.25" customHeight="1">
      <c r="A450" s="295"/>
      <c r="B450" s="296"/>
      <c r="C450" s="297"/>
      <c r="D450" s="297"/>
      <c r="E450" s="296"/>
      <c r="F450" s="296"/>
      <c r="G450" s="297"/>
      <c r="H450" s="296"/>
      <c r="I450" s="296"/>
      <c r="J450" s="296"/>
      <c r="K450" s="295"/>
      <c r="L450" s="295"/>
      <c r="M450" s="295"/>
      <c r="N450" s="295"/>
      <c r="O450" s="295"/>
      <c r="P450" s="295"/>
      <c r="Q450" s="295"/>
      <c r="R450" s="295"/>
      <c r="S450" s="295"/>
      <c r="T450" s="295"/>
      <c r="U450" s="295"/>
      <c r="V450" s="295"/>
      <c r="W450" s="295"/>
      <c r="X450" s="295"/>
      <c r="Y450" s="295"/>
      <c r="Z450" s="295"/>
    </row>
    <row r="451" spans="1:26" ht="11.25" customHeight="1">
      <c r="A451" s="295"/>
      <c r="B451" s="296"/>
      <c r="C451" s="297"/>
      <c r="D451" s="297"/>
      <c r="E451" s="296"/>
      <c r="F451" s="296"/>
      <c r="G451" s="297"/>
      <c r="H451" s="296"/>
      <c r="I451" s="296"/>
      <c r="J451" s="296"/>
      <c r="K451" s="295"/>
      <c r="L451" s="295"/>
      <c r="M451" s="295"/>
      <c r="N451" s="295"/>
      <c r="O451" s="295"/>
      <c r="P451" s="295"/>
      <c r="Q451" s="295"/>
      <c r="R451" s="295"/>
      <c r="S451" s="295"/>
      <c r="T451" s="295"/>
      <c r="U451" s="295"/>
      <c r="V451" s="295"/>
      <c r="W451" s="295"/>
      <c r="X451" s="295"/>
      <c r="Y451" s="295"/>
      <c r="Z451" s="295"/>
    </row>
    <row r="452" spans="1:26" ht="11.25" customHeight="1">
      <c r="A452" s="295"/>
      <c r="B452" s="296"/>
      <c r="C452" s="297"/>
      <c r="D452" s="297"/>
      <c r="E452" s="296"/>
      <c r="F452" s="296"/>
      <c r="G452" s="297"/>
      <c r="H452" s="296"/>
      <c r="I452" s="296"/>
      <c r="J452" s="296"/>
      <c r="K452" s="295"/>
      <c r="L452" s="295"/>
      <c r="M452" s="295"/>
      <c r="N452" s="295"/>
      <c r="O452" s="295"/>
      <c r="P452" s="295"/>
      <c r="Q452" s="295"/>
      <c r="R452" s="295"/>
      <c r="S452" s="295"/>
      <c r="T452" s="295"/>
      <c r="U452" s="295"/>
      <c r="V452" s="295"/>
      <c r="W452" s="295"/>
      <c r="X452" s="295"/>
      <c r="Y452" s="295"/>
      <c r="Z452" s="295"/>
    </row>
    <row r="453" spans="1:26" ht="11.25" customHeight="1">
      <c r="A453" s="295"/>
      <c r="B453" s="296"/>
      <c r="C453" s="297"/>
      <c r="D453" s="297"/>
      <c r="E453" s="296"/>
      <c r="F453" s="296"/>
      <c r="G453" s="297"/>
      <c r="H453" s="296"/>
      <c r="I453" s="296"/>
      <c r="J453" s="296"/>
      <c r="K453" s="295"/>
      <c r="L453" s="295"/>
      <c r="M453" s="295"/>
      <c r="N453" s="295"/>
      <c r="O453" s="295"/>
      <c r="P453" s="295"/>
      <c r="Q453" s="295"/>
      <c r="R453" s="295"/>
      <c r="S453" s="295"/>
      <c r="T453" s="295"/>
      <c r="U453" s="295"/>
      <c r="V453" s="295"/>
      <c r="W453" s="295"/>
      <c r="X453" s="295"/>
      <c r="Y453" s="295"/>
      <c r="Z453" s="295"/>
    </row>
    <row r="454" spans="1:26" ht="11.25" customHeight="1">
      <c r="A454" s="295"/>
      <c r="B454" s="296"/>
      <c r="C454" s="297"/>
      <c r="D454" s="297"/>
      <c r="E454" s="296"/>
      <c r="F454" s="296"/>
      <c r="G454" s="297"/>
      <c r="H454" s="296"/>
      <c r="I454" s="296"/>
      <c r="J454" s="296"/>
      <c r="K454" s="295"/>
      <c r="L454" s="295"/>
      <c r="M454" s="295"/>
      <c r="N454" s="295"/>
      <c r="O454" s="295"/>
      <c r="P454" s="295"/>
      <c r="Q454" s="295"/>
      <c r="R454" s="295"/>
      <c r="S454" s="295"/>
      <c r="T454" s="295"/>
      <c r="U454" s="295"/>
      <c r="V454" s="295"/>
      <c r="W454" s="295"/>
      <c r="X454" s="295"/>
      <c r="Y454" s="295"/>
      <c r="Z454" s="295"/>
    </row>
    <row r="455" spans="1:26" ht="11.25" customHeight="1">
      <c r="A455" s="295"/>
      <c r="B455" s="296"/>
      <c r="C455" s="297"/>
      <c r="D455" s="297"/>
      <c r="E455" s="296"/>
      <c r="F455" s="296"/>
      <c r="G455" s="297"/>
      <c r="H455" s="296"/>
      <c r="I455" s="296"/>
      <c r="J455" s="296"/>
      <c r="K455" s="295"/>
      <c r="L455" s="295"/>
      <c r="M455" s="295"/>
      <c r="N455" s="295"/>
      <c r="O455" s="295"/>
      <c r="P455" s="295"/>
      <c r="Q455" s="295"/>
      <c r="R455" s="295"/>
      <c r="S455" s="295"/>
      <c r="T455" s="295"/>
      <c r="U455" s="295"/>
      <c r="V455" s="295"/>
      <c r="W455" s="295"/>
      <c r="X455" s="295"/>
      <c r="Y455" s="295"/>
      <c r="Z455" s="295"/>
    </row>
    <row r="456" spans="1:26" ht="11.25" customHeight="1">
      <c r="A456" s="295"/>
      <c r="B456" s="296"/>
      <c r="C456" s="297"/>
      <c r="D456" s="297"/>
      <c r="E456" s="296"/>
      <c r="F456" s="296"/>
      <c r="G456" s="297"/>
      <c r="H456" s="296"/>
      <c r="I456" s="296"/>
      <c r="J456" s="296"/>
      <c r="K456" s="295"/>
      <c r="L456" s="295"/>
      <c r="M456" s="295"/>
      <c r="N456" s="295"/>
      <c r="O456" s="295"/>
      <c r="P456" s="295"/>
      <c r="Q456" s="295"/>
      <c r="R456" s="295"/>
      <c r="S456" s="295"/>
      <c r="T456" s="295"/>
      <c r="U456" s="295"/>
      <c r="V456" s="295"/>
      <c r="W456" s="295"/>
      <c r="X456" s="295"/>
      <c r="Y456" s="295"/>
      <c r="Z456" s="295"/>
    </row>
    <row r="457" spans="1:26" ht="11.25" customHeight="1">
      <c r="A457" s="295"/>
      <c r="B457" s="296"/>
      <c r="C457" s="297"/>
      <c r="D457" s="297"/>
      <c r="E457" s="296"/>
      <c r="F457" s="296"/>
      <c r="G457" s="297"/>
      <c r="H457" s="296"/>
      <c r="I457" s="296"/>
      <c r="J457" s="296"/>
      <c r="K457" s="295"/>
      <c r="L457" s="295"/>
      <c r="M457" s="295"/>
      <c r="N457" s="295"/>
      <c r="O457" s="295"/>
      <c r="P457" s="295"/>
      <c r="Q457" s="295"/>
      <c r="R457" s="295"/>
      <c r="S457" s="295"/>
      <c r="T457" s="295"/>
      <c r="U457" s="295"/>
      <c r="V457" s="295"/>
      <c r="W457" s="295"/>
      <c r="X457" s="295"/>
      <c r="Y457" s="295"/>
      <c r="Z457" s="295"/>
    </row>
    <row r="458" spans="1:26" ht="11.25" customHeight="1">
      <c r="A458" s="295"/>
      <c r="B458" s="296"/>
      <c r="C458" s="297"/>
      <c r="D458" s="297"/>
      <c r="E458" s="296"/>
      <c r="F458" s="296"/>
      <c r="G458" s="297"/>
      <c r="H458" s="296"/>
      <c r="I458" s="296"/>
      <c r="J458" s="296"/>
      <c r="K458" s="295"/>
      <c r="L458" s="295"/>
      <c r="M458" s="295"/>
      <c r="N458" s="295"/>
      <c r="O458" s="295"/>
      <c r="P458" s="295"/>
      <c r="Q458" s="295"/>
      <c r="R458" s="295"/>
      <c r="S458" s="295"/>
      <c r="T458" s="295"/>
      <c r="U458" s="295"/>
      <c r="V458" s="295"/>
      <c r="W458" s="295"/>
      <c r="X458" s="295"/>
      <c r="Y458" s="295"/>
      <c r="Z458" s="295"/>
    </row>
    <row r="459" spans="1:26" ht="11.25" customHeight="1">
      <c r="A459" s="295"/>
      <c r="B459" s="296"/>
      <c r="C459" s="297"/>
      <c r="D459" s="297"/>
      <c r="E459" s="296"/>
      <c r="F459" s="296"/>
      <c r="G459" s="297"/>
      <c r="H459" s="296"/>
      <c r="I459" s="296"/>
      <c r="J459" s="296"/>
      <c r="K459" s="295"/>
      <c r="L459" s="295"/>
      <c r="M459" s="295"/>
      <c r="N459" s="295"/>
      <c r="O459" s="295"/>
      <c r="P459" s="295"/>
      <c r="Q459" s="295"/>
      <c r="R459" s="295"/>
      <c r="S459" s="295"/>
      <c r="T459" s="295"/>
      <c r="U459" s="295"/>
      <c r="V459" s="295"/>
      <c r="W459" s="295"/>
      <c r="X459" s="295"/>
      <c r="Y459" s="295"/>
      <c r="Z459" s="295"/>
    </row>
    <row r="460" spans="1:26" ht="11.25" customHeight="1">
      <c r="A460" s="295"/>
      <c r="B460" s="296"/>
      <c r="C460" s="297"/>
      <c r="D460" s="297"/>
      <c r="E460" s="296"/>
      <c r="F460" s="296"/>
      <c r="G460" s="297"/>
      <c r="H460" s="296"/>
      <c r="I460" s="296"/>
      <c r="J460" s="296"/>
      <c r="K460" s="295"/>
      <c r="L460" s="295"/>
      <c r="M460" s="295"/>
      <c r="N460" s="295"/>
      <c r="O460" s="295"/>
      <c r="P460" s="295"/>
      <c r="Q460" s="295"/>
      <c r="R460" s="295"/>
      <c r="S460" s="295"/>
      <c r="T460" s="295"/>
      <c r="U460" s="295"/>
      <c r="V460" s="295"/>
      <c r="W460" s="295"/>
      <c r="X460" s="295"/>
      <c r="Y460" s="295"/>
      <c r="Z460" s="295"/>
    </row>
    <row r="461" spans="1:26" ht="11.25" customHeight="1">
      <c r="A461" s="295"/>
      <c r="B461" s="296"/>
      <c r="C461" s="297"/>
      <c r="D461" s="297"/>
      <c r="E461" s="296"/>
      <c r="F461" s="296"/>
      <c r="G461" s="297"/>
      <c r="H461" s="296"/>
      <c r="I461" s="296"/>
      <c r="J461" s="296"/>
      <c r="K461" s="295"/>
      <c r="L461" s="295"/>
      <c r="M461" s="295"/>
      <c r="N461" s="295"/>
      <c r="O461" s="295"/>
      <c r="P461" s="295"/>
      <c r="Q461" s="295"/>
      <c r="R461" s="295"/>
      <c r="S461" s="295"/>
      <c r="T461" s="295"/>
      <c r="U461" s="295"/>
      <c r="V461" s="295"/>
      <c r="W461" s="295"/>
      <c r="X461" s="295"/>
      <c r="Y461" s="295"/>
      <c r="Z461" s="295"/>
    </row>
    <row r="462" spans="1:26" ht="11.25" customHeight="1">
      <c r="A462" s="295"/>
      <c r="B462" s="296"/>
      <c r="C462" s="297"/>
      <c r="D462" s="297"/>
      <c r="E462" s="296"/>
      <c r="F462" s="296"/>
      <c r="G462" s="297"/>
      <c r="H462" s="296"/>
      <c r="I462" s="296"/>
      <c r="J462" s="296"/>
      <c r="K462" s="295"/>
      <c r="L462" s="295"/>
      <c r="M462" s="295"/>
      <c r="N462" s="295"/>
      <c r="O462" s="295"/>
      <c r="P462" s="295"/>
      <c r="Q462" s="295"/>
      <c r="R462" s="295"/>
      <c r="S462" s="295"/>
      <c r="T462" s="295"/>
      <c r="U462" s="295"/>
      <c r="V462" s="295"/>
      <c r="W462" s="295"/>
      <c r="X462" s="295"/>
      <c r="Y462" s="295"/>
      <c r="Z462" s="295"/>
    </row>
    <row r="463" spans="1:26" ht="11.25" customHeight="1">
      <c r="A463" s="295"/>
      <c r="B463" s="296"/>
      <c r="C463" s="297"/>
      <c r="D463" s="297"/>
      <c r="E463" s="296"/>
      <c r="F463" s="296"/>
      <c r="G463" s="297"/>
      <c r="H463" s="296"/>
      <c r="I463" s="296"/>
      <c r="J463" s="296"/>
      <c r="K463" s="295"/>
      <c r="L463" s="295"/>
      <c r="M463" s="295"/>
      <c r="N463" s="295"/>
      <c r="O463" s="295"/>
      <c r="P463" s="295"/>
      <c r="Q463" s="295"/>
      <c r="R463" s="295"/>
      <c r="S463" s="295"/>
      <c r="T463" s="295"/>
      <c r="U463" s="295"/>
      <c r="V463" s="295"/>
      <c r="W463" s="295"/>
      <c r="X463" s="295"/>
      <c r="Y463" s="295"/>
      <c r="Z463" s="295"/>
    </row>
    <row r="464" spans="1:26" ht="11.25" customHeight="1">
      <c r="A464" s="295"/>
      <c r="B464" s="296"/>
      <c r="C464" s="297"/>
      <c r="D464" s="297"/>
      <c r="E464" s="296"/>
      <c r="F464" s="296"/>
      <c r="G464" s="297"/>
      <c r="H464" s="296"/>
      <c r="I464" s="296"/>
      <c r="J464" s="296"/>
      <c r="K464" s="295"/>
      <c r="L464" s="295"/>
      <c r="M464" s="295"/>
      <c r="N464" s="295"/>
      <c r="O464" s="295"/>
      <c r="P464" s="295"/>
      <c r="Q464" s="295"/>
      <c r="R464" s="295"/>
      <c r="S464" s="295"/>
      <c r="T464" s="295"/>
      <c r="U464" s="295"/>
      <c r="V464" s="295"/>
      <c r="W464" s="295"/>
      <c r="X464" s="295"/>
      <c r="Y464" s="295"/>
      <c r="Z464" s="295"/>
    </row>
    <row r="465" spans="1:26" ht="11.25" customHeight="1">
      <c r="A465" s="295"/>
      <c r="B465" s="296"/>
      <c r="C465" s="297"/>
      <c r="D465" s="297"/>
      <c r="E465" s="296"/>
      <c r="F465" s="296"/>
      <c r="G465" s="297"/>
      <c r="H465" s="296"/>
      <c r="I465" s="296"/>
      <c r="J465" s="296"/>
      <c r="K465" s="295"/>
      <c r="L465" s="295"/>
      <c r="M465" s="295"/>
      <c r="N465" s="295"/>
      <c r="O465" s="295"/>
      <c r="P465" s="295"/>
      <c r="Q465" s="295"/>
      <c r="R465" s="295"/>
      <c r="S465" s="295"/>
      <c r="T465" s="295"/>
      <c r="U465" s="295"/>
      <c r="V465" s="295"/>
      <c r="W465" s="295"/>
      <c r="X465" s="295"/>
      <c r="Y465" s="295"/>
      <c r="Z465" s="295"/>
    </row>
    <row r="466" spans="1:26" ht="11.25" customHeight="1">
      <c r="A466" s="295"/>
      <c r="B466" s="296"/>
      <c r="C466" s="297"/>
      <c r="D466" s="297"/>
      <c r="E466" s="296"/>
      <c r="F466" s="296"/>
      <c r="G466" s="297"/>
      <c r="H466" s="296"/>
      <c r="I466" s="296"/>
      <c r="J466" s="296"/>
      <c r="K466" s="295"/>
      <c r="L466" s="295"/>
      <c r="M466" s="295"/>
      <c r="N466" s="295"/>
      <c r="O466" s="295"/>
      <c r="P466" s="295"/>
      <c r="Q466" s="295"/>
      <c r="R466" s="295"/>
      <c r="S466" s="295"/>
      <c r="T466" s="295"/>
      <c r="U466" s="295"/>
      <c r="V466" s="295"/>
      <c r="W466" s="295"/>
      <c r="X466" s="295"/>
      <c r="Y466" s="295"/>
      <c r="Z466" s="295"/>
    </row>
    <row r="467" spans="1:26" ht="11.25" customHeight="1">
      <c r="A467" s="295"/>
      <c r="B467" s="296"/>
      <c r="C467" s="297"/>
      <c r="D467" s="297"/>
      <c r="E467" s="296"/>
      <c r="F467" s="296"/>
      <c r="G467" s="297"/>
      <c r="H467" s="296"/>
      <c r="I467" s="296"/>
      <c r="J467" s="296"/>
      <c r="K467" s="295"/>
      <c r="L467" s="295"/>
      <c r="M467" s="295"/>
      <c r="N467" s="295"/>
      <c r="O467" s="295"/>
      <c r="P467" s="295"/>
      <c r="Q467" s="295"/>
      <c r="R467" s="295"/>
      <c r="S467" s="295"/>
      <c r="T467" s="295"/>
      <c r="U467" s="295"/>
      <c r="V467" s="295"/>
      <c r="W467" s="295"/>
      <c r="X467" s="295"/>
      <c r="Y467" s="295"/>
      <c r="Z467" s="295"/>
    </row>
    <row r="468" spans="1:26" ht="11.25" customHeight="1">
      <c r="A468" s="295"/>
      <c r="B468" s="296"/>
      <c r="C468" s="297"/>
      <c r="D468" s="297"/>
      <c r="E468" s="296"/>
      <c r="F468" s="296"/>
      <c r="G468" s="297"/>
      <c r="H468" s="296"/>
      <c r="I468" s="296"/>
      <c r="J468" s="296"/>
      <c r="K468" s="295"/>
      <c r="L468" s="295"/>
      <c r="M468" s="295"/>
      <c r="N468" s="295"/>
      <c r="O468" s="295"/>
      <c r="P468" s="295"/>
      <c r="Q468" s="295"/>
      <c r="R468" s="295"/>
      <c r="S468" s="295"/>
      <c r="T468" s="295"/>
      <c r="U468" s="295"/>
      <c r="V468" s="295"/>
      <c r="W468" s="295"/>
      <c r="X468" s="295"/>
      <c r="Y468" s="295"/>
      <c r="Z468" s="295"/>
    </row>
    <row r="469" spans="1:26" ht="11.25" customHeight="1">
      <c r="A469" s="295"/>
      <c r="B469" s="296"/>
      <c r="C469" s="297"/>
      <c r="D469" s="297"/>
      <c r="E469" s="296"/>
      <c r="F469" s="296"/>
      <c r="G469" s="297"/>
      <c r="H469" s="296"/>
      <c r="I469" s="296"/>
      <c r="J469" s="296"/>
      <c r="K469" s="295"/>
      <c r="L469" s="295"/>
      <c r="M469" s="295"/>
      <c r="N469" s="295"/>
      <c r="O469" s="295"/>
      <c r="P469" s="295"/>
      <c r="Q469" s="295"/>
      <c r="R469" s="295"/>
      <c r="S469" s="295"/>
      <c r="T469" s="295"/>
      <c r="U469" s="295"/>
      <c r="V469" s="295"/>
      <c r="W469" s="295"/>
      <c r="X469" s="295"/>
      <c r="Y469" s="295"/>
      <c r="Z469" s="295"/>
    </row>
    <row r="470" spans="1:26" ht="11.25" customHeight="1">
      <c r="A470" s="295"/>
      <c r="B470" s="296"/>
      <c r="C470" s="297"/>
      <c r="D470" s="297"/>
      <c r="E470" s="296"/>
      <c r="F470" s="296"/>
      <c r="G470" s="297"/>
      <c r="H470" s="296"/>
      <c r="I470" s="296"/>
      <c r="J470" s="296"/>
      <c r="K470" s="295"/>
      <c r="L470" s="295"/>
      <c r="M470" s="295"/>
      <c r="N470" s="295"/>
      <c r="O470" s="295"/>
      <c r="P470" s="295"/>
      <c r="Q470" s="295"/>
      <c r="R470" s="295"/>
      <c r="S470" s="295"/>
      <c r="T470" s="295"/>
      <c r="U470" s="295"/>
      <c r="V470" s="295"/>
      <c r="W470" s="295"/>
      <c r="X470" s="295"/>
      <c r="Y470" s="295"/>
      <c r="Z470" s="295"/>
    </row>
    <row r="471" spans="1:26" ht="11.25" customHeight="1">
      <c r="A471" s="295"/>
      <c r="B471" s="296"/>
      <c r="C471" s="297"/>
      <c r="D471" s="297"/>
      <c r="E471" s="296"/>
      <c r="F471" s="296"/>
      <c r="G471" s="297"/>
      <c r="H471" s="296"/>
      <c r="I471" s="296"/>
      <c r="J471" s="296"/>
      <c r="K471" s="295"/>
      <c r="L471" s="295"/>
      <c r="M471" s="295"/>
      <c r="N471" s="295"/>
      <c r="O471" s="295"/>
      <c r="P471" s="295"/>
      <c r="Q471" s="295"/>
      <c r="R471" s="295"/>
      <c r="S471" s="295"/>
      <c r="T471" s="295"/>
      <c r="U471" s="295"/>
      <c r="V471" s="295"/>
      <c r="W471" s="295"/>
      <c r="X471" s="295"/>
      <c r="Y471" s="295"/>
      <c r="Z471" s="295"/>
    </row>
    <row r="472" spans="1:26" ht="11.25" customHeight="1">
      <c r="A472" s="295"/>
      <c r="B472" s="296"/>
      <c r="C472" s="297"/>
      <c r="D472" s="297"/>
      <c r="E472" s="296"/>
      <c r="F472" s="296"/>
      <c r="G472" s="297"/>
      <c r="H472" s="296"/>
      <c r="I472" s="296"/>
      <c r="J472" s="296"/>
      <c r="K472" s="295"/>
      <c r="L472" s="295"/>
      <c r="M472" s="295"/>
      <c r="N472" s="295"/>
      <c r="O472" s="295"/>
      <c r="P472" s="295"/>
      <c r="Q472" s="295"/>
      <c r="R472" s="295"/>
      <c r="S472" s="295"/>
      <c r="T472" s="295"/>
      <c r="U472" s="295"/>
      <c r="V472" s="295"/>
      <c r="W472" s="295"/>
      <c r="X472" s="295"/>
      <c r="Y472" s="295"/>
      <c r="Z472" s="295"/>
    </row>
    <row r="473" spans="1:26" ht="11.25" customHeight="1">
      <c r="A473" s="295"/>
      <c r="B473" s="296"/>
      <c r="C473" s="297"/>
      <c r="D473" s="297"/>
      <c r="E473" s="296"/>
      <c r="F473" s="296"/>
      <c r="G473" s="297"/>
      <c r="H473" s="296"/>
      <c r="I473" s="296"/>
      <c r="J473" s="296"/>
      <c r="K473" s="295"/>
      <c r="L473" s="295"/>
      <c r="M473" s="295"/>
      <c r="N473" s="295"/>
      <c r="O473" s="295"/>
      <c r="P473" s="295"/>
      <c r="Q473" s="295"/>
      <c r="R473" s="295"/>
      <c r="S473" s="295"/>
      <c r="T473" s="295"/>
      <c r="U473" s="295"/>
      <c r="V473" s="295"/>
      <c r="W473" s="295"/>
      <c r="X473" s="295"/>
      <c r="Y473" s="295"/>
      <c r="Z473" s="295"/>
    </row>
    <row r="474" spans="1:26" ht="11.25" customHeight="1">
      <c r="A474" s="295"/>
      <c r="B474" s="296"/>
      <c r="C474" s="297"/>
      <c r="D474" s="297"/>
      <c r="E474" s="296"/>
      <c r="F474" s="296"/>
      <c r="G474" s="297"/>
      <c r="H474" s="296"/>
      <c r="I474" s="296"/>
      <c r="J474" s="296"/>
      <c r="K474" s="295"/>
      <c r="L474" s="295"/>
      <c r="M474" s="295"/>
      <c r="N474" s="295"/>
      <c r="O474" s="295"/>
      <c r="P474" s="295"/>
      <c r="Q474" s="295"/>
      <c r="R474" s="295"/>
      <c r="S474" s="295"/>
      <c r="T474" s="295"/>
      <c r="U474" s="295"/>
      <c r="V474" s="295"/>
      <c r="W474" s="295"/>
      <c r="X474" s="295"/>
      <c r="Y474" s="295"/>
      <c r="Z474" s="295"/>
    </row>
    <row r="475" spans="1:26" ht="11.25" customHeight="1">
      <c r="A475" s="295"/>
      <c r="B475" s="296"/>
      <c r="C475" s="297"/>
      <c r="D475" s="297"/>
      <c r="E475" s="296"/>
      <c r="F475" s="296"/>
      <c r="G475" s="297"/>
      <c r="H475" s="296"/>
      <c r="I475" s="296"/>
      <c r="J475" s="296"/>
      <c r="K475" s="295"/>
      <c r="L475" s="295"/>
      <c r="M475" s="295"/>
      <c r="N475" s="295"/>
      <c r="O475" s="295"/>
      <c r="P475" s="295"/>
      <c r="Q475" s="295"/>
      <c r="R475" s="295"/>
      <c r="S475" s="295"/>
      <c r="T475" s="295"/>
      <c r="U475" s="295"/>
      <c r="V475" s="295"/>
      <c r="W475" s="295"/>
      <c r="X475" s="295"/>
      <c r="Y475" s="295"/>
      <c r="Z475" s="295"/>
    </row>
    <row r="476" spans="1:26" ht="11.25" customHeight="1">
      <c r="A476" s="295"/>
      <c r="B476" s="296"/>
      <c r="C476" s="297"/>
      <c r="D476" s="297"/>
      <c r="E476" s="296"/>
      <c r="F476" s="296"/>
      <c r="G476" s="297"/>
      <c r="H476" s="296"/>
      <c r="I476" s="296"/>
      <c r="J476" s="296"/>
      <c r="K476" s="295"/>
      <c r="L476" s="295"/>
      <c r="M476" s="295"/>
      <c r="N476" s="295"/>
      <c r="O476" s="295"/>
      <c r="P476" s="295"/>
      <c r="Q476" s="295"/>
      <c r="R476" s="295"/>
      <c r="S476" s="295"/>
      <c r="T476" s="295"/>
      <c r="U476" s="295"/>
      <c r="V476" s="295"/>
      <c r="W476" s="295"/>
      <c r="X476" s="295"/>
      <c r="Y476" s="295"/>
      <c r="Z476" s="295"/>
    </row>
    <row r="477" spans="1:26" ht="11.25" customHeight="1">
      <c r="A477" s="295"/>
      <c r="B477" s="296"/>
      <c r="C477" s="297"/>
      <c r="D477" s="297"/>
      <c r="E477" s="296"/>
      <c r="F477" s="296"/>
      <c r="G477" s="297"/>
      <c r="H477" s="296"/>
      <c r="I477" s="296"/>
      <c r="J477" s="296"/>
      <c r="K477" s="295"/>
      <c r="L477" s="295"/>
      <c r="M477" s="295"/>
      <c r="N477" s="295"/>
      <c r="O477" s="295"/>
      <c r="P477" s="295"/>
      <c r="Q477" s="295"/>
      <c r="R477" s="295"/>
      <c r="S477" s="295"/>
      <c r="T477" s="295"/>
      <c r="U477" s="295"/>
      <c r="V477" s="295"/>
      <c r="W477" s="295"/>
      <c r="X477" s="295"/>
      <c r="Y477" s="295"/>
      <c r="Z477" s="295"/>
    </row>
    <row r="478" spans="1:26" ht="11.25" customHeight="1">
      <c r="A478" s="295"/>
      <c r="B478" s="296"/>
      <c r="C478" s="297"/>
      <c r="D478" s="297"/>
      <c r="E478" s="296"/>
      <c r="F478" s="296"/>
      <c r="G478" s="297"/>
      <c r="H478" s="296"/>
      <c r="I478" s="296"/>
      <c r="J478" s="296"/>
      <c r="K478" s="295"/>
      <c r="L478" s="295"/>
      <c r="M478" s="295"/>
      <c r="N478" s="295"/>
      <c r="O478" s="295"/>
      <c r="P478" s="295"/>
      <c r="Q478" s="295"/>
      <c r="R478" s="295"/>
      <c r="S478" s="295"/>
      <c r="T478" s="295"/>
      <c r="U478" s="295"/>
      <c r="V478" s="295"/>
      <c r="W478" s="295"/>
      <c r="X478" s="295"/>
      <c r="Y478" s="295"/>
      <c r="Z478" s="295"/>
    </row>
    <row r="479" spans="1:26" ht="11.25" customHeight="1">
      <c r="A479" s="295"/>
      <c r="B479" s="296"/>
      <c r="C479" s="297"/>
      <c r="D479" s="297"/>
      <c r="E479" s="296"/>
      <c r="F479" s="296"/>
      <c r="G479" s="297"/>
      <c r="H479" s="296"/>
      <c r="I479" s="296"/>
      <c r="J479" s="296"/>
      <c r="K479" s="295"/>
      <c r="L479" s="295"/>
      <c r="M479" s="295"/>
      <c r="N479" s="295"/>
      <c r="O479" s="295"/>
      <c r="P479" s="295"/>
      <c r="Q479" s="295"/>
      <c r="R479" s="295"/>
      <c r="S479" s="295"/>
      <c r="T479" s="295"/>
      <c r="U479" s="295"/>
      <c r="V479" s="295"/>
      <c r="W479" s="295"/>
      <c r="X479" s="295"/>
      <c r="Y479" s="295"/>
      <c r="Z479" s="295"/>
    </row>
    <row r="480" spans="1:26" ht="11.25" customHeight="1">
      <c r="A480" s="295"/>
      <c r="B480" s="296"/>
      <c r="C480" s="297"/>
      <c r="D480" s="297"/>
      <c r="E480" s="296"/>
      <c r="F480" s="296"/>
      <c r="G480" s="297"/>
      <c r="H480" s="296"/>
      <c r="I480" s="296"/>
      <c r="J480" s="296"/>
      <c r="K480" s="295"/>
      <c r="L480" s="295"/>
      <c r="M480" s="295"/>
      <c r="N480" s="295"/>
      <c r="O480" s="295"/>
      <c r="P480" s="295"/>
      <c r="Q480" s="295"/>
      <c r="R480" s="295"/>
      <c r="S480" s="295"/>
      <c r="T480" s="295"/>
      <c r="U480" s="295"/>
      <c r="V480" s="295"/>
      <c r="W480" s="295"/>
      <c r="X480" s="295"/>
      <c r="Y480" s="295"/>
      <c r="Z480" s="295"/>
    </row>
    <row r="481" spans="1:26" ht="11.25" customHeight="1">
      <c r="A481" s="295"/>
      <c r="B481" s="296"/>
      <c r="C481" s="297"/>
      <c r="D481" s="297"/>
      <c r="E481" s="296"/>
      <c r="F481" s="296"/>
      <c r="G481" s="297"/>
      <c r="H481" s="296"/>
      <c r="I481" s="296"/>
      <c r="J481" s="296"/>
      <c r="K481" s="295"/>
      <c r="L481" s="295"/>
      <c r="M481" s="295"/>
      <c r="N481" s="295"/>
      <c r="O481" s="295"/>
      <c r="P481" s="295"/>
      <c r="Q481" s="295"/>
      <c r="R481" s="295"/>
      <c r="S481" s="295"/>
      <c r="T481" s="295"/>
      <c r="U481" s="295"/>
      <c r="V481" s="295"/>
      <c r="W481" s="295"/>
      <c r="X481" s="295"/>
      <c r="Y481" s="295"/>
      <c r="Z481" s="295"/>
    </row>
    <row r="482" spans="1:26" ht="11.25" customHeight="1">
      <c r="A482" s="295"/>
      <c r="B482" s="296"/>
      <c r="C482" s="297"/>
      <c r="D482" s="297"/>
      <c r="E482" s="296"/>
      <c r="F482" s="296"/>
      <c r="G482" s="297"/>
      <c r="H482" s="296"/>
      <c r="I482" s="296"/>
      <c r="J482" s="296"/>
      <c r="K482" s="295"/>
      <c r="L482" s="295"/>
      <c r="M482" s="295"/>
      <c r="N482" s="295"/>
      <c r="O482" s="295"/>
      <c r="P482" s="295"/>
      <c r="Q482" s="295"/>
      <c r="R482" s="295"/>
      <c r="S482" s="295"/>
      <c r="T482" s="295"/>
      <c r="U482" s="295"/>
      <c r="V482" s="295"/>
      <c r="W482" s="295"/>
      <c r="X482" s="295"/>
      <c r="Y482" s="295"/>
      <c r="Z482" s="295"/>
    </row>
    <row r="483" spans="1:26" ht="11.25" customHeight="1">
      <c r="A483" s="295"/>
      <c r="B483" s="296"/>
      <c r="C483" s="297"/>
      <c r="D483" s="297"/>
      <c r="E483" s="296"/>
      <c r="F483" s="296"/>
      <c r="G483" s="297"/>
      <c r="H483" s="296"/>
      <c r="I483" s="296"/>
      <c r="J483" s="296"/>
      <c r="K483" s="295"/>
      <c r="L483" s="295"/>
      <c r="M483" s="295"/>
      <c r="N483" s="295"/>
      <c r="O483" s="295"/>
      <c r="P483" s="295"/>
      <c r="Q483" s="295"/>
      <c r="R483" s="295"/>
      <c r="S483" s="295"/>
      <c r="T483" s="295"/>
      <c r="U483" s="295"/>
      <c r="V483" s="295"/>
      <c r="W483" s="295"/>
      <c r="X483" s="295"/>
      <c r="Y483" s="295"/>
      <c r="Z483" s="295"/>
    </row>
    <row r="484" spans="1:26" ht="11.25" customHeight="1">
      <c r="A484" s="295"/>
      <c r="B484" s="296"/>
      <c r="C484" s="297"/>
      <c r="D484" s="297"/>
      <c r="E484" s="296"/>
      <c r="F484" s="296"/>
      <c r="G484" s="297"/>
      <c r="H484" s="296"/>
      <c r="I484" s="296"/>
      <c r="J484" s="296"/>
      <c r="K484" s="295"/>
      <c r="L484" s="295"/>
      <c r="M484" s="295"/>
      <c r="N484" s="295"/>
      <c r="O484" s="295"/>
      <c r="P484" s="295"/>
      <c r="Q484" s="295"/>
      <c r="R484" s="295"/>
      <c r="S484" s="295"/>
      <c r="T484" s="295"/>
      <c r="U484" s="295"/>
      <c r="V484" s="295"/>
      <c r="W484" s="295"/>
      <c r="X484" s="295"/>
      <c r="Y484" s="295"/>
      <c r="Z484" s="295"/>
    </row>
    <row r="485" spans="1:26" ht="11.25" customHeight="1">
      <c r="A485" s="295"/>
      <c r="B485" s="296"/>
      <c r="C485" s="297"/>
      <c r="D485" s="297"/>
      <c r="E485" s="296"/>
      <c r="F485" s="296"/>
      <c r="G485" s="297"/>
      <c r="H485" s="296"/>
      <c r="I485" s="296"/>
      <c r="J485" s="296"/>
      <c r="K485" s="295"/>
      <c r="L485" s="295"/>
      <c r="M485" s="295"/>
      <c r="N485" s="295"/>
      <c r="O485" s="295"/>
      <c r="P485" s="295"/>
      <c r="Q485" s="295"/>
      <c r="R485" s="295"/>
      <c r="S485" s="295"/>
      <c r="T485" s="295"/>
      <c r="U485" s="295"/>
      <c r="V485" s="295"/>
      <c r="W485" s="295"/>
      <c r="X485" s="295"/>
      <c r="Y485" s="295"/>
      <c r="Z485" s="295"/>
    </row>
    <row r="486" spans="1:26" ht="11.25" customHeight="1">
      <c r="A486" s="295"/>
      <c r="B486" s="296"/>
      <c r="C486" s="297"/>
      <c r="D486" s="297"/>
      <c r="E486" s="296"/>
      <c r="F486" s="296"/>
      <c r="G486" s="297"/>
      <c r="H486" s="296"/>
      <c r="I486" s="296"/>
      <c r="J486" s="296"/>
      <c r="K486" s="295"/>
      <c r="L486" s="295"/>
      <c r="M486" s="295"/>
      <c r="N486" s="295"/>
      <c r="O486" s="295"/>
      <c r="P486" s="295"/>
      <c r="Q486" s="295"/>
      <c r="R486" s="295"/>
      <c r="S486" s="295"/>
      <c r="T486" s="295"/>
      <c r="U486" s="295"/>
      <c r="V486" s="295"/>
      <c r="W486" s="295"/>
      <c r="X486" s="295"/>
      <c r="Y486" s="295"/>
      <c r="Z486" s="295"/>
    </row>
    <row r="487" spans="1:26" ht="11.25" customHeight="1">
      <c r="A487" s="295"/>
      <c r="B487" s="296"/>
      <c r="C487" s="297"/>
      <c r="D487" s="297"/>
      <c r="E487" s="296"/>
      <c r="F487" s="296"/>
      <c r="G487" s="297"/>
      <c r="H487" s="296"/>
      <c r="I487" s="296"/>
      <c r="J487" s="296"/>
      <c r="K487" s="295"/>
      <c r="L487" s="295"/>
      <c r="M487" s="295"/>
      <c r="N487" s="295"/>
      <c r="O487" s="295"/>
      <c r="P487" s="295"/>
      <c r="Q487" s="295"/>
      <c r="R487" s="295"/>
      <c r="S487" s="295"/>
      <c r="T487" s="295"/>
      <c r="U487" s="295"/>
      <c r="V487" s="295"/>
      <c r="W487" s="295"/>
      <c r="X487" s="295"/>
      <c r="Y487" s="295"/>
      <c r="Z487" s="295"/>
    </row>
    <row r="488" spans="1:26" ht="11.25" customHeight="1">
      <c r="A488" s="295"/>
      <c r="B488" s="296"/>
      <c r="C488" s="297"/>
      <c r="D488" s="297"/>
      <c r="E488" s="296"/>
      <c r="F488" s="296"/>
      <c r="G488" s="297"/>
      <c r="H488" s="296"/>
      <c r="I488" s="296"/>
      <c r="J488" s="296"/>
      <c r="K488" s="295"/>
      <c r="L488" s="295"/>
      <c r="M488" s="295"/>
      <c r="N488" s="295"/>
      <c r="O488" s="295"/>
      <c r="P488" s="295"/>
      <c r="Q488" s="295"/>
      <c r="R488" s="295"/>
      <c r="S488" s="295"/>
      <c r="T488" s="295"/>
      <c r="U488" s="295"/>
      <c r="V488" s="295"/>
      <c r="W488" s="295"/>
      <c r="X488" s="295"/>
      <c r="Y488" s="295"/>
      <c r="Z488" s="295"/>
    </row>
    <row r="489" spans="1:26" ht="11.25" customHeight="1">
      <c r="A489" s="295"/>
      <c r="B489" s="296"/>
      <c r="C489" s="297"/>
      <c r="D489" s="297"/>
      <c r="E489" s="296"/>
      <c r="F489" s="296"/>
      <c r="G489" s="297"/>
      <c r="H489" s="296"/>
      <c r="I489" s="296"/>
      <c r="J489" s="296"/>
      <c r="K489" s="295"/>
      <c r="L489" s="295"/>
      <c r="M489" s="295"/>
      <c r="N489" s="295"/>
      <c r="O489" s="295"/>
      <c r="P489" s="295"/>
      <c r="Q489" s="295"/>
      <c r="R489" s="295"/>
      <c r="S489" s="295"/>
      <c r="T489" s="295"/>
      <c r="U489" s="295"/>
      <c r="V489" s="295"/>
      <c r="W489" s="295"/>
      <c r="X489" s="295"/>
      <c r="Y489" s="295"/>
      <c r="Z489" s="295"/>
    </row>
    <row r="490" spans="1:26" ht="11.25" customHeight="1">
      <c r="A490" s="295"/>
      <c r="B490" s="296"/>
      <c r="C490" s="297"/>
      <c r="D490" s="297"/>
      <c r="E490" s="296"/>
      <c r="F490" s="296"/>
      <c r="G490" s="297"/>
      <c r="H490" s="296"/>
      <c r="I490" s="296"/>
      <c r="J490" s="296"/>
      <c r="K490" s="295"/>
      <c r="L490" s="295"/>
      <c r="M490" s="295"/>
      <c r="N490" s="295"/>
      <c r="O490" s="295"/>
      <c r="P490" s="295"/>
      <c r="Q490" s="295"/>
      <c r="R490" s="295"/>
      <c r="S490" s="295"/>
      <c r="T490" s="295"/>
      <c r="U490" s="295"/>
      <c r="V490" s="295"/>
      <c r="W490" s="295"/>
      <c r="X490" s="295"/>
      <c r="Y490" s="295"/>
      <c r="Z490" s="295"/>
    </row>
    <row r="491" spans="1:26" ht="11.25" customHeight="1">
      <c r="A491" s="295"/>
      <c r="B491" s="296"/>
      <c r="C491" s="297"/>
      <c r="D491" s="297"/>
      <c r="E491" s="296"/>
      <c r="F491" s="296"/>
      <c r="G491" s="297"/>
      <c r="H491" s="296"/>
      <c r="I491" s="296"/>
      <c r="J491" s="296"/>
      <c r="K491" s="295"/>
      <c r="L491" s="295"/>
      <c r="M491" s="295"/>
      <c r="N491" s="295"/>
      <c r="O491" s="295"/>
      <c r="P491" s="295"/>
      <c r="Q491" s="295"/>
      <c r="R491" s="295"/>
      <c r="S491" s="295"/>
      <c r="T491" s="295"/>
      <c r="U491" s="295"/>
      <c r="V491" s="295"/>
      <c r="W491" s="295"/>
      <c r="X491" s="295"/>
      <c r="Y491" s="295"/>
      <c r="Z491" s="295"/>
    </row>
    <row r="492" spans="1:26" ht="11.25" customHeight="1">
      <c r="A492" s="295"/>
      <c r="B492" s="296"/>
      <c r="C492" s="297"/>
      <c r="D492" s="297"/>
      <c r="E492" s="296"/>
      <c r="F492" s="296"/>
      <c r="G492" s="297"/>
      <c r="H492" s="296"/>
      <c r="I492" s="296"/>
      <c r="J492" s="296"/>
      <c r="K492" s="295"/>
      <c r="L492" s="295"/>
      <c r="M492" s="295"/>
      <c r="N492" s="295"/>
      <c r="O492" s="295"/>
      <c r="P492" s="295"/>
      <c r="Q492" s="295"/>
      <c r="R492" s="295"/>
      <c r="S492" s="295"/>
      <c r="T492" s="295"/>
      <c r="U492" s="295"/>
      <c r="V492" s="295"/>
      <c r="W492" s="295"/>
      <c r="X492" s="295"/>
      <c r="Y492" s="295"/>
      <c r="Z492" s="295"/>
    </row>
    <row r="493" spans="1:26" ht="11.25" customHeight="1">
      <c r="A493" s="295"/>
      <c r="B493" s="296"/>
      <c r="C493" s="297"/>
      <c r="D493" s="297"/>
      <c r="E493" s="296"/>
      <c r="F493" s="296"/>
      <c r="G493" s="297"/>
      <c r="H493" s="296"/>
      <c r="I493" s="296"/>
      <c r="J493" s="296"/>
      <c r="K493" s="295"/>
      <c r="L493" s="295"/>
      <c r="M493" s="295"/>
      <c r="N493" s="295"/>
      <c r="O493" s="295"/>
      <c r="P493" s="295"/>
      <c r="Q493" s="295"/>
      <c r="R493" s="295"/>
      <c r="S493" s="295"/>
      <c r="T493" s="295"/>
      <c r="U493" s="295"/>
      <c r="V493" s="295"/>
      <c r="W493" s="295"/>
      <c r="X493" s="295"/>
      <c r="Y493" s="295"/>
      <c r="Z493" s="295"/>
    </row>
    <row r="494" spans="1:26" ht="11.25" customHeight="1">
      <c r="A494" s="295"/>
      <c r="B494" s="296"/>
      <c r="C494" s="297"/>
      <c r="D494" s="297"/>
      <c r="E494" s="296"/>
      <c r="F494" s="296"/>
      <c r="G494" s="297"/>
      <c r="H494" s="296"/>
      <c r="I494" s="296"/>
      <c r="J494" s="296"/>
      <c r="K494" s="295"/>
      <c r="L494" s="295"/>
      <c r="M494" s="295"/>
      <c r="N494" s="295"/>
      <c r="O494" s="295"/>
      <c r="P494" s="295"/>
      <c r="Q494" s="295"/>
      <c r="R494" s="295"/>
      <c r="S494" s="295"/>
      <c r="T494" s="295"/>
      <c r="U494" s="295"/>
      <c r="V494" s="295"/>
      <c r="W494" s="295"/>
      <c r="X494" s="295"/>
      <c r="Y494" s="295"/>
      <c r="Z494" s="295"/>
    </row>
    <row r="495" spans="1:26" ht="11.25" customHeight="1">
      <c r="A495" s="295"/>
      <c r="B495" s="296"/>
      <c r="C495" s="297"/>
      <c r="D495" s="297"/>
      <c r="E495" s="296"/>
      <c r="F495" s="296"/>
      <c r="G495" s="297"/>
      <c r="H495" s="296"/>
      <c r="I495" s="296"/>
      <c r="J495" s="296"/>
      <c r="K495" s="295"/>
      <c r="L495" s="295"/>
      <c r="M495" s="295"/>
      <c r="N495" s="295"/>
      <c r="O495" s="295"/>
      <c r="P495" s="295"/>
      <c r="Q495" s="295"/>
      <c r="R495" s="295"/>
      <c r="S495" s="295"/>
      <c r="T495" s="295"/>
      <c r="U495" s="295"/>
      <c r="V495" s="295"/>
      <c r="W495" s="295"/>
      <c r="X495" s="295"/>
      <c r="Y495" s="295"/>
      <c r="Z495" s="295"/>
    </row>
    <row r="496" spans="1:26" ht="11.25" customHeight="1">
      <c r="A496" s="295"/>
      <c r="B496" s="296"/>
      <c r="C496" s="297"/>
      <c r="D496" s="297"/>
      <c r="E496" s="296"/>
      <c r="F496" s="296"/>
      <c r="G496" s="297"/>
      <c r="H496" s="296"/>
      <c r="I496" s="296"/>
      <c r="J496" s="296"/>
      <c r="K496" s="295"/>
      <c r="L496" s="295"/>
      <c r="M496" s="295"/>
      <c r="N496" s="295"/>
      <c r="O496" s="295"/>
      <c r="P496" s="295"/>
      <c r="Q496" s="295"/>
      <c r="R496" s="295"/>
      <c r="S496" s="295"/>
      <c r="T496" s="295"/>
      <c r="U496" s="295"/>
      <c r="V496" s="295"/>
      <c r="W496" s="295"/>
      <c r="X496" s="295"/>
      <c r="Y496" s="295"/>
      <c r="Z496" s="295"/>
    </row>
    <row r="497" spans="1:26" ht="11.25" customHeight="1">
      <c r="A497" s="295"/>
      <c r="B497" s="296"/>
      <c r="C497" s="297"/>
      <c r="D497" s="297"/>
      <c r="E497" s="296"/>
      <c r="F497" s="296"/>
      <c r="G497" s="297"/>
      <c r="H497" s="296"/>
      <c r="I497" s="296"/>
      <c r="J497" s="296"/>
      <c r="K497" s="295"/>
      <c r="L497" s="295"/>
      <c r="M497" s="295"/>
      <c r="N497" s="295"/>
      <c r="O497" s="295"/>
      <c r="P497" s="295"/>
      <c r="Q497" s="295"/>
      <c r="R497" s="295"/>
      <c r="S497" s="295"/>
      <c r="T497" s="295"/>
      <c r="U497" s="295"/>
      <c r="V497" s="295"/>
      <c r="W497" s="295"/>
      <c r="X497" s="295"/>
      <c r="Y497" s="295"/>
      <c r="Z497" s="295"/>
    </row>
    <row r="498" spans="1:26" ht="11.25" customHeight="1">
      <c r="A498" s="295"/>
      <c r="B498" s="296"/>
      <c r="C498" s="297"/>
      <c r="D498" s="297"/>
      <c r="E498" s="296"/>
      <c r="F498" s="296"/>
      <c r="G498" s="297"/>
      <c r="H498" s="296"/>
      <c r="I498" s="296"/>
      <c r="J498" s="296"/>
      <c r="K498" s="295"/>
      <c r="L498" s="295"/>
      <c r="M498" s="295"/>
      <c r="N498" s="295"/>
      <c r="O498" s="295"/>
      <c r="P498" s="295"/>
      <c r="Q498" s="295"/>
      <c r="R498" s="295"/>
      <c r="S498" s="295"/>
      <c r="T498" s="295"/>
      <c r="U498" s="295"/>
      <c r="V498" s="295"/>
      <c r="W498" s="295"/>
      <c r="X498" s="295"/>
      <c r="Y498" s="295"/>
      <c r="Z498" s="295"/>
    </row>
    <row r="499" spans="1:26" ht="11.25" customHeight="1">
      <c r="A499" s="295"/>
      <c r="B499" s="296"/>
      <c r="C499" s="297"/>
      <c r="D499" s="297"/>
      <c r="E499" s="296"/>
      <c r="F499" s="296"/>
      <c r="G499" s="297"/>
      <c r="H499" s="296"/>
      <c r="I499" s="296"/>
      <c r="J499" s="296"/>
      <c r="K499" s="295"/>
      <c r="L499" s="295"/>
      <c r="M499" s="295"/>
      <c r="N499" s="295"/>
      <c r="O499" s="295"/>
      <c r="P499" s="295"/>
      <c r="Q499" s="295"/>
      <c r="R499" s="295"/>
      <c r="S499" s="295"/>
      <c r="T499" s="295"/>
      <c r="U499" s="295"/>
      <c r="V499" s="295"/>
      <c r="W499" s="295"/>
      <c r="X499" s="295"/>
      <c r="Y499" s="295"/>
      <c r="Z499" s="295"/>
    </row>
    <row r="500" spans="1:26" ht="11.25" customHeight="1">
      <c r="A500" s="295"/>
      <c r="B500" s="296"/>
      <c r="C500" s="297"/>
      <c r="D500" s="297"/>
      <c r="E500" s="296"/>
      <c r="F500" s="296"/>
      <c r="G500" s="297"/>
      <c r="H500" s="296"/>
      <c r="I500" s="296"/>
      <c r="J500" s="296"/>
      <c r="K500" s="295"/>
      <c r="L500" s="295"/>
      <c r="M500" s="295"/>
      <c r="N500" s="295"/>
      <c r="O500" s="295"/>
      <c r="P500" s="295"/>
      <c r="Q500" s="295"/>
      <c r="R500" s="295"/>
      <c r="S500" s="295"/>
      <c r="T500" s="295"/>
      <c r="U500" s="295"/>
      <c r="V500" s="295"/>
      <c r="W500" s="295"/>
      <c r="X500" s="295"/>
      <c r="Y500" s="295"/>
      <c r="Z500" s="295"/>
    </row>
    <row r="501" spans="1:26" ht="11.25" customHeight="1">
      <c r="A501" s="295"/>
      <c r="B501" s="296"/>
      <c r="C501" s="297"/>
      <c r="D501" s="297"/>
      <c r="E501" s="296"/>
      <c r="F501" s="296"/>
      <c r="G501" s="297"/>
      <c r="H501" s="296"/>
      <c r="I501" s="296"/>
      <c r="J501" s="296"/>
      <c r="K501" s="295"/>
      <c r="L501" s="295"/>
      <c r="M501" s="295"/>
      <c r="N501" s="295"/>
      <c r="O501" s="295"/>
      <c r="P501" s="295"/>
      <c r="Q501" s="295"/>
      <c r="R501" s="295"/>
      <c r="S501" s="295"/>
      <c r="T501" s="295"/>
      <c r="U501" s="295"/>
      <c r="V501" s="295"/>
      <c r="W501" s="295"/>
      <c r="X501" s="295"/>
      <c r="Y501" s="295"/>
      <c r="Z501" s="295"/>
    </row>
    <row r="502" spans="1:26" ht="11.25" customHeight="1">
      <c r="A502" s="295"/>
      <c r="B502" s="296"/>
      <c r="C502" s="297"/>
      <c r="D502" s="297"/>
      <c r="E502" s="296"/>
      <c r="F502" s="296"/>
      <c r="G502" s="297"/>
      <c r="H502" s="296"/>
      <c r="I502" s="296"/>
      <c r="J502" s="296"/>
      <c r="K502" s="295"/>
      <c r="L502" s="295"/>
      <c r="M502" s="295"/>
      <c r="N502" s="295"/>
      <c r="O502" s="295"/>
      <c r="P502" s="295"/>
      <c r="Q502" s="295"/>
      <c r="R502" s="295"/>
      <c r="S502" s="295"/>
      <c r="T502" s="295"/>
      <c r="U502" s="295"/>
      <c r="V502" s="295"/>
      <c r="W502" s="295"/>
      <c r="X502" s="295"/>
      <c r="Y502" s="295"/>
      <c r="Z502" s="295"/>
    </row>
    <row r="503" spans="1:26" ht="11.25" customHeight="1">
      <c r="A503" s="295"/>
      <c r="B503" s="296"/>
      <c r="C503" s="297"/>
      <c r="D503" s="297"/>
      <c r="E503" s="296"/>
      <c r="F503" s="296"/>
      <c r="G503" s="297"/>
      <c r="H503" s="296"/>
      <c r="I503" s="296"/>
      <c r="J503" s="296"/>
      <c r="K503" s="295"/>
      <c r="L503" s="295"/>
      <c r="M503" s="295"/>
      <c r="N503" s="295"/>
      <c r="O503" s="295"/>
      <c r="P503" s="295"/>
      <c r="Q503" s="295"/>
      <c r="R503" s="295"/>
      <c r="S503" s="295"/>
      <c r="T503" s="295"/>
      <c r="U503" s="295"/>
      <c r="V503" s="295"/>
      <c r="W503" s="295"/>
      <c r="X503" s="295"/>
      <c r="Y503" s="295"/>
      <c r="Z503" s="295"/>
    </row>
    <row r="504" spans="1:26" ht="11.25" customHeight="1">
      <c r="A504" s="295"/>
      <c r="B504" s="296"/>
      <c r="C504" s="297"/>
      <c r="D504" s="297"/>
      <c r="E504" s="296"/>
      <c r="F504" s="296"/>
      <c r="G504" s="297"/>
      <c r="H504" s="296"/>
      <c r="I504" s="296"/>
      <c r="J504" s="296"/>
      <c r="K504" s="295"/>
      <c r="L504" s="295"/>
      <c r="M504" s="295"/>
      <c r="N504" s="295"/>
      <c r="O504" s="295"/>
      <c r="P504" s="295"/>
      <c r="Q504" s="295"/>
      <c r="R504" s="295"/>
      <c r="S504" s="295"/>
      <c r="T504" s="295"/>
      <c r="U504" s="295"/>
      <c r="V504" s="295"/>
      <c r="W504" s="295"/>
      <c r="X504" s="295"/>
      <c r="Y504" s="295"/>
      <c r="Z504" s="295"/>
    </row>
    <row r="505" spans="1:26" ht="11.25" customHeight="1">
      <c r="A505" s="295"/>
      <c r="B505" s="296"/>
      <c r="C505" s="297"/>
      <c r="D505" s="297"/>
      <c r="E505" s="296"/>
      <c r="F505" s="296"/>
      <c r="G505" s="297"/>
      <c r="H505" s="296"/>
      <c r="I505" s="296"/>
      <c r="J505" s="296"/>
      <c r="K505" s="295"/>
      <c r="L505" s="295"/>
      <c r="M505" s="295"/>
      <c r="N505" s="295"/>
      <c r="O505" s="295"/>
      <c r="P505" s="295"/>
      <c r="Q505" s="295"/>
      <c r="R505" s="295"/>
      <c r="S505" s="295"/>
      <c r="T505" s="295"/>
      <c r="U505" s="295"/>
      <c r="V505" s="295"/>
      <c r="W505" s="295"/>
      <c r="X505" s="295"/>
      <c r="Y505" s="295"/>
      <c r="Z505" s="295"/>
    </row>
    <row r="506" spans="1:26" ht="11.25" customHeight="1">
      <c r="A506" s="295"/>
      <c r="B506" s="296"/>
      <c r="C506" s="297"/>
      <c r="D506" s="297"/>
      <c r="E506" s="296"/>
      <c r="F506" s="296"/>
      <c r="G506" s="297"/>
      <c r="H506" s="296"/>
      <c r="I506" s="296"/>
      <c r="J506" s="296"/>
      <c r="K506" s="295"/>
      <c r="L506" s="295"/>
      <c r="M506" s="295"/>
      <c r="N506" s="295"/>
      <c r="O506" s="295"/>
      <c r="P506" s="295"/>
      <c r="Q506" s="295"/>
      <c r="R506" s="295"/>
      <c r="S506" s="295"/>
      <c r="T506" s="295"/>
      <c r="U506" s="295"/>
      <c r="V506" s="295"/>
      <c r="W506" s="295"/>
      <c r="X506" s="295"/>
      <c r="Y506" s="295"/>
      <c r="Z506" s="295"/>
    </row>
    <row r="507" spans="1:26" ht="11.25" customHeight="1">
      <c r="A507" s="295"/>
      <c r="B507" s="296"/>
      <c r="C507" s="297"/>
      <c r="D507" s="297"/>
      <c r="E507" s="296"/>
      <c r="F507" s="296"/>
      <c r="G507" s="297"/>
      <c r="H507" s="296"/>
      <c r="I507" s="296"/>
      <c r="J507" s="296"/>
      <c r="K507" s="295"/>
      <c r="L507" s="295"/>
      <c r="M507" s="295"/>
      <c r="N507" s="295"/>
      <c r="O507" s="295"/>
      <c r="P507" s="295"/>
      <c r="Q507" s="295"/>
      <c r="R507" s="295"/>
      <c r="S507" s="295"/>
      <c r="T507" s="295"/>
      <c r="U507" s="295"/>
      <c r="V507" s="295"/>
      <c r="W507" s="295"/>
      <c r="X507" s="295"/>
      <c r="Y507" s="295"/>
      <c r="Z507" s="295"/>
    </row>
    <row r="508" spans="1:26" ht="11.25" customHeight="1">
      <c r="A508" s="295"/>
      <c r="B508" s="296"/>
      <c r="C508" s="297"/>
      <c r="D508" s="297"/>
      <c r="E508" s="296"/>
      <c r="F508" s="296"/>
      <c r="G508" s="297"/>
      <c r="H508" s="296"/>
      <c r="I508" s="296"/>
      <c r="J508" s="296"/>
      <c r="K508" s="295"/>
      <c r="L508" s="295"/>
      <c r="M508" s="295"/>
      <c r="N508" s="295"/>
      <c r="O508" s="295"/>
      <c r="P508" s="295"/>
      <c r="Q508" s="295"/>
      <c r="R508" s="295"/>
      <c r="S508" s="295"/>
      <c r="T508" s="295"/>
      <c r="U508" s="295"/>
      <c r="V508" s="295"/>
      <c r="W508" s="295"/>
      <c r="X508" s="295"/>
      <c r="Y508" s="295"/>
      <c r="Z508" s="295"/>
    </row>
    <row r="509" spans="1:26" ht="11.25" customHeight="1">
      <c r="A509" s="295"/>
      <c r="B509" s="296"/>
      <c r="C509" s="297"/>
      <c r="D509" s="297"/>
      <c r="E509" s="296"/>
      <c r="F509" s="296"/>
      <c r="G509" s="297"/>
      <c r="H509" s="296"/>
      <c r="I509" s="296"/>
      <c r="J509" s="296"/>
      <c r="K509" s="295"/>
      <c r="L509" s="295"/>
      <c r="M509" s="295"/>
      <c r="N509" s="295"/>
      <c r="O509" s="295"/>
      <c r="P509" s="295"/>
      <c r="Q509" s="295"/>
      <c r="R509" s="295"/>
      <c r="S509" s="295"/>
      <c r="T509" s="295"/>
      <c r="U509" s="295"/>
      <c r="V509" s="295"/>
      <c r="W509" s="295"/>
      <c r="X509" s="295"/>
      <c r="Y509" s="295"/>
      <c r="Z509" s="295"/>
    </row>
    <row r="510" spans="1:26" ht="11.25" customHeight="1">
      <c r="A510" s="295"/>
      <c r="B510" s="296"/>
      <c r="C510" s="297"/>
      <c r="D510" s="297"/>
      <c r="E510" s="296"/>
      <c r="F510" s="296"/>
      <c r="G510" s="297"/>
      <c r="H510" s="296"/>
      <c r="I510" s="296"/>
      <c r="J510" s="296"/>
      <c r="K510" s="295"/>
      <c r="L510" s="295"/>
      <c r="M510" s="295"/>
      <c r="N510" s="295"/>
      <c r="O510" s="295"/>
      <c r="P510" s="295"/>
      <c r="Q510" s="295"/>
      <c r="R510" s="295"/>
      <c r="S510" s="295"/>
      <c r="T510" s="295"/>
      <c r="U510" s="295"/>
      <c r="V510" s="295"/>
      <c r="W510" s="295"/>
      <c r="X510" s="295"/>
      <c r="Y510" s="295"/>
      <c r="Z510" s="295"/>
    </row>
    <row r="511" spans="1:26" ht="11.25" customHeight="1">
      <c r="A511" s="295"/>
      <c r="B511" s="296"/>
      <c r="C511" s="297"/>
      <c r="D511" s="297"/>
      <c r="E511" s="296"/>
      <c r="F511" s="296"/>
      <c r="G511" s="297"/>
      <c r="H511" s="296"/>
      <c r="I511" s="296"/>
      <c r="J511" s="296"/>
      <c r="K511" s="295"/>
      <c r="L511" s="295"/>
      <c r="M511" s="295"/>
      <c r="N511" s="295"/>
      <c r="O511" s="295"/>
      <c r="P511" s="295"/>
      <c r="Q511" s="295"/>
      <c r="R511" s="295"/>
      <c r="S511" s="295"/>
      <c r="T511" s="295"/>
      <c r="U511" s="295"/>
      <c r="V511" s="295"/>
      <c r="W511" s="295"/>
      <c r="X511" s="295"/>
      <c r="Y511" s="295"/>
      <c r="Z511" s="295"/>
    </row>
    <row r="512" spans="1:26" ht="11.25" customHeight="1">
      <c r="A512" s="295"/>
      <c r="B512" s="296"/>
      <c r="C512" s="297"/>
      <c r="D512" s="297"/>
      <c r="E512" s="296"/>
      <c r="F512" s="296"/>
      <c r="G512" s="297"/>
      <c r="H512" s="296"/>
      <c r="I512" s="296"/>
      <c r="J512" s="296"/>
      <c r="K512" s="295"/>
      <c r="L512" s="295"/>
      <c r="M512" s="295"/>
      <c r="N512" s="295"/>
      <c r="O512" s="295"/>
      <c r="P512" s="295"/>
      <c r="Q512" s="295"/>
      <c r="R512" s="295"/>
      <c r="S512" s="295"/>
      <c r="T512" s="295"/>
      <c r="U512" s="295"/>
      <c r="V512" s="295"/>
      <c r="W512" s="295"/>
      <c r="X512" s="295"/>
      <c r="Y512" s="295"/>
      <c r="Z512" s="295"/>
    </row>
    <row r="513" spans="1:26" ht="11.25" customHeight="1">
      <c r="A513" s="295"/>
      <c r="B513" s="296"/>
      <c r="C513" s="297"/>
      <c r="D513" s="297"/>
      <c r="E513" s="296"/>
      <c r="F513" s="296"/>
      <c r="G513" s="297"/>
      <c r="H513" s="296"/>
      <c r="I513" s="296"/>
      <c r="J513" s="296"/>
      <c r="K513" s="295"/>
      <c r="L513" s="295"/>
      <c r="M513" s="295"/>
      <c r="N513" s="295"/>
      <c r="O513" s="295"/>
      <c r="P513" s="295"/>
      <c r="Q513" s="295"/>
      <c r="R513" s="295"/>
      <c r="S513" s="295"/>
      <c r="T513" s="295"/>
      <c r="U513" s="295"/>
      <c r="V513" s="295"/>
      <c r="W513" s="295"/>
      <c r="X513" s="295"/>
      <c r="Y513" s="295"/>
      <c r="Z513" s="295"/>
    </row>
    <row r="514" spans="1:26" ht="11.25" customHeight="1">
      <c r="A514" s="295"/>
      <c r="B514" s="296"/>
      <c r="C514" s="297"/>
      <c r="D514" s="297"/>
      <c r="E514" s="296"/>
      <c r="F514" s="296"/>
      <c r="G514" s="297"/>
      <c r="H514" s="296"/>
      <c r="I514" s="296"/>
      <c r="J514" s="296"/>
      <c r="K514" s="295"/>
      <c r="L514" s="295"/>
      <c r="M514" s="295"/>
      <c r="N514" s="295"/>
      <c r="O514" s="295"/>
      <c r="P514" s="295"/>
      <c r="Q514" s="295"/>
      <c r="R514" s="295"/>
      <c r="S514" s="295"/>
      <c r="T514" s="295"/>
      <c r="U514" s="295"/>
      <c r="V514" s="295"/>
      <c r="W514" s="295"/>
      <c r="X514" s="295"/>
      <c r="Y514" s="295"/>
      <c r="Z514" s="295"/>
    </row>
    <row r="515" spans="1:26" ht="11.25" customHeight="1">
      <c r="A515" s="295"/>
      <c r="B515" s="296"/>
      <c r="C515" s="297"/>
      <c r="D515" s="297"/>
      <c r="E515" s="296"/>
      <c r="F515" s="296"/>
      <c r="G515" s="297"/>
      <c r="H515" s="296"/>
      <c r="I515" s="296"/>
      <c r="J515" s="296"/>
      <c r="K515" s="295"/>
      <c r="L515" s="295"/>
      <c r="M515" s="295"/>
      <c r="N515" s="295"/>
      <c r="O515" s="295"/>
      <c r="P515" s="295"/>
      <c r="Q515" s="295"/>
      <c r="R515" s="295"/>
      <c r="S515" s="295"/>
      <c r="T515" s="295"/>
      <c r="U515" s="295"/>
      <c r="V515" s="295"/>
      <c r="W515" s="295"/>
      <c r="X515" s="295"/>
      <c r="Y515" s="295"/>
      <c r="Z515" s="295"/>
    </row>
    <row r="516" spans="1:26" ht="11.25" customHeight="1">
      <c r="A516" s="295"/>
      <c r="B516" s="296"/>
      <c r="C516" s="297"/>
      <c r="D516" s="297"/>
      <c r="E516" s="296"/>
      <c r="F516" s="296"/>
      <c r="G516" s="297"/>
      <c r="H516" s="296"/>
      <c r="I516" s="296"/>
      <c r="J516" s="296"/>
      <c r="K516" s="295"/>
      <c r="L516" s="295"/>
      <c r="M516" s="295"/>
      <c r="N516" s="295"/>
      <c r="O516" s="295"/>
      <c r="P516" s="295"/>
      <c r="Q516" s="295"/>
      <c r="R516" s="295"/>
      <c r="S516" s="295"/>
      <c r="T516" s="295"/>
      <c r="U516" s="295"/>
      <c r="V516" s="295"/>
      <c r="W516" s="295"/>
      <c r="X516" s="295"/>
      <c r="Y516" s="295"/>
      <c r="Z516" s="295"/>
    </row>
    <row r="517" spans="1:26" ht="11.25" customHeight="1">
      <c r="A517" s="295"/>
      <c r="B517" s="296"/>
      <c r="C517" s="297"/>
      <c r="D517" s="297"/>
      <c r="E517" s="296"/>
      <c r="F517" s="296"/>
      <c r="G517" s="297"/>
      <c r="H517" s="296"/>
      <c r="I517" s="296"/>
      <c r="J517" s="296"/>
      <c r="K517" s="295"/>
      <c r="L517" s="295"/>
      <c r="M517" s="295"/>
      <c r="N517" s="295"/>
      <c r="O517" s="295"/>
      <c r="P517" s="295"/>
      <c r="Q517" s="295"/>
      <c r="R517" s="295"/>
      <c r="S517" s="295"/>
      <c r="T517" s="295"/>
      <c r="U517" s="295"/>
      <c r="V517" s="295"/>
      <c r="W517" s="295"/>
      <c r="X517" s="295"/>
      <c r="Y517" s="295"/>
      <c r="Z517" s="295"/>
    </row>
    <row r="518" spans="1:26" ht="11.25" customHeight="1">
      <c r="A518" s="295"/>
      <c r="B518" s="296"/>
      <c r="C518" s="297"/>
      <c r="D518" s="297"/>
      <c r="E518" s="296"/>
      <c r="F518" s="296"/>
      <c r="G518" s="297"/>
      <c r="H518" s="296"/>
      <c r="I518" s="296"/>
      <c r="J518" s="296"/>
      <c r="K518" s="295"/>
      <c r="L518" s="295"/>
      <c r="M518" s="295"/>
      <c r="N518" s="295"/>
      <c r="O518" s="295"/>
      <c r="P518" s="295"/>
      <c r="Q518" s="295"/>
      <c r="R518" s="295"/>
      <c r="S518" s="295"/>
      <c r="T518" s="295"/>
      <c r="U518" s="295"/>
      <c r="V518" s="295"/>
      <c r="W518" s="295"/>
      <c r="X518" s="295"/>
      <c r="Y518" s="295"/>
      <c r="Z518" s="295"/>
    </row>
    <row r="519" spans="1:26" ht="11.25" customHeight="1">
      <c r="A519" s="295"/>
      <c r="B519" s="296"/>
      <c r="C519" s="297"/>
      <c r="D519" s="297"/>
      <c r="E519" s="296"/>
      <c r="F519" s="296"/>
      <c r="G519" s="297"/>
      <c r="H519" s="296"/>
      <c r="I519" s="296"/>
      <c r="J519" s="296"/>
      <c r="K519" s="295"/>
      <c r="L519" s="295"/>
      <c r="M519" s="295"/>
      <c r="N519" s="295"/>
      <c r="O519" s="295"/>
      <c r="P519" s="295"/>
      <c r="Q519" s="295"/>
      <c r="R519" s="295"/>
      <c r="S519" s="295"/>
      <c r="T519" s="295"/>
      <c r="U519" s="295"/>
      <c r="V519" s="295"/>
      <c r="W519" s="295"/>
      <c r="X519" s="295"/>
      <c r="Y519" s="295"/>
      <c r="Z519" s="295"/>
    </row>
    <row r="520" spans="1:26" ht="11.25" customHeight="1">
      <c r="A520" s="295"/>
      <c r="B520" s="296"/>
      <c r="C520" s="297"/>
      <c r="D520" s="297"/>
      <c r="E520" s="296"/>
      <c r="F520" s="296"/>
      <c r="G520" s="297"/>
      <c r="H520" s="296"/>
      <c r="I520" s="296"/>
      <c r="J520" s="296"/>
      <c r="K520" s="295"/>
      <c r="L520" s="295"/>
      <c r="M520" s="295"/>
      <c r="N520" s="295"/>
      <c r="O520" s="295"/>
      <c r="P520" s="295"/>
      <c r="Q520" s="295"/>
      <c r="R520" s="295"/>
      <c r="S520" s="295"/>
      <c r="T520" s="295"/>
      <c r="U520" s="295"/>
      <c r="V520" s="295"/>
      <c r="W520" s="295"/>
      <c r="X520" s="295"/>
      <c r="Y520" s="295"/>
      <c r="Z520" s="295"/>
    </row>
    <row r="521" spans="1:26" ht="11.25" customHeight="1">
      <c r="A521" s="295"/>
      <c r="B521" s="296"/>
      <c r="C521" s="297"/>
      <c r="D521" s="297"/>
      <c r="E521" s="296"/>
      <c r="F521" s="296"/>
      <c r="G521" s="297"/>
      <c r="H521" s="296"/>
      <c r="I521" s="296"/>
      <c r="J521" s="296"/>
      <c r="K521" s="295"/>
      <c r="L521" s="295"/>
      <c r="M521" s="295"/>
      <c r="N521" s="295"/>
      <c r="O521" s="295"/>
      <c r="P521" s="295"/>
      <c r="Q521" s="295"/>
      <c r="R521" s="295"/>
      <c r="S521" s="295"/>
      <c r="T521" s="295"/>
      <c r="U521" s="295"/>
      <c r="V521" s="295"/>
      <c r="W521" s="295"/>
      <c r="X521" s="295"/>
      <c r="Y521" s="295"/>
      <c r="Z521" s="295"/>
    </row>
    <row r="522" spans="1:26" ht="11.25" customHeight="1">
      <c r="A522" s="295"/>
      <c r="B522" s="296"/>
      <c r="C522" s="297"/>
      <c r="D522" s="297"/>
      <c r="E522" s="296"/>
      <c r="F522" s="296"/>
      <c r="G522" s="297"/>
      <c r="H522" s="296"/>
      <c r="I522" s="296"/>
      <c r="J522" s="296"/>
      <c r="K522" s="295"/>
      <c r="L522" s="295"/>
      <c r="M522" s="295"/>
      <c r="N522" s="295"/>
      <c r="O522" s="295"/>
      <c r="P522" s="295"/>
      <c r="Q522" s="295"/>
      <c r="R522" s="295"/>
      <c r="S522" s="295"/>
      <c r="T522" s="295"/>
      <c r="U522" s="295"/>
      <c r="V522" s="295"/>
      <c r="W522" s="295"/>
      <c r="X522" s="295"/>
      <c r="Y522" s="295"/>
      <c r="Z522" s="295"/>
    </row>
    <row r="523" spans="1:26" ht="11.25" customHeight="1">
      <c r="A523" s="295"/>
      <c r="B523" s="296"/>
      <c r="C523" s="297"/>
      <c r="D523" s="297"/>
      <c r="E523" s="296"/>
      <c r="F523" s="296"/>
      <c r="G523" s="297"/>
      <c r="H523" s="296"/>
      <c r="I523" s="296"/>
      <c r="J523" s="296"/>
      <c r="K523" s="295"/>
      <c r="L523" s="295"/>
      <c r="M523" s="295"/>
      <c r="N523" s="295"/>
      <c r="O523" s="295"/>
      <c r="P523" s="295"/>
      <c r="Q523" s="295"/>
      <c r="R523" s="295"/>
      <c r="S523" s="295"/>
      <c r="T523" s="295"/>
      <c r="U523" s="295"/>
      <c r="V523" s="295"/>
      <c r="W523" s="295"/>
      <c r="X523" s="295"/>
      <c r="Y523" s="295"/>
      <c r="Z523" s="295"/>
    </row>
    <row r="524" spans="1:26" ht="11.25" customHeight="1">
      <c r="A524" s="295"/>
      <c r="B524" s="296"/>
      <c r="C524" s="297"/>
      <c r="D524" s="297"/>
      <c r="E524" s="296"/>
      <c r="F524" s="296"/>
      <c r="G524" s="297"/>
      <c r="H524" s="296"/>
      <c r="I524" s="296"/>
      <c r="J524" s="296"/>
      <c r="K524" s="295"/>
      <c r="L524" s="295"/>
      <c r="M524" s="295"/>
      <c r="N524" s="295"/>
      <c r="O524" s="295"/>
      <c r="P524" s="295"/>
      <c r="Q524" s="295"/>
      <c r="R524" s="295"/>
      <c r="S524" s="295"/>
      <c r="T524" s="295"/>
      <c r="U524" s="295"/>
      <c r="V524" s="295"/>
      <c r="W524" s="295"/>
      <c r="X524" s="295"/>
      <c r="Y524" s="295"/>
      <c r="Z524" s="295"/>
    </row>
    <row r="525" spans="1:26" ht="11.25" customHeight="1">
      <c r="A525" s="295"/>
      <c r="B525" s="296"/>
      <c r="C525" s="297"/>
      <c r="D525" s="297"/>
      <c r="E525" s="296"/>
      <c r="F525" s="296"/>
      <c r="G525" s="297"/>
      <c r="H525" s="296"/>
      <c r="I525" s="296"/>
      <c r="J525" s="296"/>
      <c r="K525" s="295"/>
      <c r="L525" s="295"/>
      <c r="M525" s="295"/>
      <c r="N525" s="295"/>
      <c r="O525" s="295"/>
      <c r="P525" s="295"/>
      <c r="Q525" s="295"/>
      <c r="R525" s="295"/>
      <c r="S525" s="295"/>
      <c r="T525" s="295"/>
      <c r="U525" s="295"/>
      <c r="V525" s="295"/>
      <c r="W525" s="295"/>
      <c r="X525" s="295"/>
      <c r="Y525" s="295"/>
      <c r="Z525" s="295"/>
    </row>
    <row r="526" spans="1:26" ht="11.25" customHeight="1">
      <c r="A526" s="295"/>
      <c r="B526" s="296"/>
      <c r="C526" s="297"/>
      <c r="D526" s="297"/>
      <c r="E526" s="296"/>
      <c r="F526" s="296"/>
      <c r="G526" s="297"/>
      <c r="H526" s="296"/>
      <c r="I526" s="296"/>
      <c r="J526" s="296"/>
      <c r="K526" s="295"/>
      <c r="L526" s="295"/>
      <c r="M526" s="295"/>
      <c r="N526" s="295"/>
      <c r="O526" s="295"/>
      <c r="P526" s="295"/>
      <c r="Q526" s="295"/>
      <c r="R526" s="295"/>
      <c r="S526" s="295"/>
      <c r="T526" s="295"/>
      <c r="U526" s="295"/>
      <c r="V526" s="295"/>
      <c r="W526" s="295"/>
      <c r="X526" s="295"/>
      <c r="Y526" s="295"/>
      <c r="Z526" s="295"/>
    </row>
    <row r="527" spans="1:26" ht="11.25" customHeight="1">
      <c r="A527" s="295"/>
      <c r="B527" s="296"/>
      <c r="C527" s="297"/>
      <c r="D527" s="297"/>
      <c r="E527" s="296"/>
      <c r="F527" s="296"/>
      <c r="G527" s="297"/>
      <c r="H527" s="296"/>
      <c r="I527" s="296"/>
      <c r="J527" s="296"/>
      <c r="K527" s="295"/>
      <c r="L527" s="295"/>
      <c r="M527" s="295"/>
      <c r="N527" s="295"/>
      <c r="O527" s="295"/>
      <c r="P527" s="295"/>
      <c r="Q527" s="295"/>
      <c r="R527" s="295"/>
      <c r="S527" s="295"/>
      <c r="T527" s="295"/>
      <c r="U527" s="295"/>
      <c r="V527" s="295"/>
      <c r="W527" s="295"/>
      <c r="X527" s="295"/>
      <c r="Y527" s="295"/>
      <c r="Z527" s="295"/>
    </row>
    <row r="528" spans="1:26" ht="11.25" customHeight="1">
      <c r="A528" s="295"/>
      <c r="B528" s="296"/>
      <c r="C528" s="297"/>
      <c r="D528" s="297"/>
      <c r="E528" s="296"/>
      <c r="F528" s="296"/>
      <c r="G528" s="297"/>
      <c r="H528" s="296"/>
      <c r="I528" s="296"/>
      <c r="J528" s="296"/>
      <c r="K528" s="295"/>
      <c r="L528" s="295"/>
      <c r="M528" s="295"/>
      <c r="N528" s="295"/>
      <c r="O528" s="295"/>
      <c r="P528" s="295"/>
      <c r="Q528" s="295"/>
      <c r="R528" s="295"/>
      <c r="S528" s="295"/>
      <c r="T528" s="295"/>
      <c r="U528" s="295"/>
      <c r="V528" s="295"/>
      <c r="W528" s="295"/>
      <c r="X528" s="295"/>
      <c r="Y528" s="295"/>
      <c r="Z528" s="295"/>
    </row>
    <row r="529" spans="1:26" ht="11.25" customHeight="1">
      <c r="A529" s="295"/>
      <c r="B529" s="296"/>
      <c r="C529" s="297"/>
      <c r="D529" s="297"/>
      <c r="E529" s="296"/>
      <c r="F529" s="296"/>
      <c r="G529" s="297"/>
      <c r="H529" s="296"/>
      <c r="I529" s="296"/>
      <c r="J529" s="296"/>
      <c r="K529" s="295"/>
      <c r="L529" s="295"/>
      <c r="M529" s="295"/>
      <c r="N529" s="295"/>
      <c r="O529" s="295"/>
      <c r="P529" s="295"/>
      <c r="Q529" s="295"/>
      <c r="R529" s="295"/>
      <c r="S529" s="295"/>
      <c r="T529" s="295"/>
      <c r="U529" s="295"/>
      <c r="V529" s="295"/>
      <c r="W529" s="295"/>
      <c r="X529" s="295"/>
      <c r="Y529" s="295"/>
      <c r="Z529" s="295"/>
    </row>
    <row r="530" spans="1:26" ht="11.25" customHeight="1">
      <c r="A530" s="295"/>
      <c r="B530" s="296"/>
      <c r="C530" s="297"/>
      <c r="D530" s="297"/>
      <c r="E530" s="296"/>
      <c r="F530" s="296"/>
      <c r="G530" s="297"/>
      <c r="H530" s="296"/>
      <c r="I530" s="296"/>
      <c r="J530" s="296"/>
      <c r="K530" s="295"/>
      <c r="L530" s="295"/>
      <c r="M530" s="295"/>
      <c r="N530" s="295"/>
      <c r="O530" s="295"/>
      <c r="P530" s="295"/>
      <c r="Q530" s="295"/>
      <c r="R530" s="295"/>
      <c r="S530" s="295"/>
      <c r="T530" s="295"/>
      <c r="U530" s="295"/>
      <c r="V530" s="295"/>
      <c r="W530" s="295"/>
      <c r="X530" s="295"/>
      <c r="Y530" s="295"/>
      <c r="Z530" s="295"/>
    </row>
    <row r="531" spans="1:26" ht="11.25" customHeight="1">
      <c r="A531" s="295"/>
      <c r="B531" s="296"/>
      <c r="C531" s="297"/>
      <c r="D531" s="297"/>
      <c r="E531" s="296"/>
      <c r="F531" s="296"/>
      <c r="G531" s="297"/>
      <c r="H531" s="296"/>
      <c r="I531" s="296"/>
      <c r="J531" s="296"/>
      <c r="K531" s="295"/>
      <c r="L531" s="295"/>
      <c r="M531" s="295"/>
      <c r="N531" s="295"/>
      <c r="O531" s="295"/>
      <c r="P531" s="295"/>
      <c r="Q531" s="295"/>
      <c r="R531" s="295"/>
      <c r="S531" s="295"/>
      <c r="T531" s="295"/>
      <c r="U531" s="295"/>
      <c r="V531" s="295"/>
      <c r="W531" s="295"/>
      <c r="X531" s="295"/>
      <c r="Y531" s="295"/>
      <c r="Z531" s="295"/>
    </row>
    <row r="532" spans="1:26" ht="11.25" customHeight="1">
      <c r="A532" s="295"/>
      <c r="B532" s="296"/>
      <c r="C532" s="297"/>
      <c r="D532" s="297"/>
      <c r="E532" s="296"/>
      <c r="F532" s="296"/>
      <c r="G532" s="297"/>
      <c r="H532" s="296"/>
      <c r="I532" s="296"/>
      <c r="J532" s="296"/>
      <c r="K532" s="295"/>
      <c r="L532" s="295"/>
      <c r="M532" s="295"/>
      <c r="N532" s="295"/>
      <c r="O532" s="295"/>
      <c r="P532" s="295"/>
      <c r="Q532" s="295"/>
      <c r="R532" s="295"/>
      <c r="S532" s="295"/>
      <c r="T532" s="295"/>
      <c r="U532" s="295"/>
      <c r="V532" s="295"/>
      <c r="W532" s="295"/>
      <c r="X532" s="295"/>
      <c r="Y532" s="295"/>
      <c r="Z532" s="295"/>
    </row>
    <row r="533" spans="1:26" ht="11.25" customHeight="1">
      <c r="A533" s="295"/>
      <c r="B533" s="296"/>
      <c r="C533" s="297"/>
      <c r="D533" s="297"/>
      <c r="E533" s="296"/>
      <c r="F533" s="296"/>
      <c r="G533" s="297"/>
      <c r="H533" s="296"/>
      <c r="I533" s="296"/>
      <c r="J533" s="296"/>
      <c r="K533" s="295"/>
      <c r="L533" s="295"/>
      <c r="M533" s="295"/>
      <c r="N533" s="295"/>
      <c r="O533" s="295"/>
      <c r="P533" s="295"/>
      <c r="Q533" s="295"/>
      <c r="R533" s="295"/>
      <c r="S533" s="295"/>
      <c r="T533" s="295"/>
      <c r="U533" s="295"/>
      <c r="V533" s="295"/>
      <c r="W533" s="295"/>
      <c r="X533" s="295"/>
      <c r="Y533" s="295"/>
      <c r="Z533" s="295"/>
    </row>
    <row r="534" spans="1:26" ht="11.25" customHeight="1">
      <c r="A534" s="295"/>
      <c r="B534" s="296"/>
      <c r="C534" s="297"/>
      <c r="D534" s="297"/>
      <c r="E534" s="296"/>
      <c r="F534" s="296"/>
      <c r="G534" s="297"/>
      <c r="H534" s="296"/>
      <c r="I534" s="296"/>
      <c r="J534" s="296"/>
      <c r="K534" s="295"/>
      <c r="L534" s="295"/>
      <c r="M534" s="295"/>
      <c r="N534" s="295"/>
      <c r="O534" s="295"/>
      <c r="P534" s="295"/>
      <c r="Q534" s="295"/>
      <c r="R534" s="295"/>
      <c r="S534" s="295"/>
      <c r="T534" s="295"/>
      <c r="U534" s="295"/>
      <c r="V534" s="295"/>
      <c r="W534" s="295"/>
      <c r="X534" s="295"/>
      <c r="Y534" s="295"/>
      <c r="Z534" s="295"/>
    </row>
    <row r="535" spans="1:26" ht="11.25" customHeight="1">
      <c r="A535" s="295"/>
      <c r="B535" s="296"/>
      <c r="C535" s="297"/>
      <c r="D535" s="297"/>
      <c r="E535" s="296"/>
      <c r="F535" s="296"/>
      <c r="G535" s="297"/>
      <c r="H535" s="296"/>
      <c r="I535" s="296"/>
      <c r="J535" s="296"/>
      <c r="K535" s="295"/>
      <c r="L535" s="295"/>
      <c r="M535" s="295"/>
      <c r="N535" s="295"/>
      <c r="O535" s="295"/>
      <c r="P535" s="295"/>
      <c r="Q535" s="295"/>
      <c r="R535" s="295"/>
      <c r="S535" s="295"/>
      <c r="T535" s="295"/>
      <c r="U535" s="295"/>
      <c r="V535" s="295"/>
      <c r="W535" s="295"/>
      <c r="X535" s="295"/>
      <c r="Y535" s="295"/>
      <c r="Z535" s="295"/>
    </row>
    <row r="536" spans="1:26" ht="11.25" customHeight="1">
      <c r="A536" s="295"/>
      <c r="B536" s="296"/>
      <c r="C536" s="297"/>
      <c r="D536" s="297"/>
      <c r="E536" s="296"/>
      <c r="F536" s="296"/>
      <c r="G536" s="297"/>
      <c r="H536" s="296"/>
      <c r="I536" s="296"/>
      <c r="J536" s="296"/>
      <c r="K536" s="295"/>
      <c r="L536" s="295"/>
      <c r="M536" s="295"/>
      <c r="N536" s="295"/>
      <c r="O536" s="295"/>
      <c r="P536" s="295"/>
      <c r="Q536" s="295"/>
      <c r="R536" s="295"/>
      <c r="S536" s="295"/>
      <c r="T536" s="295"/>
      <c r="U536" s="295"/>
      <c r="V536" s="295"/>
      <c r="W536" s="295"/>
      <c r="X536" s="295"/>
      <c r="Y536" s="295"/>
      <c r="Z536" s="295"/>
    </row>
    <row r="537" spans="1:26" ht="11.25" customHeight="1">
      <c r="A537" s="295"/>
      <c r="B537" s="296"/>
      <c r="C537" s="297"/>
      <c r="D537" s="297"/>
      <c r="E537" s="296"/>
      <c r="F537" s="296"/>
      <c r="G537" s="297"/>
      <c r="H537" s="296"/>
      <c r="I537" s="296"/>
      <c r="J537" s="296"/>
      <c r="K537" s="295"/>
      <c r="L537" s="295"/>
      <c r="M537" s="295"/>
      <c r="N537" s="295"/>
      <c r="O537" s="295"/>
      <c r="P537" s="295"/>
      <c r="Q537" s="295"/>
      <c r="R537" s="295"/>
      <c r="S537" s="295"/>
      <c r="T537" s="295"/>
      <c r="U537" s="295"/>
      <c r="V537" s="295"/>
      <c r="W537" s="295"/>
      <c r="X537" s="295"/>
      <c r="Y537" s="295"/>
      <c r="Z537" s="295"/>
    </row>
    <row r="538" spans="1:26" ht="11.25" customHeight="1">
      <c r="A538" s="295"/>
      <c r="B538" s="296"/>
      <c r="C538" s="297"/>
      <c r="D538" s="297"/>
      <c r="E538" s="296"/>
      <c r="F538" s="296"/>
      <c r="G538" s="297"/>
      <c r="H538" s="296"/>
      <c r="I538" s="296"/>
      <c r="J538" s="296"/>
      <c r="K538" s="295"/>
      <c r="L538" s="295"/>
      <c r="M538" s="295"/>
      <c r="N538" s="295"/>
      <c r="O538" s="295"/>
      <c r="P538" s="295"/>
      <c r="Q538" s="295"/>
      <c r="R538" s="295"/>
      <c r="S538" s="295"/>
      <c r="T538" s="295"/>
      <c r="U538" s="295"/>
      <c r="V538" s="295"/>
      <c r="W538" s="295"/>
      <c r="X538" s="295"/>
      <c r="Y538" s="295"/>
      <c r="Z538" s="295"/>
    </row>
    <row r="539" spans="1:26" ht="11.25" customHeight="1">
      <c r="A539" s="295"/>
      <c r="B539" s="296"/>
      <c r="C539" s="297"/>
      <c r="D539" s="297"/>
      <c r="E539" s="296"/>
      <c r="F539" s="296"/>
      <c r="G539" s="297"/>
      <c r="H539" s="296"/>
      <c r="I539" s="296"/>
      <c r="J539" s="296"/>
      <c r="K539" s="295"/>
      <c r="L539" s="295"/>
      <c r="M539" s="295"/>
      <c r="N539" s="295"/>
      <c r="O539" s="295"/>
      <c r="P539" s="295"/>
      <c r="Q539" s="295"/>
      <c r="R539" s="295"/>
      <c r="S539" s="295"/>
      <c r="T539" s="295"/>
      <c r="U539" s="295"/>
      <c r="V539" s="295"/>
      <c r="W539" s="295"/>
      <c r="X539" s="295"/>
      <c r="Y539" s="295"/>
      <c r="Z539" s="295"/>
    </row>
    <row r="540" spans="1:26" ht="11.25" customHeight="1">
      <c r="A540" s="295"/>
      <c r="B540" s="296"/>
      <c r="C540" s="297"/>
      <c r="D540" s="297"/>
      <c r="E540" s="296"/>
      <c r="F540" s="296"/>
      <c r="G540" s="297"/>
      <c r="H540" s="296"/>
      <c r="I540" s="296"/>
      <c r="J540" s="296"/>
      <c r="K540" s="295"/>
      <c r="L540" s="295"/>
      <c r="M540" s="295"/>
      <c r="N540" s="295"/>
      <c r="O540" s="295"/>
      <c r="P540" s="295"/>
      <c r="Q540" s="295"/>
      <c r="R540" s="295"/>
      <c r="S540" s="295"/>
      <c r="T540" s="295"/>
      <c r="U540" s="295"/>
      <c r="V540" s="295"/>
      <c r="W540" s="295"/>
      <c r="X540" s="295"/>
      <c r="Y540" s="295"/>
      <c r="Z540" s="295"/>
    </row>
    <row r="541" spans="1:26" ht="11.25" customHeight="1">
      <c r="A541" s="295"/>
      <c r="B541" s="296"/>
      <c r="C541" s="297"/>
      <c r="D541" s="297"/>
      <c r="E541" s="296"/>
      <c r="F541" s="296"/>
      <c r="G541" s="297"/>
      <c r="H541" s="296"/>
      <c r="I541" s="296"/>
      <c r="J541" s="296"/>
      <c r="K541" s="295"/>
      <c r="L541" s="295"/>
      <c r="M541" s="295"/>
      <c r="N541" s="295"/>
      <c r="O541" s="295"/>
      <c r="P541" s="295"/>
      <c r="Q541" s="295"/>
      <c r="R541" s="295"/>
      <c r="S541" s="295"/>
      <c r="T541" s="295"/>
      <c r="U541" s="295"/>
      <c r="V541" s="295"/>
      <c r="W541" s="295"/>
      <c r="X541" s="295"/>
      <c r="Y541" s="295"/>
      <c r="Z541" s="295"/>
    </row>
    <row r="542" spans="1:26" ht="11.25" customHeight="1">
      <c r="A542" s="295"/>
      <c r="B542" s="296"/>
      <c r="C542" s="297"/>
      <c r="D542" s="297"/>
      <c r="E542" s="296"/>
      <c r="F542" s="296"/>
      <c r="G542" s="297"/>
      <c r="H542" s="296"/>
      <c r="I542" s="296"/>
      <c r="J542" s="296"/>
      <c r="K542" s="295"/>
      <c r="L542" s="295"/>
      <c r="M542" s="295"/>
      <c r="N542" s="295"/>
      <c r="O542" s="295"/>
      <c r="P542" s="295"/>
      <c r="Q542" s="295"/>
      <c r="R542" s="295"/>
      <c r="S542" s="295"/>
      <c r="T542" s="295"/>
      <c r="U542" s="295"/>
      <c r="V542" s="295"/>
      <c r="W542" s="295"/>
      <c r="X542" s="295"/>
      <c r="Y542" s="295"/>
      <c r="Z542" s="295"/>
    </row>
    <row r="543" spans="1:26" ht="11.25" customHeight="1">
      <c r="A543" s="295"/>
      <c r="B543" s="296"/>
      <c r="C543" s="297"/>
      <c r="D543" s="297"/>
      <c r="E543" s="296"/>
      <c r="F543" s="296"/>
      <c r="G543" s="297"/>
      <c r="H543" s="296"/>
      <c r="I543" s="296"/>
      <c r="J543" s="296"/>
      <c r="K543" s="295"/>
      <c r="L543" s="295"/>
      <c r="M543" s="295"/>
      <c r="N543" s="295"/>
      <c r="O543" s="295"/>
      <c r="P543" s="295"/>
      <c r="Q543" s="295"/>
      <c r="R543" s="295"/>
      <c r="S543" s="295"/>
      <c r="T543" s="295"/>
      <c r="U543" s="295"/>
      <c r="V543" s="295"/>
      <c r="W543" s="295"/>
      <c r="X543" s="295"/>
      <c r="Y543" s="295"/>
      <c r="Z543" s="295"/>
    </row>
    <row r="544" spans="1:26" ht="11.25" customHeight="1">
      <c r="A544" s="295"/>
      <c r="B544" s="296"/>
      <c r="C544" s="297"/>
      <c r="D544" s="297"/>
      <c r="E544" s="296"/>
      <c r="F544" s="296"/>
      <c r="G544" s="297"/>
      <c r="H544" s="296"/>
      <c r="I544" s="296"/>
      <c r="J544" s="296"/>
      <c r="K544" s="295"/>
      <c r="L544" s="295"/>
      <c r="M544" s="295"/>
      <c r="N544" s="295"/>
      <c r="O544" s="295"/>
      <c r="P544" s="295"/>
      <c r="Q544" s="295"/>
      <c r="R544" s="295"/>
      <c r="S544" s="295"/>
      <c r="T544" s="295"/>
      <c r="U544" s="295"/>
      <c r="V544" s="295"/>
      <c r="W544" s="295"/>
      <c r="X544" s="295"/>
      <c r="Y544" s="295"/>
      <c r="Z544" s="295"/>
    </row>
    <row r="545" spans="1:26" ht="11.25" customHeight="1">
      <c r="A545" s="295"/>
      <c r="B545" s="296"/>
      <c r="C545" s="297"/>
      <c r="D545" s="297"/>
      <c r="E545" s="296"/>
      <c r="F545" s="296"/>
      <c r="G545" s="297"/>
      <c r="H545" s="296"/>
      <c r="I545" s="296"/>
      <c r="J545" s="296"/>
      <c r="K545" s="295"/>
      <c r="L545" s="295"/>
      <c r="M545" s="295"/>
      <c r="N545" s="295"/>
      <c r="O545" s="295"/>
      <c r="P545" s="295"/>
      <c r="Q545" s="295"/>
      <c r="R545" s="295"/>
      <c r="S545" s="295"/>
      <c r="T545" s="295"/>
      <c r="U545" s="295"/>
      <c r="V545" s="295"/>
      <c r="W545" s="295"/>
      <c r="X545" s="295"/>
      <c r="Y545" s="295"/>
      <c r="Z545" s="295"/>
    </row>
    <row r="546" spans="1:26" ht="11.25" customHeight="1">
      <c r="A546" s="295"/>
      <c r="B546" s="296"/>
      <c r="C546" s="297"/>
      <c r="D546" s="297"/>
      <c r="E546" s="296"/>
      <c r="F546" s="296"/>
      <c r="G546" s="297"/>
      <c r="H546" s="296"/>
      <c r="I546" s="296"/>
      <c r="J546" s="296"/>
      <c r="K546" s="295"/>
      <c r="L546" s="295"/>
      <c r="M546" s="295"/>
      <c r="N546" s="295"/>
      <c r="O546" s="295"/>
      <c r="P546" s="295"/>
      <c r="Q546" s="295"/>
      <c r="R546" s="295"/>
      <c r="S546" s="295"/>
      <c r="T546" s="295"/>
      <c r="U546" s="295"/>
      <c r="V546" s="295"/>
      <c r="W546" s="295"/>
      <c r="X546" s="295"/>
      <c r="Y546" s="295"/>
      <c r="Z546" s="295"/>
    </row>
    <row r="547" spans="1:26" ht="11.25" customHeight="1">
      <c r="A547" s="295"/>
      <c r="B547" s="296"/>
      <c r="C547" s="297"/>
      <c r="D547" s="297"/>
      <c r="E547" s="296"/>
      <c r="F547" s="296"/>
      <c r="G547" s="297"/>
      <c r="H547" s="296"/>
      <c r="I547" s="296"/>
      <c r="J547" s="296"/>
      <c r="K547" s="295"/>
      <c r="L547" s="295"/>
      <c r="M547" s="295"/>
      <c r="N547" s="295"/>
      <c r="O547" s="295"/>
      <c r="P547" s="295"/>
      <c r="Q547" s="295"/>
      <c r="R547" s="295"/>
      <c r="S547" s="295"/>
      <c r="T547" s="295"/>
      <c r="U547" s="295"/>
      <c r="V547" s="295"/>
      <c r="W547" s="295"/>
      <c r="X547" s="295"/>
      <c r="Y547" s="295"/>
      <c r="Z547" s="295"/>
    </row>
    <row r="548" spans="1:26" ht="11.25" customHeight="1">
      <c r="A548" s="295"/>
      <c r="B548" s="296"/>
      <c r="C548" s="297"/>
      <c r="D548" s="297"/>
      <c r="E548" s="296"/>
      <c r="F548" s="296"/>
      <c r="G548" s="297"/>
      <c r="H548" s="296"/>
      <c r="I548" s="296"/>
      <c r="J548" s="296"/>
      <c r="K548" s="295"/>
      <c r="L548" s="295"/>
      <c r="M548" s="295"/>
      <c r="N548" s="295"/>
      <c r="O548" s="295"/>
      <c r="P548" s="295"/>
      <c r="Q548" s="295"/>
      <c r="R548" s="295"/>
      <c r="S548" s="295"/>
      <c r="T548" s="295"/>
      <c r="U548" s="295"/>
      <c r="V548" s="295"/>
      <c r="W548" s="295"/>
      <c r="X548" s="295"/>
      <c r="Y548" s="295"/>
      <c r="Z548" s="295"/>
    </row>
    <row r="549" spans="1:26" ht="11.25" customHeight="1">
      <c r="A549" s="295"/>
      <c r="B549" s="296"/>
      <c r="C549" s="297"/>
      <c r="D549" s="297"/>
      <c r="E549" s="296"/>
      <c r="F549" s="296"/>
      <c r="G549" s="297"/>
      <c r="H549" s="296"/>
      <c r="I549" s="296"/>
      <c r="J549" s="296"/>
      <c r="K549" s="295"/>
      <c r="L549" s="295"/>
      <c r="M549" s="295"/>
      <c r="N549" s="295"/>
      <c r="O549" s="295"/>
      <c r="P549" s="295"/>
      <c r="Q549" s="295"/>
      <c r="R549" s="295"/>
      <c r="S549" s="295"/>
      <c r="T549" s="295"/>
      <c r="U549" s="295"/>
      <c r="V549" s="295"/>
      <c r="W549" s="295"/>
      <c r="X549" s="295"/>
      <c r="Y549" s="295"/>
      <c r="Z549" s="295"/>
    </row>
    <row r="550" spans="1:26" ht="11.25" customHeight="1">
      <c r="A550" s="295"/>
      <c r="B550" s="296"/>
      <c r="C550" s="297"/>
      <c r="D550" s="297"/>
      <c r="E550" s="296"/>
      <c r="F550" s="296"/>
      <c r="G550" s="297"/>
      <c r="H550" s="296"/>
      <c r="I550" s="296"/>
      <c r="J550" s="296"/>
      <c r="K550" s="295"/>
      <c r="L550" s="295"/>
      <c r="M550" s="295"/>
      <c r="N550" s="295"/>
      <c r="O550" s="295"/>
      <c r="P550" s="295"/>
      <c r="Q550" s="295"/>
      <c r="R550" s="295"/>
      <c r="S550" s="295"/>
      <c r="T550" s="295"/>
      <c r="U550" s="295"/>
      <c r="V550" s="295"/>
      <c r="W550" s="295"/>
      <c r="X550" s="295"/>
      <c r="Y550" s="295"/>
      <c r="Z550" s="295"/>
    </row>
    <row r="551" spans="1:26" ht="11.25" customHeight="1">
      <c r="A551" s="295"/>
      <c r="B551" s="296"/>
      <c r="C551" s="297"/>
      <c r="D551" s="297"/>
      <c r="E551" s="296"/>
      <c r="F551" s="296"/>
      <c r="G551" s="297"/>
      <c r="H551" s="296"/>
      <c r="I551" s="296"/>
      <c r="J551" s="296"/>
      <c r="K551" s="295"/>
      <c r="L551" s="295"/>
      <c r="M551" s="295"/>
      <c r="N551" s="295"/>
      <c r="O551" s="295"/>
      <c r="P551" s="295"/>
      <c r="Q551" s="295"/>
      <c r="R551" s="295"/>
      <c r="S551" s="295"/>
      <c r="T551" s="295"/>
      <c r="U551" s="295"/>
      <c r="V551" s="295"/>
      <c r="W551" s="295"/>
      <c r="X551" s="295"/>
      <c r="Y551" s="295"/>
      <c r="Z551" s="295"/>
    </row>
    <row r="552" spans="1:26" ht="11.25" customHeight="1">
      <c r="A552" s="295"/>
      <c r="B552" s="296"/>
      <c r="C552" s="297"/>
      <c r="D552" s="297"/>
      <c r="E552" s="296"/>
      <c r="F552" s="296"/>
      <c r="G552" s="297"/>
      <c r="H552" s="296"/>
      <c r="I552" s="296"/>
      <c r="J552" s="296"/>
      <c r="K552" s="295"/>
      <c r="L552" s="295"/>
      <c r="M552" s="295"/>
      <c r="N552" s="295"/>
      <c r="O552" s="295"/>
      <c r="P552" s="295"/>
      <c r="Q552" s="295"/>
      <c r="R552" s="295"/>
      <c r="S552" s="295"/>
      <c r="T552" s="295"/>
      <c r="U552" s="295"/>
      <c r="V552" s="295"/>
      <c r="W552" s="295"/>
      <c r="X552" s="295"/>
      <c r="Y552" s="295"/>
      <c r="Z552" s="295"/>
    </row>
    <row r="553" spans="1:26" ht="11.25" customHeight="1">
      <c r="A553" s="295"/>
      <c r="B553" s="296"/>
      <c r="C553" s="297"/>
      <c r="D553" s="297"/>
      <c r="E553" s="296"/>
      <c r="F553" s="296"/>
      <c r="G553" s="297"/>
      <c r="H553" s="296"/>
      <c r="I553" s="296"/>
      <c r="J553" s="296"/>
      <c r="K553" s="295"/>
      <c r="L553" s="295"/>
      <c r="M553" s="295"/>
      <c r="N553" s="295"/>
      <c r="O553" s="295"/>
      <c r="P553" s="295"/>
      <c r="Q553" s="295"/>
      <c r="R553" s="295"/>
      <c r="S553" s="295"/>
      <c r="T553" s="295"/>
      <c r="U553" s="295"/>
      <c r="V553" s="295"/>
      <c r="W553" s="295"/>
      <c r="X553" s="295"/>
      <c r="Y553" s="295"/>
      <c r="Z553" s="295"/>
    </row>
    <row r="554" spans="1:26" ht="11.25" customHeight="1">
      <c r="A554" s="295"/>
      <c r="B554" s="296"/>
      <c r="C554" s="297"/>
      <c r="D554" s="297"/>
      <c r="E554" s="296"/>
      <c r="F554" s="296"/>
      <c r="G554" s="297"/>
      <c r="H554" s="296"/>
      <c r="I554" s="296"/>
      <c r="J554" s="296"/>
      <c r="K554" s="295"/>
      <c r="L554" s="295"/>
      <c r="M554" s="295"/>
      <c r="N554" s="295"/>
      <c r="O554" s="295"/>
      <c r="P554" s="295"/>
      <c r="Q554" s="295"/>
      <c r="R554" s="295"/>
      <c r="S554" s="295"/>
      <c r="T554" s="295"/>
      <c r="U554" s="295"/>
      <c r="V554" s="295"/>
      <c r="W554" s="295"/>
      <c r="X554" s="295"/>
      <c r="Y554" s="295"/>
      <c r="Z554" s="295"/>
    </row>
    <row r="555" spans="1:26" ht="11.25" customHeight="1">
      <c r="A555" s="295"/>
      <c r="B555" s="296"/>
      <c r="C555" s="297"/>
      <c r="D555" s="297"/>
      <c r="E555" s="296"/>
      <c r="F555" s="296"/>
      <c r="G555" s="297"/>
      <c r="H555" s="296"/>
      <c r="I555" s="296"/>
      <c r="J555" s="296"/>
      <c r="K555" s="295"/>
      <c r="L555" s="295"/>
      <c r="M555" s="295"/>
      <c r="N555" s="295"/>
      <c r="O555" s="295"/>
      <c r="P555" s="295"/>
      <c r="Q555" s="295"/>
      <c r="R555" s="295"/>
      <c r="S555" s="295"/>
      <c r="T555" s="295"/>
      <c r="U555" s="295"/>
      <c r="V555" s="295"/>
      <c r="W555" s="295"/>
      <c r="X555" s="295"/>
      <c r="Y555" s="295"/>
      <c r="Z555" s="295"/>
    </row>
    <row r="556" spans="1:26" ht="11.25" customHeight="1">
      <c r="A556" s="295"/>
      <c r="B556" s="296"/>
      <c r="C556" s="297"/>
      <c r="D556" s="297"/>
      <c r="E556" s="296"/>
      <c r="F556" s="296"/>
      <c r="G556" s="297"/>
      <c r="H556" s="296"/>
      <c r="I556" s="296"/>
      <c r="J556" s="296"/>
      <c r="K556" s="295"/>
      <c r="L556" s="295"/>
      <c r="M556" s="295"/>
      <c r="N556" s="295"/>
      <c r="O556" s="295"/>
      <c r="P556" s="295"/>
      <c r="Q556" s="295"/>
      <c r="R556" s="295"/>
      <c r="S556" s="295"/>
      <c r="T556" s="295"/>
      <c r="U556" s="295"/>
      <c r="V556" s="295"/>
      <c r="W556" s="295"/>
      <c r="X556" s="295"/>
      <c r="Y556" s="295"/>
      <c r="Z556" s="295"/>
    </row>
    <row r="557" spans="1:26" ht="11.25" customHeight="1">
      <c r="A557" s="295"/>
      <c r="B557" s="296"/>
      <c r="C557" s="297"/>
      <c r="D557" s="297"/>
      <c r="E557" s="296"/>
      <c r="F557" s="296"/>
      <c r="G557" s="297"/>
      <c r="H557" s="296"/>
      <c r="I557" s="296"/>
      <c r="J557" s="296"/>
      <c r="K557" s="295"/>
      <c r="L557" s="295"/>
      <c r="M557" s="295"/>
      <c r="N557" s="295"/>
      <c r="O557" s="295"/>
      <c r="P557" s="295"/>
      <c r="Q557" s="295"/>
      <c r="R557" s="295"/>
      <c r="S557" s="295"/>
      <c r="T557" s="295"/>
      <c r="U557" s="295"/>
      <c r="V557" s="295"/>
      <c r="W557" s="295"/>
      <c r="X557" s="295"/>
      <c r="Y557" s="295"/>
      <c r="Z557" s="295"/>
    </row>
    <row r="558" spans="1:26" ht="11.25" customHeight="1">
      <c r="A558" s="295"/>
      <c r="B558" s="296"/>
      <c r="C558" s="297"/>
      <c r="D558" s="297"/>
      <c r="E558" s="296"/>
      <c r="F558" s="296"/>
      <c r="G558" s="297"/>
      <c r="H558" s="296"/>
      <c r="I558" s="296"/>
      <c r="J558" s="296"/>
      <c r="K558" s="295"/>
      <c r="L558" s="295"/>
      <c r="M558" s="295"/>
      <c r="N558" s="295"/>
      <c r="O558" s="295"/>
      <c r="P558" s="295"/>
      <c r="Q558" s="295"/>
      <c r="R558" s="295"/>
      <c r="S558" s="295"/>
      <c r="T558" s="295"/>
      <c r="U558" s="295"/>
      <c r="V558" s="295"/>
      <c r="W558" s="295"/>
      <c r="X558" s="295"/>
      <c r="Y558" s="295"/>
      <c r="Z558" s="295"/>
    </row>
    <row r="559" spans="1:26" ht="11.25" customHeight="1">
      <c r="A559" s="295"/>
      <c r="B559" s="296"/>
      <c r="C559" s="297"/>
      <c r="D559" s="297"/>
      <c r="E559" s="296"/>
      <c r="F559" s="296"/>
      <c r="G559" s="297"/>
      <c r="H559" s="296"/>
      <c r="I559" s="296"/>
      <c r="J559" s="296"/>
      <c r="K559" s="295"/>
      <c r="L559" s="295"/>
      <c r="M559" s="295"/>
      <c r="N559" s="295"/>
      <c r="O559" s="295"/>
      <c r="P559" s="295"/>
      <c r="Q559" s="295"/>
      <c r="R559" s="295"/>
      <c r="S559" s="295"/>
      <c r="T559" s="295"/>
      <c r="U559" s="295"/>
      <c r="V559" s="295"/>
      <c r="W559" s="295"/>
      <c r="X559" s="295"/>
      <c r="Y559" s="295"/>
      <c r="Z559" s="295"/>
    </row>
    <row r="560" spans="1:26" ht="11.25" customHeight="1">
      <c r="A560" s="295"/>
      <c r="B560" s="296"/>
      <c r="C560" s="297"/>
      <c r="D560" s="297"/>
      <c r="E560" s="296"/>
      <c r="F560" s="296"/>
      <c r="G560" s="297"/>
      <c r="H560" s="296"/>
      <c r="I560" s="296"/>
      <c r="J560" s="296"/>
      <c r="K560" s="295"/>
      <c r="L560" s="295"/>
      <c r="M560" s="295"/>
      <c r="N560" s="295"/>
      <c r="O560" s="295"/>
      <c r="P560" s="295"/>
      <c r="Q560" s="295"/>
      <c r="R560" s="295"/>
      <c r="S560" s="295"/>
      <c r="T560" s="295"/>
      <c r="U560" s="295"/>
      <c r="V560" s="295"/>
      <c r="W560" s="295"/>
      <c r="X560" s="295"/>
      <c r="Y560" s="295"/>
      <c r="Z560" s="295"/>
    </row>
    <row r="561" spans="1:26" ht="11.25" customHeight="1">
      <c r="A561" s="295"/>
      <c r="B561" s="296"/>
      <c r="C561" s="297"/>
      <c r="D561" s="297"/>
      <c r="E561" s="296"/>
      <c r="F561" s="296"/>
      <c r="G561" s="297"/>
      <c r="H561" s="296"/>
      <c r="I561" s="296"/>
      <c r="J561" s="296"/>
      <c r="K561" s="295"/>
      <c r="L561" s="295"/>
      <c r="M561" s="295"/>
      <c r="N561" s="295"/>
      <c r="O561" s="295"/>
      <c r="P561" s="295"/>
      <c r="Q561" s="295"/>
      <c r="R561" s="295"/>
      <c r="S561" s="295"/>
      <c r="T561" s="295"/>
      <c r="U561" s="295"/>
      <c r="V561" s="295"/>
      <c r="W561" s="295"/>
      <c r="X561" s="295"/>
      <c r="Y561" s="295"/>
      <c r="Z561" s="295"/>
    </row>
    <row r="562" spans="1:26" ht="11.25" customHeight="1">
      <c r="A562" s="295"/>
      <c r="B562" s="296"/>
      <c r="C562" s="297"/>
      <c r="D562" s="297"/>
      <c r="E562" s="296"/>
      <c r="F562" s="296"/>
      <c r="G562" s="297"/>
      <c r="H562" s="296"/>
      <c r="I562" s="296"/>
      <c r="J562" s="296"/>
      <c r="K562" s="295"/>
      <c r="L562" s="295"/>
      <c r="M562" s="295"/>
      <c r="N562" s="295"/>
      <c r="O562" s="295"/>
      <c r="P562" s="295"/>
      <c r="Q562" s="295"/>
      <c r="R562" s="295"/>
      <c r="S562" s="295"/>
      <c r="T562" s="295"/>
      <c r="U562" s="295"/>
      <c r="V562" s="295"/>
      <c r="W562" s="295"/>
      <c r="X562" s="295"/>
      <c r="Y562" s="295"/>
      <c r="Z562" s="295"/>
    </row>
    <row r="563" spans="1:26" ht="11.25" customHeight="1">
      <c r="A563" s="295"/>
      <c r="B563" s="296"/>
      <c r="C563" s="297"/>
      <c r="D563" s="297"/>
      <c r="E563" s="296"/>
      <c r="F563" s="296"/>
      <c r="G563" s="297"/>
      <c r="H563" s="296"/>
      <c r="I563" s="296"/>
      <c r="J563" s="296"/>
      <c r="K563" s="295"/>
      <c r="L563" s="295"/>
      <c r="M563" s="295"/>
      <c r="N563" s="295"/>
      <c r="O563" s="295"/>
      <c r="P563" s="295"/>
      <c r="Q563" s="295"/>
      <c r="R563" s="295"/>
      <c r="S563" s="295"/>
      <c r="T563" s="295"/>
      <c r="U563" s="295"/>
      <c r="V563" s="295"/>
      <c r="W563" s="295"/>
      <c r="X563" s="295"/>
      <c r="Y563" s="295"/>
      <c r="Z563" s="295"/>
    </row>
    <row r="564" spans="1:26" ht="11.25" customHeight="1">
      <c r="A564" s="295"/>
      <c r="B564" s="296"/>
      <c r="C564" s="297"/>
      <c r="D564" s="297"/>
      <c r="E564" s="296"/>
      <c r="F564" s="296"/>
      <c r="G564" s="297"/>
      <c r="H564" s="296"/>
      <c r="I564" s="296"/>
      <c r="J564" s="296"/>
      <c r="K564" s="295"/>
      <c r="L564" s="295"/>
      <c r="M564" s="295"/>
      <c r="N564" s="295"/>
      <c r="O564" s="295"/>
      <c r="P564" s="295"/>
      <c r="Q564" s="295"/>
      <c r="R564" s="295"/>
      <c r="S564" s="295"/>
      <c r="T564" s="295"/>
      <c r="U564" s="295"/>
      <c r="V564" s="295"/>
      <c r="W564" s="295"/>
      <c r="X564" s="295"/>
      <c r="Y564" s="295"/>
      <c r="Z564" s="295"/>
    </row>
    <row r="565" spans="1:26" ht="11.25" customHeight="1">
      <c r="A565" s="295"/>
      <c r="B565" s="296"/>
      <c r="C565" s="297"/>
      <c r="D565" s="297"/>
      <c r="E565" s="296"/>
      <c r="F565" s="296"/>
      <c r="G565" s="297"/>
      <c r="H565" s="296"/>
      <c r="I565" s="296"/>
      <c r="J565" s="296"/>
      <c r="K565" s="295"/>
      <c r="L565" s="295"/>
      <c r="M565" s="295"/>
      <c r="N565" s="295"/>
      <c r="O565" s="295"/>
      <c r="P565" s="295"/>
      <c r="Q565" s="295"/>
      <c r="R565" s="295"/>
      <c r="S565" s="295"/>
      <c r="T565" s="295"/>
      <c r="U565" s="295"/>
      <c r="V565" s="295"/>
      <c r="W565" s="295"/>
      <c r="X565" s="295"/>
      <c r="Y565" s="295"/>
      <c r="Z565" s="295"/>
    </row>
    <row r="566" spans="1:26" ht="11.25" customHeight="1">
      <c r="A566" s="295"/>
      <c r="B566" s="296"/>
      <c r="C566" s="297"/>
      <c r="D566" s="297"/>
      <c r="E566" s="296"/>
      <c r="F566" s="296"/>
      <c r="G566" s="297"/>
      <c r="H566" s="296"/>
      <c r="I566" s="296"/>
      <c r="J566" s="296"/>
      <c r="K566" s="295"/>
      <c r="L566" s="295"/>
      <c r="M566" s="295"/>
      <c r="N566" s="295"/>
      <c r="O566" s="295"/>
      <c r="P566" s="295"/>
      <c r="Q566" s="295"/>
      <c r="R566" s="295"/>
      <c r="S566" s="295"/>
      <c r="T566" s="295"/>
      <c r="U566" s="295"/>
      <c r="V566" s="295"/>
      <c r="W566" s="295"/>
      <c r="X566" s="295"/>
      <c r="Y566" s="295"/>
      <c r="Z566" s="295"/>
    </row>
    <row r="567" spans="1:26" ht="11.25" customHeight="1">
      <c r="A567" s="295"/>
      <c r="B567" s="296"/>
      <c r="C567" s="297"/>
      <c r="D567" s="297"/>
      <c r="E567" s="296"/>
      <c r="F567" s="296"/>
      <c r="G567" s="297"/>
      <c r="H567" s="296"/>
      <c r="I567" s="296"/>
      <c r="J567" s="296"/>
      <c r="K567" s="295"/>
      <c r="L567" s="295"/>
      <c r="M567" s="295"/>
      <c r="N567" s="295"/>
      <c r="O567" s="295"/>
      <c r="P567" s="295"/>
      <c r="Q567" s="295"/>
      <c r="R567" s="295"/>
      <c r="S567" s="295"/>
      <c r="T567" s="295"/>
      <c r="U567" s="295"/>
      <c r="V567" s="295"/>
      <c r="W567" s="295"/>
      <c r="X567" s="295"/>
      <c r="Y567" s="295"/>
      <c r="Z567" s="295"/>
    </row>
    <row r="568" spans="1:26" ht="11.25" customHeight="1">
      <c r="A568" s="295"/>
      <c r="B568" s="296"/>
      <c r="C568" s="297"/>
      <c r="D568" s="297"/>
      <c r="E568" s="296"/>
      <c r="F568" s="296"/>
      <c r="G568" s="297"/>
      <c r="H568" s="296"/>
      <c r="I568" s="296"/>
      <c r="J568" s="296"/>
      <c r="K568" s="295"/>
      <c r="L568" s="295"/>
      <c r="M568" s="295"/>
      <c r="N568" s="295"/>
      <c r="O568" s="295"/>
      <c r="P568" s="295"/>
      <c r="Q568" s="295"/>
      <c r="R568" s="295"/>
      <c r="S568" s="295"/>
      <c r="T568" s="295"/>
      <c r="U568" s="295"/>
      <c r="V568" s="295"/>
      <c r="W568" s="295"/>
      <c r="X568" s="295"/>
      <c r="Y568" s="295"/>
      <c r="Z568" s="295"/>
    </row>
    <row r="569" spans="1:26" ht="11.25" customHeight="1">
      <c r="A569" s="295"/>
      <c r="B569" s="296"/>
      <c r="C569" s="297"/>
      <c r="D569" s="297"/>
      <c r="E569" s="296"/>
      <c r="F569" s="296"/>
      <c r="G569" s="297"/>
      <c r="H569" s="296"/>
      <c r="I569" s="296"/>
      <c r="J569" s="296"/>
      <c r="K569" s="295"/>
      <c r="L569" s="295"/>
      <c r="M569" s="295"/>
      <c r="N569" s="295"/>
      <c r="O569" s="295"/>
      <c r="P569" s="295"/>
      <c r="Q569" s="295"/>
      <c r="R569" s="295"/>
      <c r="S569" s="295"/>
      <c r="T569" s="295"/>
      <c r="U569" s="295"/>
      <c r="V569" s="295"/>
      <c r="W569" s="295"/>
      <c r="X569" s="295"/>
      <c r="Y569" s="295"/>
      <c r="Z569" s="295"/>
    </row>
    <row r="570" spans="1:26" ht="11.25" customHeight="1">
      <c r="A570" s="295"/>
      <c r="B570" s="296"/>
      <c r="C570" s="297"/>
      <c r="D570" s="297"/>
      <c r="E570" s="296"/>
      <c r="F570" s="296"/>
      <c r="G570" s="297"/>
      <c r="H570" s="296"/>
      <c r="I570" s="296"/>
      <c r="J570" s="296"/>
      <c r="K570" s="295"/>
      <c r="L570" s="295"/>
      <c r="M570" s="295"/>
      <c r="N570" s="295"/>
      <c r="O570" s="295"/>
      <c r="P570" s="295"/>
      <c r="Q570" s="295"/>
      <c r="R570" s="295"/>
      <c r="S570" s="295"/>
      <c r="T570" s="295"/>
      <c r="U570" s="295"/>
      <c r="V570" s="295"/>
      <c r="W570" s="295"/>
      <c r="X570" s="295"/>
      <c r="Y570" s="295"/>
      <c r="Z570" s="295"/>
    </row>
    <row r="571" spans="1:26" ht="11.25" customHeight="1">
      <c r="A571" s="295"/>
      <c r="B571" s="296"/>
      <c r="C571" s="297"/>
      <c r="D571" s="297"/>
      <c r="E571" s="296"/>
      <c r="F571" s="296"/>
      <c r="G571" s="297"/>
      <c r="H571" s="296"/>
      <c r="I571" s="296"/>
      <c r="J571" s="296"/>
      <c r="K571" s="295"/>
      <c r="L571" s="295"/>
      <c r="M571" s="295"/>
      <c r="N571" s="295"/>
      <c r="O571" s="295"/>
      <c r="P571" s="295"/>
      <c r="Q571" s="295"/>
      <c r="R571" s="295"/>
      <c r="S571" s="295"/>
      <c r="T571" s="295"/>
      <c r="U571" s="295"/>
      <c r="V571" s="295"/>
      <c r="W571" s="295"/>
      <c r="X571" s="295"/>
      <c r="Y571" s="295"/>
      <c r="Z571" s="295"/>
    </row>
    <row r="572" spans="1:26" ht="11.25" customHeight="1">
      <c r="A572" s="295"/>
      <c r="B572" s="296"/>
      <c r="C572" s="297"/>
      <c r="D572" s="297"/>
      <c r="E572" s="296"/>
      <c r="F572" s="296"/>
      <c r="G572" s="297"/>
      <c r="H572" s="296"/>
      <c r="I572" s="296"/>
      <c r="J572" s="296"/>
      <c r="K572" s="295"/>
      <c r="L572" s="295"/>
      <c r="M572" s="295"/>
      <c r="N572" s="295"/>
      <c r="O572" s="295"/>
      <c r="P572" s="295"/>
      <c r="Q572" s="295"/>
      <c r="R572" s="295"/>
      <c r="S572" s="295"/>
      <c r="T572" s="295"/>
      <c r="U572" s="295"/>
      <c r="V572" s="295"/>
      <c r="W572" s="295"/>
      <c r="X572" s="295"/>
      <c r="Y572" s="295"/>
      <c r="Z572" s="295"/>
    </row>
    <row r="573" spans="1:26" ht="11.25" customHeight="1">
      <c r="A573" s="295"/>
      <c r="B573" s="296"/>
      <c r="C573" s="297"/>
      <c r="D573" s="297"/>
      <c r="E573" s="296"/>
      <c r="F573" s="296"/>
      <c r="G573" s="297"/>
      <c r="H573" s="296"/>
      <c r="I573" s="296"/>
      <c r="J573" s="296"/>
      <c r="K573" s="295"/>
      <c r="L573" s="295"/>
      <c r="M573" s="295"/>
      <c r="N573" s="295"/>
      <c r="O573" s="295"/>
      <c r="P573" s="295"/>
      <c r="Q573" s="295"/>
      <c r="R573" s="295"/>
      <c r="S573" s="295"/>
      <c r="T573" s="295"/>
      <c r="U573" s="295"/>
      <c r="V573" s="295"/>
      <c r="W573" s="295"/>
      <c r="X573" s="295"/>
      <c r="Y573" s="295"/>
      <c r="Z573" s="295"/>
    </row>
    <row r="574" spans="1:26" ht="11.25" customHeight="1">
      <c r="A574" s="295"/>
      <c r="B574" s="296"/>
      <c r="C574" s="297"/>
      <c r="D574" s="297"/>
      <c r="E574" s="296"/>
      <c r="F574" s="296"/>
      <c r="G574" s="297"/>
      <c r="H574" s="296"/>
      <c r="I574" s="296"/>
      <c r="J574" s="296"/>
      <c r="K574" s="295"/>
      <c r="L574" s="295"/>
      <c r="M574" s="295"/>
      <c r="N574" s="295"/>
      <c r="O574" s="295"/>
      <c r="P574" s="295"/>
      <c r="Q574" s="295"/>
      <c r="R574" s="295"/>
      <c r="S574" s="295"/>
      <c r="T574" s="295"/>
      <c r="U574" s="295"/>
      <c r="V574" s="295"/>
      <c r="W574" s="295"/>
      <c r="X574" s="295"/>
      <c r="Y574" s="295"/>
      <c r="Z574" s="295"/>
    </row>
    <row r="575" spans="1:26" ht="11.25" customHeight="1">
      <c r="A575" s="295"/>
      <c r="B575" s="296"/>
      <c r="C575" s="297"/>
      <c r="D575" s="297"/>
      <c r="E575" s="296"/>
      <c r="F575" s="296"/>
      <c r="G575" s="297"/>
      <c r="H575" s="296"/>
      <c r="I575" s="296"/>
      <c r="J575" s="296"/>
      <c r="K575" s="295"/>
      <c r="L575" s="295"/>
      <c r="M575" s="295"/>
      <c r="N575" s="295"/>
      <c r="O575" s="295"/>
      <c r="P575" s="295"/>
      <c r="Q575" s="295"/>
      <c r="R575" s="295"/>
      <c r="S575" s="295"/>
      <c r="T575" s="295"/>
      <c r="U575" s="295"/>
      <c r="V575" s="295"/>
      <c r="W575" s="295"/>
      <c r="X575" s="295"/>
      <c r="Y575" s="295"/>
      <c r="Z575" s="295"/>
    </row>
    <row r="576" spans="1:26" ht="11.25" customHeight="1">
      <c r="A576" s="295"/>
      <c r="B576" s="296"/>
      <c r="C576" s="297"/>
      <c r="D576" s="297"/>
      <c r="E576" s="296"/>
      <c r="F576" s="296"/>
      <c r="G576" s="297"/>
      <c r="H576" s="296"/>
      <c r="I576" s="296"/>
      <c r="J576" s="296"/>
      <c r="K576" s="295"/>
      <c r="L576" s="295"/>
      <c r="M576" s="295"/>
      <c r="N576" s="295"/>
      <c r="O576" s="295"/>
      <c r="P576" s="295"/>
      <c r="Q576" s="295"/>
      <c r="R576" s="295"/>
      <c r="S576" s="295"/>
      <c r="T576" s="295"/>
      <c r="U576" s="295"/>
      <c r="V576" s="295"/>
      <c r="W576" s="295"/>
      <c r="X576" s="295"/>
      <c r="Y576" s="295"/>
      <c r="Z576" s="295"/>
    </row>
    <row r="577" spans="1:26" ht="11.25" customHeight="1">
      <c r="A577" s="295"/>
      <c r="B577" s="296"/>
      <c r="C577" s="297"/>
      <c r="D577" s="297"/>
      <c r="E577" s="296"/>
      <c r="F577" s="296"/>
      <c r="G577" s="297"/>
      <c r="H577" s="296"/>
      <c r="I577" s="296"/>
      <c r="J577" s="296"/>
      <c r="K577" s="295"/>
      <c r="L577" s="295"/>
      <c r="M577" s="295"/>
      <c r="N577" s="295"/>
      <c r="O577" s="295"/>
      <c r="P577" s="295"/>
      <c r="Q577" s="295"/>
      <c r="R577" s="295"/>
      <c r="S577" s="295"/>
      <c r="T577" s="295"/>
      <c r="U577" s="295"/>
      <c r="V577" s="295"/>
      <c r="W577" s="295"/>
      <c r="X577" s="295"/>
      <c r="Y577" s="295"/>
      <c r="Z577" s="295"/>
    </row>
    <row r="578" spans="1:26" ht="11.25" customHeight="1">
      <c r="A578" s="295"/>
      <c r="B578" s="296"/>
      <c r="C578" s="297"/>
      <c r="D578" s="297"/>
      <c r="E578" s="296"/>
      <c r="F578" s="296"/>
      <c r="G578" s="297"/>
      <c r="H578" s="296"/>
      <c r="I578" s="296"/>
      <c r="J578" s="296"/>
      <c r="K578" s="295"/>
      <c r="L578" s="295"/>
      <c r="M578" s="295"/>
      <c r="N578" s="295"/>
      <c r="O578" s="295"/>
      <c r="P578" s="295"/>
      <c r="Q578" s="295"/>
      <c r="R578" s="295"/>
      <c r="S578" s="295"/>
      <c r="T578" s="295"/>
      <c r="U578" s="295"/>
      <c r="V578" s="295"/>
      <c r="W578" s="295"/>
      <c r="X578" s="295"/>
      <c r="Y578" s="295"/>
      <c r="Z578" s="295"/>
    </row>
    <row r="579" spans="1:26" ht="11.25" customHeight="1">
      <c r="A579" s="295"/>
      <c r="B579" s="296"/>
      <c r="C579" s="297"/>
      <c r="D579" s="297"/>
      <c r="E579" s="296"/>
      <c r="F579" s="296"/>
      <c r="G579" s="297"/>
      <c r="H579" s="296"/>
      <c r="I579" s="296"/>
      <c r="J579" s="296"/>
      <c r="K579" s="295"/>
      <c r="L579" s="295"/>
      <c r="M579" s="295"/>
      <c r="N579" s="295"/>
      <c r="O579" s="295"/>
      <c r="P579" s="295"/>
      <c r="Q579" s="295"/>
      <c r="R579" s="295"/>
      <c r="S579" s="295"/>
      <c r="T579" s="295"/>
      <c r="U579" s="295"/>
      <c r="V579" s="295"/>
      <c r="W579" s="295"/>
      <c r="X579" s="295"/>
      <c r="Y579" s="295"/>
      <c r="Z579" s="295"/>
    </row>
    <row r="580" spans="1:26" ht="11.25" customHeight="1">
      <c r="A580" s="295"/>
      <c r="B580" s="296"/>
      <c r="C580" s="297"/>
      <c r="D580" s="297"/>
      <c r="E580" s="296"/>
      <c r="F580" s="296"/>
      <c r="G580" s="297"/>
      <c r="H580" s="296"/>
      <c r="I580" s="296"/>
      <c r="J580" s="296"/>
      <c r="K580" s="295"/>
      <c r="L580" s="295"/>
      <c r="M580" s="295"/>
      <c r="N580" s="295"/>
      <c r="O580" s="295"/>
      <c r="P580" s="295"/>
      <c r="Q580" s="295"/>
      <c r="R580" s="295"/>
      <c r="S580" s="295"/>
      <c r="T580" s="295"/>
      <c r="U580" s="295"/>
      <c r="V580" s="295"/>
      <c r="W580" s="295"/>
      <c r="X580" s="295"/>
      <c r="Y580" s="295"/>
      <c r="Z580" s="295"/>
    </row>
    <row r="581" spans="1:26" ht="11.25" customHeight="1">
      <c r="A581" s="295"/>
      <c r="B581" s="296"/>
      <c r="C581" s="297"/>
      <c r="D581" s="297"/>
      <c r="E581" s="296"/>
      <c r="F581" s="296"/>
      <c r="G581" s="297"/>
      <c r="H581" s="296"/>
      <c r="I581" s="296"/>
      <c r="J581" s="296"/>
      <c r="K581" s="295"/>
      <c r="L581" s="295"/>
      <c r="M581" s="295"/>
      <c r="N581" s="295"/>
      <c r="O581" s="295"/>
      <c r="P581" s="295"/>
      <c r="Q581" s="295"/>
      <c r="R581" s="295"/>
      <c r="S581" s="295"/>
      <c r="T581" s="295"/>
      <c r="U581" s="295"/>
      <c r="V581" s="295"/>
      <c r="W581" s="295"/>
      <c r="X581" s="295"/>
      <c r="Y581" s="295"/>
      <c r="Z581" s="295"/>
    </row>
    <row r="582" spans="1:26" ht="11.25" customHeight="1">
      <c r="A582" s="295"/>
      <c r="B582" s="296"/>
      <c r="C582" s="297"/>
      <c r="D582" s="297"/>
      <c r="E582" s="296"/>
      <c r="F582" s="296"/>
      <c r="G582" s="297"/>
      <c r="H582" s="296"/>
      <c r="I582" s="296"/>
      <c r="J582" s="296"/>
      <c r="K582" s="295"/>
      <c r="L582" s="295"/>
      <c r="M582" s="295"/>
      <c r="N582" s="295"/>
      <c r="O582" s="295"/>
      <c r="P582" s="295"/>
      <c r="Q582" s="295"/>
      <c r="R582" s="295"/>
      <c r="S582" s="295"/>
      <c r="T582" s="295"/>
      <c r="U582" s="295"/>
      <c r="V582" s="295"/>
      <c r="W582" s="295"/>
      <c r="X582" s="295"/>
      <c r="Y582" s="295"/>
      <c r="Z582" s="295"/>
    </row>
    <row r="583" spans="1:26" ht="11.25" customHeight="1">
      <c r="A583" s="295"/>
      <c r="B583" s="296"/>
      <c r="C583" s="297"/>
      <c r="D583" s="297"/>
      <c r="E583" s="296"/>
      <c r="F583" s="296"/>
      <c r="G583" s="297"/>
      <c r="H583" s="296"/>
      <c r="I583" s="296"/>
      <c r="J583" s="296"/>
      <c r="K583" s="295"/>
      <c r="L583" s="295"/>
      <c r="M583" s="295"/>
      <c r="N583" s="295"/>
      <c r="O583" s="295"/>
      <c r="P583" s="295"/>
      <c r="Q583" s="295"/>
      <c r="R583" s="295"/>
      <c r="S583" s="295"/>
      <c r="T583" s="295"/>
      <c r="U583" s="295"/>
      <c r="V583" s="295"/>
      <c r="W583" s="295"/>
      <c r="X583" s="295"/>
      <c r="Y583" s="295"/>
      <c r="Z583" s="295"/>
    </row>
    <row r="584" spans="1:26" ht="11.25" customHeight="1">
      <c r="A584" s="295"/>
      <c r="B584" s="296"/>
      <c r="C584" s="297"/>
      <c r="D584" s="297"/>
      <c r="E584" s="296"/>
      <c r="F584" s="296"/>
      <c r="G584" s="297"/>
      <c r="H584" s="296"/>
      <c r="I584" s="296"/>
      <c r="J584" s="296"/>
      <c r="K584" s="295"/>
      <c r="L584" s="295"/>
      <c r="M584" s="295"/>
      <c r="N584" s="295"/>
      <c r="O584" s="295"/>
      <c r="P584" s="295"/>
      <c r="Q584" s="295"/>
      <c r="R584" s="295"/>
      <c r="S584" s="295"/>
      <c r="T584" s="295"/>
      <c r="U584" s="295"/>
      <c r="V584" s="295"/>
      <c r="W584" s="295"/>
      <c r="X584" s="295"/>
      <c r="Y584" s="295"/>
      <c r="Z584" s="295"/>
    </row>
    <row r="585" spans="1:26" ht="11.25" customHeight="1">
      <c r="A585" s="295"/>
      <c r="B585" s="296"/>
      <c r="C585" s="297"/>
      <c r="D585" s="297"/>
      <c r="E585" s="296"/>
      <c r="F585" s="296"/>
      <c r="G585" s="297"/>
      <c r="H585" s="296"/>
      <c r="I585" s="296"/>
      <c r="J585" s="296"/>
      <c r="K585" s="295"/>
      <c r="L585" s="295"/>
      <c r="M585" s="295"/>
      <c r="N585" s="295"/>
      <c r="O585" s="295"/>
      <c r="P585" s="295"/>
      <c r="Q585" s="295"/>
      <c r="R585" s="295"/>
      <c r="S585" s="295"/>
      <c r="T585" s="295"/>
      <c r="U585" s="295"/>
      <c r="V585" s="295"/>
      <c r="W585" s="295"/>
      <c r="X585" s="295"/>
      <c r="Y585" s="295"/>
      <c r="Z585" s="295"/>
    </row>
    <row r="586" spans="1:26" ht="11.25" customHeight="1">
      <c r="A586" s="295"/>
      <c r="B586" s="296"/>
      <c r="C586" s="297"/>
      <c r="D586" s="297"/>
      <c r="E586" s="296"/>
      <c r="F586" s="296"/>
      <c r="G586" s="297"/>
      <c r="H586" s="296"/>
      <c r="I586" s="296"/>
      <c r="J586" s="296"/>
      <c r="K586" s="295"/>
      <c r="L586" s="295"/>
      <c r="M586" s="295"/>
      <c r="N586" s="295"/>
      <c r="O586" s="295"/>
      <c r="P586" s="295"/>
      <c r="Q586" s="295"/>
      <c r="R586" s="295"/>
      <c r="S586" s="295"/>
      <c r="T586" s="295"/>
      <c r="U586" s="295"/>
      <c r="V586" s="295"/>
      <c r="W586" s="295"/>
      <c r="X586" s="295"/>
      <c r="Y586" s="295"/>
      <c r="Z586" s="295"/>
    </row>
    <row r="587" spans="1:26" ht="11.25" customHeight="1">
      <c r="A587" s="295"/>
      <c r="B587" s="296"/>
      <c r="C587" s="297"/>
      <c r="D587" s="297"/>
      <c r="E587" s="296"/>
      <c r="F587" s="296"/>
      <c r="G587" s="297"/>
      <c r="H587" s="296"/>
      <c r="I587" s="296"/>
      <c r="J587" s="296"/>
      <c r="K587" s="295"/>
      <c r="L587" s="295"/>
      <c r="M587" s="295"/>
      <c r="N587" s="295"/>
      <c r="O587" s="295"/>
      <c r="P587" s="295"/>
      <c r="Q587" s="295"/>
      <c r="R587" s="295"/>
      <c r="S587" s="295"/>
      <c r="T587" s="295"/>
      <c r="U587" s="295"/>
      <c r="V587" s="295"/>
      <c r="W587" s="295"/>
      <c r="X587" s="295"/>
      <c r="Y587" s="295"/>
      <c r="Z587" s="295"/>
    </row>
    <row r="588" spans="1:26" ht="11.25" customHeight="1">
      <c r="A588" s="295"/>
      <c r="B588" s="296"/>
      <c r="C588" s="297"/>
      <c r="D588" s="297"/>
      <c r="E588" s="296"/>
      <c r="F588" s="296"/>
      <c r="G588" s="297"/>
      <c r="H588" s="296"/>
      <c r="I588" s="296"/>
      <c r="J588" s="296"/>
      <c r="K588" s="295"/>
      <c r="L588" s="295"/>
      <c r="M588" s="295"/>
      <c r="N588" s="295"/>
      <c r="O588" s="295"/>
      <c r="P588" s="295"/>
      <c r="Q588" s="295"/>
      <c r="R588" s="295"/>
      <c r="S588" s="295"/>
      <c r="T588" s="295"/>
      <c r="U588" s="295"/>
      <c r="V588" s="295"/>
      <c r="W588" s="295"/>
      <c r="X588" s="295"/>
      <c r="Y588" s="295"/>
      <c r="Z588" s="295"/>
    </row>
    <row r="589" spans="1:26" ht="11.25" customHeight="1">
      <c r="A589" s="295"/>
      <c r="B589" s="296"/>
      <c r="C589" s="297"/>
      <c r="D589" s="297"/>
      <c r="E589" s="296"/>
      <c r="F589" s="296"/>
      <c r="G589" s="297"/>
      <c r="H589" s="296"/>
      <c r="I589" s="296"/>
      <c r="J589" s="296"/>
      <c r="K589" s="295"/>
      <c r="L589" s="295"/>
      <c r="M589" s="295"/>
      <c r="N589" s="295"/>
      <c r="O589" s="295"/>
      <c r="P589" s="295"/>
      <c r="Q589" s="295"/>
      <c r="R589" s="295"/>
      <c r="S589" s="295"/>
      <c r="T589" s="295"/>
      <c r="U589" s="295"/>
      <c r="V589" s="295"/>
      <c r="W589" s="295"/>
      <c r="X589" s="295"/>
      <c r="Y589" s="295"/>
      <c r="Z589" s="295"/>
    </row>
    <row r="590" spans="1:26" ht="11.25" customHeight="1">
      <c r="A590" s="295"/>
      <c r="B590" s="296"/>
      <c r="C590" s="297"/>
      <c r="D590" s="297"/>
      <c r="E590" s="296"/>
      <c r="F590" s="296"/>
      <c r="G590" s="297"/>
      <c r="H590" s="296"/>
      <c r="I590" s="296"/>
      <c r="J590" s="296"/>
      <c r="K590" s="295"/>
      <c r="L590" s="295"/>
      <c r="M590" s="295"/>
      <c r="N590" s="295"/>
      <c r="O590" s="295"/>
      <c r="P590" s="295"/>
      <c r="Q590" s="295"/>
      <c r="R590" s="295"/>
      <c r="S590" s="295"/>
      <c r="T590" s="295"/>
      <c r="U590" s="295"/>
      <c r="V590" s="295"/>
      <c r="W590" s="295"/>
      <c r="X590" s="295"/>
      <c r="Y590" s="295"/>
      <c r="Z590" s="295"/>
    </row>
    <row r="591" spans="1:26" ht="11.25" customHeight="1">
      <c r="A591" s="295"/>
      <c r="B591" s="296"/>
      <c r="C591" s="297"/>
      <c r="D591" s="297"/>
      <c r="E591" s="296"/>
      <c r="F591" s="296"/>
      <c r="G591" s="297"/>
      <c r="H591" s="296"/>
      <c r="I591" s="296"/>
      <c r="J591" s="296"/>
      <c r="K591" s="295"/>
      <c r="L591" s="295"/>
      <c r="M591" s="295"/>
      <c r="N591" s="295"/>
      <c r="O591" s="295"/>
      <c r="P591" s="295"/>
      <c r="Q591" s="295"/>
      <c r="R591" s="295"/>
      <c r="S591" s="295"/>
      <c r="T591" s="295"/>
      <c r="U591" s="295"/>
      <c r="V591" s="295"/>
      <c r="W591" s="295"/>
      <c r="X591" s="295"/>
      <c r="Y591" s="295"/>
      <c r="Z591" s="295"/>
    </row>
    <row r="592" spans="1:26" ht="11.25" customHeight="1">
      <c r="A592" s="295"/>
      <c r="B592" s="296"/>
      <c r="C592" s="297"/>
      <c r="D592" s="297"/>
      <c r="E592" s="296"/>
      <c r="F592" s="296"/>
      <c r="G592" s="297"/>
      <c r="H592" s="296"/>
      <c r="I592" s="296"/>
      <c r="J592" s="296"/>
      <c r="K592" s="295"/>
      <c r="L592" s="295"/>
      <c r="M592" s="295"/>
      <c r="N592" s="295"/>
      <c r="O592" s="295"/>
      <c r="P592" s="295"/>
      <c r="Q592" s="295"/>
      <c r="R592" s="295"/>
      <c r="S592" s="295"/>
      <c r="T592" s="295"/>
      <c r="U592" s="295"/>
      <c r="V592" s="295"/>
      <c r="W592" s="295"/>
      <c r="X592" s="295"/>
      <c r="Y592" s="295"/>
      <c r="Z592" s="295"/>
    </row>
    <row r="593" spans="1:26" ht="11.25" customHeight="1">
      <c r="A593" s="295"/>
      <c r="B593" s="296"/>
      <c r="C593" s="297"/>
      <c r="D593" s="297"/>
      <c r="E593" s="296"/>
      <c r="F593" s="296"/>
      <c r="G593" s="297"/>
      <c r="H593" s="296"/>
      <c r="I593" s="296"/>
      <c r="J593" s="296"/>
      <c r="K593" s="295"/>
      <c r="L593" s="295"/>
      <c r="M593" s="295"/>
      <c r="N593" s="295"/>
      <c r="O593" s="295"/>
      <c r="P593" s="295"/>
      <c r="Q593" s="295"/>
      <c r="R593" s="295"/>
      <c r="S593" s="295"/>
      <c r="T593" s="295"/>
      <c r="U593" s="295"/>
      <c r="V593" s="295"/>
      <c r="W593" s="295"/>
      <c r="X593" s="295"/>
      <c r="Y593" s="295"/>
      <c r="Z593" s="295"/>
    </row>
    <row r="594" spans="1:26" ht="11.25" customHeight="1">
      <c r="A594" s="295"/>
      <c r="B594" s="296"/>
      <c r="C594" s="297"/>
      <c r="D594" s="297"/>
      <c r="E594" s="296"/>
      <c r="F594" s="296"/>
      <c r="G594" s="297"/>
      <c r="H594" s="296"/>
      <c r="I594" s="296"/>
      <c r="J594" s="296"/>
      <c r="K594" s="295"/>
      <c r="L594" s="295"/>
      <c r="M594" s="295"/>
      <c r="N594" s="295"/>
      <c r="O594" s="295"/>
      <c r="P594" s="295"/>
      <c r="Q594" s="295"/>
      <c r="R594" s="295"/>
      <c r="S594" s="295"/>
      <c r="T594" s="295"/>
      <c r="U594" s="295"/>
      <c r="V594" s="295"/>
      <c r="W594" s="295"/>
      <c r="X594" s="295"/>
      <c r="Y594" s="295"/>
      <c r="Z594" s="295"/>
    </row>
    <row r="595" spans="1:26" ht="11.25" customHeight="1">
      <c r="A595" s="295"/>
      <c r="B595" s="296"/>
      <c r="C595" s="297"/>
      <c r="D595" s="297"/>
      <c r="E595" s="296"/>
      <c r="F595" s="296"/>
      <c r="G595" s="297"/>
      <c r="H595" s="296"/>
      <c r="I595" s="296"/>
      <c r="J595" s="296"/>
      <c r="K595" s="295"/>
      <c r="L595" s="295"/>
      <c r="M595" s="295"/>
      <c r="N595" s="295"/>
      <c r="O595" s="295"/>
      <c r="P595" s="295"/>
      <c r="Q595" s="295"/>
      <c r="R595" s="295"/>
      <c r="S595" s="295"/>
      <c r="T595" s="295"/>
      <c r="U595" s="295"/>
      <c r="V595" s="295"/>
      <c r="W595" s="295"/>
      <c r="X595" s="295"/>
      <c r="Y595" s="295"/>
      <c r="Z595" s="295"/>
    </row>
    <row r="596" spans="1:26" ht="11.25" customHeight="1">
      <c r="A596" s="295"/>
      <c r="B596" s="296"/>
      <c r="C596" s="297"/>
      <c r="D596" s="297"/>
      <c r="E596" s="296"/>
      <c r="F596" s="296"/>
      <c r="G596" s="297"/>
      <c r="H596" s="296"/>
      <c r="I596" s="296"/>
      <c r="J596" s="296"/>
      <c r="K596" s="295"/>
      <c r="L596" s="295"/>
      <c r="M596" s="295"/>
      <c r="N596" s="295"/>
      <c r="O596" s="295"/>
      <c r="P596" s="295"/>
      <c r="Q596" s="295"/>
      <c r="R596" s="295"/>
      <c r="S596" s="295"/>
      <c r="T596" s="295"/>
      <c r="U596" s="295"/>
      <c r="V596" s="295"/>
      <c r="W596" s="295"/>
      <c r="X596" s="295"/>
      <c r="Y596" s="295"/>
      <c r="Z596" s="295"/>
    </row>
    <row r="597" spans="1:26" ht="11.25" customHeight="1">
      <c r="A597" s="295"/>
      <c r="B597" s="296"/>
      <c r="C597" s="297"/>
      <c r="D597" s="297"/>
      <c r="E597" s="296"/>
      <c r="F597" s="296"/>
      <c r="G597" s="297"/>
      <c r="H597" s="296"/>
      <c r="I597" s="296"/>
      <c r="J597" s="296"/>
      <c r="K597" s="295"/>
      <c r="L597" s="295"/>
      <c r="M597" s="295"/>
      <c r="N597" s="295"/>
      <c r="O597" s="295"/>
      <c r="P597" s="295"/>
      <c r="Q597" s="295"/>
      <c r="R597" s="295"/>
      <c r="S597" s="295"/>
      <c r="T597" s="295"/>
      <c r="U597" s="295"/>
      <c r="V597" s="295"/>
      <c r="W597" s="295"/>
      <c r="X597" s="295"/>
      <c r="Y597" s="295"/>
      <c r="Z597" s="295"/>
    </row>
    <row r="598" spans="1:26" ht="11.25" customHeight="1">
      <c r="A598" s="295"/>
      <c r="B598" s="296"/>
      <c r="C598" s="297"/>
      <c r="D598" s="297"/>
      <c r="E598" s="296"/>
      <c r="F598" s="296"/>
      <c r="G598" s="297"/>
      <c r="H598" s="296"/>
      <c r="I598" s="296"/>
      <c r="J598" s="296"/>
      <c r="K598" s="295"/>
      <c r="L598" s="295"/>
      <c r="M598" s="295"/>
      <c r="N598" s="295"/>
      <c r="O598" s="295"/>
      <c r="P598" s="295"/>
      <c r="Q598" s="295"/>
      <c r="R598" s="295"/>
      <c r="S598" s="295"/>
      <c r="T598" s="295"/>
      <c r="U598" s="295"/>
      <c r="V598" s="295"/>
      <c r="W598" s="295"/>
      <c r="X598" s="295"/>
      <c r="Y598" s="295"/>
      <c r="Z598" s="295"/>
    </row>
    <row r="599" spans="1:26" ht="11.25" customHeight="1">
      <c r="A599" s="295"/>
      <c r="B599" s="296"/>
      <c r="C599" s="297"/>
      <c r="D599" s="297"/>
      <c r="E599" s="296"/>
      <c r="F599" s="296"/>
      <c r="G599" s="297"/>
      <c r="H599" s="296"/>
      <c r="I599" s="296"/>
      <c r="J599" s="296"/>
      <c r="K599" s="295"/>
      <c r="L599" s="295"/>
      <c r="M599" s="295"/>
      <c r="N599" s="295"/>
      <c r="O599" s="295"/>
      <c r="P599" s="295"/>
      <c r="Q599" s="295"/>
      <c r="R599" s="295"/>
      <c r="S599" s="295"/>
      <c r="T599" s="295"/>
      <c r="U599" s="295"/>
      <c r="V599" s="295"/>
      <c r="W599" s="295"/>
      <c r="X599" s="295"/>
      <c r="Y599" s="295"/>
      <c r="Z599" s="295"/>
    </row>
    <row r="600" spans="1:26" ht="11.25" customHeight="1">
      <c r="A600" s="295"/>
      <c r="B600" s="296"/>
      <c r="C600" s="297"/>
      <c r="D600" s="297"/>
      <c r="E600" s="296"/>
      <c r="F600" s="296"/>
      <c r="G600" s="297"/>
      <c r="H600" s="296"/>
      <c r="I600" s="296"/>
      <c r="J600" s="296"/>
      <c r="K600" s="295"/>
      <c r="L600" s="295"/>
      <c r="M600" s="295"/>
      <c r="N600" s="295"/>
      <c r="O600" s="295"/>
      <c r="P600" s="295"/>
      <c r="Q600" s="295"/>
      <c r="R600" s="295"/>
      <c r="S600" s="295"/>
      <c r="T600" s="295"/>
      <c r="U600" s="295"/>
      <c r="V600" s="295"/>
      <c r="W600" s="295"/>
      <c r="X600" s="295"/>
      <c r="Y600" s="295"/>
      <c r="Z600" s="295"/>
    </row>
    <row r="601" spans="1:26" ht="11.25" customHeight="1">
      <c r="A601" s="295"/>
      <c r="B601" s="296"/>
      <c r="C601" s="297"/>
      <c r="D601" s="297"/>
      <c r="E601" s="296"/>
      <c r="F601" s="296"/>
      <c r="G601" s="297"/>
      <c r="H601" s="296"/>
      <c r="I601" s="296"/>
      <c r="J601" s="296"/>
      <c r="K601" s="295"/>
      <c r="L601" s="295"/>
      <c r="M601" s="295"/>
      <c r="N601" s="295"/>
      <c r="O601" s="295"/>
      <c r="P601" s="295"/>
      <c r="Q601" s="295"/>
      <c r="R601" s="295"/>
      <c r="S601" s="295"/>
      <c r="T601" s="295"/>
      <c r="U601" s="295"/>
      <c r="V601" s="295"/>
      <c r="W601" s="295"/>
      <c r="X601" s="295"/>
      <c r="Y601" s="295"/>
      <c r="Z601" s="295"/>
    </row>
    <row r="602" spans="1:26" ht="11.25" customHeight="1">
      <c r="A602" s="295"/>
      <c r="B602" s="296"/>
      <c r="C602" s="297"/>
      <c r="D602" s="297"/>
      <c r="E602" s="296"/>
      <c r="F602" s="296"/>
      <c r="G602" s="297"/>
      <c r="H602" s="296"/>
      <c r="I602" s="296"/>
      <c r="J602" s="296"/>
      <c r="K602" s="295"/>
      <c r="L602" s="295"/>
      <c r="M602" s="295"/>
      <c r="N602" s="295"/>
      <c r="O602" s="295"/>
      <c r="P602" s="295"/>
      <c r="Q602" s="295"/>
      <c r="R602" s="295"/>
      <c r="S602" s="295"/>
      <c r="T602" s="295"/>
      <c r="U602" s="295"/>
      <c r="V602" s="295"/>
      <c r="W602" s="295"/>
      <c r="X602" s="295"/>
      <c r="Y602" s="295"/>
      <c r="Z602" s="295"/>
    </row>
    <row r="603" spans="1:26" ht="11.25" customHeight="1">
      <c r="A603" s="295"/>
      <c r="B603" s="296"/>
      <c r="C603" s="297"/>
      <c r="D603" s="297"/>
      <c r="E603" s="296"/>
      <c r="F603" s="296"/>
      <c r="G603" s="297"/>
      <c r="H603" s="296"/>
      <c r="I603" s="296"/>
      <c r="J603" s="296"/>
      <c r="K603" s="295"/>
      <c r="L603" s="295"/>
      <c r="M603" s="295"/>
      <c r="N603" s="295"/>
      <c r="O603" s="295"/>
      <c r="P603" s="295"/>
      <c r="Q603" s="295"/>
      <c r="R603" s="295"/>
      <c r="S603" s="295"/>
      <c r="T603" s="295"/>
      <c r="U603" s="295"/>
      <c r="V603" s="295"/>
      <c r="W603" s="295"/>
      <c r="X603" s="295"/>
      <c r="Y603" s="295"/>
      <c r="Z603" s="295"/>
    </row>
    <row r="604" spans="1:26" ht="11.25" customHeight="1">
      <c r="A604" s="295"/>
      <c r="B604" s="296"/>
      <c r="C604" s="297"/>
      <c r="D604" s="297"/>
      <c r="E604" s="296"/>
      <c r="F604" s="296"/>
      <c r="G604" s="297"/>
      <c r="H604" s="296"/>
      <c r="I604" s="296"/>
      <c r="J604" s="296"/>
      <c r="K604" s="295"/>
      <c r="L604" s="295"/>
      <c r="M604" s="295"/>
      <c r="N604" s="295"/>
      <c r="O604" s="295"/>
      <c r="P604" s="295"/>
      <c r="Q604" s="295"/>
      <c r="R604" s="295"/>
      <c r="S604" s="295"/>
      <c r="T604" s="295"/>
      <c r="U604" s="295"/>
      <c r="V604" s="295"/>
      <c r="W604" s="295"/>
      <c r="X604" s="295"/>
      <c r="Y604" s="295"/>
      <c r="Z604" s="295"/>
    </row>
    <row r="605" spans="1:26" ht="11.25" customHeight="1">
      <c r="A605" s="295"/>
      <c r="B605" s="296"/>
      <c r="C605" s="297"/>
      <c r="D605" s="297"/>
      <c r="E605" s="296"/>
      <c r="F605" s="296"/>
      <c r="G605" s="297"/>
      <c r="H605" s="296"/>
      <c r="I605" s="296"/>
      <c r="J605" s="296"/>
      <c r="K605" s="295"/>
      <c r="L605" s="295"/>
      <c r="M605" s="295"/>
      <c r="N605" s="295"/>
      <c r="O605" s="295"/>
      <c r="P605" s="295"/>
      <c r="Q605" s="295"/>
      <c r="R605" s="295"/>
      <c r="S605" s="295"/>
      <c r="T605" s="295"/>
      <c r="U605" s="295"/>
      <c r="V605" s="295"/>
      <c r="W605" s="295"/>
      <c r="X605" s="295"/>
      <c r="Y605" s="295"/>
      <c r="Z605" s="295"/>
    </row>
    <row r="606" spans="1:26" ht="11.25" customHeight="1">
      <c r="A606" s="295"/>
      <c r="B606" s="296"/>
      <c r="C606" s="297"/>
      <c r="D606" s="297"/>
      <c r="E606" s="296"/>
      <c r="F606" s="296"/>
      <c r="G606" s="297"/>
      <c r="H606" s="296"/>
      <c r="I606" s="296"/>
      <c r="J606" s="296"/>
      <c r="K606" s="295"/>
      <c r="L606" s="295"/>
      <c r="M606" s="295"/>
      <c r="N606" s="295"/>
      <c r="O606" s="295"/>
      <c r="P606" s="295"/>
      <c r="Q606" s="295"/>
      <c r="R606" s="295"/>
      <c r="S606" s="295"/>
      <c r="T606" s="295"/>
      <c r="U606" s="295"/>
      <c r="V606" s="295"/>
      <c r="W606" s="295"/>
      <c r="X606" s="295"/>
      <c r="Y606" s="295"/>
      <c r="Z606" s="295"/>
    </row>
    <row r="607" spans="1:26" ht="11.25" customHeight="1">
      <c r="A607" s="295"/>
      <c r="B607" s="296"/>
      <c r="C607" s="297"/>
      <c r="D607" s="297"/>
      <c r="E607" s="296"/>
      <c r="F607" s="296"/>
      <c r="G607" s="297"/>
      <c r="H607" s="296"/>
      <c r="I607" s="296"/>
      <c r="J607" s="296"/>
      <c r="K607" s="295"/>
      <c r="L607" s="295"/>
      <c r="M607" s="295"/>
      <c r="N607" s="295"/>
      <c r="O607" s="295"/>
      <c r="P607" s="295"/>
      <c r="Q607" s="295"/>
      <c r="R607" s="295"/>
      <c r="S607" s="295"/>
      <c r="T607" s="295"/>
      <c r="U607" s="295"/>
      <c r="V607" s="295"/>
      <c r="W607" s="295"/>
      <c r="X607" s="295"/>
      <c r="Y607" s="295"/>
      <c r="Z607" s="295"/>
    </row>
    <row r="608" spans="1:26" ht="11.25" customHeight="1">
      <c r="A608" s="295"/>
      <c r="B608" s="296"/>
      <c r="C608" s="297"/>
      <c r="D608" s="297"/>
      <c r="E608" s="296"/>
      <c r="F608" s="296"/>
      <c r="G608" s="297"/>
      <c r="H608" s="296"/>
      <c r="I608" s="296"/>
      <c r="J608" s="296"/>
      <c r="K608" s="295"/>
      <c r="L608" s="295"/>
      <c r="M608" s="295"/>
      <c r="N608" s="295"/>
      <c r="O608" s="295"/>
      <c r="P608" s="295"/>
      <c r="Q608" s="295"/>
      <c r="R608" s="295"/>
      <c r="S608" s="295"/>
      <c r="T608" s="295"/>
      <c r="U608" s="295"/>
      <c r="V608" s="295"/>
      <c r="W608" s="295"/>
      <c r="X608" s="295"/>
      <c r="Y608" s="295"/>
      <c r="Z608" s="295"/>
    </row>
    <row r="609" spans="1:26" ht="11.25" customHeight="1">
      <c r="A609" s="295"/>
      <c r="B609" s="296"/>
      <c r="C609" s="297"/>
      <c r="D609" s="297"/>
      <c r="E609" s="296"/>
      <c r="F609" s="296"/>
      <c r="G609" s="297"/>
      <c r="H609" s="296"/>
      <c r="I609" s="296"/>
      <c r="J609" s="296"/>
      <c r="K609" s="295"/>
      <c r="L609" s="295"/>
      <c r="M609" s="295"/>
      <c r="N609" s="295"/>
      <c r="O609" s="295"/>
      <c r="P609" s="295"/>
      <c r="Q609" s="295"/>
      <c r="R609" s="295"/>
      <c r="S609" s="295"/>
      <c r="T609" s="295"/>
      <c r="U609" s="295"/>
      <c r="V609" s="295"/>
      <c r="W609" s="295"/>
      <c r="X609" s="295"/>
      <c r="Y609" s="295"/>
      <c r="Z609" s="295"/>
    </row>
    <row r="610" spans="1:26" ht="11.25" customHeight="1">
      <c r="A610" s="295"/>
      <c r="B610" s="296"/>
      <c r="C610" s="297"/>
      <c r="D610" s="297"/>
      <c r="E610" s="296"/>
      <c r="F610" s="296"/>
      <c r="G610" s="297"/>
      <c r="H610" s="296"/>
      <c r="I610" s="296"/>
      <c r="J610" s="296"/>
      <c r="K610" s="295"/>
      <c r="L610" s="295"/>
      <c r="M610" s="295"/>
      <c r="N610" s="295"/>
      <c r="O610" s="295"/>
      <c r="P610" s="295"/>
      <c r="Q610" s="295"/>
      <c r="R610" s="295"/>
      <c r="S610" s="295"/>
      <c r="T610" s="295"/>
      <c r="U610" s="295"/>
      <c r="V610" s="295"/>
      <c r="W610" s="295"/>
      <c r="X610" s="295"/>
      <c r="Y610" s="295"/>
      <c r="Z610" s="295"/>
    </row>
    <row r="611" spans="1:26" ht="11.25" customHeight="1">
      <c r="A611" s="295"/>
      <c r="B611" s="296"/>
      <c r="C611" s="297"/>
      <c r="D611" s="297"/>
      <c r="E611" s="296"/>
      <c r="F611" s="296"/>
      <c r="G611" s="297"/>
      <c r="H611" s="296"/>
      <c r="I611" s="296"/>
      <c r="J611" s="296"/>
      <c r="K611" s="295"/>
      <c r="L611" s="295"/>
      <c r="M611" s="295"/>
      <c r="N611" s="295"/>
      <c r="O611" s="295"/>
      <c r="P611" s="295"/>
      <c r="Q611" s="295"/>
      <c r="R611" s="295"/>
      <c r="S611" s="295"/>
      <c r="T611" s="295"/>
      <c r="U611" s="295"/>
      <c r="V611" s="295"/>
      <c r="W611" s="295"/>
      <c r="X611" s="295"/>
      <c r="Y611" s="295"/>
      <c r="Z611" s="295"/>
    </row>
    <row r="612" spans="1:26" ht="11.25" customHeight="1">
      <c r="A612" s="295"/>
      <c r="B612" s="296"/>
      <c r="C612" s="297"/>
      <c r="D612" s="297"/>
      <c r="E612" s="296"/>
      <c r="F612" s="296"/>
      <c r="G612" s="297"/>
      <c r="H612" s="296"/>
      <c r="I612" s="296"/>
      <c r="J612" s="296"/>
      <c r="K612" s="295"/>
      <c r="L612" s="295"/>
      <c r="M612" s="295"/>
      <c r="N612" s="295"/>
      <c r="O612" s="295"/>
      <c r="P612" s="295"/>
      <c r="Q612" s="295"/>
      <c r="R612" s="295"/>
      <c r="S612" s="295"/>
      <c r="T612" s="295"/>
      <c r="U612" s="295"/>
      <c r="V612" s="295"/>
      <c r="W612" s="295"/>
      <c r="X612" s="295"/>
      <c r="Y612" s="295"/>
      <c r="Z612" s="295"/>
    </row>
    <row r="613" spans="1:26" ht="11.25" customHeight="1">
      <c r="A613" s="295"/>
      <c r="B613" s="296"/>
      <c r="C613" s="297"/>
      <c r="D613" s="297"/>
      <c r="E613" s="296"/>
      <c r="F613" s="296"/>
      <c r="G613" s="297"/>
      <c r="H613" s="296"/>
      <c r="I613" s="296"/>
      <c r="J613" s="296"/>
      <c r="K613" s="295"/>
      <c r="L613" s="295"/>
      <c r="M613" s="295"/>
      <c r="N613" s="295"/>
      <c r="O613" s="295"/>
      <c r="P613" s="295"/>
      <c r="Q613" s="295"/>
      <c r="R613" s="295"/>
      <c r="S613" s="295"/>
      <c r="T613" s="295"/>
      <c r="U613" s="295"/>
      <c r="V613" s="295"/>
      <c r="W613" s="295"/>
      <c r="X613" s="295"/>
      <c r="Y613" s="295"/>
      <c r="Z613" s="295"/>
    </row>
    <row r="614" spans="1:26" ht="11.25" customHeight="1">
      <c r="A614" s="295"/>
      <c r="B614" s="296"/>
      <c r="C614" s="297"/>
      <c r="D614" s="297"/>
      <c r="E614" s="296"/>
      <c r="F614" s="296"/>
      <c r="G614" s="297"/>
      <c r="H614" s="296"/>
      <c r="I614" s="296"/>
      <c r="J614" s="296"/>
      <c r="K614" s="295"/>
      <c r="L614" s="295"/>
      <c r="M614" s="295"/>
      <c r="N614" s="295"/>
      <c r="O614" s="295"/>
      <c r="P614" s="295"/>
      <c r="Q614" s="295"/>
      <c r="R614" s="295"/>
      <c r="S614" s="295"/>
      <c r="T614" s="295"/>
      <c r="U614" s="295"/>
      <c r="V614" s="295"/>
      <c r="W614" s="295"/>
      <c r="X614" s="295"/>
      <c r="Y614" s="295"/>
      <c r="Z614" s="295"/>
    </row>
    <row r="615" spans="1:26" ht="11.25" customHeight="1">
      <c r="A615" s="295"/>
      <c r="B615" s="296"/>
      <c r="C615" s="297"/>
      <c r="D615" s="297"/>
      <c r="E615" s="296"/>
      <c r="F615" s="296"/>
      <c r="G615" s="297"/>
      <c r="H615" s="296"/>
      <c r="I615" s="296"/>
      <c r="J615" s="296"/>
      <c r="K615" s="295"/>
      <c r="L615" s="295"/>
      <c r="M615" s="295"/>
      <c r="N615" s="295"/>
      <c r="O615" s="295"/>
      <c r="P615" s="295"/>
      <c r="Q615" s="295"/>
      <c r="R615" s="295"/>
      <c r="S615" s="295"/>
      <c r="T615" s="295"/>
      <c r="U615" s="295"/>
      <c r="V615" s="295"/>
      <c r="W615" s="295"/>
      <c r="X615" s="295"/>
      <c r="Y615" s="295"/>
      <c r="Z615" s="295"/>
    </row>
    <row r="616" spans="1:26" ht="11.25" customHeight="1">
      <c r="A616" s="295"/>
      <c r="B616" s="296"/>
      <c r="C616" s="297"/>
      <c r="D616" s="297"/>
      <c r="E616" s="296"/>
      <c r="F616" s="296"/>
      <c r="G616" s="297"/>
      <c r="H616" s="296"/>
      <c r="I616" s="296"/>
      <c r="J616" s="296"/>
      <c r="K616" s="295"/>
      <c r="L616" s="295"/>
      <c r="M616" s="295"/>
      <c r="N616" s="295"/>
      <c r="O616" s="295"/>
      <c r="P616" s="295"/>
      <c r="Q616" s="295"/>
      <c r="R616" s="295"/>
      <c r="S616" s="295"/>
      <c r="T616" s="295"/>
      <c r="U616" s="295"/>
      <c r="V616" s="295"/>
      <c r="W616" s="295"/>
      <c r="X616" s="295"/>
      <c r="Y616" s="295"/>
      <c r="Z616" s="295"/>
    </row>
    <row r="617" spans="1:26" ht="11.25" customHeight="1">
      <c r="A617" s="295"/>
      <c r="B617" s="296"/>
      <c r="C617" s="297"/>
      <c r="D617" s="297"/>
      <c r="E617" s="296"/>
      <c r="F617" s="296"/>
      <c r="G617" s="297"/>
      <c r="H617" s="296"/>
      <c r="I617" s="296"/>
      <c r="J617" s="296"/>
      <c r="K617" s="295"/>
      <c r="L617" s="295"/>
      <c r="M617" s="295"/>
      <c r="N617" s="295"/>
      <c r="O617" s="295"/>
      <c r="P617" s="295"/>
      <c r="Q617" s="295"/>
      <c r="R617" s="295"/>
      <c r="S617" s="295"/>
      <c r="T617" s="295"/>
      <c r="U617" s="295"/>
      <c r="V617" s="295"/>
      <c r="W617" s="295"/>
      <c r="X617" s="295"/>
      <c r="Y617" s="295"/>
      <c r="Z617" s="295"/>
    </row>
    <row r="618" spans="1:26" ht="11.25" customHeight="1">
      <c r="A618" s="295"/>
      <c r="B618" s="296"/>
      <c r="C618" s="297"/>
      <c r="D618" s="297"/>
      <c r="E618" s="296"/>
      <c r="F618" s="296"/>
      <c r="G618" s="297"/>
      <c r="H618" s="296"/>
      <c r="I618" s="296"/>
      <c r="J618" s="296"/>
      <c r="K618" s="295"/>
      <c r="L618" s="295"/>
      <c r="M618" s="295"/>
      <c r="N618" s="295"/>
      <c r="O618" s="295"/>
      <c r="P618" s="295"/>
      <c r="Q618" s="295"/>
      <c r="R618" s="295"/>
      <c r="S618" s="295"/>
      <c r="T618" s="295"/>
      <c r="U618" s="295"/>
      <c r="V618" s="295"/>
      <c r="W618" s="295"/>
      <c r="X618" s="295"/>
      <c r="Y618" s="295"/>
      <c r="Z618" s="295"/>
    </row>
    <row r="619" spans="1:26" ht="11.25" customHeight="1">
      <c r="A619" s="295"/>
      <c r="B619" s="296"/>
      <c r="C619" s="297"/>
      <c r="D619" s="297"/>
      <c r="E619" s="296"/>
      <c r="F619" s="296"/>
      <c r="G619" s="297"/>
      <c r="H619" s="296"/>
      <c r="I619" s="296"/>
      <c r="J619" s="296"/>
      <c r="K619" s="295"/>
      <c r="L619" s="295"/>
      <c r="M619" s="295"/>
      <c r="N619" s="295"/>
      <c r="O619" s="295"/>
      <c r="P619" s="295"/>
      <c r="Q619" s="295"/>
      <c r="R619" s="295"/>
      <c r="S619" s="295"/>
      <c r="T619" s="295"/>
      <c r="U619" s="295"/>
      <c r="V619" s="295"/>
      <c r="W619" s="295"/>
      <c r="X619" s="295"/>
      <c r="Y619" s="295"/>
      <c r="Z619" s="295"/>
    </row>
    <row r="620" spans="1:26" ht="11.25" customHeight="1">
      <c r="A620" s="295"/>
      <c r="B620" s="296"/>
      <c r="C620" s="297"/>
      <c r="D620" s="297"/>
      <c r="E620" s="296"/>
      <c r="F620" s="296"/>
      <c r="G620" s="297"/>
      <c r="H620" s="296"/>
      <c r="I620" s="296"/>
      <c r="J620" s="296"/>
      <c r="K620" s="295"/>
      <c r="L620" s="295"/>
      <c r="M620" s="295"/>
      <c r="N620" s="295"/>
      <c r="O620" s="295"/>
      <c r="P620" s="295"/>
      <c r="Q620" s="295"/>
      <c r="R620" s="295"/>
      <c r="S620" s="295"/>
      <c r="T620" s="295"/>
      <c r="U620" s="295"/>
      <c r="V620" s="295"/>
      <c r="W620" s="295"/>
      <c r="X620" s="295"/>
      <c r="Y620" s="295"/>
      <c r="Z620" s="295"/>
    </row>
    <row r="621" spans="1:26" ht="11.25" customHeight="1">
      <c r="A621" s="295"/>
      <c r="B621" s="296"/>
      <c r="C621" s="297"/>
      <c r="D621" s="297"/>
      <c r="E621" s="296"/>
      <c r="F621" s="296"/>
      <c r="G621" s="297"/>
      <c r="H621" s="296"/>
      <c r="I621" s="296"/>
      <c r="J621" s="296"/>
      <c r="K621" s="295"/>
      <c r="L621" s="295"/>
      <c r="M621" s="295"/>
      <c r="N621" s="295"/>
      <c r="O621" s="295"/>
      <c r="P621" s="295"/>
      <c r="Q621" s="295"/>
      <c r="R621" s="295"/>
      <c r="S621" s="295"/>
      <c r="T621" s="295"/>
      <c r="U621" s="295"/>
      <c r="V621" s="295"/>
      <c r="W621" s="295"/>
      <c r="X621" s="295"/>
      <c r="Y621" s="295"/>
      <c r="Z621" s="295"/>
    </row>
    <row r="622" spans="1:26" ht="11.25" customHeight="1">
      <c r="A622" s="295"/>
      <c r="B622" s="296"/>
      <c r="C622" s="297"/>
      <c r="D622" s="297"/>
      <c r="E622" s="296"/>
      <c r="F622" s="296"/>
      <c r="G622" s="297"/>
      <c r="H622" s="296"/>
      <c r="I622" s="296"/>
      <c r="J622" s="296"/>
      <c r="K622" s="295"/>
      <c r="L622" s="295"/>
      <c r="M622" s="295"/>
      <c r="N622" s="295"/>
      <c r="O622" s="295"/>
      <c r="P622" s="295"/>
      <c r="Q622" s="295"/>
      <c r="R622" s="295"/>
      <c r="S622" s="295"/>
      <c r="T622" s="295"/>
      <c r="U622" s="295"/>
      <c r="V622" s="295"/>
      <c r="W622" s="295"/>
      <c r="X622" s="295"/>
      <c r="Y622" s="295"/>
      <c r="Z622" s="295"/>
    </row>
    <row r="623" spans="1:26" ht="11.25" customHeight="1">
      <c r="A623" s="295"/>
      <c r="B623" s="296"/>
      <c r="C623" s="297"/>
      <c r="D623" s="297"/>
      <c r="E623" s="296"/>
      <c r="F623" s="296"/>
      <c r="G623" s="297"/>
      <c r="H623" s="296"/>
      <c r="I623" s="296"/>
      <c r="J623" s="296"/>
      <c r="K623" s="295"/>
      <c r="L623" s="295"/>
      <c r="M623" s="295"/>
      <c r="N623" s="295"/>
      <c r="O623" s="295"/>
      <c r="P623" s="295"/>
      <c r="Q623" s="295"/>
      <c r="R623" s="295"/>
      <c r="S623" s="295"/>
      <c r="T623" s="295"/>
      <c r="U623" s="295"/>
      <c r="V623" s="295"/>
      <c r="W623" s="295"/>
      <c r="X623" s="295"/>
      <c r="Y623" s="295"/>
      <c r="Z623" s="295"/>
    </row>
    <row r="624" spans="1:26" ht="11.25" customHeight="1">
      <c r="A624" s="295"/>
      <c r="B624" s="296"/>
      <c r="C624" s="297"/>
      <c r="D624" s="297"/>
      <c r="E624" s="296"/>
      <c r="F624" s="296"/>
      <c r="G624" s="297"/>
      <c r="H624" s="296"/>
      <c r="I624" s="296"/>
      <c r="J624" s="296"/>
      <c r="K624" s="295"/>
      <c r="L624" s="295"/>
      <c r="M624" s="295"/>
      <c r="N624" s="295"/>
      <c r="O624" s="295"/>
      <c r="P624" s="295"/>
      <c r="Q624" s="295"/>
      <c r="R624" s="295"/>
      <c r="S624" s="295"/>
      <c r="T624" s="295"/>
      <c r="U624" s="295"/>
      <c r="V624" s="295"/>
      <c r="W624" s="295"/>
      <c r="X624" s="295"/>
      <c r="Y624" s="295"/>
      <c r="Z624" s="295"/>
    </row>
    <row r="625" spans="1:26" ht="11.25" customHeight="1">
      <c r="A625" s="295"/>
      <c r="B625" s="296"/>
      <c r="C625" s="297"/>
      <c r="D625" s="297"/>
      <c r="E625" s="296"/>
      <c r="F625" s="296"/>
      <c r="G625" s="297"/>
      <c r="H625" s="296"/>
      <c r="I625" s="296"/>
      <c r="J625" s="296"/>
      <c r="K625" s="295"/>
      <c r="L625" s="295"/>
      <c r="M625" s="295"/>
      <c r="N625" s="295"/>
      <c r="O625" s="295"/>
      <c r="P625" s="295"/>
      <c r="Q625" s="295"/>
      <c r="R625" s="295"/>
      <c r="S625" s="295"/>
      <c r="T625" s="295"/>
      <c r="U625" s="295"/>
      <c r="V625" s="295"/>
      <c r="W625" s="295"/>
      <c r="X625" s="295"/>
      <c r="Y625" s="295"/>
      <c r="Z625" s="295"/>
    </row>
    <row r="626" spans="1:26" ht="11.25" customHeight="1">
      <c r="A626" s="295"/>
      <c r="B626" s="296"/>
      <c r="C626" s="297"/>
      <c r="D626" s="297"/>
      <c r="E626" s="296"/>
      <c r="F626" s="296"/>
      <c r="G626" s="297"/>
      <c r="H626" s="296"/>
      <c r="I626" s="296"/>
      <c r="J626" s="296"/>
      <c r="K626" s="295"/>
      <c r="L626" s="295"/>
      <c r="M626" s="295"/>
      <c r="N626" s="295"/>
      <c r="O626" s="295"/>
      <c r="P626" s="295"/>
      <c r="Q626" s="295"/>
      <c r="R626" s="295"/>
      <c r="S626" s="295"/>
      <c r="T626" s="295"/>
      <c r="U626" s="295"/>
      <c r="V626" s="295"/>
      <c r="W626" s="295"/>
      <c r="X626" s="295"/>
      <c r="Y626" s="295"/>
      <c r="Z626" s="295"/>
    </row>
    <row r="627" spans="1:26" ht="11.25" customHeight="1">
      <c r="A627" s="295"/>
      <c r="B627" s="296"/>
      <c r="C627" s="297"/>
      <c r="D627" s="297"/>
      <c r="E627" s="296"/>
      <c r="F627" s="296"/>
      <c r="G627" s="297"/>
      <c r="H627" s="296"/>
      <c r="I627" s="296"/>
      <c r="J627" s="296"/>
      <c r="K627" s="295"/>
      <c r="L627" s="295"/>
      <c r="M627" s="295"/>
      <c r="N627" s="295"/>
      <c r="O627" s="295"/>
      <c r="P627" s="295"/>
      <c r="Q627" s="295"/>
      <c r="R627" s="295"/>
      <c r="S627" s="295"/>
      <c r="T627" s="295"/>
      <c r="U627" s="295"/>
      <c r="V627" s="295"/>
      <c r="W627" s="295"/>
      <c r="X627" s="295"/>
      <c r="Y627" s="295"/>
      <c r="Z627" s="295"/>
    </row>
    <row r="628" spans="1:26" ht="11.25" customHeight="1">
      <c r="A628" s="295"/>
      <c r="B628" s="296"/>
      <c r="C628" s="297"/>
      <c r="D628" s="297"/>
      <c r="E628" s="296"/>
      <c r="F628" s="296"/>
      <c r="G628" s="297"/>
      <c r="H628" s="296"/>
      <c r="I628" s="296"/>
      <c r="J628" s="296"/>
      <c r="K628" s="295"/>
      <c r="L628" s="295"/>
      <c r="M628" s="295"/>
      <c r="N628" s="295"/>
      <c r="O628" s="295"/>
      <c r="P628" s="295"/>
      <c r="Q628" s="295"/>
      <c r="R628" s="295"/>
      <c r="S628" s="295"/>
      <c r="T628" s="295"/>
      <c r="U628" s="295"/>
      <c r="V628" s="295"/>
      <c r="W628" s="295"/>
      <c r="X628" s="295"/>
      <c r="Y628" s="295"/>
      <c r="Z628" s="295"/>
    </row>
    <row r="629" spans="1:26" ht="11.25" customHeight="1">
      <c r="A629" s="295"/>
      <c r="B629" s="296"/>
      <c r="C629" s="297"/>
      <c r="D629" s="297"/>
      <c r="E629" s="296"/>
      <c r="F629" s="296"/>
      <c r="G629" s="297"/>
      <c r="H629" s="296"/>
      <c r="I629" s="296"/>
      <c r="J629" s="296"/>
      <c r="K629" s="295"/>
      <c r="L629" s="295"/>
      <c r="M629" s="295"/>
      <c r="N629" s="295"/>
      <c r="O629" s="295"/>
      <c r="P629" s="295"/>
      <c r="Q629" s="295"/>
      <c r="R629" s="295"/>
      <c r="S629" s="295"/>
      <c r="T629" s="295"/>
      <c r="U629" s="295"/>
      <c r="V629" s="295"/>
      <c r="W629" s="295"/>
      <c r="X629" s="295"/>
      <c r="Y629" s="295"/>
      <c r="Z629" s="295"/>
    </row>
    <row r="630" spans="1:26" ht="11.25" customHeight="1">
      <c r="A630" s="295"/>
      <c r="B630" s="296"/>
      <c r="C630" s="297"/>
      <c r="D630" s="297"/>
      <c r="E630" s="296"/>
      <c r="F630" s="296"/>
      <c r="G630" s="297"/>
      <c r="H630" s="296"/>
      <c r="I630" s="296"/>
      <c r="J630" s="296"/>
      <c r="K630" s="295"/>
      <c r="L630" s="295"/>
      <c r="M630" s="295"/>
      <c r="N630" s="295"/>
      <c r="O630" s="295"/>
      <c r="P630" s="295"/>
      <c r="Q630" s="295"/>
      <c r="R630" s="295"/>
      <c r="S630" s="295"/>
      <c r="T630" s="295"/>
      <c r="U630" s="295"/>
      <c r="V630" s="295"/>
      <c r="W630" s="295"/>
      <c r="X630" s="295"/>
      <c r="Y630" s="295"/>
      <c r="Z630" s="295"/>
    </row>
    <row r="631" spans="1:26" ht="11.25" customHeight="1">
      <c r="A631" s="295"/>
      <c r="B631" s="296"/>
      <c r="C631" s="297"/>
      <c r="D631" s="297"/>
      <c r="E631" s="296"/>
      <c r="F631" s="296"/>
      <c r="G631" s="297"/>
      <c r="H631" s="296"/>
      <c r="I631" s="296"/>
      <c r="J631" s="296"/>
      <c r="K631" s="295"/>
      <c r="L631" s="295"/>
      <c r="M631" s="295"/>
      <c r="N631" s="295"/>
      <c r="O631" s="295"/>
      <c r="P631" s="295"/>
      <c r="Q631" s="295"/>
      <c r="R631" s="295"/>
      <c r="S631" s="295"/>
      <c r="T631" s="295"/>
      <c r="U631" s="295"/>
      <c r="V631" s="295"/>
      <c r="W631" s="295"/>
      <c r="X631" s="295"/>
      <c r="Y631" s="295"/>
      <c r="Z631" s="295"/>
    </row>
    <row r="632" spans="1:26" ht="11.25" customHeight="1">
      <c r="A632" s="295"/>
      <c r="B632" s="296"/>
      <c r="C632" s="297"/>
      <c r="D632" s="297"/>
      <c r="E632" s="296"/>
      <c r="F632" s="296"/>
      <c r="G632" s="297"/>
      <c r="H632" s="296"/>
      <c r="I632" s="296"/>
      <c r="J632" s="296"/>
      <c r="K632" s="295"/>
      <c r="L632" s="295"/>
      <c r="M632" s="295"/>
      <c r="N632" s="295"/>
      <c r="O632" s="295"/>
      <c r="P632" s="295"/>
      <c r="Q632" s="295"/>
      <c r="R632" s="295"/>
      <c r="S632" s="295"/>
      <c r="T632" s="295"/>
      <c r="U632" s="295"/>
      <c r="V632" s="295"/>
      <c r="W632" s="295"/>
      <c r="X632" s="295"/>
      <c r="Y632" s="295"/>
      <c r="Z632" s="295"/>
    </row>
    <row r="633" spans="1:26" ht="11.25" customHeight="1">
      <c r="A633" s="295"/>
      <c r="B633" s="296"/>
      <c r="C633" s="297"/>
      <c r="D633" s="297"/>
      <c r="E633" s="296"/>
      <c r="F633" s="296"/>
      <c r="G633" s="297"/>
      <c r="H633" s="296"/>
      <c r="I633" s="296"/>
      <c r="J633" s="296"/>
      <c r="K633" s="295"/>
      <c r="L633" s="295"/>
      <c r="M633" s="295"/>
      <c r="N633" s="295"/>
      <c r="O633" s="295"/>
      <c r="P633" s="295"/>
      <c r="Q633" s="295"/>
      <c r="R633" s="295"/>
      <c r="S633" s="295"/>
      <c r="T633" s="295"/>
      <c r="U633" s="295"/>
      <c r="V633" s="295"/>
      <c r="W633" s="295"/>
      <c r="X633" s="295"/>
      <c r="Y633" s="295"/>
      <c r="Z633" s="295"/>
    </row>
    <row r="634" spans="1:26" ht="11.25" customHeight="1">
      <c r="A634" s="295"/>
      <c r="B634" s="296"/>
      <c r="C634" s="297"/>
      <c r="D634" s="297"/>
      <c r="E634" s="296"/>
      <c r="F634" s="296"/>
      <c r="G634" s="297"/>
      <c r="H634" s="296"/>
      <c r="I634" s="296"/>
      <c r="J634" s="296"/>
      <c r="K634" s="295"/>
      <c r="L634" s="295"/>
      <c r="M634" s="295"/>
      <c r="N634" s="295"/>
      <c r="O634" s="295"/>
      <c r="P634" s="295"/>
      <c r="Q634" s="295"/>
      <c r="R634" s="295"/>
      <c r="S634" s="295"/>
      <c r="T634" s="295"/>
      <c r="U634" s="295"/>
      <c r="V634" s="295"/>
      <c r="W634" s="295"/>
      <c r="X634" s="295"/>
      <c r="Y634" s="295"/>
      <c r="Z634" s="295"/>
    </row>
    <row r="635" spans="1:26" ht="11.25" customHeight="1">
      <c r="A635" s="295"/>
      <c r="B635" s="296"/>
      <c r="C635" s="297"/>
      <c r="D635" s="297"/>
      <c r="E635" s="296"/>
      <c r="F635" s="296"/>
      <c r="G635" s="297"/>
      <c r="H635" s="296"/>
      <c r="I635" s="296"/>
      <c r="J635" s="296"/>
      <c r="K635" s="295"/>
      <c r="L635" s="295"/>
      <c r="M635" s="295"/>
      <c r="N635" s="295"/>
      <c r="O635" s="295"/>
      <c r="P635" s="295"/>
      <c r="Q635" s="295"/>
      <c r="R635" s="295"/>
      <c r="S635" s="295"/>
      <c r="T635" s="295"/>
      <c r="U635" s="295"/>
      <c r="V635" s="295"/>
      <c r="W635" s="295"/>
      <c r="X635" s="295"/>
      <c r="Y635" s="295"/>
      <c r="Z635" s="295"/>
    </row>
    <row r="636" spans="1:26" ht="11.25" customHeight="1">
      <c r="A636" s="295"/>
      <c r="B636" s="296"/>
      <c r="C636" s="297"/>
      <c r="D636" s="297"/>
      <c r="E636" s="296"/>
      <c r="F636" s="296"/>
      <c r="G636" s="297"/>
      <c r="H636" s="296"/>
      <c r="I636" s="296"/>
      <c r="J636" s="296"/>
      <c r="K636" s="295"/>
      <c r="L636" s="295"/>
      <c r="M636" s="295"/>
      <c r="N636" s="295"/>
      <c r="O636" s="295"/>
      <c r="P636" s="295"/>
      <c r="Q636" s="295"/>
      <c r="R636" s="295"/>
      <c r="S636" s="295"/>
      <c r="T636" s="295"/>
      <c r="U636" s="295"/>
      <c r="V636" s="295"/>
      <c r="W636" s="295"/>
      <c r="X636" s="295"/>
      <c r="Y636" s="295"/>
      <c r="Z636" s="295"/>
    </row>
    <row r="637" spans="1:26" ht="11.25" customHeight="1">
      <c r="A637" s="295"/>
      <c r="B637" s="296"/>
      <c r="C637" s="297"/>
      <c r="D637" s="297"/>
      <c r="E637" s="296"/>
      <c r="F637" s="296"/>
      <c r="G637" s="297"/>
      <c r="H637" s="296"/>
      <c r="I637" s="296"/>
      <c r="J637" s="296"/>
      <c r="K637" s="295"/>
      <c r="L637" s="295"/>
      <c r="M637" s="295"/>
      <c r="N637" s="295"/>
      <c r="O637" s="295"/>
      <c r="P637" s="295"/>
      <c r="Q637" s="295"/>
      <c r="R637" s="295"/>
      <c r="S637" s="295"/>
      <c r="T637" s="295"/>
      <c r="U637" s="295"/>
      <c r="V637" s="295"/>
      <c r="W637" s="295"/>
      <c r="X637" s="295"/>
      <c r="Y637" s="295"/>
      <c r="Z637" s="295"/>
    </row>
    <row r="638" spans="1:26" ht="11.25" customHeight="1">
      <c r="A638" s="295"/>
      <c r="B638" s="296"/>
      <c r="C638" s="297"/>
      <c r="D638" s="297"/>
      <c r="E638" s="296"/>
      <c r="F638" s="296"/>
      <c r="G638" s="297"/>
      <c r="H638" s="296"/>
      <c r="I638" s="296"/>
      <c r="J638" s="296"/>
      <c r="K638" s="295"/>
      <c r="L638" s="295"/>
      <c r="M638" s="295"/>
      <c r="N638" s="295"/>
      <c r="O638" s="295"/>
      <c r="P638" s="295"/>
      <c r="Q638" s="295"/>
      <c r="R638" s="295"/>
      <c r="S638" s="295"/>
      <c r="T638" s="295"/>
      <c r="U638" s="295"/>
      <c r="V638" s="295"/>
      <c r="W638" s="295"/>
      <c r="X638" s="295"/>
      <c r="Y638" s="295"/>
      <c r="Z638" s="295"/>
    </row>
    <row r="639" spans="1:26" ht="11.25" customHeight="1">
      <c r="A639" s="295"/>
      <c r="B639" s="296"/>
      <c r="C639" s="297"/>
      <c r="D639" s="297"/>
      <c r="E639" s="296"/>
      <c r="F639" s="296"/>
      <c r="G639" s="297"/>
      <c r="H639" s="296"/>
      <c r="I639" s="296"/>
      <c r="J639" s="296"/>
      <c r="K639" s="295"/>
      <c r="L639" s="295"/>
      <c r="M639" s="295"/>
      <c r="N639" s="295"/>
      <c r="O639" s="295"/>
      <c r="P639" s="295"/>
      <c r="Q639" s="295"/>
      <c r="R639" s="295"/>
      <c r="S639" s="295"/>
      <c r="T639" s="295"/>
      <c r="U639" s="295"/>
      <c r="V639" s="295"/>
      <c r="W639" s="295"/>
      <c r="X639" s="295"/>
      <c r="Y639" s="295"/>
      <c r="Z639" s="295"/>
    </row>
    <row r="640" spans="1:26" ht="11.25" customHeight="1">
      <c r="A640" s="295"/>
      <c r="B640" s="296"/>
      <c r="C640" s="297"/>
      <c r="D640" s="297"/>
      <c r="E640" s="296"/>
      <c r="F640" s="296"/>
      <c r="G640" s="297"/>
      <c r="H640" s="296"/>
      <c r="I640" s="296"/>
      <c r="J640" s="296"/>
      <c r="K640" s="295"/>
      <c r="L640" s="295"/>
      <c r="M640" s="295"/>
      <c r="N640" s="295"/>
      <c r="O640" s="295"/>
      <c r="P640" s="295"/>
      <c r="Q640" s="295"/>
      <c r="R640" s="295"/>
      <c r="S640" s="295"/>
      <c r="T640" s="295"/>
      <c r="U640" s="295"/>
      <c r="V640" s="295"/>
      <c r="W640" s="295"/>
      <c r="X640" s="295"/>
      <c r="Y640" s="295"/>
      <c r="Z640" s="295"/>
    </row>
    <row r="641" spans="1:26" ht="11.25" customHeight="1">
      <c r="A641" s="295"/>
      <c r="B641" s="296"/>
      <c r="C641" s="297"/>
      <c r="D641" s="297"/>
      <c r="E641" s="296"/>
      <c r="F641" s="296"/>
      <c r="G641" s="297"/>
      <c r="H641" s="296"/>
      <c r="I641" s="296"/>
      <c r="J641" s="296"/>
      <c r="K641" s="295"/>
      <c r="L641" s="295"/>
      <c r="M641" s="295"/>
      <c r="N641" s="295"/>
      <c r="O641" s="295"/>
      <c r="P641" s="295"/>
      <c r="Q641" s="295"/>
      <c r="R641" s="295"/>
      <c r="S641" s="295"/>
      <c r="T641" s="295"/>
      <c r="U641" s="295"/>
      <c r="V641" s="295"/>
      <c r="W641" s="295"/>
      <c r="X641" s="295"/>
      <c r="Y641" s="295"/>
      <c r="Z641" s="295"/>
    </row>
    <row r="642" spans="1:26" ht="11.25" customHeight="1">
      <c r="A642" s="295"/>
      <c r="B642" s="296"/>
      <c r="C642" s="297"/>
      <c r="D642" s="297"/>
      <c r="E642" s="296"/>
      <c r="F642" s="296"/>
      <c r="G642" s="297"/>
      <c r="H642" s="296"/>
      <c r="I642" s="296"/>
      <c r="J642" s="296"/>
      <c r="K642" s="295"/>
      <c r="L642" s="295"/>
      <c r="M642" s="295"/>
      <c r="N642" s="295"/>
      <c r="O642" s="295"/>
      <c r="P642" s="295"/>
      <c r="Q642" s="295"/>
      <c r="R642" s="295"/>
      <c r="S642" s="295"/>
      <c r="T642" s="295"/>
      <c r="U642" s="295"/>
      <c r="V642" s="295"/>
      <c r="W642" s="295"/>
      <c r="X642" s="295"/>
      <c r="Y642" s="295"/>
      <c r="Z642" s="295"/>
    </row>
    <row r="643" spans="1:26" ht="11.25" customHeight="1">
      <c r="A643" s="295"/>
      <c r="B643" s="296"/>
      <c r="C643" s="297"/>
      <c r="D643" s="297"/>
      <c r="E643" s="296"/>
      <c r="F643" s="296"/>
      <c r="G643" s="297"/>
      <c r="H643" s="296"/>
      <c r="I643" s="296"/>
      <c r="J643" s="296"/>
      <c r="K643" s="295"/>
      <c r="L643" s="295"/>
      <c r="M643" s="295"/>
      <c r="N643" s="295"/>
      <c r="O643" s="295"/>
      <c r="P643" s="295"/>
      <c r="Q643" s="295"/>
      <c r="R643" s="295"/>
      <c r="S643" s="295"/>
      <c r="T643" s="295"/>
      <c r="U643" s="295"/>
      <c r="V643" s="295"/>
      <c r="W643" s="295"/>
      <c r="X643" s="295"/>
      <c r="Y643" s="295"/>
      <c r="Z643" s="295"/>
    </row>
    <row r="644" spans="1:26" ht="11.25" customHeight="1">
      <c r="A644" s="295"/>
      <c r="B644" s="296"/>
      <c r="C644" s="297"/>
      <c r="D644" s="297"/>
      <c r="E644" s="296"/>
      <c r="F644" s="296"/>
      <c r="G644" s="297"/>
      <c r="H644" s="296"/>
      <c r="I644" s="296"/>
      <c r="J644" s="296"/>
      <c r="K644" s="295"/>
      <c r="L644" s="295"/>
      <c r="M644" s="295"/>
      <c r="N644" s="295"/>
      <c r="O644" s="295"/>
      <c r="P644" s="295"/>
      <c r="Q644" s="295"/>
      <c r="R644" s="295"/>
      <c r="S644" s="295"/>
      <c r="T644" s="295"/>
      <c r="U644" s="295"/>
      <c r="V644" s="295"/>
      <c r="W644" s="295"/>
      <c r="X644" s="295"/>
      <c r="Y644" s="295"/>
      <c r="Z644" s="295"/>
    </row>
    <row r="645" spans="1:26" ht="11.25" customHeight="1">
      <c r="A645" s="295"/>
      <c r="B645" s="296"/>
      <c r="C645" s="297"/>
      <c r="D645" s="297"/>
      <c r="E645" s="296"/>
      <c r="F645" s="296"/>
      <c r="G645" s="297"/>
      <c r="H645" s="296"/>
      <c r="I645" s="296"/>
      <c r="J645" s="296"/>
      <c r="K645" s="295"/>
      <c r="L645" s="295"/>
      <c r="M645" s="295"/>
      <c r="N645" s="295"/>
      <c r="O645" s="295"/>
      <c r="P645" s="295"/>
      <c r="Q645" s="295"/>
      <c r="R645" s="295"/>
      <c r="S645" s="295"/>
      <c r="T645" s="295"/>
      <c r="U645" s="295"/>
      <c r="V645" s="295"/>
      <c r="W645" s="295"/>
      <c r="X645" s="295"/>
      <c r="Y645" s="295"/>
      <c r="Z645" s="295"/>
    </row>
    <row r="646" spans="1:26" ht="11.25" customHeight="1">
      <c r="A646" s="295"/>
      <c r="B646" s="296"/>
      <c r="C646" s="297"/>
      <c r="D646" s="297"/>
      <c r="E646" s="296"/>
      <c r="F646" s="296"/>
      <c r="G646" s="297"/>
      <c r="H646" s="296"/>
      <c r="I646" s="296"/>
      <c r="J646" s="296"/>
      <c r="K646" s="295"/>
      <c r="L646" s="295"/>
      <c r="M646" s="295"/>
      <c r="N646" s="295"/>
      <c r="O646" s="295"/>
      <c r="P646" s="295"/>
      <c r="Q646" s="295"/>
      <c r="R646" s="295"/>
      <c r="S646" s="295"/>
      <c r="T646" s="295"/>
      <c r="U646" s="295"/>
      <c r="V646" s="295"/>
      <c r="W646" s="295"/>
      <c r="X646" s="295"/>
      <c r="Y646" s="295"/>
      <c r="Z646" s="295"/>
    </row>
    <row r="647" spans="1:26" ht="11.25" customHeight="1">
      <c r="A647" s="295"/>
      <c r="B647" s="296"/>
      <c r="C647" s="297"/>
      <c r="D647" s="297"/>
      <c r="E647" s="296"/>
      <c r="F647" s="296"/>
      <c r="G647" s="297"/>
      <c r="H647" s="296"/>
      <c r="I647" s="296"/>
      <c r="J647" s="296"/>
      <c r="K647" s="295"/>
      <c r="L647" s="295"/>
      <c r="M647" s="295"/>
      <c r="N647" s="295"/>
      <c r="O647" s="295"/>
      <c r="P647" s="295"/>
      <c r="Q647" s="295"/>
      <c r="R647" s="295"/>
      <c r="S647" s="295"/>
      <c r="T647" s="295"/>
      <c r="U647" s="295"/>
      <c r="V647" s="295"/>
      <c r="W647" s="295"/>
      <c r="X647" s="295"/>
      <c r="Y647" s="295"/>
      <c r="Z647" s="295"/>
    </row>
    <row r="648" spans="1:26" ht="11.25" customHeight="1">
      <c r="A648" s="295"/>
      <c r="B648" s="296"/>
      <c r="C648" s="297"/>
      <c r="D648" s="297"/>
      <c r="E648" s="296"/>
      <c r="F648" s="296"/>
      <c r="G648" s="297"/>
      <c r="H648" s="296"/>
      <c r="I648" s="296"/>
      <c r="J648" s="296"/>
      <c r="K648" s="295"/>
      <c r="L648" s="295"/>
      <c r="M648" s="295"/>
      <c r="N648" s="295"/>
      <c r="O648" s="295"/>
      <c r="P648" s="295"/>
      <c r="Q648" s="295"/>
      <c r="R648" s="295"/>
      <c r="S648" s="295"/>
      <c r="T648" s="295"/>
      <c r="U648" s="295"/>
      <c r="V648" s="295"/>
      <c r="W648" s="295"/>
      <c r="X648" s="295"/>
      <c r="Y648" s="295"/>
      <c r="Z648" s="295"/>
    </row>
    <row r="649" spans="1:26" ht="11.25" customHeight="1">
      <c r="A649" s="295"/>
      <c r="B649" s="296"/>
      <c r="C649" s="297"/>
      <c r="D649" s="297"/>
      <c r="E649" s="296"/>
      <c r="F649" s="296"/>
      <c r="G649" s="297"/>
      <c r="H649" s="296"/>
      <c r="I649" s="296"/>
      <c r="J649" s="296"/>
      <c r="K649" s="295"/>
      <c r="L649" s="295"/>
      <c r="M649" s="295"/>
      <c r="N649" s="295"/>
      <c r="O649" s="295"/>
      <c r="P649" s="295"/>
      <c r="Q649" s="295"/>
      <c r="R649" s="295"/>
      <c r="S649" s="295"/>
      <c r="T649" s="295"/>
      <c r="U649" s="295"/>
      <c r="V649" s="295"/>
      <c r="W649" s="295"/>
      <c r="X649" s="295"/>
      <c r="Y649" s="295"/>
      <c r="Z649" s="295"/>
    </row>
    <row r="650" spans="1:26" ht="11.25" customHeight="1">
      <c r="A650" s="295"/>
      <c r="B650" s="296"/>
      <c r="C650" s="297"/>
      <c r="D650" s="297"/>
      <c r="E650" s="296"/>
      <c r="F650" s="296"/>
      <c r="G650" s="297"/>
      <c r="H650" s="296"/>
      <c r="I650" s="296"/>
      <c r="J650" s="296"/>
      <c r="K650" s="295"/>
      <c r="L650" s="295"/>
      <c r="M650" s="295"/>
      <c r="N650" s="295"/>
      <c r="O650" s="295"/>
      <c r="P650" s="295"/>
      <c r="Q650" s="295"/>
      <c r="R650" s="295"/>
      <c r="S650" s="295"/>
      <c r="T650" s="295"/>
      <c r="U650" s="295"/>
      <c r="V650" s="295"/>
      <c r="W650" s="295"/>
      <c r="X650" s="295"/>
      <c r="Y650" s="295"/>
      <c r="Z650" s="295"/>
    </row>
    <row r="651" spans="1:26" ht="11.25" customHeight="1">
      <c r="A651" s="295"/>
      <c r="B651" s="296"/>
      <c r="C651" s="297"/>
      <c r="D651" s="297"/>
      <c r="E651" s="296"/>
      <c r="F651" s="296"/>
      <c r="G651" s="297"/>
      <c r="H651" s="296"/>
      <c r="I651" s="296"/>
      <c r="J651" s="296"/>
      <c r="K651" s="295"/>
      <c r="L651" s="295"/>
      <c r="M651" s="295"/>
      <c r="N651" s="295"/>
      <c r="O651" s="295"/>
      <c r="P651" s="295"/>
      <c r="Q651" s="295"/>
      <c r="R651" s="295"/>
      <c r="S651" s="295"/>
      <c r="T651" s="295"/>
      <c r="U651" s="295"/>
      <c r="V651" s="295"/>
      <c r="W651" s="295"/>
      <c r="X651" s="295"/>
      <c r="Y651" s="295"/>
      <c r="Z651" s="295"/>
    </row>
    <row r="652" spans="1:26" ht="11.25" customHeight="1">
      <c r="A652" s="295"/>
      <c r="B652" s="296"/>
      <c r="C652" s="297"/>
      <c r="D652" s="297"/>
      <c r="E652" s="296"/>
      <c r="F652" s="296"/>
      <c r="G652" s="297"/>
      <c r="H652" s="296"/>
      <c r="I652" s="296"/>
      <c r="J652" s="296"/>
      <c r="K652" s="295"/>
      <c r="L652" s="295"/>
      <c r="M652" s="295"/>
      <c r="N652" s="295"/>
      <c r="O652" s="295"/>
      <c r="P652" s="295"/>
      <c r="Q652" s="295"/>
      <c r="R652" s="295"/>
      <c r="S652" s="295"/>
      <c r="T652" s="295"/>
      <c r="U652" s="295"/>
      <c r="V652" s="295"/>
      <c r="W652" s="295"/>
      <c r="X652" s="295"/>
      <c r="Y652" s="295"/>
      <c r="Z652" s="295"/>
    </row>
    <row r="653" spans="1:26" ht="11.25" customHeight="1">
      <c r="A653" s="295"/>
      <c r="B653" s="296"/>
      <c r="C653" s="297"/>
      <c r="D653" s="297"/>
      <c r="E653" s="296"/>
      <c r="F653" s="296"/>
      <c r="G653" s="297"/>
      <c r="H653" s="296"/>
      <c r="I653" s="296"/>
      <c r="J653" s="296"/>
      <c r="K653" s="295"/>
      <c r="L653" s="295"/>
      <c r="M653" s="295"/>
      <c r="N653" s="295"/>
      <c r="O653" s="295"/>
      <c r="P653" s="295"/>
      <c r="Q653" s="295"/>
      <c r="R653" s="295"/>
      <c r="S653" s="295"/>
      <c r="T653" s="295"/>
      <c r="U653" s="295"/>
      <c r="V653" s="295"/>
      <c r="W653" s="295"/>
      <c r="X653" s="295"/>
      <c r="Y653" s="295"/>
      <c r="Z653" s="295"/>
    </row>
    <row r="654" spans="1:26" ht="11.25" customHeight="1">
      <c r="A654" s="295"/>
      <c r="B654" s="296"/>
      <c r="C654" s="297"/>
      <c r="D654" s="297"/>
      <c r="E654" s="296"/>
      <c r="F654" s="296"/>
      <c r="G654" s="297"/>
      <c r="H654" s="296"/>
      <c r="I654" s="296"/>
      <c r="J654" s="296"/>
      <c r="K654" s="295"/>
      <c r="L654" s="295"/>
      <c r="M654" s="295"/>
      <c r="N654" s="295"/>
      <c r="O654" s="295"/>
      <c r="P654" s="295"/>
      <c r="Q654" s="295"/>
      <c r="R654" s="295"/>
      <c r="S654" s="295"/>
      <c r="T654" s="295"/>
      <c r="U654" s="295"/>
      <c r="V654" s="295"/>
      <c r="W654" s="295"/>
      <c r="X654" s="295"/>
      <c r="Y654" s="295"/>
      <c r="Z654" s="295"/>
    </row>
    <row r="655" spans="1:26" ht="11.25" customHeight="1">
      <c r="A655" s="295"/>
      <c r="B655" s="296"/>
      <c r="C655" s="297"/>
      <c r="D655" s="297"/>
      <c r="E655" s="296"/>
      <c r="F655" s="296"/>
      <c r="G655" s="297"/>
      <c r="H655" s="296"/>
      <c r="I655" s="296"/>
      <c r="J655" s="296"/>
      <c r="K655" s="295"/>
      <c r="L655" s="295"/>
      <c r="M655" s="295"/>
      <c r="N655" s="295"/>
      <c r="O655" s="295"/>
      <c r="P655" s="295"/>
      <c r="Q655" s="295"/>
      <c r="R655" s="295"/>
      <c r="S655" s="295"/>
      <c r="T655" s="295"/>
      <c r="U655" s="295"/>
      <c r="V655" s="295"/>
      <c r="W655" s="295"/>
      <c r="X655" s="295"/>
      <c r="Y655" s="295"/>
      <c r="Z655" s="295"/>
    </row>
    <row r="656" spans="1:26" ht="11.25" customHeight="1">
      <c r="A656" s="295"/>
      <c r="B656" s="296"/>
      <c r="C656" s="297"/>
      <c r="D656" s="297"/>
      <c r="E656" s="296"/>
      <c r="F656" s="296"/>
      <c r="G656" s="297"/>
      <c r="H656" s="296"/>
      <c r="I656" s="296"/>
      <c r="J656" s="296"/>
      <c r="K656" s="295"/>
      <c r="L656" s="295"/>
      <c r="M656" s="295"/>
      <c r="N656" s="295"/>
      <c r="O656" s="295"/>
      <c r="P656" s="295"/>
      <c r="Q656" s="295"/>
      <c r="R656" s="295"/>
      <c r="S656" s="295"/>
      <c r="T656" s="295"/>
      <c r="U656" s="295"/>
      <c r="V656" s="295"/>
      <c r="W656" s="295"/>
      <c r="X656" s="295"/>
      <c r="Y656" s="295"/>
      <c r="Z656" s="295"/>
    </row>
    <row r="657" spans="1:26" ht="11.25" customHeight="1">
      <c r="A657" s="295"/>
      <c r="B657" s="296"/>
      <c r="C657" s="297"/>
      <c r="D657" s="297"/>
      <c r="E657" s="296"/>
      <c r="F657" s="296"/>
      <c r="G657" s="297"/>
      <c r="H657" s="296"/>
      <c r="I657" s="296"/>
      <c r="J657" s="296"/>
      <c r="K657" s="295"/>
      <c r="L657" s="295"/>
      <c r="M657" s="295"/>
      <c r="N657" s="295"/>
      <c r="O657" s="295"/>
      <c r="P657" s="295"/>
      <c r="Q657" s="295"/>
      <c r="R657" s="295"/>
      <c r="S657" s="295"/>
      <c r="T657" s="295"/>
      <c r="U657" s="295"/>
      <c r="V657" s="295"/>
      <c r="W657" s="295"/>
      <c r="X657" s="295"/>
      <c r="Y657" s="295"/>
      <c r="Z657" s="295"/>
    </row>
    <row r="658" spans="1:26" ht="11.25" customHeight="1">
      <c r="A658" s="295"/>
      <c r="B658" s="296"/>
      <c r="C658" s="297"/>
      <c r="D658" s="297"/>
      <c r="E658" s="296"/>
      <c r="F658" s="296"/>
      <c r="G658" s="297"/>
      <c r="H658" s="296"/>
      <c r="I658" s="296"/>
      <c r="J658" s="296"/>
      <c r="K658" s="295"/>
      <c r="L658" s="295"/>
      <c r="M658" s="295"/>
      <c r="N658" s="295"/>
      <c r="O658" s="295"/>
      <c r="P658" s="295"/>
      <c r="Q658" s="295"/>
      <c r="R658" s="295"/>
      <c r="S658" s="295"/>
      <c r="T658" s="295"/>
      <c r="U658" s="295"/>
      <c r="V658" s="295"/>
      <c r="W658" s="295"/>
      <c r="X658" s="295"/>
      <c r="Y658" s="295"/>
      <c r="Z658" s="295"/>
    </row>
    <row r="659" spans="1:26" ht="11.25" customHeight="1">
      <c r="A659" s="295"/>
      <c r="B659" s="296"/>
      <c r="C659" s="297"/>
      <c r="D659" s="297"/>
      <c r="E659" s="296"/>
      <c r="F659" s="296"/>
      <c r="G659" s="297"/>
      <c r="H659" s="296"/>
      <c r="I659" s="296"/>
      <c r="J659" s="296"/>
      <c r="K659" s="295"/>
      <c r="L659" s="295"/>
      <c r="M659" s="295"/>
      <c r="N659" s="295"/>
      <c r="O659" s="295"/>
      <c r="P659" s="295"/>
      <c r="Q659" s="295"/>
      <c r="R659" s="295"/>
      <c r="S659" s="295"/>
      <c r="T659" s="295"/>
      <c r="U659" s="295"/>
      <c r="V659" s="295"/>
      <c r="W659" s="295"/>
      <c r="X659" s="295"/>
      <c r="Y659" s="295"/>
      <c r="Z659" s="295"/>
    </row>
    <row r="660" spans="1:26" ht="11.25" customHeight="1">
      <c r="A660" s="295"/>
      <c r="B660" s="296"/>
      <c r="C660" s="297"/>
      <c r="D660" s="297"/>
      <c r="E660" s="296"/>
      <c r="F660" s="296"/>
      <c r="G660" s="297"/>
      <c r="H660" s="296"/>
      <c r="I660" s="296"/>
      <c r="J660" s="296"/>
      <c r="K660" s="295"/>
      <c r="L660" s="295"/>
      <c r="M660" s="295"/>
      <c r="N660" s="295"/>
      <c r="O660" s="295"/>
      <c r="P660" s="295"/>
      <c r="Q660" s="295"/>
      <c r="R660" s="295"/>
      <c r="S660" s="295"/>
      <c r="T660" s="295"/>
      <c r="U660" s="295"/>
      <c r="V660" s="295"/>
      <c r="W660" s="295"/>
      <c r="X660" s="295"/>
      <c r="Y660" s="295"/>
      <c r="Z660" s="295"/>
    </row>
    <row r="661" spans="1:26" ht="11.25" customHeight="1">
      <c r="A661" s="295"/>
      <c r="B661" s="296"/>
      <c r="C661" s="297"/>
      <c r="D661" s="297"/>
      <c r="E661" s="296"/>
      <c r="F661" s="296"/>
      <c r="G661" s="297"/>
      <c r="H661" s="296"/>
      <c r="I661" s="296"/>
      <c r="J661" s="296"/>
      <c r="K661" s="295"/>
      <c r="L661" s="295"/>
      <c r="M661" s="295"/>
      <c r="N661" s="295"/>
      <c r="O661" s="295"/>
      <c r="P661" s="295"/>
      <c r="Q661" s="295"/>
      <c r="R661" s="295"/>
      <c r="S661" s="295"/>
      <c r="T661" s="295"/>
      <c r="U661" s="295"/>
      <c r="V661" s="295"/>
      <c r="W661" s="295"/>
      <c r="X661" s="295"/>
      <c r="Y661" s="295"/>
      <c r="Z661" s="295"/>
    </row>
    <row r="662" spans="1:26" ht="11.25" customHeight="1">
      <c r="A662" s="295"/>
      <c r="B662" s="296"/>
      <c r="C662" s="297"/>
      <c r="D662" s="297"/>
      <c r="E662" s="296"/>
      <c r="F662" s="296"/>
      <c r="G662" s="297"/>
      <c r="H662" s="296"/>
      <c r="I662" s="296"/>
      <c r="J662" s="296"/>
      <c r="K662" s="295"/>
      <c r="L662" s="295"/>
      <c r="M662" s="295"/>
      <c r="N662" s="295"/>
      <c r="O662" s="295"/>
      <c r="P662" s="295"/>
      <c r="Q662" s="295"/>
      <c r="R662" s="295"/>
      <c r="S662" s="295"/>
      <c r="T662" s="295"/>
      <c r="U662" s="295"/>
      <c r="V662" s="295"/>
      <c r="W662" s="295"/>
      <c r="X662" s="295"/>
      <c r="Y662" s="295"/>
      <c r="Z662" s="295"/>
    </row>
    <row r="663" spans="1:26" ht="11.25" customHeight="1">
      <c r="A663" s="295"/>
      <c r="B663" s="296"/>
      <c r="C663" s="297"/>
      <c r="D663" s="297"/>
      <c r="E663" s="296"/>
      <c r="F663" s="296"/>
      <c r="G663" s="297"/>
      <c r="H663" s="296"/>
      <c r="I663" s="296"/>
      <c r="J663" s="296"/>
      <c r="K663" s="295"/>
      <c r="L663" s="295"/>
      <c r="M663" s="295"/>
      <c r="N663" s="295"/>
      <c r="O663" s="295"/>
      <c r="P663" s="295"/>
      <c r="Q663" s="295"/>
      <c r="R663" s="295"/>
      <c r="S663" s="295"/>
      <c r="T663" s="295"/>
      <c r="U663" s="295"/>
      <c r="V663" s="295"/>
      <c r="W663" s="295"/>
      <c r="X663" s="295"/>
      <c r="Y663" s="295"/>
      <c r="Z663" s="295"/>
    </row>
    <row r="664" spans="1:26" ht="11.25" customHeight="1">
      <c r="A664" s="295"/>
      <c r="B664" s="296"/>
      <c r="C664" s="297"/>
      <c r="D664" s="297"/>
      <c r="E664" s="296"/>
      <c r="F664" s="296"/>
      <c r="G664" s="297"/>
      <c r="H664" s="296"/>
      <c r="I664" s="296"/>
      <c r="J664" s="296"/>
      <c r="K664" s="295"/>
      <c r="L664" s="295"/>
      <c r="M664" s="295"/>
      <c r="N664" s="295"/>
      <c r="O664" s="295"/>
      <c r="P664" s="295"/>
      <c r="Q664" s="295"/>
      <c r="R664" s="295"/>
      <c r="S664" s="295"/>
      <c r="T664" s="295"/>
      <c r="U664" s="295"/>
      <c r="V664" s="295"/>
      <c r="W664" s="295"/>
      <c r="X664" s="295"/>
      <c r="Y664" s="295"/>
      <c r="Z664" s="295"/>
    </row>
    <row r="665" spans="1:26" ht="11.25" customHeight="1">
      <c r="A665" s="295"/>
      <c r="B665" s="296"/>
      <c r="C665" s="297"/>
      <c r="D665" s="297"/>
      <c r="E665" s="296"/>
      <c r="F665" s="296"/>
      <c r="G665" s="297"/>
      <c r="H665" s="296"/>
      <c r="I665" s="296"/>
      <c r="J665" s="296"/>
      <c r="K665" s="295"/>
      <c r="L665" s="295"/>
      <c r="M665" s="295"/>
      <c r="N665" s="295"/>
      <c r="O665" s="295"/>
      <c r="P665" s="295"/>
      <c r="Q665" s="295"/>
      <c r="R665" s="295"/>
      <c r="S665" s="295"/>
      <c r="T665" s="295"/>
      <c r="U665" s="295"/>
      <c r="V665" s="295"/>
      <c r="W665" s="295"/>
      <c r="X665" s="295"/>
      <c r="Y665" s="295"/>
      <c r="Z665" s="295"/>
    </row>
    <row r="666" spans="1:26" ht="11.25" customHeight="1">
      <c r="A666" s="295"/>
      <c r="B666" s="296"/>
      <c r="C666" s="297"/>
      <c r="D666" s="297"/>
      <c r="E666" s="296"/>
      <c r="F666" s="296"/>
      <c r="G666" s="297"/>
      <c r="H666" s="296"/>
      <c r="I666" s="296"/>
      <c r="J666" s="296"/>
      <c r="K666" s="295"/>
      <c r="L666" s="295"/>
      <c r="M666" s="295"/>
      <c r="N666" s="295"/>
      <c r="O666" s="295"/>
      <c r="P666" s="295"/>
      <c r="Q666" s="295"/>
      <c r="R666" s="295"/>
      <c r="S666" s="295"/>
      <c r="T666" s="295"/>
      <c r="U666" s="295"/>
      <c r="V666" s="295"/>
      <c r="W666" s="295"/>
      <c r="X666" s="295"/>
      <c r="Y666" s="295"/>
      <c r="Z666" s="295"/>
    </row>
    <row r="667" spans="1:26" ht="11.25" customHeight="1">
      <c r="A667" s="295"/>
      <c r="B667" s="296"/>
      <c r="C667" s="297"/>
      <c r="D667" s="297"/>
      <c r="E667" s="296"/>
      <c r="F667" s="296"/>
      <c r="G667" s="297"/>
      <c r="H667" s="296"/>
      <c r="I667" s="296"/>
      <c r="J667" s="296"/>
      <c r="K667" s="295"/>
      <c r="L667" s="295"/>
      <c r="M667" s="295"/>
      <c r="N667" s="295"/>
      <c r="O667" s="295"/>
      <c r="P667" s="295"/>
      <c r="Q667" s="295"/>
      <c r="R667" s="295"/>
      <c r="S667" s="295"/>
      <c r="T667" s="295"/>
      <c r="U667" s="295"/>
      <c r="V667" s="295"/>
      <c r="W667" s="295"/>
      <c r="X667" s="295"/>
      <c r="Y667" s="295"/>
      <c r="Z667" s="295"/>
    </row>
    <row r="668" spans="1:26" ht="11.25" customHeight="1">
      <c r="A668" s="295"/>
      <c r="B668" s="296"/>
      <c r="C668" s="297"/>
      <c r="D668" s="297"/>
      <c r="E668" s="296"/>
      <c r="F668" s="296"/>
      <c r="G668" s="297"/>
      <c r="H668" s="296"/>
      <c r="I668" s="296"/>
      <c r="J668" s="296"/>
      <c r="K668" s="295"/>
      <c r="L668" s="295"/>
      <c r="M668" s="295"/>
      <c r="N668" s="295"/>
      <c r="O668" s="295"/>
      <c r="P668" s="295"/>
      <c r="Q668" s="295"/>
      <c r="R668" s="295"/>
      <c r="S668" s="295"/>
      <c r="T668" s="295"/>
      <c r="U668" s="295"/>
      <c r="V668" s="295"/>
      <c r="W668" s="295"/>
      <c r="X668" s="295"/>
      <c r="Y668" s="295"/>
      <c r="Z668" s="295"/>
    </row>
    <row r="669" spans="1:26" ht="11.25" customHeight="1">
      <c r="A669" s="295"/>
      <c r="B669" s="296"/>
      <c r="C669" s="297"/>
      <c r="D669" s="297"/>
      <c r="E669" s="296"/>
      <c r="F669" s="296"/>
      <c r="G669" s="297"/>
      <c r="H669" s="296"/>
      <c r="I669" s="296"/>
      <c r="J669" s="296"/>
      <c r="K669" s="295"/>
      <c r="L669" s="295"/>
      <c r="M669" s="295"/>
      <c r="N669" s="295"/>
      <c r="O669" s="295"/>
      <c r="P669" s="295"/>
      <c r="Q669" s="295"/>
      <c r="R669" s="295"/>
      <c r="S669" s="295"/>
      <c r="T669" s="295"/>
      <c r="U669" s="295"/>
      <c r="V669" s="295"/>
      <c r="W669" s="295"/>
      <c r="X669" s="295"/>
      <c r="Y669" s="295"/>
      <c r="Z669" s="295"/>
    </row>
    <row r="670" spans="1:26" ht="11.25" customHeight="1">
      <c r="A670" s="295"/>
      <c r="B670" s="296"/>
      <c r="C670" s="297"/>
      <c r="D670" s="297"/>
      <c r="E670" s="296"/>
      <c r="F670" s="296"/>
      <c r="G670" s="297"/>
      <c r="H670" s="296"/>
      <c r="I670" s="296"/>
      <c r="J670" s="296"/>
      <c r="K670" s="295"/>
      <c r="L670" s="295"/>
      <c r="M670" s="295"/>
      <c r="N670" s="295"/>
      <c r="O670" s="295"/>
      <c r="P670" s="295"/>
      <c r="Q670" s="295"/>
      <c r="R670" s="295"/>
      <c r="S670" s="295"/>
      <c r="T670" s="295"/>
      <c r="U670" s="295"/>
      <c r="V670" s="295"/>
      <c r="W670" s="295"/>
      <c r="X670" s="295"/>
      <c r="Y670" s="295"/>
      <c r="Z670" s="295"/>
    </row>
    <row r="671" spans="1:26" ht="11.25" customHeight="1">
      <c r="A671" s="295"/>
      <c r="B671" s="296"/>
      <c r="C671" s="297"/>
      <c r="D671" s="297"/>
      <c r="E671" s="296"/>
      <c r="F671" s="296"/>
      <c r="G671" s="297"/>
      <c r="H671" s="296"/>
      <c r="I671" s="296"/>
      <c r="J671" s="296"/>
      <c r="K671" s="295"/>
      <c r="L671" s="295"/>
      <c r="M671" s="295"/>
      <c r="N671" s="295"/>
      <c r="O671" s="295"/>
      <c r="P671" s="295"/>
      <c r="Q671" s="295"/>
      <c r="R671" s="295"/>
      <c r="S671" s="295"/>
      <c r="T671" s="295"/>
      <c r="U671" s="295"/>
      <c r="V671" s="295"/>
      <c r="W671" s="295"/>
      <c r="X671" s="295"/>
      <c r="Y671" s="295"/>
      <c r="Z671" s="295"/>
    </row>
    <row r="672" spans="1:26" ht="11.25" customHeight="1">
      <c r="A672" s="295"/>
      <c r="B672" s="296"/>
      <c r="C672" s="297"/>
      <c r="D672" s="297"/>
      <c r="E672" s="296"/>
      <c r="F672" s="296"/>
      <c r="G672" s="297"/>
      <c r="H672" s="296"/>
      <c r="I672" s="296"/>
      <c r="J672" s="296"/>
      <c r="K672" s="295"/>
      <c r="L672" s="295"/>
      <c r="M672" s="295"/>
      <c r="N672" s="295"/>
      <c r="O672" s="295"/>
      <c r="P672" s="295"/>
      <c r="Q672" s="295"/>
      <c r="R672" s="295"/>
      <c r="S672" s="295"/>
      <c r="T672" s="295"/>
      <c r="U672" s="295"/>
      <c r="V672" s="295"/>
      <c r="W672" s="295"/>
      <c r="X672" s="295"/>
      <c r="Y672" s="295"/>
      <c r="Z672" s="295"/>
    </row>
    <row r="673" spans="1:26" ht="11.25" customHeight="1">
      <c r="A673" s="295"/>
      <c r="B673" s="296"/>
      <c r="C673" s="297"/>
      <c r="D673" s="297"/>
      <c r="E673" s="296"/>
      <c r="F673" s="296"/>
      <c r="G673" s="297"/>
      <c r="H673" s="296"/>
      <c r="I673" s="296"/>
      <c r="J673" s="296"/>
      <c r="K673" s="295"/>
      <c r="L673" s="295"/>
      <c r="M673" s="295"/>
      <c r="N673" s="295"/>
      <c r="O673" s="295"/>
      <c r="P673" s="295"/>
      <c r="Q673" s="295"/>
      <c r="R673" s="295"/>
      <c r="S673" s="295"/>
      <c r="T673" s="295"/>
      <c r="U673" s="295"/>
      <c r="V673" s="295"/>
      <c r="W673" s="295"/>
      <c r="X673" s="295"/>
      <c r="Y673" s="295"/>
      <c r="Z673" s="295"/>
    </row>
    <row r="674" spans="1:26" ht="11.25" customHeight="1">
      <c r="A674" s="295"/>
      <c r="B674" s="296"/>
      <c r="C674" s="297"/>
      <c r="D674" s="297"/>
      <c r="E674" s="296"/>
      <c r="F674" s="296"/>
      <c r="G674" s="297"/>
      <c r="H674" s="296"/>
      <c r="I674" s="296"/>
      <c r="J674" s="296"/>
      <c r="K674" s="295"/>
      <c r="L674" s="295"/>
      <c r="M674" s="295"/>
      <c r="N674" s="295"/>
      <c r="O674" s="295"/>
      <c r="P674" s="295"/>
      <c r="Q674" s="295"/>
      <c r="R674" s="295"/>
      <c r="S674" s="295"/>
      <c r="T674" s="295"/>
      <c r="U674" s="295"/>
      <c r="V674" s="295"/>
      <c r="W674" s="295"/>
      <c r="X674" s="295"/>
      <c r="Y674" s="295"/>
      <c r="Z674" s="295"/>
    </row>
    <row r="675" spans="1:26" ht="11.25" customHeight="1">
      <c r="A675" s="295"/>
      <c r="B675" s="296"/>
      <c r="C675" s="297"/>
      <c r="D675" s="297"/>
      <c r="E675" s="296"/>
      <c r="F675" s="296"/>
      <c r="G675" s="297"/>
      <c r="H675" s="296"/>
      <c r="I675" s="296"/>
      <c r="J675" s="296"/>
      <c r="K675" s="295"/>
      <c r="L675" s="295"/>
      <c r="M675" s="295"/>
      <c r="N675" s="295"/>
      <c r="O675" s="295"/>
      <c r="P675" s="295"/>
      <c r="Q675" s="295"/>
      <c r="R675" s="295"/>
      <c r="S675" s="295"/>
      <c r="T675" s="295"/>
      <c r="U675" s="295"/>
      <c r="V675" s="295"/>
      <c r="W675" s="295"/>
      <c r="X675" s="295"/>
      <c r="Y675" s="295"/>
      <c r="Z675" s="295"/>
    </row>
    <row r="676" spans="1:26" ht="11.25" customHeight="1">
      <c r="A676" s="295"/>
      <c r="B676" s="296"/>
      <c r="C676" s="297"/>
      <c r="D676" s="297"/>
      <c r="E676" s="296"/>
      <c r="F676" s="296"/>
      <c r="G676" s="297"/>
      <c r="H676" s="296"/>
      <c r="I676" s="296"/>
      <c r="J676" s="296"/>
      <c r="K676" s="295"/>
      <c r="L676" s="295"/>
      <c r="M676" s="295"/>
      <c r="N676" s="295"/>
      <c r="O676" s="295"/>
      <c r="P676" s="295"/>
      <c r="Q676" s="295"/>
      <c r="R676" s="295"/>
      <c r="S676" s="295"/>
      <c r="T676" s="295"/>
      <c r="U676" s="295"/>
      <c r="V676" s="295"/>
      <c r="W676" s="295"/>
      <c r="X676" s="295"/>
      <c r="Y676" s="295"/>
      <c r="Z676" s="295"/>
    </row>
    <row r="677" spans="1:26" ht="11.25" customHeight="1">
      <c r="A677" s="295"/>
      <c r="B677" s="296"/>
      <c r="C677" s="297"/>
      <c r="D677" s="297"/>
      <c r="E677" s="296"/>
      <c r="F677" s="296"/>
      <c r="G677" s="297"/>
      <c r="H677" s="296"/>
      <c r="I677" s="296"/>
      <c r="J677" s="296"/>
      <c r="K677" s="295"/>
      <c r="L677" s="295"/>
      <c r="M677" s="295"/>
      <c r="N677" s="295"/>
      <c r="O677" s="295"/>
      <c r="P677" s="295"/>
      <c r="Q677" s="295"/>
      <c r="R677" s="295"/>
      <c r="S677" s="295"/>
      <c r="T677" s="295"/>
      <c r="U677" s="295"/>
      <c r="V677" s="295"/>
      <c r="W677" s="295"/>
      <c r="X677" s="295"/>
      <c r="Y677" s="295"/>
      <c r="Z677" s="295"/>
    </row>
    <row r="678" spans="1:26" ht="11.25" customHeight="1">
      <c r="A678" s="295"/>
      <c r="B678" s="296"/>
      <c r="C678" s="297"/>
      <c r="D678" s="297"/>
      <c r="E678" s="296"/>
      <c r="F678" s="296"/>
      <c r="G678" s="297"/>
      <c r="H678" s="296"/>
      <c r="I678" s="296"/>
      <c r="J678" s="296"/>
      <c r="K678" s="295"/>
      <c r="L678" s="295"/>
      <c r="M678" s="295"/>
      <c r="N678" s="295"/>
      <c r="O678" s="295"/>
      <c r="P678" s="295"/>
      <c r="Q678" s="295"/>
      <c r="R678" s="295"/>
      <c r="S678" s="295"/>
      <c r="T678" s="295"/>
      <c r="U678" s="295"/>
      <c r="V678" s="295"/>
      <c r="W678" s="295"/>
      <c r="X678" s="295"/>
      <c r="Y678" s="295"/>
      <c r="Z678" s="295"/>
    </row>
    <row r="679" spans="1:26" ht="11.25" customHeight="1">
      <c r="A679" s="295"/>
      <c r="B679" s="296"/>
      <c r="C679" s="297"/>
      <c r="D679" s="297"/>
      <c r="E679" s="296"/>
      <c r="F679" s="296"/>
      <c r="G679" s="297"/>
      <c r="H679" s="296"/>
      <c r="I679" s="296"/>
      <c r="J679" s="296"/>
      <c r="K679" s="295"/>
      <c r="L679" s="295"/>
      <c r="M679" s="295"/>
      <c r="N679" s="295"/>
      <c r="O679" s="295"/>
      <c r="P679" s="295"/>
      <c r="Q679" s="295"/>
      <c r="R679" s="295"/>
      <c r="S679" s="295"/>
      <c r="T679" s="295"/>
      <c r="U679" s="295"/>
      <c r="V679" s="295"/>
      <c r="W679" s="295"/>
      <c r="X679" s="295"/>
      <c r="Y679" s="295"/>
      <c r="Z679" s="295"/>
    </row>
    <row r="680" spans="1:26" ht="11.25" customHeight="1">
      <c r="A680" s="295"/>
      <c r="B680" s="296"/>
      <c r="C680" s="297"/>
      <c r="D680" s="297"/>
      <c r="E680" s="296"/>
      <c r="F680" s="296"/>
      <c r="G680" s="297"/>
      <c r="H680" s="296"/>
      <c r="I680" s="296"/>
      <c r="J680" s="296"/>
      <c r="K680" s="295"/>
      <c r="L680" s="295"/>
      <c r="M680" s="295"/>
      <c r="N680" s="295"/>
      <c r="O680" s="295"/>
      <c r="P680" s="295"/>
      <c r="Q680" s="295"/>
      <c r="R680" s="295"/>
      <c r="S680" s="295"/>
      <c r="T680" s="295"/>
      <c r="U680" s="295"/>
      <c r="V680" s="295"/>
      <c r="W680" s="295"/>
      <c r="X680" s="295"/>
      <c r="Y680" s="295"/>
      <c r="Z680" s="295"/>
    </row>
    <row r="681" spans="1:26" ht="11.25" customHeight="1">
      <c r="A681" s="295"/>
      <c r="B681" s="296"/>
      <c r="C681" s="297"/>
      <c r="D681" s="297"/>
      <c r="E681" s="296"/>
      <c r="F681" s="296"/>
      <c r="G681" s="297"/>
      <c r="H681" s="296"/>
      <c r="I681" s="296"/>
      <c r="J681" s="296"/>
      <c r="K681" s="295"/>
      <c r="L681" s="295"/>
      <c r="M681" s="295"/>
      <c r="N681" s="295"/>
      <c r="O681" s="295"/>
      <c r="P681" s="295"/>
      <c r="Q681" s="295"/>
      <c r="R681" s="295"/>
      <c r="S681" s="295"/>
      <c r="T681" s="295"/>
      <c r="U681" s="295"/>
      <c r="V681" s="295"/>
      <c r="W681" s="295"/>
      <c r="X681" s="295"/>
      <c r="Y681" s="295"/>
      <c r="Z681" s="295"/>
    </row>
    <row r="682" spans="1:26" ht="11.25" customHeight="1">
      <c r="A682" s="295"/>
      <c r="B682" s="296"/>
      <c r="C682" s="297"/>
      <c r="D682" s="297"/>
      <c r="E682" s="296"/>
      <c r="F682" s="296"/>
      <c r="G682" s="297"/>
      <c r="H682" s="296"/>
      <c r="I682" s="296"/>
      <c r="J682" s="296"/>
      <c r="K682" s="295"/>
      <c r="L682" s="295"/>
      <c r="M682" s="295"/>
      <c r="N682" s="295"/>
      <c r="O682" s="295"/>
      <c r="P682" s="295"/>
      <c r="Q682" s="295"/>
      <c r="R682" s="295"/>
      <c r="S682" s="295"/>
      <c r="T682" s="295"/>
      <c r="U682" s="295"/>
      <c r="V682" s="295"/>
      <c r="W682" s="295"/>
      <c r="X682" s="295"/>
      <c r="Y682" s="295"/>
      <c r="Z682" s="295"/>
    </row>
    <row r="683" spans="1:26" ht="11.25" customHeight="1">
      <c r="A683" s="295"/>
      <c r="B683" s="296"/>
      <c r="C683" s="297"/>
      <c r="D683" s="297"/>
      <c r="E683" s="296"/>
      <c r="F683" s="296"/>
      <c r="G683" s="297"/>
      <c r="H683" s="296"/>
      <c r="I683" s="296"/>
      <c r="J683" s="296"/>
      <c r="K683" s="295"/>
      <c r="L683" s="295"/>
      <c r="M683" s="295"/>
      <c r="N683" s="295"/>
      <c r="O683" s="295"/>
      <c r="P683" s="295"/>
      <c r="Q683" s="295"/>
      <c r="R683" s="295"/>
      <c r="S683" s="295"/>
      <c r="T683" s="295"/>
      <c r="U683" s="295"/>
      <c r="V683" s="295"/>
      <c r="W683" s="295"/>
      <c r="X683" s="295"/>
      <c r="Y683" s="295"/>
      <c r="Z683" s="295"/>
    </row>
    <row r="684" spans="1:26" ht="11.25" customHeight="1">
      <c r="A684" s="295"/>
      <c r="B684" s="296"/>
      <c r="C684" s="297"/>
      <c r="D684" s="297"/>
      <c r="E684" s="296"/>
      <c r="F684" s="296"/>
      <c r="G684" s="297"/>
      <c r="H684" s="296"/>
      <c r="I684" s="296"/>
      <c r="J684" s="296"/>
      <c r="K684" s="295"/>
      <c r="L684" s="295"/>
      <c r="M684" s="295"/>
      <c r="N684" s="295"/>
      <c r="O684" s="295"/>
      <c r="P684" s="295"/>
      <c r="Q684" s="295"/>
      <c r="R684" s="295"/>
      <c r="S684" s="295"/>
      <c r="T684" s="295"/>
      <c r="U684" s="295"/>
      <c r="V684" s="295"/>
      <c r="W684" s="295"/>
      <c r="X684" s="295"/>
      <c r="Y684" s="295"/>
      <c r="Z684" s="295"/>
    </row>
    <row r="685" spans="1:26" ht="11.25" customHeight="1">
      <c r="A685" s="295"/>
      <c r="B685" s="296"/>
      <c r="C685" s="297"/>
      <c r="D685" s="297"/>
      <c r="E685" s="296"/>
      <c r="F685" s="296"/>
      <c r="G685" s="297"/>
      <c r="H685" s="296"/>
      <c r="I685" s="296"/>
      <c r="J685" s="296"/>
      <c r="K685" s="295"/>
      <c r="L685" s="295"/>
      <c r="M685" s="295"/>
      <c r="N685" s="295"/>
      <c r="O685" s="295"/>
      <c r="P685" s="295"/>
      <c r="Q685" s="295"/>
      <c r="R685" s="295"/>
      <c r="S685" s="295"/>
      <c r="T685" s="295"/>
      <c r="U685" s="295"/>
      <c r="V685" s="295"/>
      <c r="W685" s="295"/>
      <c r="X685" s="295"/>
      <c r="Y685" s="295"/>
      <c r="Z685" s="295"/>
    </row>
    <row r="686" spans="1:26" ht="11.25" customHeight="1">
      <c r="A686" s="295"/>
      <c r="B686" s="296"/>
      <c r="C686" s="297"/>
      <c r="D686" s="297"/>
      <c r="E686" s="296"/>
      <c r="F686" s="296"/>
      <c r="G686" s="297"/>
      <c r="H686" s="296"/>
      <c r="I686" s="296"/>
      <c r="J686" s="296"/>
      <c r="K686" s="295"/>
      <c r="L686" s="295"/>
      <c r="M686" s="295"/>
      <c r="N686" s="295"/>
      <c r="O686" s="295"/>
      <c r="P686" s="295"/>
      <c r="Q686" s="295"/>
      <c r="R686" s="295"/>
      <c r="S686" s="295"/>
      <c r="T686" s="295"/>
      <c r="U686" s="295"/>
      <c r="V686" s="295"/>
      <c r="W686" s="295"/>
      <c r="X686" s="295"/>
      <c r="Y686" s="295"/>
      <c r="Z686" s="295"/>
    </row>
    <row r="687" spans="1:26" ht="11.25" customHeight="1">
      <c r="A687" s="295"/>
      <c r="B687" s="296"/>
      <c r="C687" s="297"/>
      <c r="D687" s="297"/>
      <c r="E687" s="296"/>
      <c r="F687" s="296"/>
      <c r="G687" s="297"/>
      <c r="H687" s="296"/>
      <c r="I687" s="296"/>
      <c r="J687" s="296"/>
      <c r="K687" s="295"/>
      <c r="L687" s="295"/>
      <c r="M687" s="295"/>
      <c r="N687" s="295"/>
      <c r="O687" s="295"/>
      <c r="P687" s="295"/>
      <c r="Q687" s="295"/>
      <c r="R687" s="295"/>
      <c r="S687" s="295"/>
      <c r="T687" s="295"/>
      <c r="U687" s="295"/>
      <c r="V687" s="295"/>
      <c r="W687" s="295"/>
      <c r="X687" s="295"/>
      <c r="Y687" s="295"/>
      <c r="Z687" s="295"/>
    </row>
    <row r="688" spans="1:26" ht="11.25" customHeight="1">
      <c r="A688" s="295"/>
      <c r="B688" s="296"/>
      <c r="C688" s="297"/>
      <c r="D688" s="297"/>
      <c r="E688" s="296"/>
      <c r="F688" s="296"/>
      <c r="G688" s="297"/>
      <c r="H688" s="296"/>
      <c r="I688" s="296"/>
      <c r="J688" s="296"/>
      <c r="K688" s="295"/>
      <c r="L688" s="295"/>
      <c r="M688" s="295"/>
      <c r="N688" s="295"/>
      <c r="O688" s="295"/>
      <c r="P688" s="295"/>
      <c r="Q688" s="295"/>
      <c r="R688" s="295"/>
      <c r="S688" s="295"/>
      <c r="T688" s="295"/>
      <c r="U688" s="295"/>
      <c r="V688" s="295"/>
      <c r="W688" s="295"/>
      <c r="X688" s="295"/>
      <c r="Y688" s="295"/>
      <c r="Z688" s="295"/>
    </row>
    <row r="689" spans="1:26" ht="11.25" customHeight="1">
      <c r="A689" s="295"/>
      <c r="B689" s="296"/>
      <c r="C689" s="297"/>
      <c r="D689" s="297"/>
      <c r="E689" s="296"/>
      <c r="F689" s="296"/>
      <c r="G689" s="297"/>
      <c r="H689" s="296"/>
      <c r="I689" s="296"/>
      <c r="J689" s="296"/>
      <c r="K689" s="295"/>
      <c r="L689" s="295"/>
      <c r="M689" s="295"/>
      <c r="N689" s="295"/>
      <c r="O689" s="295"/>
      <c r="P689" s="295"/>
      <c r="Q689" s="295"/>
      <c r="R689" s="295"/>
      <c r="S689" s="295"/>
      <c r="T689" s="295"/>
      <c r="U689" s="295"/>
      <c r="V689" s="295"/>
      <c r="W689" s="295"/>
      <c r="X689" s="295"/>
      <c r="Y689" s="295"/>
      <c r="Z689" s="295"/>
    </row>
    <row r="690" spans="1:26" ht="11.25" customHeight="1">
      <c r="A690" s="295"/>
      <c r="B690" s="296"/>
      <c r="C690" s="297"/>
      <c r="D690" s="297"/>
      <c r="E690" s="296"/>
      <c r="F690" s="296"/>
      <c r="G690" s="297"/>
      <c r="H690" s="296"/>
      <c r="I690" s="296"/>
      <c r="J690" s="296"/>
      <c r="K690" s="295"/>
      <c r="L690" s="295"/>
      <c r="M690" s="295"/>
      <c r="N690" s="295"/>
      <c r="O690" s="295"/>
      <c r="P690" s="295"/>
      <c r="Q690" s="295"/>
      <c r="R690" s="295"/>
      <c r="S690" s="295"/>
      <c r="T690" s="295"/>
      <c r="U690" s="295"/>
      <c r="V690" s="295"/>
      <c r="W690" s="295"/>
      <c r="X690" s="295"/>
      <c r="Y690" s="295"/>
      <c r="Z690" s="295"/>
    </row>
    <row r="691" spans="1:26" ht="11.25" customHeight="1">
      <c r="A691" s="295"/>
      <c r="B691" s="296"/>
      <c r="C691" s="297"/>
      <c r="D691" s="297"/>
      <c r="E691" s="296"/>
      <c r="F691" s="296"/>
      <c r="G691" s="297"/>
      <c r="H691" s="296"/>
      <c r="I691" s="296"/>
      <c r="J691" s="296"/>
      <c r="K691" s="295"/>
      <c r="L691" s="295"/>
      <c r="M691" s="295"/>
      <c r="N691" s="295"/>
      <c r="O691" s="295"/>
      <c r="P691" s="295"/>
      <c r="Q691" s="295"/>
      <c r="R691" s="295"/>
      <c r="S691" s="295"/>
      <c r="T691" s="295"/>
      <c r="U691" s="295"/>
      <c r="V691" s="295"/>
      <c r="W691" s="295"/>
      <c r="X691" s="295"/>
      <c r="Y691" s="295"/>
      <c r="Z691" s="295"/>
    </row>
    <row r="692" spans="1:26" ht="11.25" customHeight="1">
      <c r="A692" s="295"/>
      <c r="B692" s="296"/>
      <c r="C692" s="297"/>
      <c r="D692" s="297"/>
      <c r="E692" s="296"/>
      <c r="F692" s="296"/>
      <c r="G692" s="297"/>
      <c r="H692" s="296"/>
      <c r="I692" s="296"/>
      <c r="J692" s="296"/>
      <c r="K692" s="295"/>
      <c r="L692" s="295"/>
      <c r="M692" s="295"/>
      <c r="N692" s="295"/>
      <c r="O692" s="295"/>
      <c r="P692" s="295"/>
      <c r="Q692" s="295"/>
      <c r="R692" s="295"/>
      <c r="S692" s="295"/>
      <c r="T692" s="295"/>
      <c r="U692" s="295"/>
      <c r="V692" s="295"/>
      <c r="W692" s="295"/>
      <c r="X692" s="295"/>
      <c r="Y692" s="295"/>
      <c r="Z692" s="295"/>
    </row>
    <row r="693" spans="1:26" ht="11.25" customHeight="1">
      <c r="A693" s="295"/>
      <c r="B693" s="296"/>
      <c r="C693" s="297"/>
      <c r="D693" s="297"/>
      <c r="E693" s="296"/>
      <c r="F693" s="296"/>
      <c r="G693" s="297"/>
      <c r="H693" s="296"/>
      <c r="I693" s="296"/>
      <c r="J693" s="296"/>
      <c r="K693" s="295"/>
      <c r="L693" s="295"/>
      <c r="M693" s="295"/>
      <c r="N693" s="295"/>
      <c r="O693" s="295"/>
      <c r="P693" s="295"/>
      <c r="Q693" s="295"/>
      <c r="R693" s="295"/>
      <c r="S693" s="295"/>
      <c r="T693" s="295"/>
      <c r="U693" s="295"/>
      <c r="V693" s="295"/>
      <c r="W693" s="295"/>
      <c r="X693" s="295"/>
      <c r="Y693" s="295"/>
      <c r="Z693" s="295"/>
    </row>
    <row r="694" spans="1:26" ht="11.25" customHeight="1">
      <c r="A694" s="295"/>
      <c r="B694" s="296"/>
      <c r="C694" s="297"/>
      <c r="D694" s="297"/>
      <c r="E694" s="296"/>
      <c r="F694" s="296"/>
      <c r="G694" s="297"/>
      <c r="H694" s="296"/>
      <c r="I694" s="296"/>
      <c r="J694" s="296"/>
      <c r="K694" s="295"/>
      <c r="L694" s="295"/>
      <c r="M694" s="295"/>
      <c r="N694" s="295"/>
      <c r="O694" s="295"/>
      <c r="P694" s="295"/>
      <c r="Q694" s="295"/>
      <c r="R694" s="295"/>
      <c r="S694" s="295"/>
      <c r="T694" s="295"/>
      <c r="U694" s="295"/>
      <c r="V694" s="295"/>
      <c r="W694" s="295"/>
      <c r="X694" s="295"/>
      <c r="Y694" s="295"/>
      <c r="Z694" s="295"/>
    </row>
    <row r="695" spans="1:26" ht="11.25" customHeight="1">
      <c r="A695" s="295"/>
      <c r="B695" s="296"/>
      <c r="C695" s="297"/>
      <c r="D695" s="297"/>
      <c r="E695" s="296"/>
      <c r="F695" s="296"/>
      <c r="G695" s="297"/>
      <c r="H695" s="296"/>
      <c r="I695" s="296"/>
      <c r="J695" s="296"/>
      <c r="K695" s="295"/>
      <c r="L695" s="295"/>
      <c r="M695" s="295"/>
      <c r="N695" s="295"/>
      <c r="O695" s="295"/>
      <c r="P695" s="295"/>
      <c r="Q695" s="295"/>
      <c r="R695" s="295"/>
      <c r="S695" s="295"/>
      <c r="T695" s="295"/>
      <c r="U695" s="295"/>
      <c r="V695" s="295"/>
      <c r="W695" s="295"/>
      <c r="X695" s="295"/>
      <c r="Y695" s="295"/>
      <c r="Z695" s="295"/>
    </row>
    <row r="696" spans="1:26" ht="11.25" customHeight="1">
      <c r="A696" s="295"/>
      <c r="B696" s="296"/>
      <c r="C696" s="297"/>
      <c r="D696" s="297"/>
      <c r="E696" s="296"/>
      <c r="F696" s="296"/>
      <c r="G696" s="297"/>
      <c r="H696" s="296"/>
      <c r="I696" s="296"/>
      <c r="J696" s="296"/>
      <c r="K696" s="295"/>
      <c r="L696" s="295"/>
      <c r="M696" s="295"/>
      <c r="N696" s="295"/>
      <c r="O696" s="295"/>
      <c r="P696" s="295"/>
      <c r="Q696" s="295"/>
      <c r="R696" s="295"/>
      <c r="S696" s="295"/>
      <c r="T696" s="295"/>
      <c r="U696" s="295"/>
      <c r="V696" s="295"/>
      <c r="W696" s="295"/>
      <c r="X696" s="295"/>
      <c r="Y696" s="295"/>
      <c r="Z696" s="295"/>
    </row>
    <row r="697" spans="1:26" ht="11.25" customHeight="1">
      <c r="A697" s="295"/>
      <c r="B697" s="296"/>
      <c r="C697" s="297"/>
      <c r="D697" s="297"/>
      <c r="E697" s="296"/>
      <c r="F697" s="296"/>
      <c r="G697" s="297"/>
      <c r="H697" s="296"/>
      <c r="I697" s="296"/>
      <c r="J697" s="296"/>
      <c r="K697" s="295"/>
      <c r="L697" s="295"/>
      <c r="M697" s="295"/>
      <c r="N697" s="295"/>
      <c r="O697" s="295"/>
      <c r="P697" s="295"/>
      <c r="Q697" s="295"/>
      <c r="R697" s="295"/>
      <c r="S697" s="295"/>
      <c r="T697" s="295"/>
      <c r="U697" s="295"/>
      <c r="V697" s="295"/>
      <c r="W697" s="295"/>
      <c r="X697" s="295"/>
      <c r="Y697" s="295"/>
      <c r="Z697" s="295"/>
    </row>
    <row r="698" spans="1:26" ht="11.25" customHeight="1">
      <c r="A698" s="295"/>
      <c r="B698" s="296"/>
      <c r="C698" s="297"/>
      <c r="D698" s="297"/>
      <c r="E698" s="296"/>
      <c r="F698" s="296"/>
      <c r="G698" s="297"/>
      <c r="H698" s="296"/>
      <c r="I698" s="296"/>
      <c r="J698" s="296"/>
      <c r="K698" s="295"/>
      <c r="L698" s="295"/>
      <c r="M698" s="295"/>
      <c r="N698" s="295"/>
      <c r="O698" s="295"/>
      <c r="P698" s="295"/>
      <c r="Q698" s="295"/>
      <c r="R698" s="295"/>
      <c r="S698" s="295"/>
      <c r="T698" s="295"/>
      <c r="U698" s="295"/>
      <c r="V698" s="295"/>
      <c r="W698" s="295"/>
      <c r="X698" s="295"/>
      <c r="Y698" s="295"/>
      <c r="Z698" s="295"/>
    </row>
    <row r="699" spans="1:26" ht="11.25" customHeight="1">
      <c r="A699" s="295"/>
      <c r="B699" s="296"/>
      <c r="C699" s="297"/>
      <c r="D699" s="297"/>
      <c r="E699" s="296"/>
      <c r="F699" s="296"/>
      <c r="G699" s="297"/>
      <c r="H699" s="296"/>
      <c r="I699" s="296"/>
      <c r="J699" s="296"/>
      <c r="K699" s="295"/>
      <c r="L699" s="295"/>
      <c r="M699" s="295"/>
      <c r="N699" s="295"/>
      <c r="O699" s="295"/>
      <c r="P699" s="295"/>
      <c r="Q699" s="295"/>
      <c r="R699" s="295"/>
      <c r="S699" s="295"/>
      <c r="T699" s="295"/>
      <c r="U699" s="295"/>
      <c r="V699" s="295"/>
      <c r="W699" s="295"/>
      <c r="X699" s="295"/>
      <c r="Y699" s="295"/>
      <c r="Z699" s="295"/>
    </row>
    <row r="700" spans="1:26" ht="11.25" customHeight="1">
      <c r="A700" s="295"/>
      <c r="B700" s="296"/>
      <c r="C700" s="297"/>
      <c r="D700" s="297"/>
      <c r="E700" s="296"/>
      <c r="F700" s="296"/>
      <c r="G700" s="297"/>
      <c r="H700" s="296"/>
      <c r="I700" s="296"/>
      <c r="J700" s="296"/>
      <c r="K700" s="295"/>
      <c r="L700" s="295"/>
      <c r="M700" s="295"/>
      <c r="N700" s="295"/>
      <c r="O700" s="295"/>
      <c r="P700" s="295"/>
      <c r="Q700" s="295"/>
      <c r="R700" s="295"/>
      <c r="S700" s="295"/>
      <c r="T700" s="295"/>
      <c r="U700" s="295"/>
      <c r="V700" s="295"/>
      <c r="W700" s="295"/>
      <c r="X700" s="295"/>
      <c r="Y700" s="295"/>
      <c r="Z700" s="295"/>
    </row>
    <row r="701" spans="1:26" ht="11.25" customHeight="1">
      <c r="A701" s="295"/>
      <c r="B701" s="296"/>
      <c r="C701" s="297"/>
      <c r="D701" s="297"/>
      <c r="E701" s="296"/>
      <c r="F701" s="296"/>
      <c r="G701" s="297"/>
      <c r="H701" s="296"/>
      <c r="I701" s="296"/>
      <c r="J701" s="296"/>
      <c r="K701" s="295"/>
      <c r="L701" s="295"/>
      <c r="M701" s="295"/>
      <c r="N701" s="295"/>
      <c r="O701" s="295"/>
      <c r="P701" s="295"/>
      <c r="Q701" s="295"/>
      <c r="R701" s="295"/>
      <c r="S701" s="295"/>
      <c r="T701" s="295"/>
      <c r="U701" s="295"/>
      <c r="V701" s="295"/>
      <c r="W701" s="295"/>
      <c r="X701" s="295"/>
      <c r="Y701" s="295"/>
      <c r="Z701" s="295"/>
    </row>
    <row r="702" spans="1:26" ht="11.25" customHeight="1">
      <c r="A702" s="295"/>
      <c r="B702" s="296"/>
      <c r="C702" s="297"/>
      <c r="D702" s="297"/>
      <c r="E702" s="296"/>
      <c r="F702" s="296"/>
      <c r="G702" s="297"/>
      <c r="H702" s="296"/>
      <c r="I702" s="296"/>
      <c r="J702" s="296"/>
      <c r="K702" s="295"/>
      <c r="L702" s="295"/>
      <c r="M702" s="295"/>
      <c r="N702" s="295"/>
      <c r="O702" s="295"/>
      <c r="P702" s="295"/>
      <c r="Q702" s="295"/>
      <c r="R702" s="295"/>
      <c r="S702" s="295"/>
      <c r="T702" s="295"/>
      <c r="U702" s="295"/>
      <c r="V702" s="295"/>
      <c r="W702" s="295"/>
      <c r="X702" s="295"/>
      <c r="Y702" s="295"/>
      <c r="Z702" s="295"/>
    </row>
    <row r="703" spans="1:26" ht="11.25" customHeight="1">
      <c r="A703" s="295"/>
      <c r="B703" s="296"/>
      <c r="C703" s="297"/>
      <c r="D703" s="297"/>
      <c r="E703" s="296"/>
      <c r="F703" s="296"/>
      <c r="G703" s="297"/>
      <c r="H703" s="296"/>
      <c r="I703" s="296"/>
      <c r="J703" s="296"/>
      <c r="K703" s="295"/>
      <c r="L703" s="295"/>
      <c r="M703" s="295"/>
      <c r="N703" s="295"/>
      <c r="O703" s="295"/>
      <c r="P703" s="295"/>
      <c r="Q703" s="295"/>
      <c r="R703" s="295"/>
      <c r="S703" s="295"/>
      <c r="T703" s="295"/>
      <c r="U703" s="295"/>
      <c r="V703" s="295"/>
      <c r="W703" s="295"/>
      <c r="X703" s="295"/>
      <c r="Y703" s="295"/>
      <c r="Z703" s="295"/>
    </row>
    <row r="704" spans="1:26" ht="11.25" customHeight="1">
      <c r="A704" s="295"/>
      <c r="B704" s="296"/>
      <c r="C704" s="297"/>
      <c r="D704" s="297"/>
      <c r="E704" s="296"/>
      <c r="F704" s="296"/>
      <c r="G704" s="297"/>
      <c r="H704" s="296"/>
      <c r="I704" s="296"/>
      <c r="J704" s="296"/>
      <c r="K704" s="295"/>
      <c r="L704" s="295"/>
      <c r="M704" s="295"/>
      <c r="N704" s="295"/>
      <c r="O704" s="295"/>
      <c r="P704" s="295"/>
      <c r="Q704" s="295"/>
      <c r="R704" s="295"/>
      <c r="S704" s="295"/>
      <c r="T704" s="295"/>
      <c r="U704" s="295"/>
      <c r="V704" s="295"/>
      <c r="W704" s="295"/>
      <c r="X704" s="295"/>
      <c r="Y704" s="295"/>
      <c r="Z704" s="295"/>
    </row>
    <row r="705" spans="1:26" ht="11.25" customHeight="1">
      <c r="A705" s="295"/>
      <c r="B705" s="296"/>
      <c r="C705" s="297"/>
      <c r="D705" s="297"/>
      <c r="E705" s="296"/>
      <c r="F705" s="296"/>
      <c r="G705" s="297"/>
      <c r="H705" s="296"/>
      <c r="I705" s="296"/>
      <c r="J705" s="296"/>
      <c r="K705" s="295"/>
      <c r="L705" s="295"/>
      <c r="M705" s="295"/>
      <c r="N705" s="295"/>
      <c r="O705" s="295"/>
      <c r="P705" s="295"/>
      <c r="Q705" s="295"/>
      <c r="R705" s="295"/>
      <c r="S705" s="295"/>
      <c r="T705" s="295"/>
      <c r="U705" s="295"/>
      <c r="V705" s="295"/>
      <c r="W705" s="295"/>
      <c r="X705" s="295"/>
      <c r="Y705" s="295"/>
      <c r="Z705" s="295"/>
    </row>
    <row r="706" spans="1:26" ht="11.25" customHeight="1">
      <c r="A706" s="295"/>
      <c r="B706" s="296"/>
      <c r="C706" s="297"/>
      <c r="D706" s="297"/>
      <c r="E706" s="296"/>
      <c r="F706" s="296"/>
      <c r="G706" s="297"/>
      <c r="H706" s="296"/>
      <c r="I706" s="296"/>
      <c r="J706" s="296"/>
      <c r="K706" s="295"/>
      <c r="L706" s="295"/>
      <c r="M706" s="295"/>
      <c r="N706" s="295"/>
      <c r="O706" s="295"/>
      <c r="P706" s="295"/>
      <c r="Q706" s="295"/>
      <c r="R706" s="295"/>
      <c r="S706" s="295"/>
      <c r="T706" s="295"/>
      <c r="U706" s="295"/>
      <c r="V706" s="295"/>
      <c r="W706" s="295"/>
      <c r="X706" s="295"/>
      <c r="Y706" s="295"/>
      <c r="Z706" s="295"/>
    </row>
    <row r="707" spans="1:26" ht="11.25" customHeight="1">
      <c r="A707" s="295"/>
      <c r="B707" s="296"/>
      <c r="C707" s="297"/>
      <c r="D707" s="297"/>
      <c r="E707" s="296"/>
      <c r="F707" s="296"/>
      <c r="G707" s="297"/>
      <c r="H707" s="296"/>
      <c r="I707" s="296"/>
      <c r="J707" s="296"/>
      <c r="K707" s="295"/>
      <c r="L707" s="295"/>
      <c r="M707" s="295"/>
      <c r="N707" s="295"/>
      <c r="O707" s="295"/>
      <c r="P707" s="295"/>
      <c r="Q707" s="295"/>
      <c r="R707" s="295"/>
      <c r="S707" s="295"/>
      <c r="T707" s="295"/>
      <c r="U707" s="295"/>
      <c r="V707" s="295"/>
      <c r="W707" s="295"/>
      <c r="X707" s="295"/>
      <c r="Y707" s="295"/>
      <c r="Z707" s="295"/>
    </row>
    <row r="708" spans="1:26" ht="11.25" customHeight="1">
      <c r="A708" s="295"/>
      <c r="B708" s="296"/>
      <c r="C708" s="297"/>
      <c r="D708" s="297"/>
      <c r="E708" s="296"/>
      <c r="F708" s="296"/>
      <c r="G708" s="297"/>
      <c r="H708" s="296"/>
      <c r="I708" s="296"/>
      <c r="J708" s="296"/>
      <c r="K708" s="295"/>
      <c r="L708" s="295"/>
      <c r="M708" s="295"/>
      <c r="N708" s="295"/>
      <c r="O708" s="295"/>
      <c r="P708" s="295"/>
      <c r="Q708" s="295"/>
      <c r="R708" s="295"/>
      <c r="S708" s="295"/>
      <c r="T708" s="295"/>
      <c r="U708" s="295"/>
      <c r="V708" s="295"/>
      <c r="W708" s="295"/>
      <c r="X708" s="295"/>
      <c r="Y708" s="295"/>
      <c r="Z708" s="295"/>
    </row>
    <row r="709" spans="1:26" ht="11.25" customHeight="1">
      <c r="A709" s="295"/>
      <c r="B709" s="296"/>
      <c r="C709" s="297"/>
      <c r="D709" s="297"/>
      <c r="E709" s="296"/>
      <c r="F709" s="296"/>
      <c r="G709" s="297"/>
      <c r="H709" s="296"/>
      <c r="I709" s="296"/>
      <c r="J709" s="296"/>
      <c r="K709" s="295"/>
      <c r="L709" s="295"/>
      <c r="M709" s="295"/>
      <c r="N709" s="295"/>
      <c r="O709" s="295"/>
      <c r="P709" s="295"/>
      <c r="Q709" s="295"/>
      <c r="R709" s="295"/>
      <c r="S709" s="295"/>
      <c r="T709" s="295"/>
      <c r="U709" s="295"/>
      <c r="V709" s="295"/>
      <c r="W709" s="295"/>
      <c r="X709" s="295"/>
      <c r="Y709" s="295"/>
      <c r="Z709" s="295"/>
    </row>
    <row r="710" spans="1:26" ht="11.25" customHeight="1">
      <c r="A710" s="295"/>
      <c r="B710" s="296"/>
      <c r="C710" s="297"/>
      <c r="D710" s="297"/>
      <c r="E710" s="296"/>
      <c r="F710" s="296"/>
      <c r="G710" s="297"/>
      <c r="H710" s="296"/>
      <c r="I710" s="296"/>
      <c r="J710" s="296"/>
      <c r="K710" s="295"/>
      <c r="L710" s="295"/>
      <c r="M710" s="295"/>
      <c r="N710" s="295"/>
      <c r="O710" s="295"/>
      <c r="P710" s="295"/>
      <c r="Q710" s="295"/>
      <c r="R710" s="295"/>
      <c r="S710" s="295"/>
      <c r="T710" s="295"/>
      <c r="U710" s="295"/>
      <c r="V710" s="295"/>
      <c r="W710" s="295"/>
      <c r="X710" s="295"/>
      <c r="Y710" s="295"/>
      <c r="Z710" s="295"/>
    </row>
    <row r="711" spans="1:26" ht="11.25" customHeight="1">
      <c r="A711" s="295"/>
      <c r="B711" s="296"/>
      <c r="C711" s="297"/>
      <c r="D711" s="297"/>
      <c r="E711" s="296"/>
      <c r="F711" s="296"/>
      <c r="G711" s="297"/>
      <c r="H711" s="296"/>
      <c r="I711" s="296"/>
      <c r="J711" s="296"/>
      <c r="K711" s="295"/>
      <c r="L711" s="295"/>
      <c r="M711" s="295"/>
      <c r="N711" s="295"/>
      <c r="O711" s="295"/>
      <c r="P711" s="295"/>
      <c r="Q711" s="295"/>
      <c r="R711" s="295"/>
      <c r="S711" s="295"/>
      <c r="T711" s="295"/>
      <c r="U711" s="295"/>
      <c r="V711" s="295"/>
      <c r="W711" s="295"/>
      <c r="X711" s="295"/>
      <c r="Y711" s="295"/>
      <c r="Z711" s="295"/>
    </row>
    <row r="712" spans="1:26" ht="11.25" customHeight="1">
      <c r="A712" s="295"/>
      <c r="B712" s="296"/>
      <c r="C712" s="297"/>
      <c r="D712" s="297"/>
      <c r="E712" s="296"/>
      <c r="F712" s="296"/>
      <c r="G712" s="297"/>
      <c r="H712" s="296"/>
      <c r="I712" s="296"/>
      <c r="J712" s="296"/>
      <c r="K712" s="295"/>
      <c r="L712" s="295"/>
      <c r="M712" s="295"/>
      <c r="N712" s="295"/>
      <c r="O712" s="295"/>
      <c r="P712" s="295"/>
      <c r="Q712" s="295"/>
      <c r="R712" s="295"/>
      <c r="S712" s="295"/>
      <c r="T712" s="295"/>
      <c r="U712" s="295"/>
      <c r="V712" s="295"/>
      <c r="W712" s="295"/>
      <c r="X712" s="295"/>
      <c r="Y712" s="295"/>
      <c r="Z712" s="295"/>
    </row>
    <row r="713" spans="1:26" ht="11.25" customHeight="1">
      <c r="A713" s="295"/>
      <c r="B713" s="296"/>
      <c r="C713" s="297"/>
      <c r="D713" s="297"/>
      <c r="E713" s="296"/>
      <c r="F713" s="296"/>
      <c r="G713" s="297"/>
      <c r="H713" s="296"/>
      <c r="I713" s="296"/>
      <c r="J713" s="296"/>
      <c r="K713" s="295"/>
      <c r="L713" s="295"/>
      <c r="M713" s="295"/>
      <c r="N713" s="295"/>
      <c r="O713" s="295"/>
      <c r="P713" s="295"/>
      <c r="Q713" s="295"/>
      <c r="R713" s="295"/>
      <c r="S713" s="295"/>
      <c r="T713" s="295"/>
      <c r="U713" s="295"/>
      <c r="V713" s="295"/>
      <c r="W713" s="295"/>
      <c r="X713" s="295"/>
      <c r="Y713" s="295"/>
      <c r="Z713" s="295"/>
    </row>
    <row r="714" spans="1:26" ht="11.25" customHeight="1">
      <c r="A714" s="295"/>
      <c r="B714" s="296"/>
      <c r="C714" s="297"/>
      <c r="D714" s="297"/>
      <c r="E714" s="296"/>
      <c r="F714" s="296"/>
      <c r="G714" s="297"/>
      <c r="H714" s="296"/>
      <c r="I714" s="296"/>
      <c r="J714" s="296"/>
      <c r="K714" s="295"/>
      <c r="L714" s="295"/>
      <c r="M714" s="295"/>
      <c r="N714" s="295"/>
      <c r="O714" s="295"/>
      <c r="P714" s="295"/>
      <c r="Q714" s="295"/>
      <c r="R714" s="295"/>
      <c r="S714" s="295"/>
      <c r="T714" s="295"/>
      <c r="U714" s="295"/>
      <c r="V714" s="295"/>
      <c r="W714" s="295"/>
      <c r="X714" s="295"/>
      <c r="Y714" s="295"/>
      <c r="Z714" s="295"/>
    </row>
    <row r="715" spans="1:26" ht="11.25" customHeight="1">
      <c r="A715" s="295"/>
      <c r="B715" s="296"/>
      <c r="C715" s="297"/>
      <c r="D715" s="297"/>
      <c r="E715" s="296"/>
      <c r="F715" s="296"/>
      <c r="G715" s="297"/>
      <c r="H715" s="296"/>
      <c r="I715" s="296"/>
      <c r="J715" s="296"/>
      <c r="K715" s="295"/>
      <c r="L715" s="295"/>
      <c r="M715" s="295"/>
      <c r="N715" s="295"/>
      <c r="O715" s="295"/>
      <c r="P715" s="295"/>
      <c r="Q715" s="295"/>
      <c r="R715" s="295"/>
      <c r="S715" s="295"/>
      <c r="T715" s="295"/>
      <c r="U715" s="295"/>
      <c r="V715" s="295"/>
      <c r="W715" s="295"/>
      <c r="X715" s="295"/>
      <c r="Y715" s="295"/>
      <c r="Z715" s="295"/>
    </row>
    <row r="716" spans="1:26" ht="11.25" customHeight="1">
      <c r="A716" s="295"/>
      <c r="B716" s="296"/>
      <c r="C716" s="297"/>
      <c r="D716" s="297"/>
      <c r="E716" s="296"/>
      <c r="F716" s="296"/>
      <c r="G716" s="297"/>
      <c r="H716" s="296"/>
      <c r="I716" s="296"/>
      <c r="J716" s="296"/>
      <c r="K716" s="295"/>
      <c r="L716" s="295"/>
      <c r="M716" s="295"/>
      <c r="N716" s="295"/>
      <c r="O716" s="295"/>
      <c r="P716" s="295"/>
      <c r="Q716" s="295"/>
      <c r="R716" s="295"/>
      <c r="S716" s="295"/>
      <c r="T716" s="295"/>
      <c r="U716" s="295"/>
      <c r="V716" s="295"/>
      <c r="W716" s="295"/>
      <c r="X716" s="295"/>
      <c r="Y716" s="295"/>
      <c r="Z716" s="295"/>
    </row>
    <row r="717" spans="1:26" ht="11.25" customHeight="1">
      <c r="A717" s="295"/>
      <c r="B717" s="296"/>
      <c r="C717" s="297"/>
      <c r="D717" s="297"/>
      <c r="E717" s="296"/>
      <c r="F717" s="296"/>
      <c r="G717" s="297"/>
      <c r="H717" s="296"/>
      <c r="I717" s="296"/>
      <c r="J717" s="296"/>
      <c r="K717" s="295"/>
      <c r="L717" s="295"/>
      <c r="M717" s="295"/>
      <c r="N717" s="295"/>
      <c r="O717" s="295"/>
      <c r="P717" s="295"/>
      <c r="Q717" s="295"/>
      <c r="R717" s="295"/>
      <c r="S717" s="295"/>
      <c r="T717" s="295"/>
      <c r="U717" s="295"/>
      <c r="V717" s="295"/>
      <c r="W717" s="295"/>
      <c r="X717" s="295"/>
      <c r="Y717" s="295"/>
      <c r="Z717" s="295"/>
    </row>
    <row r="718" spans="1:26" ht="11.25" customHeight="1">
      <c r="A718" s="295"/>
      <c r="B718" s="296"/>
      <c r="C718" s="297"/>
      <c r="D718" s="297"/>
      <c r="E718" s="296"/>
      <c r="F718" s="296"/>
      <c r="G718" s="297"/>
      <c r="H718" s="296"/>
      <c r="I718" s="296"/>
      <c r="J718" s="296"/>
      <c r="K718" s="295"/>
      <c r="L718" s="295"/>
      <c r="M718" s="295"/>
      <c r="N718" s="295"/>
      <c r="O718" s="295"/>
      <c r="P718" s="295"/>
      <c r="Q718" s="295"/>
      <c r="R718" s="295"/>
      <c r="S718" s="295"/>
      <c r="T718" s="295"/>
      <c r="U718" s="295"/>
      <c r="V718" s="295"/>
      <c r="W718" s="295"/>
      <c r="X718" s="295"/>
      <c r="Y718" s="295"/>
      <c r="Z718" s="295"/>
    </row>
    <row r="719" spans="1:26" ht="11.25" customHeight="1">
      <c r="A719" s="295"/>
      <c r="B719" s="296"/>
      <c r="C719" s="297"/>
      <c r="D719" s="297"/>
      <c r="E719" s="296"/>
      <c r="F719" s="296"/>
      <c r="G719" s="297"/>
      <c r="H719" s="296"/>
      <c r="I719" s="296"/>
      <c r="J719" s="296"/>
      <c r="K719" s="295"/>
      <c r="L719" s="295"/>
      <c r="M719" s="295"/>
      <c r="N719" s="295"/>
      <c r="O719" s="295"/>
      <c r="P719" s="295"/>
      <c r="Q719" s="295"/>
      <c r="R719" s="295"/>
      <c r="S719" s="295"/>
      <c r="T719" s="295"/>
      <c r="U719" s="295"/>
      <c r="V719" s="295"/>
      <c r="W719" s="295"/>
      <c r="X719" s="295"/>
      <c r="Y719" s="295"/>
      <c r="Z719" s="295"/>
    </row>
    <row r="720" spans="1:26" ht="11.25" customHeight="1">
      <c r="A720" s="295"/>
      <c r="B720" s="296"/>
      <c r="C720" s="297"/>
      <c r="D720" s="297"/>
      <c r="E720" s="296"/>
      <c r="F720" s="296"/>
      <c r="G720" s="297"/>
      <c r="H720" s="296"/>
      <c r="I720" s="296"/>
      <c r="J720" s="296"/>
      <c r="K720" s="295"/>
      <c r="L720" s="295"/>
      <c r="M720" s="295"/>
      <c r="N720" s="295"/>
      <c r="O720" s="295"/>
      <c r="P720" s="295"/>
      <c r="Q720" s="295"/>
      <c r="R720" s="295"/>
      <c r="S720" s="295"/>
      <c r="T720" s="295"/>
      <c r="U720" s="295"/>
      <c r="V720" s="295"/>
      <c r="W720" s="295"/>
      <c r="X720" s="295"/>
      <c r="Y720" s="295"/>
      <c r="Z720" s="295"/>
    </row>
    <row r="721" spans="1:26" ht="11.25" customHeight="1">
      <c r="A721" s="295"/>
      <c r="B721" s="296"/>
      <c r="C721" s="297"/>
      <c r="D721" s="297"/>
      <c r="E721" s="296"/>
      <c r="F721" s="296"/>
      <c r="G721" s="297"/>
      <c r="H721" s="296"/>
      <c r="I721" s="296"/>
      <c r="J721" s="296"/>
      <c r="K721" s="295"/>
      <c r="L721" s="295"/>
      <c r="M721" s="295"/>
      <c r="N721" s="295"/>
      <c r="O721" s="295"/>
      <c r="P721" s="295"/>
      <c r="Q721" s="295"/>
      <c r="R721" s="295"/>
      <c r="S721" s="295"/>
      <c r="T721" s="295"/>
      <c r="U721" s="295"/>
      <c r="V721" s="295"/>
      <c r="W721" s="295"/>
      <c r="X721" s="295"/>
      <c r="Y721" s="295"/>
      <c r="Z721" s="295"/>
    </row>
    <row r="722" spans="1:26" ht="11.25" customHeight="1">
      <c r="A722" s="295"/>
      <c r="B722" s="296"/>
      <c r="C722" s="297"/>
      <c r="D722" s="297"/>
      <c r="E722" s="296"/>
      <c r="F722" s="296"/>
      <c r="G722" s="297"/>
      <c r="H722" s="296"/>
      <c r="I722" s="296"/>
      <c r="J722" s="296"/>
      <c r="K722" s="295"/>
      <c r="L722" s="295"/>
      <c r="M722" s="295"/>
      <c r="N722" s="295"/>
      <c r="O722" s="295"/>
      <c r="P722" s="295"/>
      <c r="Q722" s="295"/>
      <c r="R722" s="295"/>
      <c r="S722" s="295"/>
      <c r="T722" s="295"/>
      <c r="U722" s="295"/>
      <c r="V722" s="295"/>
      <c r="W722" s="295"/>
      <c r="X722" s="295"/>
      <c r="Y722" s="295"/>
      <c r="Z722" s="295"/>
    </row>
    <row r="723" spans="1:26" ht="11.25" customHeight="1">
      <c r="A723" s="295"/>
      <c r="B723" s="296"/>
      <c r="C723" s="297"/>
      <c r="D723" s="297"/>
      <c r="E723" s="296"/>
      <c r="F723" s="296"/>
      <c r="G723" s="297"/>
      <c r="H723" s="296"/>
      <c r="I723" s="296"/>
      <c r="J723" s="296"/>
      <c r="K723" s="295"/>
      <c r="L723" s="295"/>
      <c r="M723" s="295"/>
      <c r="N723" s="295"/>
      <c r="O723" s="295"/>
      <c r="P723" s="295"/>
      <c r="Q723" s="295"/>
      <c r="R723" s="295"/>
      <c r="S723" s="295"/>
      <c r="T723" s="295"/>
      <c r="U723" s="295"/>
      <c r="V723" s="295"/>
      <c r="W723" s="295"/>
      <c r="X723" s="295"/>
      <c r="Y723" s="295"/>
      <c r="Z723" s="295"/>
    </row>
    <row r="724" spans="1:26" ht="11.25" customHeight="1">
      <c r="A724" s="295"/>
      <c r="B724" s="296"/>
      <c r="C724" s="297"/>
      <c r="D724" s="297"/>
      <c r="E724" s="296"/>
      <c r="F724" s="296"/>
      <c r="G724" s="297"/>
      <c r="H724" s="296"/>
      <c r="I724" s="296"/>
      <c r="J724" s="296"/>
      <c r="K724" s="295"/>
      <c r="L724" s="295"/>
      <c r="M724" s="295"/>
      <c r="N724" s="295"/>
      <c r="O724" s="295"/>
      <c r="P724" s="295"/>
      <c r="Q724" s="295"/>
      <c r="R724" s="295"/>
      <c r="S724" s="295"/>
      <c r="T724" s="295"/>
      <c r="U724" s="295"/>
      <c r="V724" s="295"/>
      <c r="W724" s="295"/>
      <c r="X724" s="295"/>
      <c r="Y724" s="295"/>
      <c r="Z724" s="295"/>
    </row>
    <row r="725" spans="1:26" ht="11.25" customHeight="1">
      <c r="A725" s="295"/>
      <c r="B725" s="296"/>
      <c r="C725" s="297"/>
      <c r="D725" s="297"/>
      <c r="E725" s="296"/>
      <c r="F725" s="296"/>
      <c r="G725" s="297"/>
      <c r="H725" s="296"/>
      <c r="I725" s="296"/>
      <c r="J725" s="296"/>
      <c r="K725" s="295"/>
      <c r="L725" s="295"/>
      <c r="M725" s="295"/>
      <c r="N725" s="295"/>
      <c r="O725" s="295"/>
      <c r="P725" s="295"/>
      <c r="Q725" s="295"/>
      <c r="R725" s="295"/>
      <c r="S725" s="295"/>
      <c r="T725" s="295"/>
      <c r="U725" s="295"/>
      <c r="V725" s="295"/>
      <c r="W725" s="295"/>
      <c r="X725" s="295"/>
      <c r="Y725" s="295"/>
      <c r="Z725" s="295"/>
    </row>
    <row r="726" spans="1:26" ht="11.25" customHeight="1">
      <c r="A726" s="295"/>
      <c r="B726" s="296"/>
      <c r="C726" s="297"/>
      <c r="D726" s="297"/>
      <c r="E726" s="296"/>
      <c r="F726" s="296"/>
      <c r="G726" s="297"/>
      <c r="H726" s="296"/>
      <c r="I726" s="296"/>
      <c r="J726" s="296"/>
      <c r="K726" s="295"/>
      <c r="L726" s="295"/>
      <c r="M726" s="295"/>
      <c r="N726" s="295"/>
      <c r="O726" s="295"/>
      <c r="P726" s="295"/>
      <c r="Q726" s="295"/>
      <c r="R726" s="295"/>
      <c r="S726" s="295"/>
      <c r="T726" s="295"/>
      <c r="U726" s="295"/>
      <c r="V726" s="295"/>
      <c r="W726" s="295"/>
      <c r="X726" s="295"/>
      <c r="Y726" s="295"/>
      <c r="Z726" s="295"/>
    </row>
    <row r="727" spans="1:26" ht="11.25" customHeight="1">
      <c r="A727" s="295"/>
      <c r="B727" s="296"/>
      <c r="C727" s="297"/>
      <c r="D727" s="297"/>
      <c r="E727" s="296"/>
      <c r="F727" s="296"/>
      <c r="G727" s="297"/>
      <c r="H727" s="296"/>
      <c r="I727" s="296"/>
      <c r="J727" s="296"/>
      <c r="K727" s="295"/>
      <c r="L727" s="295"/>
      <c r="M727" s="295"/>
      <c r="N727" s="295"/>
      <c r="O727" s="295"/>
      <c r="P727" s="295"/>
      <c r="Q727" s="295"/>
      <c r="R727" s="295"/>
      <c r="S727" s="295"/>
      <c r="T727" s="295"/>
      <c r="U727" s="295"/>
      <c r="V727" s="295"/>
      <c r="W727" s="295"/>
      <c r="X727" s="295"/>
      <c r="Y727" s="295"/>
      <c r="Z727" s="295"/>
    </row>
    <row r="728" spans="1:26" ht="11.25" customHeight="1">
      <c r="A728" s="295"/>
      <c r="B728" s="296"/>
      <c r="C728" s="297"/>
      <c r="D728" s="297"/>
      <c r="E728" s="296"/>
      <c r="F728" s="296"/>
      <c r="G728" s="297"/>
      <c r="H728" s="296"/>
      <c r="I728" s="296"/>
      <c r="J728" s="296"/>
      <c r="K728" s="295"/>
      <c r="L728" s="295"/>
      <c r="M728" s="295"/>
      <c r="N728" s="295"/>
      <c r="O728" s="295"/>
      <c r="P728" s="295"/>
      <c r="Q728" s="295"/>
      <c r="R728" s="295"/>
      <c r="S728" s="295"/>
      <c r="T728" s="295"/>
      <c r="U728" s="295"/>
      <c r="V728" s="295"/>
      <c r="W728" s="295"/>
      <c r="X728" s="295"/>
      <c r="Y728" s="295"/>
      <c r="Z728" s="295"/>
    </row>
    <row r="729" spans="1:26" ht="11.25" customHeight="1">
      <c r="A729" s="295"/>
      <c r="B729" s="296"/>
      <c r="C729" s="297"/>
      <c r="D729" s="297"/>
      <c r="E729" s="296"/>
      <c r="F729" s="296"/>
      <c r="G729" s="297"/>
      <c r="H729" s="296"/>
      <c r="I729" s="296"/>
      <c r="J729" s="296"/>
      <c r="K729" s="295"/>
      <c r="L729" s="295"/>
      <c r="M729" s="295"/>
      <c r="N729" s="295"/>
      <c r="O729" s="295"/>
      <c r="P729" s="295"/>
      <c r="Q729" s="295"/>
      <c r="R729" s="295"/>
      <c r="S729" s="295"/>
      <c r="T729" s="295"/>
      <c r="U729" s="295"/>
      <c r="V729" s="295"/>
      <c r="W729" s="295"/>
      <c r="X729" s="295"/>
      <c r="Y729" s="295"/>
      <c r="Z729" s="295"/>
    </row>
    <row r="730" spans="1:26" ht="11.25" customHeight="1">
      <c r="A730" s="295"/>
      <c r="B730" s="296"/>
      <c r="C730" s="297"/>
      <c r="D730" s="297"/>
      <c r="E730" s="296"/>
      <c r="F730" s="296"/>
      <c r="G730" s="297"/>
      <c r="H730" s="296"/>
      <c r="I730" s="296"/>
      <c r="J730" s="296"/>
      <c r="K730" s="295"/>
      <c r="L730" s="295"/>
      <c r="M730" s="295"/>
      <c r="N730" s="295"/>
      <c r="O730" s="295"/>
      <c r="P730" s="295"/>
      <c r="Q730" s="295"/>
      <c r="R730" s="295"/>
      <c r="S730" s="295"/>
      <c r="T730" s="295"/>
      <c r="U730" s="295"/>
      <c r="V730" s="295"/>
      <c r="W730" s="295"/>
      <c r="X730" s="295"/>
      <c r="Y730" s="295"/>
      <c r="Z730" s="295"/>
    </row>
    <row r="731" spans="1:26" ht="11.25" customHeight="1">
      <c r="A731" s="295"/>
      <c r="B731" s="296"/>
      <c r="C731" s="297"/>
      <c r="D731" s="297"/>
      <c r="E731" s="296"/>
      <c r="F731" s="296"/>
      <c r="G731" s="297"/>
      <c r="H731" s="296"/>
      <c r="I731" s="296"/>
      <c r="J731" s="296"/>
      <c r="K731" s="295"/>
      <c r="L731" s="295"/>
      <c r="M731" s="295"/>
      <c r="N731" s="295"/>
      <c r="O731" s="295"/>
      <c r="P731" s="295"/>
      <c r="Q731" s="295"/>
      <c r="R731" s="295"/>
      <c r="S731" s="295"/>
      <c r="T731" s="295"/>
      <c r="U731" s="295"/>
      <c r="V731" s="295"/>
      <c r="W731" s="295"/>
      <c r="X731" s="295"/>
      <c r="Y731" s="295"/>
      <c r="Z731" s="295"/>
    </row>
    <row r="732" spans="1:26" ht="11.25" customHeight="1">
      <c r="A732" s="295"/>
      <c r="B732" s="296"/>
      <c r="C732" s="297"/>
      <c r="D732" s="297"/>
      <c r="E732" s="296"/>
      <c r="F732" s="296"/>
      <c r="G732" s="297"/>
      <c r="H732" s="296"/>
      <c r="I732" s="296"/>
      <c r="J732" s="296"/>
      <c r="K732" s="295"/>
      <c r="L732" s="295"/>
      <c r="M732" s="295"/>
      <c r="N732" s="295"/>
      <c r="O732" s="295"/>
      <c r="P732" s="295"/>
      <c r="Q732" s="295"/>
      <c r="R732" s="295"/>
      <c r="S732" s="295"/>
      <c r="T732" s="295"/>
      <c r="U732" s="295"/>
      <c r="V732" s="295"/>
      <c r="W732" s="295"/>
      <c r="X732" s="295"/>
      <c r="Y732" s="295"/>
      <c r="Z732" s="295"/>
    </row>
    <row r="733" spans="1:26" ht="11.25" customHeight="1">
      <c r="A733" s="295"/>
      <c r="B733" s="296"/>
      <c r="C733" s="297"/>
      <c r="D733" s="297"/>
      <c r="E733" s="296"/>
      <c r="F733" s="296"/>
      <c r="G733" s="297"/>
      <c r="H733" s="296"/>
      <c r="I733" s="296"/>
      <c r="J733" s="296"/>
      <c r="K733" s="295"/>
      <c r="L733" s="295"/>
      <c r="M733" s="295"/>
      <c r="N733" s="295"/>
      <c r="O733" s="295"/>
      <c r="P733" s="295"/>
      <c r="Q733" s="295"/>
      <c r="R733" s="295"/>
      <c r="S733" s="295"/>
      <c r="T733" s="295"/>
      <c r="U733" s="295"/>
      <c r="V733" s="295"/>
      <c r="W733" s="295"/>
      <c r="X733" s="295"/>
      <c r="Y733" s="295"/>
      <c r="Z733" s="295"/>
    </row>
    <row r="734" spans="1:26" ht="11.25" customHeight="1">
      <c r="A734" s="295"/>
      <c r="B734" s="296"/>
      <c r="C734" s="297"/>
      <c r="D734" s="297"/>
      <c r="E734" s="296"/>
      <c r="F734" s="296"/>
      <c r="G734" s="297"/>
      <c r="H734" s="296"/>
      <c r="I734" s="296"/>
      <c r="J734" s="296"/>
      <c r="K734" s="295"/>
      <c r="L734" s="295"/>
      <c r="M734" s="295"/>
      <c r="N734" s="295"/>
      <c r="O734" s="295"/>
      <c r="P734" s="295"/>
      <c r="Q734" s="295"/>
      <c r="R734" s="295"/>
      <c r="S734" s="295"/>
      <c r="T734" s="295"/>
      <c r="U734" s="295"/>
      <c r="V734" s="295"/>
      <c r="W734" s="295"/>
      <c r="X734" s="295"/>
      <c r="Y734" s="295"/>
      <c r="Z734" s="295"/>
    </row>
    <row r="735" spans="1:26" ht="11.25" customHeight="1">
      <c r="A735" s="295"/>
      <c r="B735" s="296"/>
      <c r="C735" s="297"/>
      <c r="D735" s="297"/>
      <c r="E735" s="296"/>
      <c r="F735" s="296"/>
      <c r="G735" s="297"/>
      <c r="H735" s="296"/>
      <c r="I735" s="296"/>
      <c r="J735" s="296"/>
      <c r="K735" s="295"/>
      <c r="L735" s="295"/>
      <c r="M735" s="295"/>
      <c r="N735" s="295"/>
      <c r="O735" s="295"/>
      <c r="P735" s="295"/>
      <c r="Q735" s="295"/>
      <c r="R735" s="295"/>
      <c r="S735" s="295"/>
      <c r="T735" s="295"/>
      <c r="U735" s="295"/>
      <c r="V735" s="295"/>
      <c r="W735" s="295"/>
      <c r="X735" s="295"/>
      <c r="Y735" s="295"/>
      <c r="Z735" s="295"/>
    </row>
    <row r="736" spans="1:26" ht="11.25" customHeight="1">
      <c r="A736" s="295"/>
      <c r="B736" s="296"/>
      <c r="C736" s="297"/>
      <c r="D736" s="297"/>
      <c r="E736" s="296"/>
      <c r="F736" s="296"/>
      <c r="G736" s="297"/>
      <c r="H736" s="296"/>
      <c r="I736" s="296"/>
      <c r="J736" s="296"/>
      <c r="K736" s="295"/>
      <c r="L736" s="295"/>
      <c r="M736" s="295"/>
      <c r="N736" s="295"/>
      <c r="O736" s="295"/>
      <c r="P736" s="295"/>
      <c r="Q736" s="295"/>
      <c r="R736" s="295"/>
      <c r="S736" s="295"/>
      <c r="T736" s="295"/>
      <c r="U736" s="295"/>
      <c r="V736" s="295"/>
      <c r="W736" s="295"/>
      <c r="X736" s="295"/>
      <c r="Y736" s="295"/>
      <c r="Z736" s="295"/>
    </row>
    <row r="737" spans="1:26" ht="11.25" customHeight="1">
      <c r="A737" s="295"/>
      <c r="B737" s="296"/>
      <c r="C737" s="297"/>
      <c r="D737" s="297"/>
      <c r="E737" s="296"/>
      <c r="F737" s="296"/>
      <c r="G737" s="297"/>
      <c r="H737" s="296"/>
      <c r="I737" s="296"/>
      <c r="J737" s="296"/>
      <c r="K737" s="295"/>
      <c r="L737" s="295"/>
      <c r="M737" s="295"/>
      <c r="N737" s="295"/>
      <c r="O737" s="295"/>
      <c r="P737" s="295"/>
      <c r="Q737" s="295"/>
      <c r="R737" s="295"/>
      <c r="S737" s="295"/>
      <c r="T737" s="295"/>
      <c r="U737" s="295"/>
      <c r="V737" s="295"/>
      <c r="W737" s="295"/>
      <c r="X737" s="295"/>
      <c r="Y737" s="295"/>
      <c r="Z737" s="295"/>
    </row>
    <row r="738" spans="1:26" ht="11.25" customHeight="1">
      <c r="A738" s="295"/>
      <c r="B738" s="296"/>
      <c r="C738" s="297"/>
      <c r="D738" s="297"/>
      <c r="E738" s="296"/>
      <c r="F738" s="296"/>
      <c r="G738" s="297"/>
      <c r="H738" s="296"/>
      <c r="I738" s="296"/>
      <c r="J738" s="296"/>
      <c r="K738" s="295"/>
      <c r="L738" s="295"/>
      <c r="M738" s="295"/>
      <c r="N738" s="295"/>
      <c r="O738" s="295"/>
      <c r="P738" s="295"/>
      <c r="Q738" s="295"/>
      <c r="R738" s="295"/>
      <c r="S738" s="295"/>
      <c r="T738" s="295"/>
      <c r="U738" s="295"/>
      <c r="V738" s="295"/>
      <c r="W738" s="295"/>
      <c r="X738" s="295"/>
      <c r="Y738" s="295"/>
      <c r="Z738" s="295"/>
    </row>
    <row r="739" spans="1:26" ht="11.25" customHeight="1">
      <c r="A739" s="295"/>
      <c r="B739" s="296"/>
      <c r="C739" s="297"/>
      <c r="D739" s="297"/>
      <c r="E739" s="296"/>
      <c r="F739" s="296"/>
      <c r="G739" s="297"/>
      <c r="H739" s="296"/>
      <c r="I739" s="296"/>
      <c r="J739" s="296"/>
      <c r="K739" s="295"/>
      <c r="L739" s="295"/>
      <c r="M739" s="295"/>
      <c r="N739" s="295"/>
      <c r="O739" s="295"/>
      <c r="P739" s="295"/>
      <c r="Q739" s="295"/>
      <c r="R739" s="295"/>
      <c r="S739" s="295"/>
      <c r="T739" s="295"/>
      <c r="U739" s="295"/>
      <c r="V739" s="295"/>
      <c r="W739" s="295"/>
      <c r="X739" s="295"/>
      <c r="Y739" s="295"/>
      <c r="Z739" s="295"/>
    </row>
    <row r="740" spans="1:26" ht="11.25" customHeight="1">
      <c r="A740" s="295"/>
      <c r="B740" s="296"/>
      <c r="C740" s="297"/>
      <c r="D740" s="297"/>
      <c r="E740" s="296"/>
      <c r="F740" s="296"/>
      <c r="G740" s="297"/>
      <c r="H740" s="296"/>
      <c r="I740" s="296"/>
      <c r="J740" s="296"/>
      <c r="K740" s="295"/>
      <c r="L740" s="295"/>
      <c r="M740" s="295"/>
      <c r="N740" s="295"/>
      <c r="O740" s="295"/>
      <c r="P740" s="295"/>
      <c r="Q740" s="295"/>
      <c r="R740" s="295"/>
      <c r="S740" s="295"/>
      <c r="T740" s="295"/>
      <c r="U740" s="295"/>
      <c r="V740" s="295"/>
      <c r="W740" s="295"/>
      <c r="X740" s="295"/>
      <c r="Y740" s="295"/>
      <c r="Z740" s="295"/>
    </row>
    <row r="741" spans="1:26" ht="11.25" customHeight="1">
      <c r="A741" s="295"/>
      <c r="B741" s="296"/>
      <c r="C741" s="297"/>
      <c r="D741" s="297"/>
      <c r="E741" s="296"/>
      <c r="F741" s="296"/>
      <c r="G741" s="297"/>
      <c r="H741" s="296"/>
      <c r="I741" s="296"/>
      <c r="J741" s="296"/>
      <c r="K741" s="295"/>
      <c r="L741" s="295"/>
      <c r="M741" s="295"/>
      <c r="N741" s="295"/>
      <c r="O741" s="295"/>
      <c r="P741" s="295"/>
      <c r="Q741" s="295"/>
      <c r="R741" s="295"/>
      <c r="S741" s="295"/>
      <c r="T741" s="295"/>
      <c r="U741" s="295"/>
      <c r="V741" s="295"/>
      <c r="W741" s="295"/>
      <c r="X741" s="295"/>
      <c r="Y741" s="295"/>
      <c r="Z741" s="295"/>
    </row>
    <row r="742" spans="1:26" ht="11.25" customHeight="1">
      <c r="A742" s="295"/>
      <c r="B742" s="296"/>
      <c r="C742" s="297"/>
      <c r="D742" s="297"/>
      <c r="E742" s="296"/>
      <c r="F742" s="296"/>
      <c r="G742" s="297"/>
      <c r="H742" s="296"/>
      <c r="I742" s="296"/>
      <c r="J742" s="296"/>
      <c r="K742" s="295"/>
      <c r="L742" s="295"/>
      <c r="M742" s="295"/>
      <c r="N742" s="295"/>
      <c r="O742" s="295"/>
      <c r="P742" s="295"/>
      <c r="Q742" s="295"/>
      <c r="R742" s="295"/>
      <c r="S742" s="295"/>
      <c r="T742" s="295"/>
      <c r="U742" s="295"/>
      <c r="V742" s="295"/>
      <c r="W742" s="295"/>
      <c r="X742" s="295"/>
      <c r="Y742" s="295"/>
      <c r="Z742" s="295"/>
    </row>
    <row r="743" spans="1:26" ht="11.25" customHeight="1">
      <c r="A743" s="295"/>
      <c r="B743" s="296"/>
      <c r="C743" s="297"/>
      <c r="D743" s="297"/>
      <c r="E743" s="296"/>
      <c r="F743" s="296"/>
      <c r="G743" s="297"/>
      <c r="H743" s="296"/>
      <c r="I743" s="296"/>
      <c r="J743" s="296"/>
      <c r="K743" s="295"/>
      <c r="L743" s="295"/>
      <c r="M743" s="295"/>
      <c r="N743" s="295"/>
      <c r="O743" s="295"/>
      <c r="P743" s="295"/>
      <c r="Q743" s="295"/>
      <c r="R743" s="295"/>
      <c r="S743" s="295"/>
      <c r="T743" s="295"/>
      <c r="U743" s="295"/>
      <c r="V743" s="295"/>
      <c r="W743" s="295"/>
      <c r="X743" s="295"/>
      <c r="Y743" s="295"/>
      <c r="Z743" s="295"/>
    </row>
    <row r="744" spans="1:26" ht="11.25" customHeight="1">
      <c r="A744" s="295"/>
      <c r="B744" s="296"/>
      <c r="C744" s="297"/>
      <c r="D744" s="297"/>
      <c r="E744" s="296"/>
      <c r="F744" s="296"/>
      <c r="G744" s="297"/>
      <c r="H744" s="296"/>
      <c r="I744" s="296"/>
      <c r="J744" s="296"/>
      <c r="K744" s="295"/>
      <c r="L744" s="295"/>
      <c r="M744" s="295"/>
      <c r="N744" s="295"/>
      <c r="O744" s="295"/>
      <c r="P744" s="295"/>
      <c r="Q744" s="295"/>
      <c r="R744" s="295"/>
      <c r="S744" s="295"/>
      <c r="T744" s="295"/>
      <c r="U744" s="295"/>
      <c r="V744" s="295"/>
      <c r="W744" s="295"/>
      <c r="X744" s="295"/>
      <c r="Y744" s="295"/>
      <c r="Z744" s="295"/>
    </row>
    <row r="745" spans="1:26" ht="11.25" customHeight="1">
      <c r="A745" s="295"/>
      <c r="B745" s="296"/>
      <c r="C745" s="297"/>
      <c r="D745" s="297"/>
      <c r="E745" s="296"/>
      <c r="F745" s="296"/>
      <c r="G745" s="297"/>
      <c r="H745" s="296"/>
      <c r="I745" s="296"/>
      <c r="J745" s="296"/>
      <c r="K745" s="295"/>
      <c r="L745" s="295"/>
      <c r="M745" s="295"/>
      <c r="N745" s="295"/>
      <c r="O745" s="295"/>
      <c r="P745" s="295"/>
      <c r="Q745" s="295"/>
      <c r="R745" s="295"/>
      <c r="S745" s="295"/>
      <c r="T745" s="295"/>
      <c r="U745" s="295"/>
      <c r="V745" s="295"/>
      <c r="W745" s="295"/>
      <c r="X745" s="295"/>
      <c r="Y745" s="295"/>
      <c r="Z745" s="295"/>
    </row>
    <row r="746" spans="1:26" ht="11.25" customHeight="1">
      <c r="A746" s="295"/>
      <c r="B746" s="296"/>
      <c r="C746" s="297"/>
      <c r="D746" s="297"/>
      <c r="E746" s="296"/>
      <c r="F746" s="296"/>
      <c r="G746" s="297"/>
      <c r="H746" s="296"/>
      <c r="I746" s="296"/>
      <c r="J746" s="296"/>
      <c r="K746" s="295"/>
      <c r="L746" s="295"/>
      <c r="M746" s="295"/>
      <c r="N746" s="295"/>
      <c r="O746" s="295"/>
      <c r="P746" s="295"/>
      <c r="Q746" s="295"/>
      <c r="R746" s="295"/>
      <c r="S746" s="295"/>
      <c r="T746" s="295"/>
      <c r="U746" s="295"/>
      <c r="V746" s="295"/>
      <c r="W746" s="295"/>
      <c r="X746" s="295"/>
      <c r="Y746" s="295"/>
      <c r="Z746" s="295"/>
    </row>
    <row r="747" spans="1:26" ht="11.25" customHeight="1">
      <c r="A747" s="295"/>
      <c r="B747" s="296"/>
      <c r="C747" s="297"/>
      <c r="D747" s="297"/>
      <c r="E747" s="296"/>
      <c r="F747" s="296"/>
      <c r="G747" s="297"/>
      <c r="H747" s="296"/>
      <c r="I747" s="296"/>
      <c r="J747" s="296"/>
      <c r="K747" s="295"/>
      <c r="L747" s="295"/>
      <c r="M747" s="295"/>
      <c r="N747" s="295"/>
      <c r="O747" s="295"/>
      <c r="P747" s="295"/>
      <c r="Q747" s="295"/>
      <c r="R747" s="295"/>
      <c r="S747" s="295"/>
      <c r="T747" s="295"/>
      <c r="U747" s="295"/>
      <c r="V747" s="295"/>
      <c r="W747" s="295"/>
      <c r="X747" s="295"/>
      <c r="Y747" s="295"/>
      <c r="Z747" s="295"/>
    </row>
    <row r="748" spans="1:26" ht="11.25" customHeight="1">
      <c r="A748" s="295"/>
      <c r="B748" s="296"/>
      <c r="C748" s="297"/>
      <c r="D748" s="297"/>
      <c r="E748" s="296"/>
      <c r="F748" s="296"/>
      <c r="G748" s="297"/>
      <c r="H748" s="296"/>
      <c r="I748" s="296"/>
      <c r="J748" s="296"/>
      <c r="K748" s="295"/>
      <c r="L748" s="295"/>
      <c r="M748" s="295"/>
      <c r="N748" s="295"/>
      <c r="O748" s="295"/>
      <c r="P748" s="295"/>
      <c r="Q748" s="295"/>
      <c r="R748" s="295"/>
      <c r="S748" s="295"/>
      <c r="T748" s="295"/>
      <c r="U748" s="295"/>
      <c r="V748" s="295"/>
      <c r="W748" s="295"/>
      <c r="X748" s="295"/>
      <c r="Y748" s="295"/>
      <c r="Z748" s="295"/>
    </row>
    <row r="749" spans="1:26" ht="11.25" customHeight="1">
      <c r="A749" s="295"/>
      <c r="B749" s="296"/>
      <c r="C749" s="297"/>
      <c r="D749" s="297"/>
      <c r="E749" s="296"/>
      <c r="F749" s="296"/>
      <c r="G749" s="297"/>
      <c r="H749" s="296"/>
      <c r="I749" s="296"/>
      <c r="J749" s="296"/>
      <c r="K749" s="295"/>
      <c r="L749" s="295"/>
      <c r="M749" s="295"/>
      <c r="N749" s="295"/>
      <c r="O749" s="295"/>
      <c r="P749" s="295"/>
      <c r="Q749" s="295"/>
      <c r="R749" s="295"/>
      <c r="S749" s="295"/>
      <c r="T749" s="295"/>
      <c r="U749" s="295"/>
      <c r="V749" s="295"/>
      <c r="W749" s="295"/>
      <c r="X749" s="295"/>
      <c r="Y749" s="295"/>
      <c r="Z749" s="295"/>
    </row>
    <row r="750" spans="1:26" ht="11.25" customHeight="1">
      <c r="A750" s="295"/>
      <c r="B750" s="296"/>
      <c r="C750" s="297"/>
      <c r="D750" s="297"/>
      <c r="E750" s="296"/>
      <c r="F750" s="296"/>
      <c r="G750" s="297"/>
      <c r="H750" s="296"/>
      <c r="I750" s="296"/>
      <c r="J750" s="296"/>
      <c r="K750" s="295"/>
      <c r="L750" s="295"/>
      <c r="M750" s="295"/>
      <c r="N750" s="295"/>
      <c r="O750" s="295"/>
      <c r="P750" s="295"/>
      <c r="Q750" s="295"/>
      <c r="R750" s="295"/>
      <c r="S750" s="295"/>
      <c r="T750" s="295"/>
      <c r="U750" s="295"/>
      <c r="V750" s="295"/>
      <c r="W750" s="295"/>
      <c r="X750" s="295"/>
      <c r="Y750" s="295"/>
      <c r="Z750" s="295"/>
    </row>
    <row r="751" spans="1:26" ht="11.25" customHeight="1">
      <c r="A751" s="295"/>
      <c r="B751" s="296"/>
      <c r="C751" s="297"/>
      <c r="D751" s="297"/>
      <c r="E751" s="296"/>
      <c r="F751" s="296"/>
      <c r="G751" s="297"/>
      <c r="H751" s="296"/>
      <c r="I751" s="296"/>
      <c r="J751" s="296"/>
      <c r="K751" s="295"/>
      <c r="L751" s="295"/>
      <c r="M751" s="295"/>
      <c r="N751" s="295"/>
      <c r="O751" s="295"/>
      <c r="P751" s="295"/>
      <c r="Q751" s="295"/>
      <c r="R751" s="295"/>
      <c r="S751" s="295"/>
      <c r="T751" s="295"/>
      <c r="U751" s="295"/>
      <c r="V751" s="295"/>
      <c r="W751" s="295"/>
      <c r="X751" s="295"/>
      <c r="Y751" s="295"/>
      <c r="Z751" s="295"/>
    </row>
    <row r="752" spans="1:26" ht="11.25" customHeight="1">
      <c r="A752" s="295"/>
      <c r="B752" s="296"/>
      <c r="C752" s="297"/>
      <c r="D752" s="297"/>
      <c r="E752" s="296"/>
      <c r="F752" s="296"/>
      <c r="G752" s="297"/>
      <c r="H752" s="296"/>
      <c r="I752" s="296"/>
      <c r="J752" s="296"/>
      <c r="K752" s="295"/>
      <c r="L752" s="295"/>
      <c r="M752" s="295"/>
      <c r="N752" s="295"/>
      <c r="O752" s="295"/>
      <c r="P752" s="295"/>
      <c r="Q752" s="295"/>
      <c r="R752" s="295"/>
      <c r="S752" s="295"/>
      <c r="T752" s="295"/>
      <c r="U752" s="295"/>
      <c r="V752" s="295"/>
      <c r="W752" s="295"/>
      <c r="X752" s="295"/>
      <c r="Y752" s="295"/>
      <c r="Z752" s="295"/>
    </row>
    <row r="753" spans="1:26" ht="11.25" customHeight="1">
      <c r="A753" s="295"/>
      <c r="B753" s="296"/>
      <c r="C753" s="297"/>
      <c r="D753" s="297"/>
      <c r="E753" s="296"/>
      <c r="F753" s="296"/>
      <c r="G753" s="297"/>
      <c r="H753" s="296"/>
      <c r="I753" s="296"/>
      <c r="J753" s="296"/>
      <c r="K753" s="295"/>
      <c r="L753" s="295"/>
      <c r="M753" s="295"/>
      <c r="N753" s="295"/>
      <c r="O753" s="295"/>
      <c r="P753" s="295"/>
      <c r="Q753" s="295"/>
      <c r="R753" s="295"/>
      <c r="S753" s="295"/>
      <c r="T753" s="295"/>
      <c r="U753" s="295"/>
      <c r="V753" s="295"/>
      <c r="W753" s="295"/>
      <c r="X753" s="295"/>
      <c r="Y753" s="295"/>
      <c r="Z753" s="295"/>
    </row>
    <row r="754" spans="1:26" ht="11.25" customHeight="1">
      <c r="A754" s="295"/>
      <c r="B754" s="296"/>
      <c r="C754" s="297"/>
      <c r="D754" s="297"/>
      <c r="E754" s="296"/>
      <c r="F754" s="296"/>
      <c r="G754" s="297"/>
      <c r="H754" s="296"/>
      <c r="I754" s="296"/>
      <c r="J754" s="296"/>
      <c r="K754" s="295"/>
      <c r="L754" s="295"/>
      <c r="M754" s="295"/>
      <c r="N754" s="295"/>
      <c r="O754" s="295"/>
      <c r="P754" s="295"/>
      <c r="Q754" s="295"/>
      <c r="R754" s="295"/>
      <c r="S754" s="295"/>
      <c r="T754" s="295"/>
      <c r="U754" s="295"/>
      <c r="V754" s="295"/>
      <c r="W754" s="295"/>
      <c r="X754" s="295"/>
      <c r="Y754" s="295"/>
      <c r="Z754" s="295"/>
    </row>
    <row r="755" spans="1:26" ht="11.25" customHeight="1">
      <c r="A755" s="295"/>
      <c r="B755" s="296"/>
      <c r="C755" s="297"/>
      <c r="D755" s="297"/>
      <c r="E755" s="296"/>
      <c r="F755" s="296"/>
      <c r="G755" s="297"/>
      <c r="H755" s="296"/>
      <c r="I755" s="296"/>
      <c r="J755" s="296"/>
      <c r="K755" s="295"/>
      <c r="L755" s="295"/>
      <c r="M755" s="295"/>
      <c r="N755" s="295"/>
      <c r="O755" s="295"/>
      <c r="P755" s="295"/>
      <c r="Q755" s="295"/>
      <c r="R755" s="295"/>
      <c r="S755" s="295"/>
      <c r="T755" s="295"/>
      <c r="U755" s="295"/>
      <c r="V755" s="295"/>
      <c r="W755" s="295"/>
      <c r="X755" s="295"/>
      <c r="Y755" s="295"/>
      <c r="Z755" s="295"/>
    </row>
    <row r="756" spans="1:26" ht="11.25" customHeight="1">
      <c r="A756" s="295"/>
      <c r="B756" s="296"/>
      <c r="C756" s="297"/>
      <c r="D756" s="297"/>
      <c r="E756" s="296"/>
      <c r="F756" s="296"/>
      <c r="G756" s="297"/>
      <c r="H756" s="296"/>
      <c r="I756" s="296"/>
      <c r="J756" s="296"/>
      <c r="K756" s="295"/>
      <c r="L756" s="295"/>
      <c r="M756" s="295"/>
      <c r="N756" s="295"/>
      <c r="O756" s="295"/>
      <c r="P756" s="295"/>
      <c r="Q756" s="295"/>
      <c r="R756" s="295"/>
      <c r="S756" s="295"/>
      <c r="T756" s="295"/>
      <c r="U756" s="295"/>
      <c r="V756" s="295"/>
      <c r="W756" s="295"/>
      <c r="X756" s="295"/>
      <c r="Y756" s="295"/>
      <c r="Z756" s="295"/>
    </row>
    <row r="757" spans="1:26" ht="11.25" customHeight="1">
      <c r="A757" s="295"/>
      <c r="B757" s="296"/>
      <c r="C757" s="297"/>
      <c r="D757" s="297"/>
      <c r="E757" s="296"/>
      <c r="F757" s="296"/>
      <c r="G757" s="297"/>
      <c r="H757" s="296"/>
      <c r="I757" s="296"/>
      <c r="J757" s="296"/>
      <c r="K757" s="295"/>
      <c r="L757" s="295"/>
      <c r="M757" s="295"/>
      <c r="N757" s="295"/>
      <c r="O757" s="295"/>
      <c r="P757" s="295"/>
      <c r="Q757" s="295"/>
      <c r="R757" s="295"/>
      <c r="S757" s="295"/>
      <c r="T757" s="295"/>
      <c r="U757" s="295"/>
      <c r="V757" s="295"/>
      <c r="W757" s="295"/>
      <c r="X757" s="295"/>
      <c r="Y757" s="295"/>
      <c r="Z757" s="295"/>
    </row>
    <row r="758" spans="1:26" ht="11.25" customHeight="1">
      <c r="A758" s="295"/>
      <c r="B758" s="296"/>
      <c r="C758" s="297"/>
      <c r="D758" s="297"/>
      <c r="E758" s="296"/>
      <c r="F758" s="296"/>
      <c r="G758" s="297"/>
      <c r="H758" s="296"/>
      <c r="I758" s="296"/>
      <c r="J758" s="296"/>
      <c r="K758" s="295"/>
      <c r="L758" s="295"/>
      <c r="M758" s="295"/>
      <c r="N758" s="295"/>
      <c r="O758" s="295"/>
      <c r="P758" s="295"/>
      <c r="Q758" s="295"/>
      <c r="R758" s="295"/>
      <c r="S758" s="295"/>
      <c r="T758" s="295"/>
      <c r="U758" s="295"/>
      <c r="V758" s="295"/>
      <c r="W758" s="295"/>
      <c r="X758" s="295"/>
      <c r="Y758" s="295"/>
      <c r="Z758" s="295"/>
    </row>
    <row r="759" spans="1:26" ht="11.25" customHeight="1">
      <c r="A759" s="295"/>
      <c r="B759" s="296"/>
      <c r="C759" s="297"/>
      <c r="D759" s="297"/>
      <c r="E759" s="296"/>
      <c r="F759" s="296"/>
      <c r="G759" s="297"/>
      <c r="H759" s="296"/>
      <c r="I759" s="296"/>
      <c r="J759" s="296"/>
      <c r="K759" s="295"/>
      <c r="L759" s="295"/>
      <c r="M759" s="295"/>
      <c r="N759" s="295"/>
      <c r="O759" s="295"/>
      <c r="P759" s="295"/>
      <c r="Q759" s="295"/>
      <c r="R759" s="295"/>
      <c r="S759" s="295"/>
      <c r="T759" s="295"/>
      <c r="U759" s="295"/>
      <c r="V759" s="295"/>
      <c r="W759" s="295"/>
      <c r="X759" s="295"/>
      <c r="Y759" s="295"/>
      <c r="Z759" s="295"/>
    </row>
    <row r="760" spans="1:26" ht="11.25" customHeight="1">
      <c r="A760" s="295"/>
      <c r="B760" s="296"/>
      <c r="C760" s="297"/>
      <c r="D760" s="297"/>
      <c r="E760" s="296"/>
      <c r="F760" s="296"/>
      <c r="G760" s="297"/>
      <c r="H760" s="296"/>
      <c r="I760" s="296"/>
      <c r="J760" s="296"/>
      <c r="K760" s="295"/>
      <c r="L760" s="295"/>
      <c r="M760" s="295"/>
      <c r="N760" s="295"/>
      <c r="O760" s="295"/>
      <c r="P760" s="295"/>
      <c r="Q760" s="295"/>
      <c r="R760" s="295"/>
      <c r="S760" s="295"/>
      <c r="T760" s="295"/>
      <c r="U760" s="295"/>
      <c r="V760" s="295"/>
      <c r="W760" s="295"/>
      <c r="X760" s="295"/>
      <c r="Y760" s="295"/>
      <c r="Z760" s="295"/>
    </row>
    <row r="761" spans="1:26" ht="11.25" customHeight="1">
      <c r="A761" s="295"/>
      <c r="B761" s="296"/>
      <c r="C761" s="297"/>
      <c r="D761" s="297"/>
      <c r="E761" s="296"/>
      <c r="F761" s="296"/>
      <c r="G761" s="297"/>
      <c r="H761" s="296"/>
      <c r="I761" s="296"/>
      <c r="J761" s="296"/>
      <c r="K761" s="295"/>
      <c r="L761" s="295"/>
      <c r="M761" s="295"/>
      <c r="N761" s="295"/>
      <c r="O761" s="295"/>
      <c r="P761" s="295"/>
      <c r="Q761" s="295"/>
      <c r="R761" s="295"/>
      <c r="S761" s="295"/>
      <c r="T761" s="295"/>
      <c r="U761" s="295"/>
      <c r="V761" s="295"/>
      <c r="W761" s="295"/>
      <c r="X761" s="295"/>
      <c r="Y761" s="295"/>
      <c r="Z761" s="295"/>
    </row>
    <row r="762" spans="1:26" ht="11.25" customHeight="1">
      <c r="A762" s="295"/>
      <c r="B762" s="296"/>
      <c r="C762" s="297"/>
      <c r="D762" s="297"/>
      <c r="E762" s="296"/>
      <c r="F762" s="296"/>
      <c r="G762" s="297"/>
      <c r="H762" s="296"/>
      <c r="I762" s="296"/>
      <c r="J762" s="296"/>
      <c r="K762" s="295"/>
      <c r="L762" s="295"/>
      <c r="M762" s="295"/>
      <c r="N762" s="295"/>
      <c r="O762" s="295"/>
      <c r="P762" s="295"/>
      <c r="Q762" s="295"/>
      <c r="R762" s="295"/>
      <c r="S762" s="295"/>
      <c r="T762" s="295"/>
      <c r="U762" s="295"/>
      <c r="V762" s="295"/>
      <c r="W762" s="295"/>
      <c r="X762" s="295"/>
      <c r="Y762" s="295"/>
      <c r="Z762" s="295"/>
    </row>
    <row r="763" spans="1:26" ht="11.25" customHeight="1">
      <c r="A763" s="295"/>
      <c r="B763" s="296"/>
      <c r="C763" s="297"/>
      <c r="D763" s="297"/>
      <c r="E763" s="296"/>
      <c r="F763" s="296"/>
      <c r="G763" s="297"/>
      <c r="H763" s="296"/>
      <c r="I763" s="296"/>
      <c r="J763" s="296"/>
      <c r="K763" s="295"/>
      <c r="L763" s="295"/>
      <c r="M763" s="295"/>
      <c r="N763" s="295"/>
      <c r="O763" s="295"/>
      <c r="P763" s="295"/>
      <c r="Q763" s="295"/>
      <c r="R763" s="295"/>
      <c r="S763" s="295"/>
      <c r="T763" s="295"/>
      <c r="U763" s="295"/>
      <c r="V763" s="295"/>
      <c r="W763" s="295"/>
      <c r="X763" s="295"/>
      <c r="Y763" s="295"/>
      <c r="Z763" s="295"/>
    </row>
    <row r="764" spans="1:26" ht="11.25" customHeight="1">
      <c r="A764" s="295"/>
      <c r="B764" s="296"/>
      <c r="C764" s="297"/>
      <c r="D764" s="297"/>
      <c r="E764" s="296"/>
      <c r="F764" s="296"/>
      <c r="G764" s="297"/>
      <c r="H764" s="296"/>
      <c r="I764" s="296"/>
      <c r="J764" s="296"/>
      <c r="K764" s="295"/>
      <c r="L764" s="295"/>
      <c r="M764" s="295"/>
      <c r="N764" s="295"/>
      <c r="O764" s="295"/>
      <c r="P764" s="295"/>
      <c r="Q764" s="295"/>
      <c r="R764" s="295"/>
      <c r="S764" s="295"/>
      <c r="T764" s="295"/>
      <c r="U764" s="295"/>
      <c r="V764" s="295"/>
      <c r="W764" s="295"/>
      <c r="X764" s="295"/>
      <c r="Y764" s="295"/>
      <c r="Z764" s="295"/>
    </row>
    <row r="765" spans="1:26" ht="11.25" customHeight="1">
      <c r="A765" s="295"/>
      <c r="B765" s="296"/>
      <c r="C765" s="297"/>
      <c r="D765" s="297"/>
      <c r="E765" s="296"/>
      <c r="F765" s="296"/>
      <c r="G765" s="297"/>
      <c r="H765" s="296"/>
      <c r="I765" s="296"/>
      <c r="J765" s="296"/>
      <c r="K765" s="295"/>
      <c r="L765" s="295"/>
      <c r="M765" s="295"/>
      <c r="N765" s="295"/>
      <c r="O765" s="295"/>
      <c r="P765" s="295"/>
      <c r="Q765" s="295"/>
      <c r="R765" s="295"/>
      <c r="S765" s="295"/>
      <c r="T765" s="295"/>
      <c r="U765" s="295"/>
      <c r="V765" s="295"/>
      <c r="W765" s="295"/>
      <c r="X765" s="295"/>
      <c r="Y765" s="295"/>
      <c r="Z765" s="295"/>
    </row>
    <row r="766" spans="1:26" ht="11.25" customHeight="1">
      <c r="A766" s="295"/>
      <c r="B766" s="296"/>
      <c r="C766" s="297"/>
      <c r="D766" s="297"/>
      <c r="E766" s="296"/>
      <c r="F766" s="296"/>
      <c r="G766" s="297"/>
      <c r="H766" s="296"/>
      <c r="I766" s="296"/>
      <c r="J766" s="296"/>
      <c r="K766" s="295"/>
      <c r="L766" s="295"/>
      <c r="M766" s="295"/>
      <c r="N766" s="295"/>
      <c r="O766" s="295"/>
      <c r="P766" s="295"/>
      <c r="Q766" s="295"/>
      <c r="R766" s="295"/>
      <c r="S766" s="295"/>
      <c r="T766" s="295"/>
      <c r="U766" s="295"/>
      <c r="V766" s="295"/>
      <c r="W766" s="295"/>
      <c r="X766" s="295"/>
      <c r="Y766" s="295"/>
      <c r="Z766" s="295"/>
    </row>
    <row r="767" spans="1:26" ht="11.25" customHeight="1">
      <c r="A767" s="295"/>
      <c r="B767" s="296"/>
      <c r="C767" s="297"/>
      <c r="D767" s="297"/>
      <c r="E767" s="296"/>
      <c r="F767" s="296"/>
      <c r="G767" s="297"/>
      <c r="H767" s="296"/>
      <c r="I767" s="296"/>
      <c r="J767" s="296"/>
      <c r="K767" s="295"/>
      <c r="L767" s="295"/>
      <c r="M767" s="295"/>
      <c r="N767" s="295"/>
      <c r="O767" s="295"/>
      <c r="P767" s="295"/>
      <c r="Q767" s="295"/>
      <c r="R767" s="295"/>
      <c r="S767" s="295"/>
      <c r="T767" s="295"/>
      <c r="U767" s="295"/>
      <c r="V767" s="295"/>
      <c r="W767" s="295"/>
      <c r="X767" s="295"/>
      <c r="Y767" s="295"/>
      <c r="Z767" s="295"/>
    </row>
    <row r="768" spans="1:26" ht="11.25" customHeight="1">
      <c r="A768" s="295"/>
      <c r="B768" s="296"/>
      <c r="C768" s="297"/>
      <c r="D768" s="297"/>
      <c r="E768" s="296"/>
      <c r="F768" s="296"/>
      <c r="G768" s="297"/>
      <c r="H768" s="296"/>
      <c r="I768" s="296"/>
      <c r="J768" s="296"/>
      <c r="K768" s="295"/>
      <c r="L768" s="295"/>
      <c r="M768" s="295"/>
      <c r="N768" s="295"/>
      <c r="O768" s="295"/>
      <c r="P768" s="295"/>
      <c r="Q768" s="295"/>
      <c r="R768" s="295"/>
      <c r="S768" s="295"/>
      <c r="T768" s="295"/>
      <c r="U768" s="295"/>
      <c r="V768" s="295"/>
      <c r="W768" s="295"/>
      <c r="X768" s="295"/>
      <c r="Y768" s="295"/>
      <c r="Z768" s="295"/>
    </row>
    <row r="769" spans="1:26" ht="11.25" customHeight="1">
      <c r="A769" s="295"/>
      <c r="B769" s="296"/>
      <c r="C769" s="297"/>
      <c r="D769" s="297"/>
      <c r="E769" s="296"/>
      <c r="F769" s="296"/>
      <c r="G769" s="297"/>
      <c r="H769" s="296"/>
      <c r="I769" s="296"/>
      <c r="J769" s="296"/>
      <c r="K769" s="295"/>
      <c r="L769" s="295"/>
      <c r="M769" s="295"/>
      <c r="N769" s="295"/>
      <c r="O769" s="295"/>
      <c r="P769" s="295"/>
      <c r="Q769" s="295"/>
      <c r="R769" s="295"/>
      <c r="S769" s="295"/>
      <c r="T769" s="295"/>
      <c r="U769" s="295"/>
      <c r="V769" s="295"/>
      <c r="W769" s="295"/>
      <c r="X769" s="295"/>
      <c r="Y769" s="295"/>
      <c r="Z769" s="295"/>
    </row>
    <row r="770" spans="1:26" ht="11.25" customHeight="1">
      <c r="A770" s="295"/>
      <c r="B770" s="296"/>
      <c r="C770" s="297"/>
      <c r="D770" s="297"/>
      <c r="E770" s="296"/>
      <c r="F770" s="296"/>
      <c r="G770" s="297"/>
      <c r="H770" s="296"/>
      <c r="I770" s="296"/>
      <c r="J770" s="296"/>
      <c r="K770" s="295"/>
      <c r="L770" s="295"/>
      <c r="M770" s="295"/>
      <c r="N770" s="295"/>
      <c r="O770" s="295"/>
      <c r="P770" s="295"/>
      <c r="Q770" s="295"/>
      <c r="R770" s="295"/>
      <c r="S770" s="295"/>
      <c r="T770" s="295"/>
      <c r="U770" s="295"/>
      <c r="V770" s="295"/>
      <c r="W770" s="295"/>
      <c r="X770" s="295"/>
      <c r="Y770" s="295"/>
      <c r="Z770" s="295"/>
    </row>
    <row r="771" spans="1:26" ht="11.25" customHeight="1">
      <c r="A771" s="295"/>
      <c r="B771" s="296"/>
      <c r="C771" s="297"/>
      <c r="D771" s="297"/>
      <c r="E771" s="296"/>
      <c r="F771" s="296"/>
      <c r="G771" s="297"/>
      <c r="H771" s="296"/>
      <c r="I771" s="296"/>
      <c r="J771" s="296"/>
      <c r="K771" s="295"/>
      <c r="L771" s="295"/>
      <c r="M771" s="295"/>
      <c r="N771" s="295"/>
      <c r="O771" s="295"/>
      <c r="P771" s="295"/>
      <c r="Q771" s="295"/>
      <c r="R771" s="295"/>
      <c r="S771" s="295"/>
      <c r="T771" s="295"/>
      <c r="U771" s="295"/>
      <c r="V771" s="295"/>
      <c r="W771" s="295"/>
      <c r="X771" s="295"/>
      <c r="Y771" s="295"/>
      <c r="Z771" s="295"/>
    </row>
    <row r="772" spans="1:26" ht="11.25" customHeight="1">
      <c r="A772" s="295"/>
      <c r="B772" s="296"/>
      <c r="C772" s="297"/>
      <c r="D772" s="297"/>
      <c r="E772" s="296"/>
      <c r="F772" s="296"/>
      <c r="G772" s="297"/>
      <c r="H772" s="296"/>
      <c r="I772" s="296"/>
      <c r="J772" s="296"/>
      <c r="K772" s="295"/>
      <c r="L772" s="295"/>
      <c r="M772" s="295"/>
      <c r="N772" s="295"/>
      <c r="O772" s="295"/>
      <c r="P772" s="295"/>
      <c r="Q772" s="295"/>
      <c r="R772" s="295"/>
      <c r="S772" s="295"/>
      <c r="T772" s="295"/>
      <c r="U772" s="295"/>
      <c r="V772" s="295"/>
      <c r="W772" s="295"/>
      <c r="X772" s="295"/>
      <c r="Y772" s="295"/>
      <c r="Z772" s="295"/>
    </row>
    <row r="773" spans="1:26" ht="11.25" customHeight="1">
      <c r="A773" s="295"/>
      <c r="B773" s="296"/>
      <c r="C773" s="297"/>
      <c r="D773" s="297"/>
      <c r="E773" s="296"/>
      <c r="F773" s="296"/>
      <c r="G773" s="297"/>
      <c r="H773" s="296"/>
      <c r="I773" s="296"/>
      <c r="J773" s="296"/>
      <c r="K773" s="295"/>
      <c r="L773" s="295"/>
      <c r="M773" s="295"/>
      <c r="N773" s="295"/>
      <c r="O773" s="295"/>
      <c r="P773" s="295"/>
      <c r="Q773" s="295"/>
      <c r="R773" s="295"/>
      <c r="S773" s="295"/>
      <c r="T773" s="295"/>
      <c r="U773" s="295"/>
      <c r="V773" s="295"/>
      <c r="W773" s="295"/>
      <c r="X773" s="295"/>
      <c r="Y773" s="295"/>
      <c r="Z773" s="295"/>
    </row>
    <row r="774" spans="1:26" ht="11.25" customHeight="1">
      <c r="A774" s="295"/>
      <c r="B774" s="296"/>
      <c r="C774" s="297"/>
      <c r="D774" s="297"/>
      <c r="E774" s="296"/>
      <c r="F774" s="296"/>
      <c r="G774" s="297"/>
      <c r="H774" s="296"/>
      <c r="I774" s="296"/>
      <c r="J774" s="296"/>
      <c r="K774" s="295"/>
      <c r="L774" s="295"/>
      <c r="M774" s="295"/>
      <c r="N774" s="295"/>
      <c r="O774" s="295"/>
      <c r="P774" s="295"/>
      <c r="Q774" s="295"/>
      <c r="R774" s="295"/>
      <c r="S774" s="295"/>
      <c r="T774" s="295"/>
      <c r="U774" s="295"/>
      <c r="V774" s="295"/>
      <c r="W774" s="295"/>
      <c r="X774" s="295"/>
      <c r="Y774" s="295"/>
      <c r="Z774" s="295"/>
    </row>
    <row r="775" spans="1:26" ht="11.25" customHeight="1">
      <c r="A775" s="295"/>
      <c r="B775" s="296"/>
      <c r="C775" s="297"/>
      <c r="D775" s="297"/>
      <c r="E775" s="296"/>
      <c r="F775" s="296"/>
      <c r="G775" s="297"/>
      <c r="H775" s="296"/>
      <c r="I775" s="296"/>
      <c r="J775" s="296"/>
      <c r="K775" s="295"/>
      <c r="L775" s="295"/>
      <c r="M775" s="295"/>
      <c r="N775" s="295"/>
      <c r="O775" s="295"/>
      <c r="P775" s="295"/>
      <c r="Q775" s="295"/>
      <c r="R775" s="295"/>
      <c r="S775" s="295"/>
      <c r="T775" s="295"/>
      <c r="U775" s="295"/>
      <c r="V775" s="295"/>
      <c r="W775" s="295"/>
      <c r="X775" s="295"/>
      <c r="Y775" s="295"/>
      <c r="Z775" s="295"/>
    </row>
    <row r="776" spans="1:26" ht="11.25" customHeight="1">
      <c r="A776" s="295"/>
      <c r="B776" s="296"/>
      <c r="C776" s="297"/>
      <c r="D776" s="297"/>
      <c r="E776" s="296"/>
      <c r="F776" s="296"/>
      <c r="G776" s="297"/>
      <c r="H776" s="296"/>
      <c r="I776" s="296"/>
      <c r="J776" s="296"/>
      <c r="K776" s="295"/>
      <c r="L776" s="295"/>
      <c r="M776" s="295"/>
      <c r="N776" s="295"/>
      <c r="O776" s="295"/>
      <c r="P776" s="295"/>
      <c r="Q776" s="295"/>
      <c r="R776" s="295"/>
      <c r="S776" s="295"/>
      <c r="T776" s="295"/>
      <c r="U776" s="295"/>
      <c r="V776" s="295"/>
      <c r="W776" s="295"/>
      <c r="X776" s="295"/>
      <c r="Y776" s="295"/>
      <c r="Z776" s="295"/>
    </row>
    <row r="777" spans="1:26" ht="11.25" customHeight="1">
      <c r="A777" s="295"/>
      <c r="B777" s="296"/>
      <c r="C777" s="297"/>
      <c r="D777" s="297"/>
      <c r="E777" s="296"/>
      <c r="F777" s="296"/>
      <c r="G777" s="297"/>
      <c r="H777" s="296"/>
      <c r="I777" s="296"/>
      <c r="J777" s="296"/>
      <c r="K777" s="295"/>
      <c r="L777" s="295"/>
      <c r="M777" s="295"/>
      <c r="N777" s="295"/>
      <c r="O777" s="295"/>
      <c r="P777" s="295"/>
      <c r="Q777" s="295"/>
      <c r="R777" s="295"/>
      <c r="S777" s="295"/>
      <c r="T777" s="295"/>
      <c r="U777" s="295"/>
      <c r="V777" s="295"/>
      <c r="W777" s="295"/>
      <c r="X777" s="295"/>
      <c r="Y777" s="295"/>
      <c r="Z777" s="295"/>
    </row>
    <row r="778" spans="1:26" ht="11.25" customHeight="1">
      <c r="A778" s="295"/>
      <c r="B778" s="296"/>
      <c r="C778" s="297"/>
      <c r="D778" s="297"/>
      <c r="E778" s="296"/>
      <c r="F778" s="296"/>
      <c r="G778" s="297"/>
      <c r="H778" s="296"/>
      <c r="I778" s="296"/>
      <c r="J778" s="296"/>
      <c r="K778" s="295"/>
      <c r="L778" s="295"/>
      <c r="M778" s="295"/>
      <c r="N778" s="295"/>
      <c r="O778" s="295"/>
      <c r="P778" s="295"/>
      <c r="Q778" s="295"/>
      <c r="R778" s="295"/>
      <c r="S778" s="295"/>
      <c r="T778" s="295"/>
      <c r="U778" s="295"/>
      <c r="V778" s="295"/>
      <c r="W778" s="295"/>
      <c r="X778" s="295"/>
      <c r="Y778" s="295"/>
      <c r="Z778" s="295"/>
    </row>
    <row r="779" spans="1:26" ht="11.25" customHeight="1">
      <c r="A779" s="295"/>
      <c r="B779" s="296"/>
      <c r="C779" s="297"/>
      <c r="D779" s="297"/>
      <c r="E779" s="296"/>
      <c r="F779" s="296"/>
      <c r="G779" s="297"/>
      <c r="H779" s="296"/>
      <c r="I779" s="296"/>
      <c r="J779" s="296"/>
      <c r="K779" s="295"/>
      <c r="L779" s="295"/>
      <c r="M779" s="295"/>
      <c r="N779" s="295"/>
      <c r="O779" s="295"/>
      <c r="P779" s="295"/>
      <c r="Q779" s="295"/>
      <c r="R779" s="295"/>
      <c r="S779" s="295"/>
      <c r="T779" s="295"/>
      <c r="U779" s="295"/>
      <c r="V779" s="295"/>
      <c r="W779" s="295"/>
      <c r="X779" s="295"/>
      <c r="Y779" s="295"/>
      <c r="Z779" s="295"/>
    </row>
    <row r="780" spans="1:26" ht="11.25" customHeight="1">
      <c r="A780" s="295"/>
      <c r="B780" s="296"/>
      <c r="C780" s="297"/>
      <c r="D780" s="297"/>
      <c r="E780" s="296"/>
      <c r="F780" s="296"/>
      <c r="G780" s="297"/>
      <c r="H780" s="296"/>
      <c r="I780" s="296"/>
      <c r="J780" s="296"/>
      <c r="K780" s="295"/>
      <c r="L780" s="295"/>
      <c r="M780" s="295"/>
      <c r="N780" s="295"/>
      <c r="O780" s="295"/>
      <c r="P780" s="295"/>
      <c r="Q780" s="295"/>
      <c r="R780" s="295"/>
      <c r="S780" s="295"/>
      <c r="T780" s="295"/>
      <c r="U780" s="295"/>
      <c r="V780" s="295"/>
      <c r="W780" s="295"/>
      <c r="X780" s="295"/>
      <c r="Y780" s="295"/>
      <c r="Z780" s="295"/>
    </row>
    <row r="781" spans="1:26" ht="11.25" customHeight="1">
      <c r="A781" s="295"/>
      <c r="B781" s="296"/>
      <c r="C781" s="297"/>
      <c r="D781" s="297"/>
      <c r="E781" s="296"/>
      <c r="F781" s="296"/>
      <c r="G781" s="297"/>
      <c r="H781" s="296"/>
      <c r="I781" s="296"/>
      <c r="J781" s="296"/>
      <c r="K781" s="295"/>
      <c r="L781" s="295"/>
      <c r="M781" s="295"/>
      <c r="N781" s="295"/>
      <c r="O781" s="295"/>
      <c r="P781" s="295"/>
      <c r="Q781" s="295"/>
      <c r="R781" s="295"/>
      <c r="S781" s="295"/>
      <c r="T781" s="295"/>
      <c r="U781" s="295"/>
      <c r="V781" s="295"/>
      <c r="W781" s="295"/>
      <c r="X781" s="295"/>
      <c r="Y781" s="295"/>
      <c r="Z781" s="295"/>
    </row>
    <row r="782" spans="1:26" ht="11.25" customHeight="1">
      <c r="A782" s="295"/>
      <c r="B782" s="296"/>
      <c r="C782" s="297"/>
      <c r="D782" s="297"/>
      <c r="E782" s="296"/>
      <c r="F782" s="296"/>
      <c r="G782" s="297"/>
      <c r="H782" s="296"/>
      <c r="I782" s="296"/>
      <c r="J782" s="296"/>
      <c r="K782" s="295"/>
      <c r="L782" s="295"/>
      <c r="M782" s="295"/>
      <c r="N782" s="295"/>
      <c r="O782" s="295"/>
      <c r="P782" s="295"/>
      <c r="Q782" s="295"/>
      <c r="R782" s="295"/>
      <c r="S782" s="295"/>
      <c r="T782" s="295"/>
      <c r="U782" s="295"/>
      <c r="V782" s="295"/>
      <c r="W782" s="295"/>
      <c r="X782" s="295"/>
      <c r="Y782" s="295"/>
      <c r="Z782" s="295"/>
    </row>
    <row r="783" spans="1:26" ht="11.25" customHeight="1">
      <c r="A783" s="295"/>
      <c r="B783" s="296"/>
      <c r="C783" s="297"/>
      <c r="D783" s="297"/>
      <c r="E783" s="296"/>
      <c r="F783" s="296"/>
      <c r="G783" s="297"/>
      <c r="H783" s="296"/>
      <c r="I783" s="296"/>
      <c r="J783" s="296"/>
      <c r="K783" s="295"/>
      <c r="L783" s="295"/>
      <c r="M783" s="295"/>
      <c r="N783" s="295"/>
      <c r="O783" s="295"/>
      <c r="P783" s="295"/>
      <c r="Q783" s="295"/>
      <c r="R783" s="295"/>
      <c r="S783" s="295"/>
      <c r="T783" s="295"/>
      <c r="U783" s="295"/>
      <c r="V783" s="295"/>
      <c r="W783" s="295"/>
      <c r="X783" s="295"/>
      <c r="Y783" s="295"/>
      <c r="Z783" s="295"/>
    </row>
    <row r="784" spans="1:26" ht="11.25" customHeight="1">
      <c r="A784" s="295"/>
      <c r="B784" s="296"/>
      <c r="C784" s="297"/>
      <c r="D784" s="297"/>
      <c r="E784" s="296"/>
      <c r="F784" s="296"/>
      <c r="G784" s="297"/>
      <c r="H784" s="296"/>
      <c r="I784" s="296"/>
      <c r="J784" s="296"/>
      <c r="K784" s="295"/>
      <c r="L784" s="295"/>
      <c r="M784" s="295"/>
      <c r="N784" s="295"/>
      <c r="O784" s="295"/>
      <c r="P784" s="295"/>
      <c r="Q784" s="295"/>
      <c r="R784" s="295"/>
      <c r="S784" s="295"/>
      <c r="T784" s="295"/>
      <c r="U784" s="295"/>
      <c r="V784" s="295"/>
      <c r="W784" s="295"/>
      <c r="X784" s="295"/>
      <c r="Y784" s="295"/>
      <c r="Z784" s="295"/>
    </row>
    <row r="785" spans="1:26" ht="11.25" customHeight="1">
      <c r="A785" s="295"/>
      <c r="B785" s="296"/>
      <c r="C785" s="297"/>
      <c r="D785" s="297"/>
      <c r="E785" s="296"/>
      <c r="F785" s="296"/>
      <c r="G785" s="297"/>
      <c r="H785" s="296"/>
      <c r="I785" s="296"/>
      <c r="J785" s="296"/>
      <c r="K785" s="295"/>
      <c r="L785" s="295"/>
      <c r="M785" s="295"/>
      <c r="N785" s="295"/>
      <c r="O785" s="295"/>
      <c r="P785" s="295"/>
      <c r="Q785" s="295"/>
      <c r="R785" s="295"/>
      <c r="S785" s="295"/>
      <c r="T785" s="295"/>
      <c r="U785" s="295"/>
      <c r="V785" s="295"/>
      <c r="W785" s="295"/>
      <c r="X785" s="295"/>
      <c r="Y785" s="295"/>
      <c r="Z785" s="295"/>
    </row>
    <row r="786" spans="1:26" ht="11.25" customHeight="1">
      <c r="A786" s="295"/>
      <c r="B786" s="296"/>
      <c r="C786" s="297"/>
      <c r="D786" s="297"/>
      <c r="E786" s="296"/>
      <c r="F786" s="296"/>
      <c r="G786" s="297"/>
      <c r="H786" s="296"/>
      <c r="I786" s="296"/>
      <c r="J786" s="296"/>
      <c r="K786" s="295"/>
      <c r="L786" s="295"/>
      <c r="M786" s="295"/>
      <c r="N786" s="295"/>
      <c r="O786" s="295"/>
      <c r="P786" s="295"/>
      <c r="Q786" s="295"/>
      <c r="R786" s="295"/>
      <c r="S786" s="295"/>
      <c r="T786" s="295"/>
      <c r="U786" s="295"/>
      <c r="V786" s="295"/>
      <c r="W786" s="295"/>
      <c r="X786" s="295"/>
      <c r="Y786" s="295"/>
      <c r="Z786" s="295"/>
    </row>
    <row r="787" spans="1:26" ht="11.25" customHeight="1">
      <c r="A787" s="295"/>
      <c r="B787" s="296"/>
      <c r="C787" s="297"/>
      <c r="D787" s="297"/>
      <c r="E787" s="296"/>
      <c r="F787" s="296"/>
      <c r="G787" s="297"/>
      <c r="H787" s="296"/>
      <c r="I787" s="296"/>
      <c r="J787" s="296"/>
      <c r="K787" s="295"/>
      <c r="L787" s="295"/>
      <c r="M787" s="295"/>
      <c r="N787" s="295"/>
      <c r="O787" s="295"/>
      <c r="P787" s="295"/>
      <c r="Q787" s="295"/>
      <c r="R787" s="295"/>
      <c r="S787" s="295"/>
      <c r="T787" s="295"/>
      <c r="U787" s="295"/>
      <c r="V787" s="295"/>
      <c r="W787" s="295"/>
      <c r="X787" s="295"/>
      <c r="Y787" s="295"/>
      <c r="Z787" s="295"/>
    </row>
    <row r="788" spans="1:26" ht="11.25" customHeight="1">
      <c r="A788" s="295"/>
      <c r="B788" s="296"/>
      <c r="C788" s="297"/>
      <c r="D788" s="297"/>
      <c r="E788" s="296"/>
      <c r="F788" s="296"/>
      <c r="G788" s="297"/>
      <c r="H788" s="296"/>
      <c r="I788" s="296"/>
      <c r="J788" s="296"/>
      <c r="K788" s="295"/>
      <c r="L788" s="295"/>
      <c r="M788" s="295"/>
      <c r="N788" s="295"/>
      <c r="O788" s="295"/>
      <c r="P788" s="295"/>
      <c r="Q788" s="295"/>
      <c r="R788" s="295"/>
      <c r="S788" s="295"/>
      <c r="T788" s="295"/>
      <c r="U788" s="295"/>
      <c r="V788" s="295"/>
      <c r="W788" s="295"/>
      <c r="X788" s="295"/>
      <c r="Y788" s="295"/>
      <c r="Z788" s="295"/>
    </row>
    <row r="789" spans="1:26" ht="11.25" customHeight="1">
      <c r="A789" s="295"/>
      <c r="B789" s="296"/>
      <c r="C789" s="297"/>
      <c r="D789" s="297"/>
      <c r="E789" s="296"/>
      <c r="F789" s="296"/>
      <c r="G789" s="297"/>
      <c r="H789" s="296"/>
      <c r="I789" s="296"/>
      <c r="J789" s="296"/>
      <c r="K789" s="295"/>
      <c r="L789" s="295"/>
      <c r="M789" s="295"/>
      <c r="N789" s="295"/>
      <c r="O789" s="295"/>
      <c r="P789" s="295"/>
      <c r="Q789" s="295"/>
      <c r="R789" s="295"/>
      <c r="S789" s="295"/>
      <c r="T789" s="295"/>
      <c r="U789" s="295"/>
      <c r="V789" s="295"/>
      <c r="W789" s="295"/>
      <c r="X789" s="295"/>
      <c r="Y789" s="295"/>
      <c r="Z789" s="295"/>
    </row>
    <row r="790" spans="1:26" ht="11.25" customHeight="1">
      <c r="A790" s="295"/>
      <c r="B790" s="296"/>
      <c r="C790" s="297"/>
      <c r="D790" s="297"/>
      <c r="E790" s="296"/>
      <c r="F790" s="296"/>
      <c r="G790" s="297"/>
      <c r="H790" s="296"/>
      <c r="I790" s="296"/>
      <c r="J790" s="296"/>
      <c r="K790" s="295"/>
      <c r="L790" s="295"/>
      <c r="M790" s="295"/>
      <c r="N790" s="295"/>
      <c r="O790" s="295"/>
      <c r="P790" s="295"/>
      <c r="Q790" s="295"/>
      <c r="R790" s="295"/>
      <c r="S790" s="295"/>
      <c r="T790" s="295"/>
      <c r="U790" s="295"/>
      <c r="V790" s="295"/>
      <c r="W790" s="295"/>
      <c r="X790" s="295"/>
      <c r="Y790" s="295"/>
      <c r="Z790" s="295"/>
    </row>
    <row r="791" spans="1:26" ht="11.25" customHeight="1">
      <c r="A791" s="295"/>
      <c r="B791" s="296"/>
      <c r="C791" s="297"/>
      <c r="D791" s="297"/>
      <c r="E791" s="296"/>
      <c r="F791" s="296"/>
      <c r="G791" s="297"/>
      <c r="H791" s="296"/>
      <c r="I791" s="296"/>
      <c r="J791" s="296"/>
      <c r="K791" s="295"/>
      <c r="L791" s="295"/>
      <c r="M791" s="295"/>
      <c r="N791" s="295"/>
      <c r="O791" s="295"/>
      <c r="P791" s="295"/>
      <c r="Q791" s="295"/>
      <c r="R791" s="295"/>
      <c r="S791" s="295"/>
      <c r="T791" s="295"/>
      <c r="U791" s="295"/>
      <c r="V791" s="295"/>
      <c r="W791" s="295"/>
      <c r="X791" s="295"/>
      <c r="Y791" s="295"/>
      <c r="Z791" s="295"/>
    </row>
    <row r="792" spans="1:26" ht="11.25" customHeight="1">
      <c r="A792" s="295"/>
      <c r="B792" s="296"/>
      <c r="C792" s="297"/>
      <c r="D792" s="297"/>
      <c r="E792" s="296"/>
      <c r="F792" s="296"/>
      <c r="G792" s="297"/>
      <c r="H792" s="296"/>
      <c r="I792" s="296"/>
      <c r="J792" s="296"/>
      <c r="K792" s="295"/>
      <c r="L792" s="295"/>
      <c r="M792" s="295"/>
      <c r="N792" s="295"/>
      <c r="O792" s="295"/>
      <c r="P792" s="295"/>
      <c r="Q792" s="295"/>
      <c r="R792" s="295"/>
      <c r="S792" s="295"/>
      <c r="T792" s="295"/>
      <c r="U792" s="295"/>
      <c r="V792" s="295"/>
      <c r="W792" s="295"/>
      <c r="X792" s="295"/>
      <c r="Y792" s="295"/>
      <c r="Z792" s="295"/>
    </row>
    <row r="793" spans="1:26" ht="11.25" customHeight="1">
      <c r="A793" s="295"/>
      <c r="B793" s="296"/>
      <c r="C793" s="297"/>
      <c r="D793" s="297"/>
      <c r="E793" s="296"/>
      <c r="F793" s="296"/>
      <c r="G793" s="297"/>
      <c r="H793" s="296"/>
      <c r="I793" s="296"/>
      <c r="J793" s="296"/>
      <c r="K793" s="295"/>
      <c r="L793" s="295"/>
      <c r="M793" s="295"/>
      <c r="N793" s="295"/>
      <c r="O793" s="295"/>
      <c r="P793" s="295"/>
      <c r="Q793" s="295"/>
      <c r="R793" s="295"/>
      <c r="S793" s="295"/>
      <c r="T793" s="295"/>
      <c r="U793" s="295"/>
      <c r="V793" s="295"/>
      <c r="W793" s="295"/>
      <c r="X793" s="295"/>
      <c r="Y793" s="295"/>
      <c r="Z793" s="295"/>
    </row>
    <row r="794" spans="1:26" ht="11.25" customHeight="1">
      <c r="A794" s="295"/>
      <c r="B794" s="296"/>
      <c r="C794" s="297"/>
      <c r="D794" s="297"/>
      <c r="E794" s="296"/>
      <c r="F794" s="296"/>
      <c r="G794" s="297"/>
      <c r="H794" s="296"/>
      <c r="I794" s="296"/>
      <c r="J794" s="296"/>
      <c r="K794" s="295"/>
      <c r="L794" s="295"/>
      <c r="M794" s="295"/>
      <c r="N794" s="295"/>
      <c r="O794" s="295"/>
      <c r="P794" s="295"/>
      <c r="Q794" s="295"/>
      <c r="R794" s="295"/>
      <c r="S794" s="295"/>
      <c r="T794" s="295"/>
      <c r="U794" s="295"/>
      <c r="V794" s="295"/>
      <c r="W794" s="295"/>
      <c r="X794" s="295"/>
      <c r="Y794" s="295"/>
      <c r="Z794" s="295"/>
    </row>
    <row r="795" spans="1:26" ht="11.25" customHeight="1">
      <c r="A795" s="295"/>
      <c r="B795" s="296"/>
      <c r="C795" s="297"/>
      <c r="D795" s="297"/>
      <c r="E795" s="296"/>
      <c r="F795" s="296"/>
      <c r="G795" s="297"/>
      <c r="H795" s="296"/>
      <c r="I795" s="296"/>
      <c r="J795" s="296"/>
      <c r="K795" s="295"/>
      <c r="L795" s="295"/>
      <c r="M795" s="295"/>
      <c r="N795" s="295"/>
      <c r="O795" s="295"/>
      <c r="P795" s="295"/>
      <c r="Q795" s="295"/>
      <c r="R795" s="295"/>
      <c r="S795" s="295"/>
      <c r="T795" s="295"/>
      <c r="U795" s="295"/>
      <c r="V795" s="295"/>
      <c r="W795" s="295"/>
      <c r="X795" s="295"/>
      <c r="Y795" s="295"/>
      <c r="Z795" s="295"/>
    </row>
    <row r="796" spans="1:26" ht="11.25" customHeight="1">
      <c r="A796" s="295"/>
      <c r="B796" s="296"/>
      <c r="C796" s="297"/>
      <c r="D796" s="297"/>
      <c r="E796" s="296"/>
      <c r="F796" s="296"/>
      <c r="G796" s="297"/>
      <c r="H796" s="296"/>
      <c r="I796" s="296"/>
      <c r="J796" s="296"/>
      <c r="K796" s="295"/>
      <c r="L796" s="295"/>
      <c r="M796" s="295"/>
      <c r="N796" s="295"/>
      <c r="O796" s="295"/>
      <c r="P796" s="295"/>
      <c r="Q796" s="295"/>
      <c r="R796" s="295"/>
      <c r="S796" s="295"/>
      <c r="T796" s="295"/>
      <c r="U796" s="295"/>
      <c r="V796" s="295"/>
      <c r="W796" s="295"/>
      <c r="X796" s="295"/>
      <c r="Y796" s="295"/>
      <c r="Z796" s="295"/>
    </row>
    <row r="797" spans="1:26" ht="11.25" customHeight="1">
      <c r="A797" s="295"/>
      <c r="B797" s="296"/>
      <c r="C797" s="297"/>
      <c r="D797" s="297"/>
      <c r="E797" s="296"/>
      <c r="F797" s="296"/>
      <c r="G797" s="297"/>
      <c r="H797" s="296"/>
      <c r="I797" s="296"/>
      <c r="J797" s="296"/>
      <c r="K797" s="295"/>
      <c r="L797" s="295"/>
      <c r="M797" s="295"/>
      <c r="N797" s="295"/>
      <c r="O797" s="295"/>
      <c r="P797" s="295"/>
      <c r="Q797" s="295"/>
      <c r="R797" s="295"/>
      <c r="S797" s="295"/>
      <c r="T797" s="295"/>
      <c r="U797" s="295"/>
      <c r="V797" s="295"/>
      <c r="W797" s="295"/>
      <c r="X797" s="295"/>
      <c r="Y797" s="295"/>
      <c r="Z797" s="295"/>
    </row>
    <row r="798" spans="1:26" ht="11.25" customHeight="1">
      <c r="A798" s="295"/>
      <c r="B798" s="296"/>
      <c r="C798" s="297"/>
      <c r="D798" s="297"/>
      <c r="E798" s="296"/>
      <c r="F798" s="296"/>
      <c r="G798" s="297"/>
      <c r="H798" s="296"/>
      <c r="I798" s="296"/>
      <c r="J798" s="296"/>
      <c r="K798" s="295"/>
      <c r="L798" s="295"/>
      <c r="M798" s="295"/>
      <c r="N798" s="295"/>
      <c r="O798" s="295"/>
      <c r="P798" s="295"/>
      <c r="Q798" s="295"/>
      <c r="R798" s="295"/>
      <c r="S798" s="295"/>
      <c r="T798" s="295"/>
      <c r="U798" s="295"/>
      <c r="V798" s="295"/>
      <c r="W798" s="295"/>
      <c r="X798" s="295"/>
      <c r="Y798" s="295"/>
      <c r="Z798" s="295"/>
    </row>
    <row r="799" spans="1:26" ht="11.25" customHeight="1">
      <c r="A799" s="295"/>
      <c r="B799" s="296"/>
      <c r="C799" s="297"/>
      <c r="D799" s="297"/>
      <c r="E799" s="296"/>
      <c r="F799" s="296"/>
      <c r="G799" s="297"/>
      <c r="H799" s="296"/>
      <c r="I799" s="296"/>
      <c r="J799" s="296"/>
      <c r="K799" s="295"/>
      <c r="L799" s="295"/>
      <c r="M799" s="295"/>
      <c r="N799" s="295"/>
      <c r="O799" s="295"/>
      <c r="P799" s="295"/>
      <c r="Q799" s="295"/>
      <c r="R799" s="295"/>
      <c r="S799" s="295"/>
      <c r="T799" s="295"/>
      <c r="U799" s="295"/>
      <c r="V799" s="295"/>
      <c r="W799" s="295"/>
      <c r="X799" s="295"/>
      <c r="Y799" s="295"/>
      <c r="Z799" s="295"/>
    </row>
    <row r="800" spans="1:26" ht="11.25" customHeight="1">
      <c r="A800" s="295"/>
      <c r="B800" s="296"/>
      <c r="C800" s="297"/>
      <c r="D800" s="297"/>
      <c r="E800" s="296"/>
      <c r="F800" s="296"/>
      <c r="G800" s="297"/>
      <c r="H800" s="296"/>
      <c r="I800" s="296"/>
      <c r="J800" s="296"/>
      <c r="K800" s="295"/>
      <c r="L800" s="295"/>
      <c r="M800" s="295"/>
      <c r="N800" s="295"/>
      <c r="O800" s="295"/>
      <c r="P800" s="295"/>
      <c r="Q800" s="295"/>
      <c r="R800" s="295"/>
      <c r="S800" s="295"/>
      <c r="T800" s="295"/>
      <c r="U800" s="295"/>
      <c r="V800" s="295"/>
      <c r="W800" s="295"/>
      <c r="X800" s="295"/>
      <c r="Y800" s="295"/>
      <c r="Z800" s="295"/>
    </row>
    <row r="801" spans="1:26" ht="11.25" customHeight="1">
      <c r="A801" s="295"/>
      <c r="B801" s="296"/>
      <c r="C801" s="297"/>
      <c r="D801" s="297"/>
      <c r="E801" s="296"/>
      <c r="F801" s="296"/>
      <c r="G801" s="297"/>
      <c r="H801" s="296"/>
      <c r="I801" s="296"/>
      <c r="J801" s="296"/>
      <c r="K801" s="295"/>
      <c r="L801" s="295"/>
      <c r="M801" s="295"/>
      <c r="N801" s="295"/>
      <c r="O801" s="295"/>
      <c r="P801" s="295"/>
      <c r="Q801" s="295"/>
      <c r="R801" s="295"/>
      <c r="S801" s="295"/>
      <c r="T801" s="295"/>
      <c r="U801" s="295"/>
      <c r="V801" s="295"/>
      <c r="W801" s="295"/>
      <c r="X801" s="295"/>
      <c r="Y801" s="295"/>
      <c r="Z801" s="295"/>
    </row>
    <row r="802" spans="1:26" ht="11.25" customHeight="1">
      <c r="A802" s="295"/>
      <c r="B802" s="296"/>
      <c r="C802" s="297"/>
      <c r="D802" s="297"/>
      <c r="E802" s="296"/>
      <c r="F802" s="296"/>
      <c r="G802" s="297"/>
      <c r="H802" s="296"/>
      <c r="I802" s="296"/>
      <c r="J802" s="296"/>
      <c r="K802" s="295"/>
      <c r="L802" s="295"/>
      <c r="M802" s="295"/>
      <c r="N802" s="295"/>
      <c r="O802" s="295"/>
      <c r="P802" s="295"/>
      <c r="Q802" s="295"/>
      <c r="R802" s="295"/>
      <c r="S802" s="295"/>
      <c r="T802" s="295"/>
      <c r="U802" s="295"/>
      <c r="V802" s="295"/>
      <c r="W802" s="295"/>
      <c r="X802" s="295"/>
      <c r="Y802" s="295"/>
      <c r="Z802" s="295"/>
    </row>
    <row r="803" spans="1:26" ht="11.25" customHeight="1">
      <c r="A803" s="295"/>
      <c r="B803" s="296"/>
      <c r="C803" s="297"/>
      <c r="D803" s="297"/>
      <c r="E803" s="296"/>
      <c r="F803" s="296"/>
      <c r="G803" s="297"/>
      <c r="H803" s="296"/>
      <c r="I803" s="296"/>
      <c r="J803" s="296"/>
      <c r="K803" s="295"/>
      <c r="L803" s="295"/>
      <c r="M803" s="295"/>
      <c r="N803" s="295"/>
      <c r="O803" s="295"/>
      <c r="P803" s="295"/>
      <c r="Q803" s="295"/>
      <c r="R803" s="295"/>
      <c r="S803" s="295"/>
      <c r="T803" s="295"/>
      <c r="U803" s="295"/>
      <c r="V803" s="295"/>
      <c r="W803" s="295"/>
      <c r="X803" s="295"/>
      <c r="Y803" s="295"/>
      <c r="Z803" s="295"/>
    </row>
    <row r="804" spans="1:26" ht="11.25" customHeight="1">
      <c r="A804" s="295"/>
      <c r="B804" s="296"/>
      <c r="C804" s="297"/>
      <c r="D804" s="297"/>
      <c r="E804" s="296"/>
      <c r="F804" s="296"/>
      <c r="G804" s="297"/>
      <c r="H804" s="296"/>
      <c r="I804" s="296"/>
      <c r="J804" s="296"/>
      <c r="K804" s="295"/>
      <c r="L804" s="295"/>
      <c r="M804" s="295"/>
      <c r="N804" s="295"/>
      <c r="O804" s="295"/>
      <c r="P804" s="295"/>
      <c r="Q804" s="295"/>
      <c r="R804" s="295"/>
      <c r="S804" s="295"/>
      <c r="T804" s="295"/>
      <c r="U804" s="295"/>
      <c r="V804" s="295"/>
      <c r="W804" s="295"/>
      <c r="X804" s="295"/>
      <c r="Y804" s="295"/>
      <c r="Z804" s="295"/>
    </row>
    <row r="805" spans="1:26" ht="11.25" customHeight="1">
      <c r="A805" s="295"/>
      <c r="B805" s="296"/>
      <c r="C805" s="297"/>
      <c r="D805" s="297"/>
      <c r="E805" s="296"/>
      <c r="F805" s="296"/>
      <c r="G805" s="297"/>
      <c r="H805" s="296"/>
      <c r="I805" s="296"/>
      <c r="J805" s="296"/>
      <c r="K805" s="295"/>
      <c r="L805" s="295"/>
      <c r="M805" s="295"/>
      <c r="N805" s="295"/>
      <c r="O805" s="295"/>
      <c r="P805" s="295"/>
      <c r="Q805" s="295"/>
      <c r="R805" s="295"/>
      <c r="S805" s="295"/>
      <c r="T805" s="295"/>
      <c r="U805" s="295"/>
      <c r="V805" s="295"/>
      <c r="W805" s="295"/>
      <c r="X805" s="295"/>
      <c r="Y805" s="295"/>
      <c r="Z805" s="295"/>
    </row>
    <row r="806" spans="1:26" ht="11.25" customHeight="1">
      <c r="A806" s="295"/>
      <c r="B806" s="296"/>
      <c r="C806" s="297"/>
      <c r="D806" s="297"/>
      <c r="E806" s="296"/>
      <c r="F806" s="296"/>
      <c r="G806" s="297"/>
      <c r="H806" s="296"/>
      <c r="I806" s="296"/>
      <c r="J806" s="296"/>
      <c r="K806" s="295"/>
      <c r="L806" s="295"/>
      <c r="M806" s="295"/>
      <c r="N806" s="295"/>
      <c r="O806" s="295"/>
      <c r="P806" s="295"/>
      <c r="Q806" s="295"/>
      <c r="R806" s="295"/>
      <c r="S806" s="295"/>
      <c r="T806" s="295"/>
      <c r="U806" s="295"/>
      <c r="V806" s="295"/>
      <c r="W806" s="295"/>
      <c r="X806" s="295"/>
      <c r="Y806" s="295"/>
      <c r="Z806" s="295"/>
    </row>
    <row r="807" spans="1:26" ht="11.25" customHeight="1">
      <c r="A807" s="295"/>
      <c r="B807" s="296"/>
      <c r="C807" s="297"/>
      <c r="D807" s="297"/>
      <c r="E807" s="296"/>
      <c r="F807" s="296"/>
      <c r="G807" s="297"/>
      <c r="H807" s="296"/>
      <c r="I807" s="296"/>
      <c r="J807" s="296"/>
      <c r="K807" s="295"/>
      <c r="L807" s="295"/>
      <c r="M807" s="295"/>
      <c r="N807" s="295"/>
      <c r="O807" s="295"/>
      <c r="P807" s="295"/>
      <c r="Q807" s="295"/>
      <c r="R807" s="295"/>
      <c r="S807" s="295"/>
      <c r="T807" s="295"/>
      <c r="U807" s="295"/>
      <c r="V807" s="295"/>
      <c r="W807" s="295"/>
      <c r="X807" s="295"/>
      <c r="Y807" s="295"/>
      <c r="Z807" s="295"/>
    </row>
    <row r="808" spans="1:26" ht="11.25" customHeight="1">
      <c r="A808" s="295"/>
      <c r="B808" s="296"/>
      <c r="C808" s="297"/>
      <c r="D808" s="297"/>
      <c r="E808" s="296"/>
      <c r="F808" s="296"/>
      <c r="G808" s="297"/>
      <c r="H808" s="296"/>
      <c r="I808" s="296"/>
      <c r="J808" s="296"/>
      <c r="K808" s="295"/>
      <c r="L808" s="295"/>
      <c r="M808" s="295"/>
      <c r="N808" s="295"/>
      <c r="O808" s="295"/>
      <c r="P808" s="295"/>
      <c r="Q808" s="295"/>
      <c r="R808" s="295"/>
      <c r="S808" s="295"/>
      <c r="T808" s="295"/>
      <c r="U808" s="295"/>
      <c r="V808" s="295"/>
      <c r="W808" s="295"/>
      <c r="X808" s="295"/>
      <c r="Y808" s="295"/>
      <c r="Z808" s="295"/>
    </row>
    <row r="809" spans="1:26" ht="11.25" customHeight="1">
      <c r="A809" s="295"/>
      <c r="B809" s="296"/>
      <c r="C809" s="297"/>
      <c r="D809" s="297"/>
      <c r="E809" s="296"/>
      <c r="F809" s="296"/>
      <c r="G809" s="297"/>
      <c r="H809" s="296"/>
      <c r="I809" s="296"/>
      <c r="J809" s="296"/>
      <c r="K809" s="295"/>
      <c r="L809" s="295"/>
      <c r="M809" s="295"/>
      <c r="N809" s="295"/>
      <c r="O809" s="295"/>
      <c r="P809" s="295"/>
      <c r="Q809" s="295"/>
      <c r="R809" s="295"/>
      <c r="S809" s="295"/>
      <c r="T809" s="295"/>
      <c r="U809" s="295"/>
      <c r="V809" s="295"/>
      <c r="W809" s="295"/>
      <c r="X809" s="295"/>
      <c r="Y809" s="295"/>
      <c r="Z809" s="295"/>
    </row>
    <row r="810" spans="1:26" ht="11.25" customHeight="1">
      <c r="A810" s="295"/>
      <c r="B810" s="296"/>
      <c r="C810" s="297"/>
      <c r="D810" s="297"/>
      <c r="E810" s="296"/>
      <c r="F810" s="296"/>
      <c r="G810" s="297"/>
      <c r="H810" s="296"/>
      <c r="I810" s="296"/>
      <c r="J810" s="296"/>
      <c r="K810" s="295"/>
      <c r="L810" s="295"/>
      <c r="M810" s="295"/>
      <c r="N810" s="295"/>
      <c r="O810" s="295"/>
      <c r="P810" s="295"/>
      <c r="Q810" s="295"/>
      <c r="R810" s="295"/>
      <c r="S810" s="295"/>
      <c r="T810" s="295"/>
      <c r="U810" s="295"/>
      <c r="V810" s="295"/>
      <c r="W810" s="295"/>
      <c r="X810" s="295"/>
      <c r="Y810" s="295"/>
      <c r="Z810" s="295"/>
    </row>
    <row r="811" spans="1:26" ht="11.25" customHeight="1">
      <c r="A811" s="295"/>
      <c r="B811" s="296"/>
      <c r="C811" s="297"/>
      <c r="D811" s="297"/>
      <c r="E811" s="296"/>
      <c r="F811" s="296"/>
      <c r="G811" s="297"/>
      <c r="H811" s="296"/>
      <c r="I811" s="296"/>
      <c r="J811" s="296"/>
      <c r="K811" s="295"/>
      <c r="L811" s="295"/>
      <c r="M811" s="295"/>
      <c r="N811" s="295"/>
      <c r="O811" s="295"/>
      <c r="P811" s="295"/>
      <c r="Q811" s="295"/>
      <c r="R811" s="295"/>
      <c r="S811" s="295"/>
      <c r="T811" s="295"/>
      <c r="U811" s="295"/>
      <c r="V811" s="295"/>
      <c r="W811" s="295"/>
      <c r="X811" s="295"/>
      <c r="Y811" s="295"/>
      <c r="Z811" s="295"/>
    </row>
    <row r="812" spans="1:26" ht="11.25" customHeight="1">
      <c r="A812" s="295"/>
      <c r="B812" s="296"/>
      <c r="C812" s="297"/>
      <c r="D812" s="297"/>
      <c r="E812" s="296"/>
      <c r="F812" s="296"/>
      <c r="G812" s="297"/>
      <c r="H812" s="296"/>
      <c r="I812" s="296"/>
      <c r="J812" s="296"/>
      <c r="K812" s="295"/>
      <c r="L812" s="295"/>
      <c r="M812" s="295"/>
      <c r="N812" s="295"/>
      <c r="O812" s="295"/>
      <c r="P812" s="295"/>
      <c r="Q812" s="295"/>
      <c r="R812" s="295"/>
      <c r="S812" s="295"/>
      <c r="T812" s="295"/>
      <c r="U812" s="295"/>
      <c r="V812" s="295"/>
      <c r="W812" s="295"/>
      <c r="X812" s="295"/>
      <c r="Y812" s="295"/>
      <c r="Z812" s="295"/>
    </row>
    <row r="813" spans="1:26" ht="11.25" customHeight="1">
      <c r="A813" s="295"/>
      <c r="B813" s="296"/>
      <c r="C813" s="297"/>
      <c r="D813" s="297"/>
      <c r="E813" s="296"/>
      <c r="F813" s="296"/>
      <c r="G813" s="297"/>
      <c r="H813" s="296"/>
      <c r="I813" s="296"/>
      <c r="J813" s="296"/>
      <c r="K813" s="295"/>
      <c r="L813" s="295"/>
      <c r="M813" s="295"/>
      <c r="N813" s="295"/>
      <c r="O813" s="295"/>
      <c r="P813" s="295"/>
      <c r="Q813" s="295"/>
      <c r="R813" s="295"/>
      <c r="S813" s="295"/>
      <c r="T813" s="295"/>
      <c r="U813" s="295"/>
      <c r="V813" s="295"/>
      <c r="W813" s="295"/>
      <c r="X813" s="295"/>
      <c r="Y813" s="295"/>
      <c r="Z813" s="295"/>
    </row>
    <row r="814" spans="1:26" ht="11.25" customHeight="1">
      <c r="A814" s="295"/>
      <c r="B814" s="296"/>
      <c r="C814" s="297"/>
      <c r="D814" s="297"/>
      <c r="E814" s="296"/>
      <c r="F814" s="296"/>
      <c r="G814" s="297"/>
      <c r="H814" s="296"/>
      <c r="I814" s="296"/>
      <c r="J814" s="296"/>
      <c r="K814" s="295"/>
      <c r="L814" s="295"/>
      <c r="M814" s="295"/>
      <c r="N814" s="295"/>
      <c r="O814" s="295"/>
      <c r="P814" s="295"/>
      <c r="Q814" s="295"/>
      <c r="R814" s="295"/>
      <c r="S814" s="295"/>
      <c r="T814" s="295"/>
      <c r="U814" s="295"/>
      <c r="V814" s="295"/>
      <c r="W814" s="295"/>
      <c r="X814" s="295"/>
      <c r="Y814" s="295"/>
      <c r="Z814" s="295"/>
    </row>
    <row r="815" spans="1:26" ht="11.25" customHeight="1">
      <c r="A815" s="295"/>
      <c r="B815" s="296"/>
      <c r="C815" s="297"/>
      <c r="D815" s="297"/>
      <c r="E815" s="296"/>
      <c r="F815" s="296"/>
      <c r="G815" s="297"/>
      <c r="H815" s="296"/>
      <c r="I815" s="296"/>
      <c r="J815" s="296"/>
      <c r="K815" s="295"/>
      <c r="L815" s="295"/>
      <c r="M815" s="295"/>
      <c r="N815" s="295"/>
      <c r="O815" s="295"/>
      <c r="P815" s="295"/>
      <c r="Q815" s="295"/>
      <c r="R815" s="295"/>
      <c r="S815" s="295"/>
      <c r="T815" s="295"/>
      <c r="U815" s="295"/>
      <c r="V815" s="295"/>
      <c r="W815" s="295"/>
      <c r="X815" s="295"/>
      <c r="Y815" s="295"/>
      <c r="Z815" s="295"/>
    </row>
    <row r="816" spans="1:26" ht="11.25" customHeight="1">
      <c r="A816" s="295"/>
      <c r="B816" s="296"/>
      <c r="C816" s="297"/>
      <c r="D816" s="297"/>
      <c r="E816" s="296"/>
      <c r="F816" s="296"/>
      <c r="G816" s="297"/>
      <c r="H816" s="296"/>
      <c r="I816" s="296"/>
      <c r="J816" s="296"/>
      <c r="K816" s="295"/>
      <c r="L816" s="295"/>
      <c r="M816" s="295"/>
      <c r="N816" s="295"/>
      <c r="O816" s="295"/>
      <c r="P816" s="295"/>
      <c r="Q816" s="295"/>
      <c r="R816" s="295"/>
      <c r="S816" s="295"/>
      <c r="T816" s="295"/>
      <c r="U816" s="295"/>
      <c r="V816" s="295"/>
      <c r="W816" s="295"/>
      <c r="X816" s="295"/>
      <c r="Y816" s="295"/>
      <c r="Z816" s="295"/>
    </row>
    <row r="817" spans="1:26" ht="11.25" customHeight="1">
      <c r="A817" s="295"/>
      <c r="B817" s="296"/>
      <c r="C817" s="297"/>
      <c r="D817" s="297"/>
      <c r="E817" s="296"/>
      <c r="F817" s="296"/>
      <c r="G817" s="297"/>
      <c r="H817" s="296"/>
      <c r="I817" s="296"/>
      <c r="J817" s="296"/>
      <c r="K817" s="295"/>
      <c r="L817" s="295"/>
      <c r="M817" s="295"/>
      <c r="N817" s="295"/>
      <c r="O817" s="295"/>
      <c r="P817" s="295"/>
      <c r="Q817" s="295"/>
      <c r="R817" s="295"/>
      <c r="S817" s="295"/>
      <c r="T817" s="295"/>
      <c r="U817" s="295"/>
      <c r="V817" s="295"/>
      <c r="W817" s="295"/>
      <c r="X817" s="295"/>
      <c r="Y817" s="295"/>
      <c r="Z817" s="295"/>
    </row>
    <row r="818" spans="1:26" ht="11.25" customHeight="1">
      <c r="A818" s="295"/>
      <c r="B818" s="296"/>
      <c r="C818" s="297"/>
      <c r="D818" s="297"/>
      <c r="E818" s="296"/>
      <c r="F818" s="296"/>
      <c r="G818" s="297"/>
      <c r="H818" s="296"/>
      <c r="I818" s="296"/>
      <c r="J818" s="296"/>
      <c r="K818" s="295"/>
      <c r="L818" s="295"/>
      <c r="M818" s="295"/>
      <c r="N818" s="295"/>
      <c r="O818" s="295"/>
      <c r="P818" s="295"/>
      <c r="Q818" s="295"/>
      <c r="R818" s="295"/>
      <c r="S818" s="295"/>
      <c r="T818" s="295"/>
      <c r="U818" s="295"/>
      <c r="V818" s="295"/>
      <c r="W818" s="295"/>
      <c r="X818" s="295"/>
      <c r="Y818" s="295"/>
      <c r="Z818" s="295"/>
    </row>
    <row r="819" spans="1:26" ht="11.25" customHeight="1">
      <c r="A819" s="295"/>
      <c r="B819" s="296"/>
      <c r="C819" s="297"/>
      <c r="D819" s="297"/>
      <c r="E819" s="296"/>
      <c r="F819" s="296"/>
      <c r="G819" s="297"/>
      <c r="H819" s="296"/>
      <c r="I819" s="296"/>
      <c r="J819" s="296"/>
      <c r="K819" s="295"/>
      <c r="L819" s="295"/>
      <c r="M819" s="295"/>
      <c r="N819" s="295"/>
      <c r="O819" s="295"/>
      <c r="P819" s="295"/>
      <c r="Q819" s="295"/>
      <c r="R819" s="295"/>
      <c r="S819" s="295"/>
      <c r="T819" s="295"/>
      <c r="U819" s="295"/>
      <c r="V819" s="295"/>
      <c r="W819" s="295"/>
      <c r="X819" s="295"/>
      <c r="Y819" s="295"/>
      <c r="Z819" s="295"/>
    </row>
    <row r="820" spans="1:26" ht="11.25" customHeight="1">
      <c r="A820" s="295"/>
      <c r="B820" s="296"/>
      <c r="C820" s="297"/>
      <c r="D820" s="297"/>
      <c r="E820" s="296"/>
      <c r="F820" s="296"/>
      <c r="G820" s="297"/>
      <c r="H820" s="296"/>
      <c r="I820" s="296"/>
      <c r="J820" s="296"/>
      <c r="K820" s="295"/>
      <c r="L820" s="295"/>
      <c r="M820" s="295"/>
      <c r="N820" s="295"/>
      <c r="O820" s="295"/>
      <c r="P820" s="295"/>
      <c r="Q820" s="295"/>
      <c r="R820" s="295"/>
      <c r="S820" s="295"/>
      <c r="T820" s="295"/>
      <c r="U820" s="295"/>
      <c r="V820" s="295"/>
      <c r="W820" s="295"/>
      <c r="X820" s="295"/>
      <c r="Y820" s="295"/>
      <c r="Z820" s="295"/>
    </row>
    <row r="821" spans="1:26" ht="11.25" customHeight="1">
      <c r="A821" s="295"/>
      <c r="B821" s="296"/>
      <c r="C821" s="297"/>
      <c r="D821" s="297"/>
      <c r="E821" s="296"/>
      <c r="F821" s="296"/>
      <c r="G821" s="297"/>
      <c r="H821" s="296"/>
      <c r="I821" s="296"/>
      <c r="J821" s="296"/>
      <c r="K821" s="295"/>
      <c r="L821" s="295"/>
      <c r="M821" s="295"/>
      <c r="N821" s="295"/>
      <c r="O821" s="295"/>
      <c r="P821" s="295"/>
      <c r="Q821" s="295"/>
      <c r="R821" s="295"/>
      <c r="S821" s="295"/>
      <c r="T821" s="295"/>
      <c r="U821" s="295"/>
      <c r="V821" s="295"/>
      <c r="W821" s="295"/>
      <c r="X821" s="295"/>
      <c r="Y821" s="295"/>
      <c r="Z821" s="295"/>
    </row>
    <row r="822" spans="1:26" ht="11.25" customHeight="1">
      <c r="A822" s="295"/>
      <c r="B822" s="296"/>
      <c r="C822" s="297"/>
      <c r="D822" s="297"/>
      <c r="E822" s="296"/>
      <c r="F822" s="296"/>
      <c r="G822" s="297"/>
      <c r="H822" s="296"/>
      <c r="I822" s="296"/>
      <c r="J822" s="296"/>
      <c r="K822" s="295"/>
      <c r="L822" s="295"/>
      <c r="M822" s="295"/>
      <c r="N822" s="295"/>
      <c r="O822" s="295"/>
      <c r="P822" s="295"/>
      <c r="Q822" s="295"/>
      <c r="R822" s="295"/>
      <c r="S822" s="295"/>
      <c r="T822" s="295"/>
      <c r="U822" s="295"/>
      <c r="V822" s="295"/>
      <c r="W822" s="295"/>
      <c r="X822" s="295"/>
      <c r="Y822" s="295"/>
      <c r="Z822" s="295"/>
    </row>
    <row r="823" spans="1:26" ht="11.25" customHeight="1">
      <c r="A823" s="295"/>
      <c r="B823" s="296"/>
      <c r="C823" s="297"/>
      <c r="D823" s="297"/>
      <c r="E823" s="296"/>
      <c r="F823" s="296"/>
      <c r="G823" s="297"/>
      <c r="H823" s="296"/>
      <c r="I823" s="296"/>
      <c r="J823" s="296"/>
      <c r="K823" s="295"/>
      <c r="L823" s="295"/>
      <c r="M823" s="295"/>
      <c r="N823" s="295"/>
      <c r="O823" s="295"/>
      <c r="P823" s="295"/>
      <c r="Q823" s="295"/>
      <c r="R823" s="295"/>
      <c r="S823" s="295"/>
      <c r="T823" s="295"/>
      <c r="U823" s="295"/>
      <c r="V823" s="295"/>
      <c r="W823" s="295"/>
      <c r="X823" s="295"/>
      <c r="Y823" s="295"/>
      <c r="Z823" s="295"/>
    </row>
    <row r="824" spans="1:26" ht="11.25" customHeight="1">
      <c r="A824" s="295"/>
      <c r="B824" s="296"/>
      <c r="C824" s="297"/>
      <c r="D824" s="297"/>
      <c r="E824" s="296"/>
      <c r="F824" s="296"/>
      <c r="G824" s="297"/>
      <c r="H824" s="296"/>
      <c r="I824" s="296"/>
      <c r="J824" s="296"/>
      <c r="K824" s="295"/>
      <c r="L824" s="295"/>
      <c r="M824" s="295"/>
      <c r="N824" s="295"/>
      <c r="O824" s="295"/>
      <c r="P824" s="295"/>
      <c r="Q824" s="295"/>
      <c r="R824" s="295"/>
      <c r="S824" s="295"/>
      <c r="T824" s="295"/>
      <c r="U824" s="295"/>
      <c r="V824" s="295"/>
      <c r="W824" s="295"/>
      <c r="X824" s="295"/>
      <c r="Y824" s="295"/>
      <c r="Z824" s="295"/>
    </row>
    <row r="825" spans="1:26" ht="11.25" customHeight="1">
      <c r="A825" s="295"/>
      <c r="B825" s="296"/>
      <c r="C825" s="297"/>
      <c r="D825" s="297"/>
      <c r="E825" s="296"/>
      <c r="F825" s="296"/>
      <c r="G825" s="297"/>
      <c r="H825" s="296"/>
      <c r="I825" s="296"/>
      <c r="J825" s="296"/>
      <c r="K825" s="295"/>
      <c r="L825" s="295"/>
      <c r="M825" s="295"/>
      <c r="N825" s="295"/>
      <c r="O825" s="295"/>
      <c r="P825" s="295"/>
      <c r="Q825" s="295"/>
      <c r="R825" s="295"/>
      <c r="S825" s="295"/>
      <c r="T825" s="295"/>
      <c r="U825" s="295"/>
      <c r="V825" s="295"/>
      <c r="W825" s="295"/>
      <c r="X825" s="295"/>
      <c r="Y825" s="295"/>
      <c r="Z825" s="295"/>
    </row>
    <row r="826" spans="1:26" ht="11.25" customHeight="1">
      <c r="A826" s="295"/>
      <c r="B826" s="296"/>
      <c r="C826" s="297"/>
      <c r="D826" s="297"/>
      <c r="E826" s="296"/>
      <c r="F826" s="296"/>
      <c r="G826" s="297"/>
      <c r="H826" s="296"/>
      <c r="I826" s="296"/>
      <c r="J826" s="296"/>
      <c r="K826" s="295"/>
      <c r="L826" s="295"/>
      <c r="M826" s="295"/>
      <c r="N826" s="295"/>
      <c r="O826" s="295"/>
      <c r="P826" s="295"/>
      <c r="Q826" s="295"/>
      <c r="R826" s="295"/>
      <c r="S826" s="295"/>
      <c r="T826" s="295"/>
      <c r="U826" s="295"/>
      <c r="V826" s="295"/>
      <c r="W826" s="295"/>
      <c r="X826" s="295"/>
      <c r="Y826" s="295"/>
      <c r="Z826" s="295"/>
    </row>
    <row r="827" spans="1:26" ht="11.25" customHeight="1">
      <c r="A827" s="295"/>
      <c r="B827" s="296"/>
      <c r="C827" s="297"/>
      <c r="D827" s="297"/>
      <c r="E827" s="296"/>
      <c r="F827" s="296"/>
      <c r="G827" s="297"/>
      <c r="H827" s="296"/>
      <c r="I827" s="296"/>
      <c r="J827" s="296"/>
      <c r="K827" s="295"/>
      <c r="L827" s="295"/>
      <c r="M827" s="295"/>
      <c r="N827" s="295"/>
      <c r="O827" s="295"/>
      <c r="P827" s="295"/>
      <c r="Q827" s="295"/>
      <c r="R827" s="295"/>
      <c r="S827" s="295"/>
      <c r="T827" s="295"/>
      <c r="U827" s="295"/>
      <c r="V827" s="295"/>
      <c r="W827" s="295"/>
      <c r="X827" s="295"/>
      <c r="Y827" s="295"/>
      <c r="Z827" s="295"/>
    </row>
    <row r="828" spans="1:26" ht="11.25" customHeight="1">
      <c r="A828" s="295"/>
      <c r="B828" s="296"/>
      <c r="C828" s="297"/>
      <c r="D828" s="297"/>
      <c r="E828" s="296"/>
      <c r="F828" s="296"/>
      <c r="G828" s="297"/>
      <c r="H828" s="296"/>
      <c r="I828" s="296"/>
      <c r="J828" s="296"/>
      <c r="K828" s="295"/>
      <c r="L828" s="295"/>
      <c r="M828" s="295"/>
      <c r="N828" s="295"/>
      <c r="O828" s="295"/>
      <c r="P828" s="295"/>
      <c r="Q828" s="295"/>
      <c r="R828" s="295"/>
      <c r="S828" s="295"/>
      <c r="T828" s="295"/>
      <c r="U828" s="295"/>
      <c r="V828" s="295"/>
      <c r="W828" s="295"/>
      <c r="X828" s="295"/>
      <c r="Y828" s="295"/>
      <c r="Z828" s="295"/>
    </row>
    <row r="829" spans="1:26" ht="11.25" customHeight="1">
      <c r="A829" s="295"/>
      <c r="B829" s="296"/>
      <c r="C829" s="297"/>
      <c r="D829" s="297"/>
      <c r="E829" s="296"/>
      <c r="F829" s="296"/>
      <c r="G829" s="297"/>
      <c r="H829" s="296"/>
      <c r="I829" s="296"/>
      <c r="J829" s="296"/>
      <c r="K829" s="295"/>
      <c r="L829" s="295"/>
      <c r="M829" s="295"/>
      <c r="N829" s="295"/>
      <c r="O829" s="295"/>
      <c r="P829" s="295"/>
      <c r="Q829" s="295"/>
      <c r="R829" s="295"/>
      <c r="S829" s="295"/>
      <c r="T829" s="295"/>
      <c r="U829" s="295"/>
      <c r="V829" s="295"/>
      <c r="W829" s="295"/>
      <c r="X829" s="295"/>
      <c r="Y829" s="295"/>
      <c r="Z829" s="295"/>
    </row>
    <row r="830" spans="1:26" ht="11.25" customHeight="1">
      <c r="A830" s="295"/>
      <c r="B830" s="296"/>
      <c r="C830" s="297"/>
      <c r="D830" s="297"/>
      <c r="E830" s="296"/>
      <c r="F830" s="296"/>
      <c r="G830" s="297"/>
      <c r="H830" s="296"/>
      <c r="I830" s="296"/>
      <c r="J830" s="296"/>
      <c r="K830" s="295"/>
      <c r="L830" s="295"/>
      <c r="M830" s="295"/>
      <c r="N830" s="295"/>
      <c r="O830" s="295"/>
      <c r="P830" s="295"/>
      <c r="Q830" s="295"/>
      <c r="R830" s="295"/>
      <c r="S830" s="295"/>
      <c r="T830" s="295"/>
      <c r="U830" s="295"/>
      <c r="V830" s="295"/>
      <c r="W830" s="295"/>
      <c r="X830" s="295"/>
      <c r="Y830" s="295"/>
      <c r="Z830" s="295"/>
    </row>
    <row r="831" spans="1:26" ht="11.25" customHeight="1">
      <c r="A831" s="295"/>
      <c r="B831" s="296"/>
      <c r="C831" s="297"/>
      <c r="D831" s="297"/>
      <c r="E831" s="296"/>
      <c r="F831" s="296"/>
      <c r="G831" s="297"/>
      <c r="H831" s="296"/>
      <c r="I831" s="296"/>
      <c r="J831" s="296"/>
      <c r="K831" s="295"/>
      <c r="L831" s="295"/>
      <c r="M831" s="295"/>
      <c r="N831" s="295"/>
      <c r="O831" s="295"/>
      <c r="P831" s="295"/>
      <c r="Q831" s="295"/>
      <c r="R831" s="295"/>
      <c r="S831" s="295"/>
      <c r="T831" s="295"/>
      <c r="U831" s="295"/>
      <c r="V831" s="295"/>
      <c r="W831" s="295"/>
      <c r="X831" s="295"/>
      <c r="Y831" s="295"/>
      <c r="Z831" s="295"/>
    </row>
    <row r="832" spans="1:26" ht="11.25" customHeight="1">
      <c r="A832" s="295"/>
      <c r="B832" s="296"/>
      <c r="C832" s="297"/>
      <c r="D832" s="297"/>
      <c r="E832" s="296"/>
      <c r="F832" s="296"/>
      <c r="G832" s="297"/>
      <c r="H832" s="296"/>
      <c r="I832" s="296"/>
      <c r="J832" s="296"/>
      <c r="K832" s="295"/>
      <c r="L832" s="295"/>
      <c r="M832" s="295"/>
      <c r="N832" s="295"/>
      <c r="O832" s="295"/>
      <c r="P832" s="295"/>
      <c r="Q832" s="295"/>
      <c r="R832" s="295"/>
      <c r="S832" s="295"/>
      <c r="T832" s="295"/>
      <c r="U832" s="295"/>
      <c r="V832" s="295"/>
      <c r="W832" s="295"/>
      <c r="X832" s="295"/>
      <c r="Y832" s="295"/>
      <c r="Z832" s="295"/>
    </row>
    <row r="833" spans="1:26" ht="11.25" customHeight="1">
      <c r="A833" s="295"/>
      <c r="B833" s="296"/>
      <c r="C833" s="297"/>
      <c r="D833" s="297"/>
      <c r="E833" s="296"/>
      <c r="F833" s="296"/>
      <c r="G833" s="297"/>
      <c r="H833" s="296"/>
      <c r="I833" s="296"/>
      <c r="J833" s="296"/>
      <c r="K833" s="295"/>
      <c r="L833" s="295"/>
      <c r="M833" s="295"/>
      <c r="N833" s="295"/>
      <c r="O833" s="295"/>
      <c r="P833" s="295"/>
      <c r="Q833" s="295"/>
      <c r="R833" s="295"/>
      <c r="S833" s="295"/>
      <c r="T833" s="295"/>
      <c r="U833" s="295"/>
      <c r="V833" s="295"/>
      <c r="W833" s="295"/>
      <c r="X833" s="295"/>
      <c r="Y833" s="295"/>
      <c r="Z833" s="295"/>
    </row>
    <row r="834" spans="1:26" ht="11.25" customHeight="1">
      <c r="A834" s="295"/>
      <c r="B834" s="296"/>
      <c r="C834" s="297"/>
      <c r="D834" s="297"/>
      <c r="E834" s="296"/>
      <c r="F834" s="296"/>
      <c r="G834" s="297"/>
      <c r="H834" s="296"/>
      <c r="I834" s="296"/>
      <c r="J834" s="296"/>
      <c r="K834" s="295"/>
      <c r="L834" s="295"/>
      <c r="M834" s="295"/>
      <c r="N834" s="295"/>
      <c r="O834" s="295"/>
      <c r="P834" s="295"/>
      <c r="Q834" s="295"/>
      <c r="R834" s="295"/>
      <c r="S834" s="295"/>
      <c r="T834" s="295"/>
      <c r="U834" s="295"/>
      <c r="V834" s="295"/>
      <c r="W834" s="295"/>
      <c r="X834" s="295"/>
      <c r="Y834" s="295"/>
      <c r="Z834" s="295"/>
    </row>
    <row r="835" spans="1:26" ht="11.25" customHeight="1">
      <c r="A835" s="295"/>
      <c r="B835" s="296"/>
      <c r="C835" s="297"/>
      <c r="D835" s="297"/>
      <c r="E835" s="296"/>
      <c r="F835" s="296"/>
      <c r="G835" s="297"/>
      <c r="H835" s="296"/>
      <c r="I835" s="296"/>
      <c r="J835" s="296"/>
      <c r="K835" s="295"/>
      <c r="L835" s="295"/>
      <c r="M835" s="295"/>
      <c r="N835" s="295"/>
      <c r="O835" s="295"/>
      <c r="P835" s="295"/>
      <c r="Q835" s="295"/>
      <c r="R835" s="295"/>
      <c r="S835" s="295"/>
      <c r="T835" s="295"/>
      <c r="U835" s="295"/>
      <c r="V835" s="295"/>
      <c r="W835" s="295"/>
      <c r="X835" s="295"/>
      <c r="Y835" s="295"/>
      <c r="Z835" s="295"/>
    </row>
    <row r="836" spans="1:26" ht="11.25" customHeight="1">
      <c r="A836" s="295"/>
      <c r="B836" s="296"/>
      <c r="C836" s="297"/>
      <c r="D836" s="297"/>
      <c r="E836" s="296"/>
      <c r="F836" s="296"/>
      <c r="G836" s="297"/>
      <c r="H836" s="296"/>
      <c r="I836" s="296"/>
      <c r="J836" s="296"/>
      <c r="K836" s="295"/>
      <c r="L836" s="295"/>
      <c r="M836" s="295"/>
      <c r="N836" s="295"/>
      <c r="O836" s="295"/>
      <c r="P836" s="295"/>
      <c r="Q836" s="295"/>
      <c r="R836" s="295"/>
      <c r="S836" s="295"/>
      <c r="T836" s="295"/>
      <c r="U836" s="295"/>
      <c r="V836" s="295"/>
      <c r="W836" s="295"/>
      <c r="X836" s="295"/>
      <c r="Y836" s="295"/>
      <c r="Z836" s="295"/>
    </row>
    <row r="837" spans="1:26" ht="11.25" customHeight="1">
      <c r="A837" s="295"/>
      <c r="B837" s="296"/>
      <c r="C837" s="297"/>
      <c r="D837" s="297"/>
      <c r="E837" s="296"/>
      <c r="F837" s="296"/>
      <c r="G837" s="297"/>
      <c r="H837" s="296"/>
      <c r="I837" s="296"/>
      <c r="J837" s="296"/>
      <c r="K837" s="295"/>
      <c r="L837" s="295"/>
      <c r="M837" s="295"/>
      <c r="N837" s="295"/>
      <c r="O837" s="295"/>
      <c r="P837" s="295"/>
      <c r="Q837" s="295"/>
      <c r="R837" s="295"/>
      <c r="S837" s="295"/>
      <c r="T837" s="295"/>
      <c r="U837" s="295"/>
      <c r="V837" s="295"/>
      <c r="W837" s="295"/>
      <c r="X837" s="295"/>
      <c r="Y837" s="295"/>
      <c r="Z837" s="295"/>
    </row>
    <row r="838" spans="1:26" ht="11.25" customHeight="1">
      <c r="A838" s="295"/>
      <c r="B838" s="296"/>
      <c r="C838" s="297"/>
      <c r="D838" s="297"/>
      <c r="E838" s="296"/>
      <c r="F838" s="296"/>
      <c r="G838" s="297"/>
      <c r="H838" s="296"/>
      <c r="I838" s="296"/>
      <c r="J838" s="296"/>
      <c r="K838" s="295"/>
      <c r="L838" s="295"/>
      <c r="M838" s="295"/>
      <c r="N838" s="295"/>
      <c r="O838" s="295"/>
      <c r="P838" s="295"/>
      <c r="Q838" s="295"/>
      <c r="R838" s="295"/>
      <c r="S838" s="295"/>
      <c r="T838" s="295"/>
      <c r="U838" s="295"/>
      <c r="V838" s="295"/>
      <c r="W838" s="295"/>
      <c r="X838" s="295"/>
      <c r="Y838" s="295"/>
      <c r="Z838" s="295"/>
    </row>
    <row r="839" spans="1:26" ht="11.25" customHeight="1">
      <c r="A839" s="295"/>
      <c r="B839" s="296"/>
      <c r="C839" s="297"/>
      <c r="D839" s="297"/>
      <c r="E839" s="296"/>
      <c r="F839" s="296"/>
      <c r="G839" s="297"/>
      <c r="H839" s="296"/>
      <c r="I839" s="296"/>
      <c r="J839" s="296"/>
      <c r="K839" s="295"/>
      <c r="L839" s="295"/>
      <c r="M839" s="295"/>
      <c r="N839" s="295"/>
      <c r="O839" s="295"/>
      <c r="P839" s="295"/>
      <c r="Q839" s="295"/>
      <c r="R839" s="295"/>
      <c r="S839" s="295"/>
      <c r="T839" s="295"/>
      <c r="U839" s="295"/>
      <c r="V839" s="295"/>
      <c r="W839" s="295"/>
      <c r="X839" s="295"/>
      <c r="Y839" s="295"/>
      <c r="Z839" s="295"/>
    </row>
    <row r="840" spans="1:26" ht="11.25" customHeight="1">
      <c r="A840" s="295"/>
      <c r="B840" s="296"/>
      <c r="C840" s="297"/>
      <c r="D840" s="297"/>
      <c r="E840" s="296"/>
      <c r="F840" s="296"/>
      <c r="G840" s="297"/>
      <c r="H840" s="296"/>
      <c r="I840" s="296"/>
      <c r="J840" s="296"/>
      <c r="K840" s="295"/>
      <c r="L840" s="295"/>
      <c r="M840" s="295"/>
      <c r="N840" s="295"/>
      <c r="O840" s="295"/>
      <c r="P840" s="295"/>
      <c r="Q840" s="295"/>
      <c r="R840" s="295"/>
      <c r="S840" s="295"/>
      <c r="T840" s="295"/>
      <c r="U840" s="295"/>
      <c r="V840" s="295"/>
      <c r="W840" s="295"/>
      <c r="X840" s="295"/>
      <c r="Y840" s="295"/>
      <c r="Z840" s="295"/>
    </row>
    <row r="841" spans="1:26" ht="11.25" customHeight="1">
      <c r="A841" s="295"/>
      <c r="B841" s="296"/>
      <c r="C841" s="297"/>
      <c r="D841" s="297"/>
      <c r="E841" s="296"/>
      <c r="F841" s="296"/>
      <c r="G841" s="297"/>
      <c r="H841" s="296"/>
      <c r="I841" s="296"/>
      <c r="J841" s="296"/>
      <c r="K841" s="295"/>
      <c r="L841" s="295"/>
      <c r="M841" s="295"/>
      <c r="N841" s="295"/>
      <c r="O841" s="295"/>
      <c r="P841" s="295"/>
      <c r="Q841" s="295"/>
      <c r="R841" s="295"/>
      <c r="S841" s="295"/>
      <c r="T841" s="295"/>
      <c r="U841" s="295"/>
      <c r="V841" s="295"/>
      <c r="W841" s="295"/>
      <c r="X841" s="295"/>
      <c r="Y841" s="295"/>
      <c r="Z841" s="295"/>
    </row>
    <row r="842" spans="1:26" ht="11.25" customHeight="1">
      <c r="A842" s="295"/>
      <c r="B842" s="296"/>
      <c r="C842" s="297"/>
      <c r="D842" s="297"/>
      <c r="E842" s="296"/>
      <c r="F842" s="296"/>
      <c r="G842" s="297"/>
      <c r="H842" s="296"/>
      <c r="I842" s="296"/>
      <c r="J842" s="296"/>
      <c r="K842" s="295"/>
      <c r="L842" s="295"/>
      <c r="M842" s="295"/>
      <c r="N842" s="295"/>
      <c r="O842" s="295"/>
      <c r="P842" s="295"/>
      <c r="Q842" s="295"/>
      <c r="R842" s="295"/>
      <c r="S842" s="295"/>
      <c r="T842" s="295"/>
      <c r="U842" s="295"/>
      <c r="V842" s="295"/>
      <c r="W842" s="295"/>
      <c r="X842" s="295"/>
      <c r="Y842" s="295"/>
      <c r="Z842" s="295"/>
    </row>
    <row r="843" spans="1:26" ht="11.25" customHeight="1">
      <c r="A843" s="295"/>
      <c r="B843" s="296"/>
      <c r="C843" s="297"/>
      <c r="D843" s="297"/>
      <c r="E843" s="296"/>
      <c r="F843" s="296"/>
      <c r="G843" s="297"/>
      <c r="H843" s="296"/>
      <c r="I843" s="296"/>
      <c r="J843" s="296"/>
      <c r="K843" s="295"/>
      <c r="L843" s="295"/>
      <c r="M843" s="295"/>
      <c r="N843" s="295"/>
      <c r="O843" s="295"/>
      <c r="P843" s="295"/>
      <c r="Q843" s="295"/>
      <c r="R843" s="295"/>
      <c r="S843" s="295"/>
      <c r="T843" s="295"/>
      <c r="U843" s="295"/>
      <c r="V843" s="295"/>
      <c r="W843" s="295"/>
      <c r="X843" s="295"/>
      <c r="Y843" s="295"/>
      <c r="Z843" s="295"/>
    </row>
    <row r="844" spans="1:26" ht="11.25" customHeight="1">
      <c r="A844" s="295"/>
      <c r="B844" s="296"/>
      <c r="C844" s="297"/>
      <c r="D844" s="297"/>
      <c r="E844" s="296"/>
      <c r="F844" s="296"/>
      <c r="G844" s="297"/>
      <c r="H844" s="296"/>
      <c r="I844" s="296"/>
      <c r="J844" s="296"/>
      <c r="K844" s="295"/>
      <c r="L844" s="295"/>
      <c r="M844" s="295"/>
      <c r="N844" s="295"/>
      <c r="O844" s="295"/>
      <c r="P844" s="295"/>
      <c r="Q844" s="295"/>
      <c r="R844" s="295"/>
      <c r="S844" s="295"/>
      <c r="T844" s="295"/>
      <c r="U844" s="295"/>
      <c r="V844" s="295"/>
      <c r="W844" s="295"/>
      <c r="X844" s="295"/>
      <c r="Y844" s="295"/>
      <c r="Z844" s="295"/>
    </row>
    <row r="845" spans="1:26" ht="11.25" customHeight="1">
      <c r="A845" s="295"/>
      <c r="B845" s="296"/>
      <c r="C845" s="297"/>
      <c r="D845" s="297"/>
      <c r="E845" s="296"/>
      <c r="F845" s="296"/>
      <c r="G845" s="297"/>
      <c r="H845" s="296"/>
      <c r="I845" s="296"/>
      <c r="J845" s="296"/>
      <c r="K845" s="295"/>
      <c r="L845" s="295"/>
      <c r="M845" s="295"/>
      <c r="N845" s="295"/>
      <c r="O845" s="295"/>
      <c r="P845" s="295"/>
      <c r="Q845" s="295"/>
      <c r="R845" s="295"/>
      <c r="S845" s="295"/>
      <c r="T845" s="295"/>
      <c r="U845" s="295"/>
      <c r="V845" s="295"/>
      <c r="W845" s="295"/>
      <c r="X845" s="295"/>
      <c r="Y845" s="295"/>
      <c r="Z845" s="295"/>
    </row>
    <row r="846" spans="1:26" ht="11.25" customHeight="1">
      <c r="A846" s="295"/>
      <c r="B846" s="296"/>
      <c r="C846" s="297"/>
      <c r="D846" s="297"/>
      <c r="E846" s="296"/>
      <c r="F846" s="296"/>
      <c r="G846" s="297"/>
      <c r="H846" s="296"/>
      <c r="I846" s="296"/>
      <c r="J846" s="296"/>
      <c r="K846" s="295"/>
      <c r="L846" s="295"/>
      <c r="M846" s="295"/>
      <c r="N846" s="295"/>
      <c r="O846" s="295"/>
      <c r="P846" s="295"/>
      <c r="Q846" s="295"/>
      <c r="R846" s="295"/>
      <c r="S846" s="295"/>
      <c r="T846" s="295"/>
      <c r="U846" s="295"/>
      <c r="V846" s="295"/>
      <c r="W846" s="295"/>
      <c r="X846" s="295"/>
      <c r="Y846" s="295"/>
      <c r="Z846" s="295"/>
    </row>
    <row r="847" spans="1:26" ht="11.25" customHeight="1">
      <c r="A847" s="295"/>
      <c r="B847" s="296"/>
      <c r="C847" s="297"/>
      <c r="D847" s="297"/>
      <c r="E847" s="296"/>
      <c r="F847" s="296"/>
      <c r="G847" s="297"/>
      <c r="H847" s="296"/>
      <c r="I847" s="296"/>
      <c r="J847" s="296"/>
      <c r="K847" s="295"/>
      <c r="L847" s="295"/>
      <c r="M847" s="295"/>
      <c r="N847" s="295"/>
      <c r="O847" s="295"/>
      <c r="P847" s="295"/>
      <c r="Q847" s="295"/>
      <c r="R847" s="295"/>
      <c r="S847" s="295"/>
      <c r="T847" s="295"/>
      <c r="U847" s="295"/>
      <c r="V847" s="295"/>
      <c r="W847" s="295"/>
      <c r="X847" s="295"/>
      <c r="Y847" s="295"/>
      <c r="Z847" s="295"/>
    </row>
    <row r="848" spans="1:26" ht="11.25" customHeight="1">
      <c r="A848" s="295"/>
      <c r="B848" s="296"/>
      <c r="C848" s="297"/>
      <c r="D848" s="297"/>
      <c r="E848" s="296"/>
      <c r="F848" s="296"/>
      <c r="G848" s="297"/>
      <c r="H848" s="296"/>
      <c r="I848" s="296"/>
      <c r="J848" s="296"/>
      <c r="K848" s="295"/>
      <c r="L848" s="295"/>
      <c r="M848" s="295"/>
      <c r="N848" s="295"/>
      <c r="O848" s="295"/>
      <c r="P848" s="295"/>
      <c r="Q848" s="295"/>
      <c r="R848" s="295"/>
      <c r="S848" s="295"/>
      <c r="T848" s="295"/>
      <c r="U848" s="295"/>
      <c r="V848" s="295"/>
      <c r="W848" s="295"/>
      <c r="X848" s="295"/>
      <c r="Y848" s="295"/>
      <c r="Z848" s="295"/>
    </row>
    <row r="849" spans="1:26" ht="11.25" customHeight="1">
      <c r="A849" s="295"/>
      <c r="B849" s="296"/>
      <c r="C849" s="297"/>
      <c r="D849" s="297"/>
      <c r="E849" s="296"/>
      <c r="F849" s="296"/>
      <c r="G849" s="297"/>
      <c r="H849" s="296"/>
      <c r="I849" s="296"/>
      <c r="J849" s="296"/>
      <c r="K849" s="295"/>
      <c r="L849" s="295"/>
      <c r="M849" s="295"/>
      <c r="N849" s="295"/>
      <c r="O849" s="295"/>
      <c r="P849" s="295"/>
      <c r="Q849" s="295"/>
      <c r="R849" s="295"/>
      <c r="S849" s="295"/>
      <c r="T849" s="295"/>
      <c r="U849" s="295"/>
      <c r="V849" s="295"/>
      <c r="W849" s="295"/>
      <c r="X849" s="295"/>
      <c r="Y849" s="295"/>
      <c r="Z849" s="295"/>
    </row>
    <row r="850" spans="1:26" ht="11.25" customHeight="1">
      <c r="A850" s="295"/>
      <c r="B850" s="296"/>
      <c r="C850" s="297"/>
      <c r="D850" s="297"/>
      <c r="E850" s="296"/>
      <c r="F850" s="296"/>
      <c r="G850" s="297"/>
      <c r="H850" s="296"/>
      <c r="I850" s="296"/>
      <c r="J850" s="296"/>
      <c r="K850" s="295"/>
      <c r="L850" s="295"/>
      <c r="M850" s="295"/>
      <c r="N850" s="295"/>
      <c r="O850" s="295"/>
      <c r="P850" s="295"/>
      <c r="Q850" s="295"/>
      <c r="R850" s="295"/>
      <c r="S850" s="295"/>
      <c r="T850" s="295"/>
      <c r="U850" s="295"/>
      <c r="V850" s="295"/>
      <c r="W850" s="295"/>
      <c r="X850" s="295"/>
      <c r="Y850" s="295"/>
      <c r="Z850" s="295"/>
    </row>
    <row r="851" spans="1:26" ht="11.25" customHeight="1">
      <c r="A851" s="295"/>
      <c r="B851" s="296"/>
      <c r="C851" s="297"/>
      <c r="D851" s="297"/>
      <c r="E851" s="296"/>
      <c r="F851" s="296"/>
      <c r="G851" s="297"/>
      <c r="H851" s="296"/>
      <c r="I851" s="296"/>
      <c r="J851" s="296"/>
      <c r="K851" s="295"/>
      <c r="L851" s="295"/>
      <c r="M851" s="295"/>
      <c r="N851" s="295"/>
      <c r="O851" s="295"/>
      <c r="P851" s="295"/>
      <c r="Q851" s="295"/>
      <c r="R851" s="295"/>
      <c r="S851" s="295"/>
      <c r="T851" s="295"/>
      <c r="U851" s="295"/>
      <c r="V851" s="295"/>
      <c r="W851" s="295"/>
      <c r="X851" s="295"/>
      <c r="Y851" s="295"/>
      <c r="Z851" s="295"/>
    </row>
    <row r="852" spans="1:26" ht="11.25" customHeight="1">
      <c r="A852" s="295"/>
      <c r="B852" s="296"/>
      <c r="C852" s="297"/>
      <c r="D852" s="297"/>
      <c r="E852" s="296"/>
      <c r="F852" s="296"/>
      <c r="G852" s="297"/>
      <c r="H852" s="296"/>
      <c r="I852" s="296"/>
      <c r="J852" s="296"/>
      <c r="K852" s="295"/>
      <c r="L852" s="295"/>
      <c r="M852" s="295"/>
      <c r="N852" s="295"/>
      <c r="O852" s="295"/>
      <c r="P852" s="295"/>
      <c r="Q852" s="295"/>
      <c r="R852" s="295"/>
      <c r="S852" s="295"/>
      <c r="T852" s="295"/>
      <c r="U852" s="295"/>
      <c r="V852" s="295"/>
      <c r="W852" s="295"/>
      <c r="X852" s="295"/>
      <c r="Y852" s="295"/>
      <c r="Z852" s="295"/>
    </row>
    <row r="853" spans="1:26" ht="11.25" customHeight="1">
      <c r="A853" s="295"/>
      <c r="B853" s="296"/>
      <c r="C853" s="297"/>
      <c r="D853" s="297"/>
      <c r="E853" s="296"/>
      <c r="F853" s="296"/>
      <c r="G853" s="297"/>
      <c r="H853" s="296"/>
      <c r="I853" s="296"/>
      <c r="J853" s="296"/>
      <c r="K853" s="295"/>
      <c r="L853" s="295"/>
      <c r="M853" s="295"/>
      <c r="N853" s="295"/>
      <c r="O853" s="295"/>
      <c r="P853" s="295"/>
      <c r="Q853" s="295"/>
      <c r="R853" s="295"/>
      <c r="S853" s="295"/>
      <c r="T853" s="295"/>
      <c r="U853" s="295"/>
      <c r="V853" s="295"/>
      <c r="W853" s="295"/>
      <c r="X853" s="295"/>
      <c r="Y853" s="295"/>
      <c r="Z853" s="295"/>
    </row>
    <row r="854" spans="1:26" ht="11.25" customHeight="1">
      <c r="A854" s="295"/>
      <c r="B854" s="296"/>
      <c r="C854" s="297"/>
      <c r="D854" s="297"/>
      <c r="E854" s="296"/>
      <c r="F854" s="296"/>
      <c r="G854" s="297"/>
      <c r="H854" s="296"/>
      <c r="I854" s="296"/>
      <c r="J854" s="296"/>
      <c r="K854" s="295"/>
      <c r="L854" s="295"/>
      <c r="M854" s="295"/>
      <c r="N854" s="295"/>
      <c r="O854" s="295"/>
      <c r="P854" s="295"/>
      <c r="Q854" s="295"/>
      <c r="R854" s="295"/>
      <c r="S854" s="295"/>
      <c r="T854" s="295"/>
      <c r="U854" s="295"/>
      <c r="V854" s="295"/>
      <c r="W854" s="295"/>
      <c r="X854" s="295"/>
      <c r="Y854" s="295"/>
      <c r="Z854" s="295"/>
    </row>
    <row r="855" spans="1:26" ht="11.25" customHeight="1">
      <c r="A855" s="295"/>
      <c r="B855" s="296"/>
      <c r="C855" s="297"/>
      <c r="D855" s="297"/>
      <c r="E855" s="296"/>
      <c r="F855" s="296"/>
      <c r="G855" s="297"/>
      <c r="H855" s="296"/>
      <c r="I855" s="296"/>
      <c r="J855" s="296"/>
      <c r="K855" s="295"/>
      <c r="L855" s="295"/>
      <c r="M855" s="295"/>
      <c r="N855" s="295"/>
      <c r="O855" s="295"/>
      <c r="P855" s="295"/>
      <c r="Q855" s="295"/>
      <c r="R855" s="295"/>
      <c r="S855" s="295"/>
      <c r="T855" s="295"/>
      <c r="U855" s="295"/>
      <c r="V855" s="295"/>
      <c r="W855" s="295"/>
      <c r="X855" s="295"/>
      <c r="Y855" s="295"/>
      <c r="Z855" s="295"/>
    </row>
    <row r="856" spans="1:26" ht="11.25" customHeight="1">
      <c r="A856" s="295"/>
      <c r="B856" s="296"/>
      <c r="C856" s="297"/>
      <c r="D856" s="297"/>
      <c r="E856" s="296"/>
      <c r="F856" s="296"/>
      <c r="G856" s="297"/>
      <c r="H856" s="296"/>
      <c r="I856" s="296"/>
      <c r="J856" s="296"/>
      <c r="K856" s="295"/>
      <c r="L856" s="295"/>
      <c r="M856" s="295"/>
      <c r="N856" s="295"/>
      <c r="O856" s="295"/>
      <c r="P856" s="295"/>
      <c r="Q856" s="295"/>
      <c r="R856" s="295"/>
      <c r="S856" s="295"/>
      <c r="T856" s="295"/>
      <c r="U856" s="295"/>
      <c r="V856" s="295"/>
      <c r="W856" s="295"/>
      <c r="X856" s="295"/>
      <c r="Y856" s="295"/>
      <c r="Z856" s="295"/>
    </row>
    <row r="857" spans="1:26" ht="11.25" customHeight="1">
      <c r="A857" s="295"/>
      <c r="B857" s="296"/>
      <c r="C857" s="297"/>
      <c r="D857" s="297"/>
      <c r="E857" s="296"/>
      <c r="F857" s="296"/>
      <c r="G857" s="297"/>
      <c r="H857" s="296"/>
      <c r="I857" s="296"/>
      <c r="J857" s="296"/>
      <c r="K857" s="295"/>
      <c r="L857" s="295"/>
      <c r="M857" s="295"/>
      <c r="N857" s="295"/>
      <c r="O857" s="295"/>
      <c r="P857" s="295"/>
      <c r="Q857" s="295"/>
      <c r="R857" s="295"/>
      <c r="S857" s="295"/>
      <c r="T857" s="295"/>
      <c r="U857" s="295"/>
      <c r="V857" s="295"/>
      <c r="W857" s="295"/>
      <c r="X857" s="295"/>
      <c r="Y857" s="295"/>
      <c r="Z857" s="295"/>
    </row>
    <row r="858" spans="1:26" ht="11.25" customHeight="1">
      <c r="A858" s="295"/>
      <c r="B858" s="296"/>
      <c r="C858" s="297"/>
      <c r="D858" s="297"/>
      <c r="E858" s="296"/>
      <c r="F858" s="296"/>
      <c r="G858" s="297"/>
      <c r="H858" s="296"/>
      <c r="I858" s="296"/>
      <c r="J858" s="296"/>
      <c r="K858" s="295"/>
      <c r="L858" s="295"/>
      <c r="M858" s="295"/>
      <c r="N858" s="295"/>
      <c r="O858" s="295"/>
      <c r="P858" s="295"/>
      <c r="Q858" s="295"/>
      <c r="R858" s="295"/>
      <c r="S858" s="295"/>
      <c r="T858" s="295"/>
      <c r="U858" s="295"/>
      <c r="V858" s="295"/>
      <c r="W858" s="295"/>
      <c r="X858" s="295"/>
      <c r="Y858" s="295"/>
      <c r="Z858" s="295"/>
    </row>
    <row r="859" spans="1:26" ht="11.25" customHeight="1">
      <c r="A859" s="295"/>
      <c r="B859" s="296"/>
      <c r="C859" s="297"/>
      <c r="D859" s="297"/>
      <c r="E859" s="296"/>
      <c r="F859" s="296"/>
      <c r="G859" s="297"/>
      <c r="H859" s="296"/>
      <c r="I859" s="296"/>
      <c r="J859" s="296"/>
      <c r="K859" s="295"/>
      <c r="L859" s="295"/>
      <c r="M859" s="295"/>
      <c r="N859" s="295"/>
      <c r="O859" s="295"/>
      <c r="P859" s="295"/>
      <c r="Q859" s="295"/>
      <c r="R859" s="295"/>
      <c r="S859" s="295"/>
      <c r="T859" s="295"/>
      <c r="U859" s="295"/>
      <c r="V859" s="295"/>
      <c r="W859" s="295"/>
      <c r="X859" s="295"/>
      <c r="Y859" s="295"/>
      <c r="Z859" s="295"/>
    </row>
    <row r="860" spans="1:26" ht="11.25" customHeight="1">
      <c r="A860" s="295"/>
      <c r="B860" s="296"/>
      <c r="C860" s="297"/>
      <c r="D860" s="297"/>
      <c r="E860" s="296"/>
      <c r="F860" s="296"/>
      <c r="G860" s="297"/>
      <c r="H860" s="296"/>
      <c r="I860" s="296"/>
      <c r="J860" s="296"/>
      <c r="K860" s="295"/>
      <c r="L860" s="295"/>
      <c r="M860" s="295"/>
      <c r="N860" s="295"/>
      <c r="O860" s="295"/>
      <c r="P860" s="295"/>
      <c r="Q860" s="295"/>
      <c r="R860" s="295"/>
      <c r="S860" s="295"/>
      <c r="T860" s="295"/>
      <c r="U860" s="295"/>
      <c r="V860" s="295"/>
      <c r="W860" s="295"/>
      <c r="X860" s="295"/>
      <c r="Y860" s="295"/>
      <c r="Z860" s="295"/>
    </row>
    <row r="861" spans="1:26" ht="11.25" customHeight="1">
      <c r="A861" s="295"/>
      <c r="B861" s="296"/>
      <c r="C861" s="297"/>
      <c r="D861" s="297"/>
      <c r="E861" s="296"/>
      <c r="F861" s="296"/>
      <c r="G861" s="297"/>
      <c r="H861" s="296"/>
      <c r="I861" s="296"/>
      <c r="J861" s="296"/>
      <c r="K861" s="295"/>
      <c r="L861" s="295"/>
      <c r="M861" s="295"/>
      <c r="N861" s="295"/>
      <c r="O861" s="295"/>
      <c r="P861" s="295"/>
      <c r="Q861" s="295"/>
      <c r="R861" s="295"/>
      <c r="S861" s="295"/>
      <c r="T861" s="295"/>
      <c r="U861" s="295"/>
      <c r="V861" s="295"/>
      <c r="W861" s="295"/>
      <c r="X861" s="295"/>
      <c r="Y861" s="295"/>
      <c r="Z861" s="295"/>
    </row>
    <row r="862" spans="1:26" ht="11.25" customHeight="1">
      <c r="A862" s="295"/>
      <c r="B862" s="296"/>
      <c r="C862" s="297"/>
      <c r="D862" s="297"/>
      <c r="E862" s="296"/>
      <c r="F862" s="296"/>
      <c r="G862" s="297"/>
      <c r="H862" s="296"/>
      <c r="I862" s="296"/>
      <c r="J862" s="296"/>
      <c r="K862" s="295"/>
      <c r="L862" s="295"/>
      <c r="M862" s="295"/>
      <c r="N862" s="295"/>
      <c r="O862" s="295"/>
      <c r="P862" s="295"/>
      <c r="Q862" s="295"/>
      <c r="R862" s="295"/>
      <c r="S862" s="295"/>
      <c r="T862" s="295"/>
      <c r="U862" s="295"/>
      <c r="V862" s="295"/>
      <c r="W862" s="295"/>
      <c r="X862" s="295"/>
      <c r="Y862" s="295"/>
      <c r="Z862" s="295"/>
    </row>
    <row r="863" spans="1:26" ht="11.25" customHeight="1">
      <c r="A863" s="295"/>
      <c r="B863" s="296"/>
      <c r="C863" s="297"/>
      <c r="D863" s="297"/>
      <c r="E863" s="296"/>
      <c r="F863" s="296"/>
      <c r="G863" s="297"/>
      <c r="H863" s="296"/>
      <c r="I863" s="296"/>
      <c r="J863" s="296"/>
      <c r="K863" s="295"/>
      <c r="L863" s="295"/>
      <c r="M863" s="295"/>
      <c r="N863" s="295"/>
      <c r="O863" s="295"/>
      <c r="P863" s="295"/>
      <c r="Q863" s="295"/>
      <c r="R863" s="295"/>
      <c r="S863" s="295"/>
      <c r="T863" s="295"/>
      <c r="U863" s="295"/>
      <c r="V863" s="295"/>
      <c r="W863" s="295"/>
      <c r="X863" s="295"/>
      <c r="Y863" s="295"/>
      <c r="Z863" s="295"/>
    </row>
    <row r="864" spans="1:26" ht="11.25" customHeight="1">
      <c r="A864" s="295"/>
      <c r="B864" s="296"/>
      <c r="C864" s="297"/>
      <c r="D864" s="297"/>
      <c r="E864" s="296"/>
      <c r="F864" s="296"/>
      <c r="G864" s="297"/>
      <c r="H864" s="296"/>
      <c r="I864" s="296"/>
      <c r="J864" s="296"/>
      <c r="K864" s="295"/>
      <c r="L864" s="295"/>
      <c r="M864" s="295"/>
      <c r="N864" s="295"/>
      <c r="O864" s="295"/>
      <c r="P864" s="295"/>
      <c r="Q864" s="295"/>
      <c r="R864" s="295"/>
      <c r="S864" s="295"/>
      <c r="T864" s="295"/>
      <c r="U864" s="295"/>
      <c r="V864" s="295"/>
      <c r="W864" s="295"/>
      <c r="X864" s="295"/>
      <c r="Y864" s="295"/>
      <c r="Z864" s="295"/>
    </row>
    <row r="865" spans="1:26" ht="11.25" customHeight="1">
      <c r="A865" s="295"/>
      <c r="B865" s="296"/>
      <c r="C865" s="297"/>
      <c r="D865" s="297"/>
      <c r="E865" s="296"/>
      <c r="F865" s="296"/>
      <c r="G865" s="297"/>
      <c r="H865" s="296"/>
      <c r="I865" s="296"/>
      <c r="J865" s="296"/>
      <c r="K865" s="295"/>
      <c r="L865" s="295"/>
      <c r="M865" s="295"/>
      <c r="N865" s="295"/>
      <c r="O865" s="295"/>
      <c r="P865" s="295"/>
      <c r="Q865" s="295"/>
      <c r="R865" s="295"/>
      <c r="S865" s="295"/>
      <c r="T865" s="295"/>
      <c r="U865" s="295"/>
      <c r="V865" s="295"/>
      <c r="W865" s="295"/>
      <c r="X865" s="295"/>
      <c r="Y865" s="295"/>
      <c r="Z865" s="295"/>
    </row>
    <row r="866" spans="1:26" ht="11.25" customHeight="1">
      <c r="A866" s="295"/>
      <c r="B866" s="296"/>
      <c r="C866" s="297"/>
      <c r="D866" s="297"/>
      <c r="E866" s="296"/>
      <c r="F866" s="296"/>
      <c r="G866" s="297"/>
      <c r="H866" s="296"/>
      <c r="I866" s="296"/>
      <c r="J866" s="296"/>
      <c r="K866" s="295"/>
      <c r="L866" s="295"/>
      <c r="M866" s="295"/>
      <c r="N866" s="295"/>
      <c r="O866" s="295"/>
      <c r="P866" s="295"/>
      <c r="Q866" s="295"/>
      <c r="R866" s="295"/>
      <c r="S866" s="295"/>
      <c r="T866" s="295"/>
      <c r="U866" s="295"/>
      <c r="V866" s="295"/>
      <c r="W866" s="295"/>
      <c r="X866" s="295"/>
      <c r="Y866" s="295"/>
      <c r="Z866" s="295"/>
    </row>
    <row r="867" spans="1:26" ht="11.25" customHeight="1">
      <c r="A867" s="295"/>
      <c r="B867" s="296"/>
      <c r="C867" s="297"/>
      <c r="D867" s="297"/>
      <c r="E867" s="296"/>
      <c r="F867" s="296"/>
      <c r="G867" s="297"/>
      <c r="H867" s="296"/>
      <c r="I867" s="296"/>
      <c r="J867" s="296"/>
      <c r="K867" s="295"/>
      <c r="L867" s="295"/>
      <c r="M867" s="295"/>
      <c r="N867" s="295"/>
      <c r="O867" s="295"/>
      <c r="P867" s="295"/>
      <c r="Q867" s="295"/>
      <c r="R867" s="295"/>
      <c r="S867" s="295"/>
      <c r="T867" s="295"/>
      <c r="U867" s="295"/>
      <c r="V867" s="295"/>
      <c r="W867" s="295"/>
      <c r="X867" s="295"/>
      <c r="Y867" s="295"/>
      <c r="Z867" s="295"/>
    </row>
    <row r="868" spans="1:26" ht="11.25" customHeight="1">
      <c r="A868" s="295"/>
      <c r="B868" s="296"/>
      <c r="C868" s="297"/>
      <c r="D868" s="297"/>
      <c r="E868" s="296"/>
      <c r="F868" s="296"/>
      <c r="G868" s="297"/>
      <c r="H868" s="296"/>
      <c r="I868" s="296"/>
      <c r="J868" s="296"/>
      <c r="K868" s="295"/>
      <c r="L868" s="295"/>
      <c r="M868" s="295"/>
      <c r="N868" s="295"/>
      <c r="O868" s="295"/>
      <c r="P868" s="295"/>
      <c r="Q868" s="295"/>
      <c r="R868" s="295"/>
      <c r="S868" s="295"/>
      <c r="T868" s="295"/>
      <c r="U868" s="295"/>
      <c r="V868" s="295"/>
      <c r="W868" s="295"/>
      <c r="X868" s="295"/>
      <c r="Y868" s="295"/>
      <c r="Z868" s="295"/>
    </row>
    <row r="869" spans="1:26" ht="11.25" customHeight="1">
      <c r="A869" s="295"/>
      <c r="B869" s="296"/>
      <c r="C869" s="297"/>
      <c r="D869" s="297"/>
      <c r="E869" s="296"/>
      <c r="F869" s="296"/>
      <c r="G869" s="297"/>
      <c r="H869" s="296"/>
      <c r="I869" s="296"/>
      <c r="J869" s="296"/>
      <c r="K869" s="295"/>
      <c r="L869" s="295"/>
      <c r="M869" s="295"/>
      <c r="N869" s="295"/>
      <c r="O869" s="295"/>
      <c r="P869" s="295"/>
      <c r="Q869" s="295"/>
      <c r="R869" s="295"/>
      <c r="S869" s="295"/>
      <c r="T869" s="295"/>
      <c r="U869" s="295"/>
      <c r="V869" s="295"/>
      <c r="W869" s="295"/>
      <c r="X869" s="295"/>
      <c r="Y869" s="295"/>
      <c r="Z869" s="295"/>
    </row>
    <row r="870" spans="1:26" ht="11.25" customHeight="1">
      <c r="A870" s="295"/>
      <c r="B870" s="296"/>
      <c r="C870" s="297"/>
      <c r="D870" s="297"/>
      <c r="E870" s="296"/>
      <c r="F870" s="296"/>
      <c r="G870" s="297"/>
      <c r="H870" s="296"/>
      <c r="I870" s="296"/>
      <c r="J870" s="296"/>
      <c r="K870" s="295"/>
      <c r="L870" s="295"/>
      <c r="M870" s="295"/>
      <c r="N870" s="295"/>
      <c r="O870" s="295"/>
      <c r="P870" s="295"/>
      <c r="Q870" s="295"/>
      <c r="R870" s="295"/>
      <c r="S870" s="295"/>
      <c r="T870" s="295"/>
      <c r="U870" s="295"/>
      <c r="V870" s="295"/>
      <c r="W870" s="295"/>
      <c r="X870" s="295"/>
      <c r="Y870" s="295"/>
      <c r="Z870" s="295"/>
    </row>
    <row r="871" spans="1:26" ht="11.25" customHeight="1">
      <c r="A871" s="295"/>
      <c r="B871" s="296"/>
      <c r="C871" s="297"/>
      <c r="D871" s="297"/>
      <c r="E871" s="296"/>
      <c r="F871" s="296"/>
      <c r="G871" s="297"/>
      <c r="H871" s="296"/>
      <c r="I871" s="296"/>
      <c r="J871" s="296"/>
      <c r="K871" s="295"/>
      <c r="L871" s="295"/>
      <c r="M871" s="295"/>
      <c r="N871" s="295"/>
      <c r="O871" s="295"/>
      <c r="P871" s="295"/>
      <c r="Q871" s="295"/>
      <c r="R871" s="295"/>
      <c r="S871" s="295"/>
      <c r="T871" s="295"/>
      <c r="U871" s="295"/>
      <c r="V871" s="295"/>
      <c r="W871" s="295"/>
      <c r="X871" s="295"/>
      <c r="Y871" s="295"/>
      <c r="Z871" s="295"/>
    </row>
    <row r="872" spans="1:26" ht="11.25" customHeight="1">
      <c r="A872" s="295"/>
      <c r="B872" s="296"/>
      <c r="C872" s="297"/>
      <c r="D872" s="297"/>
      <c r="E872" s="296"/>
      <c r="F872" s="296"/>
      <c r="G872" s="297"/>
      <c r="H872" s="296"/>
      <c r="I872" s="296"/>
      <c r="J872" s="296"/>
      <c r="K872" s="295"/>
      <c r="L872" s="295"/>
      <c r="M872" s="295"/>
      <c r="N872" s="295"/>
      <c r="O872" s="295"/>
      <c r="P872" s="295"/>
      <c r="Q872" s="295"/>
      <c r="R872" s="295"/>
      <c r="S872" s="295"/>
      <c r="T872" s="295"/>
      <c r="U872" s="295"/>
      <c r="V872" s="295"/>
      <c r="W872" s="295"/>
      <c r="X872" s="295"/>
      <c r="Y872" s="295"/>
      <c r="Z872" s="295"/>
    </row>
    <row r="873" spans="1:26" ht="11.25" customHeight="1">
      <c r="A873" s="295"/>
      <c r="B873" s="296"/>
      <c r="C873" s="297"/>
      <c r="D873" s="297"/>
      <c r="E873" s="296"/>
      <c r="F873" s="296"/>
      <c r="G873" s="297"/>
      <c r="H873" s="296"/>
      <c r="I873" s="296"/>
      <c r="J873" s="296"/>
      <c r="K873" s="295"/>
      <c r="L873" s="295"/>
      <c r="M873" s="295"/>
      <c r="N873" s="295"/>
      <c r="O873" s="295"/>
      <c r="P873" s="295"/>
      <c r="Q873" s="295"/>
      <c r="R873" s="295"/>
      <c r="S873" s="295"/>
      <c r="T873" s="295"/>
      <c r="U873" s="295"/>
      <c r="V873" s="295"/>
      <c r="W873" s="295"/>
      <c r="X873" s="295"/>
      <c r="Y873" s="295"/>
      <c r="Z873" s="295"/>
    </row>
    <row r="874" spans="1:26" ht="11.25" customHeight="1">
      <c r="A874" s="295"/>
      <c r="B874" s="296"/>
      <c r="C874" s="297"/>
      <c r="D874" s="297"/>
      <c r="E874" s="296"/>
      <c r="F874" s="296"/>
      <c r="G874" s="297"/>
      <c r="H874" s="296"/>
      <c r="I874" s="296"/>
      <c r="J874" s="296"/>
      <c r="K874" s="295"/>
      <c r="L874" s="295"/>
      <c r="M874" s="295"/>
      <c r="N874" s="295"/>
      <c r="O874" s="295"/>
      <c r="P874" s="295"/>
      <c r="Q874" s="295"/>
      <c r="R874" s="295"/>
      <c r="S874" s="295"/>
      <c r="T874" s="295"/>
      <c r="U874" s="295"/>
      <c r="V874" s="295"/>
      <c r="W874" s="295"/>
      <c r="X874" s="295"/>
      <c r="Y874" s="295"/>
      <c r="Z874" s="295"/>
    </row>
    <row r="875" spans="1:26" ht="11.25" customHeight="1">
      <c r="A875" s="295"/>
      <c r="B875" s="296"/>
      <c r="C875" s="297"/>
      <c r="D875" s="297"/>
      <c r="E875" s="296"/>
      <c r="F875" s="296"/>
      <c r="G875" s="297"/>
      <c r="H875" s="296"/>
      <c r="I875" s="296"/>
      <c r="J875" s="296"/>
      <c r="K875" s="295"/>
      <c r="L875" s="295"/>
      <c r="M875" s="295"/>
      <c r="N875" s="295"/>
      <c r="O875" s="295"/>
      <c r="P875" s="295"/>
      <c r="Q875" s="295"/>
      <c r="R875" s="295"/>
      <c r="S875" s="295"/>
      <c r="T875" s="295"/>
      <c r="U875" s="295"/>
      <c r="V875" s="295"/>
      <c r="W875" s="295"/>
      <c r="X875" s="295"/>
      <c r="Y875" s="295"/>
      <c r="Z875" s="295"/>
    </row>
    <row r="876" spans="1:26" ht="11.25" customHeight="1">
      <c r="A876" s="295"/>
      <c r="B876" s="296"/>
      <c r="C876" s="297"/>
      <c r="D876" s="297"/>
      <c r="E876" s="296"/>
      <c r="F876" s="296"/>
      <c r="G876" s="297"/>
      <c r="H876" s="296"/>
      <c r="I876" s="296"/>
      <c r="J876" s="296"/>
      <c r="K876" s="295"/>
      <c r="L876" s="295"/>
      <c r="M876" s="295"/>
      <c r="N876" s="295"/>
      <c r="O876" s="295"/>
      <c r="P876" s="295"/>
      <c r="Q876" s="295"/>
      <c r="R876" s="295"/>
      <c r="S876" s="295"/>
      <c r="T876" s="295"/>
      <c r="U876" s="295"/>
      <c r="V876" s="295"/>
      <c r="W876" s="295"/>
      <c r="X876" s="295"/>
      <c r="Y876" s="295"/>
      <c r="Z876" s="295"/>
    </row>
    <row r="877" spans="1:26" ht="11.25" customHeight="1">
      <c r="A877" s="295"/>
      <c r="B877" s="296"/>
      <c r="C877" s="297"/>
      <c r="D877" s="297"/>
      <c r="E877" s="296"/>
      <c r="F877" s="296"/>
      <c r="G877" s="297"/>
      <c r="H877" s="296"/>
      <c r="I877" s="296"/>
      <c r="J877" s="296"/>
      <c r="K877" s="295"/>
      <c r="L877" s="295"/>
      <c r="M877" s="295"/>
      <c r="N877" s="295"/>
      <c r="O877" s="295"/>
      <c r="P877" s="295"/>
      <c r="Q877" s="295"/>
      <c r="R877" s="295"/>
      <c r="S877" s="295"/>
      <c r="T877" s="295"/>
      <c r="U877" s="295"/>
      <c r="V877" s="295"/>
      <c r="W877" s="295"/>
      <c r="X877" s="295"/>
      <c r="Y877" s="295"/>
      <c r="Z877" s="295"/>
    </row>
    <row r="878" spans="1:26" ht="11.25" customHeight="1">
      <c r="A878" s="295"/>
      <c r="B878" s="296"/>
      <c r="C878" s="297"/>
      <c r="D878" s="297"/>
      <c r="E878" s="296"/>
      <c r="F878" s="296"/>
      <c r="G878" s="297"/>
      <c r="H878" s="296"/>
      <c r="I878" s="296"/>
      <c r="J878" s="296"/>
      <c r="K878" s="295"/>
      <c r="L878" s="295"/>
      <c r="M878" s="295"/>
      <c r="N878" s="295"/>
      <c r="O878" s="295"/>
      <c r="P878" s="295"/>
      <c r="Q878" s="295"/>
      <c r="R878" s="295"/>
      <c r="S878" s="295"/>
      <c r="T878" s="295"/>
      <c r="U878" s="295"/>
      <c r="V878" s="295"/>
      <c r="W878" s="295"/>
      <c r="X878" s="295"/>
      <c r="Y878" s="295"/>
      <c r="Z878" s="295"/>
    </row>
    <row r="879" spans="1:26" ht="11.25" customHeight="1">
      <c r="A879" s="295"/>
      <c r="B879" s="296"/>
      <c r="C879" s="297"/>
      <c r="D879" s="297"/>
      <c r="E879" s="296"/>
      <c r="F879" s="296"/>
      <c r="G879" s="297"/>
      <c r="H879" s="296"/>
      <c r="I879" s="296"/>
      <c r="J879" s="296"/>
      <c r="K879" s="295"/>
      <c r="L879" s="295"/>
      <c r="M879" s="295"/>
      <c r="N879" s="295"/>
      <c r="O879" s="295"/>
      <c r="P879" s="295"/>
      <c r="Q879" s="295"/>
      <c r="R879" s="295"/>
      <c r="S879" s="295"/>
      <c r="T879" s="295"/>
      <c r="U879" s="295"/>
      <c r="V879" s="295"/>
      <c r="W879" s="295"/>
      <c r="X879" s="295"/>
      <c r="Y879" s="295"/>
      <c r="Z879" s="295"/>
    </row>
    <row r="880" spans="1:26" ht="11.25" customHeight="1">
      <c r="A880" s="295"/>
      <c r="B880" s="296"/>
      <c r="C880" s="297"/>
      <c r="D880" s="297"/>
      <c r="E880" s="296"/>
      <c r="F880" s="296"/>
      <c r="G880" s="297"/>
      <c r="H880" s="296"/>
      <c r="I880" s="296"/>
      <c r="J880" s="296"/>
      <c r="K880" s="295"/>
      <c r="L880" s="295"/>
      <c r="M880" s="295"/>
      <c r="N880" s="295"/>
      <c r="O880" s="295"/>
      <c r="P880" s="295"/>
      <c r="Q880" s="295"/>
      <c r="R880" s="295"/>
      <c r="S880" s="295"/>
      <c r="T880" s="295"/>
      <c r="U880" s="295"/>
      <c r="V880" s="295"/>
      <c r="W880" s="295"/>
      <c r="X880" s="295"/>
      <c r="Y880" s="295"/>
      <c r="Z880" s="295"/>
    </row>
    <row r="881" spans="1:26" ht="11.25" customHeight="1">
      <c r="A881" s="295"/>
      <c r="B881" s="296"/>
      <c r="C881" s="297"/>
      <c r="D881" s="297"/>
      <c r="E881" s="296"/>
      <c r="F881" s="296"/>
      <c r="G881" s="297"/>
      <c r="H881" s="296"/>
      <c r="I881" s="296"/>
      <c r="J881" s="296"/>
      <c r="K881" s="295"/>
      <c r="L881" s="295"/>
      <c r="M881" s="295"/>
      <c r="N881" s="295"/>
      <c r="O881" s="295"/>
      <c r="P881" s="295"/>
      <c r="Q881" s="295"/>
      <c r="R881" s="295"/>
      <c r="S881" s="295"/>
      <c r="T881" s="295"/>
      <c r="U881" s="295"/>
      <c r="V881" s="295"/>
      <c r="W881" s="295"/>
      <c r="X881" s="295"/>
      <c r="Y881" s="295"/>
      <c r="Z881" s="295"/>
    </row>
    <row r="882" spans="1:26" ht="11.25" customHeight="1">
      <c r="A882" s="295"/>
      <c r="B882" s="296"/>
      <c r="C882" s="297"/>
      <c r="D882" s="297"/>
      <c r="E882" s="296"/>
      <c r="F882" s="296"/>
      <c r="G882" s="297"/>
      <c r="H882" s="296"/>
      <c r="I882" s="296"/>
      <c r="J882" s="296"/>
      <c r="K882" s="295"/>
      <c r="L882" s="295"/>
      <c r="M882" s="295"/>
      <c r="N882" s="295"/>
      <c r="O882" s="295"/>
      <c r="P882" s="295"/>
      <c r="Q882" s="295"/>
      <c r="R882" s="295"/>
      <c r="S882" s="295"/>
      <c r="T882" s="295"/>
      <c r="U882" s="295"/>
      <c r="V882" s="295"/>
      <c r="W882" s="295"/>
      <c r="X882" s="295"/>
      <c r="Y882" s="295"/>
      <c r="Z882" s="295"/>
    </row>
    <row r="883" spans="1:26" ht="11.25" customHeight="1">
      <c r="A883" s="295"/>
      <c r="B883" s="296"/>
      <c r="C883" s="297"/>
      <c r="D883" s="297"/>
      <c r="E883" s="296"/>
      <c r="F883" s="296"/>
      <c r="G883" s="297"/>
      <c r="H883" s="296"/>
      <c r="I883" s="296"/>
      <c r="J883" s="296"/>
      <c r="K883" s="295"/>
      <c r="L883" s="295"/>
      <c r="M883" s="295"/>
      <c r="N883" s="295"/>
      <c r="O883" s="295"/>
      <c r="P883" s="295"/>
      <c r="Q883" s="295"/>
      <c r="R883" s="295"/>
      <c r="S883" s="295"/>
      <c r="T883" s="295"/>
      <c r="U883" s="295"/>
      <c r="V883" s="295"/>
      <c r="W883" s="295"/>
      <c r="X883" s="295"/>
      <c r="Y883" s="295"/>
      <c r="Z883" s="295"/>
    </row>
    <row r="884" spans="1:26" ht="11.25" customHeight="1">
      <c r="A884" s="295"/>
      <c r="B884" s="296"/>
      <c r="C884" s="297"/>
      <c r="D884" s="297"/>
      <c r="E884" s="296"/>
      <c r="F884" s="296"/>
      <c r="G884" s="297"/>
      <c r="H884" s="296"/>
      <c r="I884" s="296"/>
      <c r="J884" s="296"/>
      <c r="K884" s="295"/>
      <c r="L884" s="295"/>
      <c r="M884" s="295"/>
      <c r="N884" s="295"/>
      <c r="O884" s="295"/>
      <c r="P884" s="295"/>
      <c r="Q884" s="295"/>
      <c r="R884" s="295"/>
      <c r="S884" s="295"/>
      <c r="T884" s="295"/>
      <c r="U884" s="295"/>
      <c r="V884" s="295"/>
      <c r="W884" s="295"/>
      <c r="X884" s="295"/>
      <c r="Y884" s="295"/>
      <c r="Z884" s="295"/>
    </row>
    <row r="885" spans="1:26" ht="11.25" customHeight="1">
      <c r="A885" s="295"/>
      <c r="B885" s="296"/>
      <c r="C885" s="297"/>
      <c r="D885" s="297"/>
      <c r="E885" s="296"/>
      <c r="F885" s="296"/>
      <c r="G885" s="297"/>
      <c r="H885" s="296"/>
      <c r="I885" s="296"/>
      <c r="J885" s="296"/>
      <c r="K885" s="295"/>
      <c r="L885" s="295"/>
      <c r="M885" s="295"/>
      <c r="N885" s="295"/>
      <c r="O885" s="295"/>
      <c r="P885" s="295"/>
      <c r="Q885" s="295"/>
      <c r="R885" s="295"/>
      <c r="S885" s="295"/>
      <c r="T885" s="295"/>
      <c r="U885" s="295"/>
      <c r="V885" s="295"/>
      <c r="W885" s="295"/>
      <c r="X885" s="295"/>
      <c r="Y885" s="295"/>
      <c r="Z885" s="295"/>
    </row>
    <row r="886" spans="1:26" ht="11.25" customHeight="1">
      <c r="A886" s="295"/>
      <c r="B886" s="296"/>
      <c r="C886" s="297"/>
      <c r="D886" s="297"/>
      <c r="E886" s="296"/>
      <c r="F886" s="296"/>
      <c r="G886" s="297"/>
      <c r="H886" s="296"/>
      <c r="I886" s="296"/>
      <c r="J886" s="296"/>
      <c r="K886" s="295"/>
      <c r="L886" s="295"/>
      <c r="M886" s="295"/>
      <c r="N886" s="295"/>
      <c r="O886" s="295"/>
      <c r="P886" s="295"/>
      <c r="Q886" s="295"/>
      <c r="R886" s="295"/>
      <c r="S886" s="295"/>
      <c r="T886" s="295"/>
      <c r="U886" s="295"/>
      <c r="V886" s="295"/>
      <c r="W886" s="295"/>
      <c r="X886" s="295"/>
      <c r="Y886" s="295"/>
      <c r="Z886" s="295"/>
    </row>
    <row r="887" spans="1:26" ht="11.25" customHeight="1">
      <c r="A887" s="295"/>
      <c r="B887" s="296"/>
      <c r="C887" s="297"/>
      <c r="D887" s="297"/>
      <c r="E887" s="296"/>
      <c r="F887" s="296"/>
      <c r="G887" s="297"/>
      <c r="H887" s="296"/>
      <c r="I887" s="296"/>
      <c r="J887" s="296"/>
      <c r="K887" s="295"/>
      <c r="L887" s="295"/>
      <c r="M887" s="295"/>
      <c r="N887" s="295"/>
      <c r="O887" s="295"/>
      <c r="P887" s="295"/>
      <c r="Q887" s="295"/>
      <c r="R887" s="295"/>
      <c r="S887" s="295"/>
      <c r="T887" s="295"/>
      <c r="U887" s="295"/>
      <c r="V887" s="295"/>
      <c r="W887" s="295"/>
      <c r="X887" s="295"/>
      <c r="Y887" s="295"/>
      <c r="Z887" s="295"/>
    </row>
    <row r="888" spans="1:26" ht="11.25" customHeight="1">
      <c r="A888" s="295"/>
      <c r="B888" s="296"/>
      <c r="C888" s="297"/>
      <c r="D888" s="297"/>
      <c r="E888" s="296"/>
      <c r="F888" s="296"/>
      <c r="G888" s="297"/>
      <c r="H888" s="296"/>
      <c r="I888" s="296"/>
      <c r="J888" s="296"/>
      <c r="K888" s="295"/>
      <c r="L888" s="295"/>
      <c r="M888" s="295"/>
      <c r="N888" s="295"/>
      <c r="O888" s="295"/>
      <c r="P888" s="295"/>
      <c r="Q888" s="295"/>
      <c r="R888" s="295"/>
      <c r="S888" s="295"/>
      <c r="T888" s="295"/>
      <c r="U888" s="295"/>
      <c r="V888" s="295"/>
      <c r="W888" s="295"/>
      <c r="X888" s="295"/>
      <c r="Y888" s="295"/>
      <c r="Z888" s="295"/>
    </row>
    <row r="889" spans="1:26" ht="11.25" customHeight="1">
      <c r="A889" s="295"/>
      <c r="B889" s="296"/>
      <c r="C889" s="297"/>
      <c r="D889" s="297"/>
      <c r="E889" s="296"/>
      <c r="F889" s="296"/>
      <c r="G889" s="297"/>
      <c r="H889" s="296"/>
      <c r="I889" s="296"/>
      <c r="J889" s="296"/>
      <c r="K889" s="295"/>
      <c r="L889" s="295"/>
      <c r="M889" s="295"/>
      <c r="N889" s="295"/>
      <c r="O889" s="295"/>
      <c r="P889" s="295"/>
      <c r="Q889" s="295"/>
      <c r="R889" s="295"/>
      <c r="S889" s="295"/>
      <c r="T889" s="295"/>
      <c r="U889" s="295"/>
      <c r="V889" s="295"/>
      <c r="W889" s="295"/>
      <c r="X889" s="295"/>
      <c r="Y889" s="295"/>
      <c r="Z889" s="295"/>
    </row>
    <row r="890" spans="1:26" ht="11.25" customHeight="1">
      <c r="A890" s="295"/>
      <c r="B890" s="296"/>
      <c r="C890" s="297"/>
      <c r="D890" s="297"/>
      <c r="E890" s="296"/>
      <c r="F890" s="296"/>
      <c r="G890" s="297"/>
      <c r="H890" s="296"/>
      <c r="I890" s="296"/>
      <c r="J890" s="296"/>
      <c r="K890" s="295"/>
      <c r="L890" s="295"/>
      <c r="M890" s="295"/>
      <c r="N890" s="295"/>
      <c r="O890" s="295"/>
      <c r="P890" s="295"/>
      <c r="Q890" s="295"/>
      <c r="R890" s="295"/>
      <c r="S890" s="295"/>
      <c r="T890" s="295"/>
      <c r="U890" s="295"/>
      <c r="V890" s="295"/>
      <c r="W890" s="295"/>
      <c r="X890" s="295"/>
      <c r="Y890" s="295"/>
      <c r="Z890" s="295"/>
    </row>
    <row r="891" spans="1:26" ht="11.25" customHeight="1">
      <c r="A891" s="295"/>
      <c r="B891" s="296"/>
      <c r="C891" s="297"/>
      <c r="D891" s="297"/>
      <c r="E891" s="296"/>
      <c r="F891" s="296"/>
      <c r="G891" s="297"/>
      <c r="H891" s="296"/>
      <c r="I891" s="296"/>
      <c r="J891" s="296"/>
      <c r="K891" s="295"/>
      <c r="L891" s="295"/>
      <c r="M891" s="295"/>
      <c r="N891" s="295"/>
      <c r="O891" s="295"/>
      <c r="P891" s="295"/>
      <c r="Q891" s="295"/>
      <c r="R891" s="295"/>
      <c r="S891" s="295"/>
      <c r="T891" s="295"/>
      <c r="U891" s="295"/>
      <c r="V891" s="295"/>
      <c r="W891" s="295"/>
      <c r="X891" s="295"/>
      <c r="Y891" s="295"/>
      <c r="Z891" s="295"/>
    </row>
    <row r="892" spans="1:26" ht="11.25" customHeight="1">
      <c r="A892" s="295"/>
      <c r="B892" s="296"/>
      <c r="C892" s="297"/>
      <c r="D892" s="297"/>
      <c r="E892" s="296"/>
      <c r="F892" s="296"/>
      <c r="G892" s="297"/>
      <c r="H892" s="296"/>
      <c r="I892" s="296"/>
      <c r="J892" s="296"/>
      <c r="K892" s="295"/>
      <c r="L892" s="295"/>
      <c r="M892" s="295"/>
      <c r="N892" s="295"/>
      <c r="O892" s="295"/>
      <c r="P892" s="295"/>
      <c r="Q892" s="295"/>
      <c r="R892" s="295"/>
      <c r="S892" s="295"/>
      <c r="T892" s="295"/>
      <c r="U892" s="295"/>
      <c r="V892" s="295"/>
      <c r="W892" s="295"/>
      <c r="X892" s="295"/>
      <c r="Y892" s="295"/>
      <c r="Z892" s="295"/>
    </row>
    <row r="893" spans="1:26" ht="11.25" customHeight="1">
      <c r="A893" s="295"/>
      <c r="B893" s="296"/>
      <c r="C893" s="297"/>
      <c r="D893" s="297"/>
      <c r="E893" s="296"/>
      <c r="F893" s="296"/>
      <c r="G893" s="297"/>
      <c r="H893" s="296"/>
      <c r="I893" s="296"/>
      <c r="J893" s="296"/>
      <c r="K893" s="295"/>
      <c r="L893" s="295"/>
      <c r="M893" s="295"/>
      <c r="N893" s="295"/>
      <c r="O893" s="295"/>
      <c r="P893" s="295"/>
      <c r="Q893" s="295"/>
      <c r="R893" s="295"/>
      <c r="S893" s="295"/>
      <c r="T893" s="295"/>
      <c r="U893" s="295"/>
      <c r="V893" s="295"/>
      <c r="W893" s="295"/>
      <c r="X893" s="295"/>
      <c r="Y893" s="295"/>
      <c r="Z893" s="295"/>
    </row>
    <row r="894" spans="1:26" ht="11.25" customHeight="1">
      <c r="A894" s="295"/>
      <c r="B894" s="296"/>
      <c r="C894" s="297"/>
      <c r="D894" s="297"/>
      <c r="E894" s="296"/>
      <c r="F894" s="296"/>
      <c r="G894" s="297"/>
      <c r="H894" s="296"/>
      <c r="I894" s="296"/>
      <c r="J894" s="296"/>
      <c r="K894" s="295"/>
      <c r="L894" s="295"/>
      <c r="M894" s="295"/>
      <c r="N894" s="295"/>
      <c r="O894" s="295"/>
      <c r="P894" s="295"/>
      <c r="Q894" s="295"/>
      <c r="R894" s="295"/>
      <c r="S894" s="295"/>
      <c r="T894" s="295"/>
      <c r="U894" s="295"/>
      <c r="V894" s="295"/>
      <c r="W894" s="295"/>
      <c r="X894" s="295"/>
      <c r="Y894" s="295"/>
      <c r="Z894" s="295"/>
    </row>
    <row r="895" spans="1:26" ht="11.25" customHeight="1">
      <c r="A895" s="295"/>
      <c r="B895" s="296"/>
      <c r="C895" s="297"/>
      <c r="D895" s="297"/>
      <c r="E895" s="296"/>
      <c r="F895" s="296"/>
      <c r="G895" s="297"/>
      <c r="H895" s="296"/>
      <c r="I895" s="296"/>
      <c r="J895" s="296"/>
      <c r="K895" s="295"/>
      <c r="L895" s="295"/>
      <c r="M895" s="295"/>
      <c r="N895" s="295"/>
      <c r="O895" s="295"/>
      <c r="P895" s="295"/>
      <c r="Q895" s="295"/>
      <c r="R895" s="295"/>
      <c r="S895" s="295"/>
      <c r="T895" s="295"/>
      <c r="U895" s="295"/>
      <c r="V895" s="295"/>
      <c r="W895" s="295"/>
      <c r="X895" s="295"/>
      <c r="Y895" s="295"/>
      <c r="Z895" s="295"/>
    </row>
    <row r="896" spans="1:26" ht="11.25" customHeight="1">
      <c r="A896" s="295"/>
      <c r="B896" s="296"/>
      <c r="C896" s="297"/>
      <c r="D896" s="297"/>
      <c r="E896" s="296"/>
      <c r="F896" s="296"/>
      <c r="G896" s="297"/>
      <c r="H896" s="296"/>
      <c r="I896" s="296"/>
      <c r="J896" s="296"/>
      <c r="K896" s="295"/>
      <c r="L896" s="295"/>
      <c r="M896" s="295"/>
      <c r="N896" s="295"/>
      <c r="O896" s="295"/>
      <c r="P896" s="295"/>
      <c r="Q896" s="295"/>
      <c r="R896" s="295"/>
      <c r="S896" s="295"/>
      <c r="T896" s="295"/>
      <c r="U896" s="295"/>
      <c r="V896" s="295"/>
      <c r="W896" s="295"/>
      <c r="X896" s="295"/>
      <c r="Y896" s="295"/>
      <c r="Z896" s="295"/>
    </row>
    <row r="897" spans="1:26" ht="11.25" customHeight="1">
      <c r="A897" s="295"/>
      <c r="B897" s="296"/>
      <c r="C897" s="297"/>
      <c r="D897" s="297"/>
      <c r="E897" s="296"/>
      <c r="F897" s="296"/>
      <c r="G897" s="297"/>
      <c r="H897" s="296"/>
      <c r="I897" s="296"/>
      <c r="J897" s="296"/>
      <c r="K897" s="295"/>
      <c r="L897" s="295"/>
      <c r="M897" s="295"/>
      <c r="N897" s="295"/>
      <c r="O897" s="295"/>
      <c r="P897" s="295"/>
      <c r="Q897" s="295"/>
      <c r="R897" s="295"/>
      <c r="S897" s="295"/>
      <c r="T897" s="295"/>
      <c r="U897" s="295"/>
      <c r="V897" s="295"/>
      <c r="W897" s="295"/>
      <c r="X897" s="295"/>
      <c r="Y897" s="295"/>
      <c r="Z897" s="295"/>
    </row>
    <row r="898" spans="1:26" ht="11.25" customHeight="1">
      <c r="A898" s="295"/>
      <c r="B898" s="296"/>
      <c r="C898" s="297"/>
      <c r="D898" s="297"/>
      <c r="E898" s="296"/>
      <c r="F898" s="296"/>
      <c r="G898" s="297"/>
      <c r="H898" s="296"/>
      <c r="I898" s="296"/>
      <c r="J898" s="296"/>
      <c r="K898" s="295"/>
      <c r="L898" s="295"/>
      <c r="M898" s="295"/>
      <c r="N898" s="295"/>
      <c r="O898" s="295"/>
      <c r="P898" s="295"/>
      <c r="Q898" s="295"/>
      <c r="R898" s="295"/>
      <c r="S898" s="295"/>
      <c r="T898" s="295"/>
      <c r="U898" s="295"/>
      <c r="V898" s="295"/>
      <c r="W898" s="295"/>
      <c r="X898" s="295"/>
      <c r="Y898" s="295"/>
      <c r="Z898" s="295"/>
    </row>
    <row r="899" spans="1:26" ht="11.25" customHeight="1">
      <c r="A899" s="295"/>
      <c r="B899" s="296"/>
      <c r="C899" s="297"/>
      <c r="D899" s="297"/>
      <c r="E899" s="296"/>
      <c r="F899" s="296"/>
      <c r="G899" s="297"/>
      <c r="H899" s="296"/>
      <c r="I899" s="296"/>
      <c r="J899" s="296"/>
      <c r="K899" s="295"/>
      <c r="L899" s="295"/>
      <c r="M899" s="295"/>
      <c r="N899" s="295"/>
      <c r="O899" s="295"/>
      <c r="P899" s="295"/>
      <c r="Q899" s="295"/>
      <c r="R899" s="295"/>
      <c r="S899" s="295"/>
      <c r="T899" s="295"/>
      <c r="U899" s="295"/>
      <c r="V899" s="295"/>
      <c r="W899" s="295"/>
      <c r="X899" s="295"/>
      <c r="Y899" s="295"/>
      <c r="Z899" s="295"/>
    </row>
    <row r="900" spans="1:26" ht="11.25" customHeight="1">
      <c r="A900" s="295"/>
      <c r="B900" s="296"/>
      <c r="C900" s="297"/>
      <c r="D900" s="297"/>
      <c r="E900" s="296"/>
      <c r="F900" s="296"/>
      <c r="G900" s="297"/>
      <c r="H900" s="296"/>
      <c r="I900" s="296"/>
      <c r="J900" s="296"/>
      <c r="K900" s="295"/>
      <c r="L900" s="295"/>
      <c r="M900" s="295"/>
      <c r="N900" s="295"/>
      <c r="O900" s="295"/>
      <c r="P900" s="295"/>
      <c r="Q900" s="295"/>
      <c r="R900" s="295"/>
      <c r="S900" s="295"/>
      <c r="T900" s="295"/>
      <c r="U900" s="295"/>
      <c r="V900" s="295"/>
      <c r="W900" s="295"/>
      <c r="X900" s="295"/>
      <c r="Y900" s="295"/>
      <c r="Z900" s="295"/>
    </row>
    <row r="901" spans="1:26" ht="11.25" customHeight="1">
      <c r="A901" s="295"/>
      <c r="B901" s="296"/>
      <c r="C901" s="297"/>
      <c r="D901" s="297"/>
      <c r="E901" s="296"/>
      <c r="F901" s="296"/>
      <c r="G901" s="297"/>
      <c r="H901" s="296"/>
      <c r="I901" s="296"/>
      <c r="J901" s="296"/>
      <c r="K901" s="295"/>
      <c r="L901" s="295"/>
      <c r="M901" s="295"/>
      <c r="N901" s="295"/>
      <c r="O901" s="295"/>
      <c r="P901" s="295"/>
      <c r="Q901" s="295"/>
      <c r="R901" s="295"/>
      <c r="S901" s="295"/>
      <c r="T901" s="295"/>
      <c r="U901" s="295"/>
      <c r="V901" s="295"/>
      <c r="W901" s="295"/>
      <c r="X901" s="295"/>
      <c r="Y901" s="295"/>
      <c r="Z901" s="295"/>
    </row>
    <row r="902" spans="1:26" ht="11.25" customHeight="1">
      <c r="A902" s="295"/>
      <c r="B902" s="296"/>
      <c r="C902" s="297"/>
      <c r="D902" s="297"/>
      <c r="E902" s="296"/>
      <c r="F902" s="296"/>
      <c r="G902" s="297"/>
      <c r="H902" s="296"/>
      <c r="I902" s="296"/>
      <c r="J902" s="296"/>
      <c r="K902" s="295"/>
      <c r="L902" s="295"/>
      <c r="M902" s="295"/>
      <c r="N902" s="295"/>
      <c r="O902" s="295"/>
      <c r="P902" s="295"/>
      <c r="Q902" s="295"/>
      <c r="R902" s="295"/>
      <c r="S902" s="295"/>
      <c r="T902" s="295"/>
      <c r="U902" s="295"/>
      <c r="V902" s="295"/>
      <c r="W902" s="295"/>
      <c r="X902" s="295"/>
      <c r="Y902" s="295"/>
      <c r="Z902" s="295"/>
    </row>
    <row r="903" spans="1:26" ht="11.25" customHeight="1">
      <c r="A903" s="295"/>
      <c r="B903" s="296"/>
      <c r="C903" s="297"/>
      <c r="D903" s="297"/>
      <c r="E903" s="296"/>
      <c r="F903" s="296"/>
      <c r="G903" s="297"/>
      <c r="H903" s="296"/>
      <c r="I903" s="296"/>
      <c r="J903" s="296"/>
      <c r="K903" s="295"/>
      <c r="L903" s="295"/>
      <c r="M903" s="295"/>
      <c r="N903" s="295"/>
      <c r="O903" s="295"/>
      <c r="P903" s="295"/>
      <c r="Q903" s="295"/>
      <c r="R903" s="295"/>
      <c r="S903" s="295"/>
      <c r="T903" s="295"/>
      <c r="U903" s="295"/>
      <c r="V903" s="295"/>
      <c r="W903" s="295"/>
      <c r="X903" s="295"/>
      <c r="Y903" s="295"/>
      <c r="Z903" s="295"/>
    </row>
    <row r="904" spans="1:26" ht="11.25" customHeight="1">
      <c r="A904" s="295"/>
      <c r="B904" s="296"/>
      <c r="C904" s="297"/>
      <c r="D904" s="297"/>
      <c r="E904" s="296"/>
      <c r="F904" s="296"/>
      <c r="G904" s="297"/>
      <c r="H904" s="296"/>
      <c r="I904" s="296"/>
      <c r="J904" s="296"/>
      <c r="K904" s="295"/>
      <c r="L904" s="295"/>
      <c r="M904" s="295"/>
      <c r="N904" s="295"/>
      <c r="O904" s="295"/>
      <c r="P904" s="295"/>
      <c r="Q904" s="295"/>
      <c r="R904" s="295"/>
      <c r="S904" s="295"/>
      <c r="T904" s="295"/>
      <c r="U904" s="295"/>
      <c r="V904" s="295"/>
      <c r="W904" s="295"/>
      <c r="X904" s="295"/>
      <c r="Y904" s="295"/>
      <c r="Z904" s="295"/>
    </row>
    <row r="905" spans="1:26" ht="11.25" customHeight="1">
      <c r="A905" s="295"/>
      <c r="B905" s="296"/>
      <c r="C905" s="297"/>
      <c r="D905" s="297"/>
      <c r="E905" s="296"/>
      <c r="F905" s="296"/>
      <c r="G905" s="297"/>
      <c r="H905" s="296"/>
      <c r="I905" s="296"/>
      <c r="J905" s="296"/>
      <c r="K905" s="295"/>
      <c r="L905" s="295"/>
      <c r="M905" s="295"/>
      <c r="N905" s="295"/>
      <c r="O905" s="295"/>
      <c r="P905" s="295"/>
      <c r="Q905" s="295"/>
      <c r="R905" s="295"/>
      <c r="S905" s="295"/>
      <c r="T905" s="295"/>
      <c r="U905" s="295"/>
      <c r="V905" s="295"/>
      <c r="W905" s="295"/>
      <c r="X905" s="295"/>
      <c r="Y905" s="295"/>
      <c r="Z905" s="295"/>
    </row>
    <row r="906" spans="1:26" ht="11.25" customHeight="1">
      <c r="A906" s="295"/>
      <c r="B906" s="296"/>
      <c r="C906" s="297"/>
      <c r="D906" s="297"/>
      <c r="E906" s="296"/>
      <c r="F906" s="296"/>
      <c r="G906" s="297"/>
      <c r="H906" s="296"/>
      <c r="I906" s="296"/>
      <c r="J906" s="296"/>
      <c r="K906" s="295"/>
      <c r="L906" s="295"/>
      <c r="M906" s="295"/>
      <c r="N906" s="295"/>
      <c r="O906" s="295"/>
      <c r="P906" s="295"/>
      <c r="Q906" s="295"/>
      <c r="R906" s="295"/>
      <c r="S906" s="295"/>
      <c r="T906" s="295"/>
      <c r="U906" s="295"/>
      <c r="V906" s="295"/>
      <c r="W906" s="295"/>
      <c r="X906" s="295"/>
      <c r="Y906" s="295"/>
      <c r="Z906" s="295"/>
    </row>
    <row r="907" spans="1:26" ht="11.25" customHeight="1">
      <c r="A907" s="295"/>
      <c r="B907" s="296"/>
      <c r="C907" s="297"/>
      <c r="D907" s="297"/>
      <c r="E907" s="296"/>
      <c r="F907" s="296"/>
      <c r="G907" s="297"/>
      <c r="H907" s="296"/>
      <c r="I907" s="296"/>
      <c r="J907" s="296"/>
      <c r="K907" s="295"/>
      <c r="L907" s="295"/>
      <c r="M907" s="295"/>
      <c r="N907" s="295"/>
      <c r="O907" s="295"/>
      <c r="P907" s="295"/>
      <c r="Q907" s="295"/>
      <c r="R907" s="295"/>
      <c r="S907" s="295"/>
      <c r="T907" s="295"/>
      <c r="U907" s="295"/>
      <c r="V907" s="295"/>
      <c r="W907" s="295"/>
      <c r="X907" s="295"/>
      <c r="Y907" s="295"/>
      <c r="Z907" s="295"/>
    </row>
    <row r="908" spans="1:26" ht="11.25" customHeight="1">
      <c r="A908" s="295"/>
      <c r="B908" s="296"/>
      <c r="C908" s="297"/>
      <c r="D908" s="297"/>
      <c r="E908" s="296"/>
      <c r="F908" s="296"/>
      <c r="G908" s="297"/>
      <c r="H908" s="296"/>
      <c r="I908" s="296"/>
      <c r="J908" s="296"/>
      <c r="K908" s="295"/>
      <c r="L908" s="295"/>
      <c r="M908" s="295"/>
      <c r="N908" s="295"/>
      <c r="O908" s="295"/>
      <c r="P908" s="295"/>
      <c r="Q908" s="295"/>
      <c r="R908" s="295"/>
      <c r="S908" s="295"/>
      <c r="T908" s="295"/>
      <c r="U908" s="295"/>
      <c r="V908" s="295"/>
      <c r="W908" s="295"/>
      <c r="X908" s="295"/>
      <c r="Y908" s="295"/>
      <c r="Z908" s="295"/>
    </row>
    <row r="909" spans="1:26" ht="11.25" customHeight="1">
      <c r="A909" s="295"/>
      <c r="B909" s="296"/>
      <c r="C909" s="297"/>
      <c r="D909" s="297"/>
      <c r="E909" s="296"/>
      <c r="F909" s="296"/>
      <c r="G909" s="297"/>
      <c r="H909" s="296"/>
      <c r="I909" s="296"/>
      <c r="J909" s="296"/>
      <c r="K909" s="295"/>
      <c r="L909" s="295"/>
      <c r="M909" s="295"/>
      <c r="N909" s="295"/>
      <c r="O909" s="295"/>
      <c r="P909" s="295"/>
      <c r="Q909" s="295"/>
      <c r="R909" s="295"/>
      <c r="S909" s="295"/>
      <c r="T909" s="295"/>
      <c r="U909" s="295"/>
      <c r="V909" s="295"/>
      <c r="W909" s="295"/>
      <c r="X909" s="295"/>
      <c r="Y909" s="295"/>
      <c r="Z909" s="295"/>
    </row>
    <row r="910" spans="1:26" ht="11.25" customHeight="1">
      <c r="A910" s="295"/>
      <c r="B910" s="296"/>
      <c r="C910" s="297"/>
      <c r="D910" s="297"/>
      <c r="E910" s="296"/>
      <c r="F910" s="296"/>
      <c r="G910" s="297"/>
      <c r="H910" s="296"/>
      <c r="I910" s="296"/>
      <c r="J910" s="296"/>
      <c r="K910" s="295"/>
      <c r="L910" s="295"/>
      <c r="M910" s="295"/>
      <c r="N910" s="295"/>
      <c r="O910" s="295"/>
      <c r="P910" s="295"/>
      <c r="Q910" s="295"/>
      <c r="R910" s="295"/>
      <c r="S910" s="295"/>
      <c r="T910" s="295"/>
      <c r="U910" s="295"/>
      <c r="V910" s="295"/>
      <c r="W910" s="295"/>
      <c r="X910" s="295"/>
      <c r="Y910" s="295"/>
      <c r="Z910" s="295"/>
    </row>
    <row r="911" spans="1:26" ht="11.25" customHeight="1">
      <c r="A911" s="295"/>
      <c r="B911" s="296"/>
      <c r="C911" s="297"/>
      <c r="D911" s="297"/>
      <c r="E911" s="296"/>
      <c r="F911" s="296"/>
      <c r="G911" s="297"/>
      <c r="H911" s="296"/>
      <c r="I911" s="296"/>
      <c r="J911" s="296"/>
      <c r="K911" s="295"/>
      <c r="L911" s="295"/>
      <c r="M911" s="295"/>
      <c r="N911" s="295"/>
      <c r="O911" s="295"/>
      <c r="P911" s="295"/>
      <c r="Q911" s="295"/>
      <c r="R911" s="295"/>
      <c r="S911" s="295"/>
      <c r="T911" s="295"/>
      <c r="U911" s="295"/>
      <c r="V911" s="295"/>
      <c r="W911" s="295"/>
      <c r="X911" s="295"/>
      <c r="Y911" s="295"/>
      <c r="Z911" s="295"/>
    </row>
    <row r="912" spans="1:26" ht="11.25" customHeight="1">
      <c r="A912" s="295"/>
      <c r="B912" s="296"/>
      <c r="C912" s="297"/>
      <c r="D912" s="297"/>
      <c r="E912" s="296"/>
      <c r="F912" s="296"/>
      <c r="G912" s="297"/>
      <c r="H912" s="296"/>
      <c r="I912" s="296"/>
      <c r="J912" s="296"/>
      <c r="K912" s="295"/>
      <c r="L912" s="295"/>
      <c r="M912" s="295"/>
      <c r="N912" s="295"/>
      <c r="O912" s="295"/>
      <c r="P912" s="295"/>
      <c r="Q912" s="295"/>
      <c r="R912" s="295"/>
      <c r="S912" s="295"/>
      <c r="T912" s="295"/>
      <c r="U912" s="295"/>
      <c r="V912" s="295"/>
      <c r="W912" s="295"/>
      <c r="X912" s="295"/>
      <c r="Y912" s="295"/>
      <c r="Z912" s="295"/>
    </row>
    <row r="913" spans="1:26" ht="11.25" customHeight="1">
      <c r="A913" s="295"/>
      <c r="B913" s="296"/>
      <c r="C913" s="297"/>
      <c r="D913" s="297"/>
      <c r="E913" s="296"/>
      <c r="F913" s="296"/>
      <c r="G913" s="297"/>
      <c r="H913" s="296"/>
      <c r="I913" s="296"/>
      <c r="J913" s="296"/>
      <c r="K913" s="295"/>
      <c r="L913" s="295"/>
      <c r="M913" s="295"/>
      <c r="N913" s="295"/>
      <c r="O913" s="295"/>
      <c r="P913" s="295"/>
      <c r="Q913" s="295"/>
      <c r="R913" s="295"/>
      <c r="S913" s="295"/>
      <c r="T913" s="295"/>
      <c r="U913" s="295"/>
      <c r="V913" s="295"/>
      <c r="W913" s="295"/>
      <c r="X913" s="295"/>
      <c r="Y913" s="295"/>
      <c r="Z913" s="295"/>
    </row>
    <row r="914" spans="1:26" ht="11.25" customHeight="1">
      <c r="A914" s="295"/>
      <c r="B914" s="296"/>
      <c r="C914" s="297"/>
      <c r="D914" s="297"/>
      <c r="E914" s="296"/>
      <c r="F914" s="296"/>
      <c r="G914" s="297"/>
      <c r="H914" s="296"/>
      <c r="I914" s="296"/>
      <c r="J914" s="296"/>
      <c r="K914" s="295"/>
      <c r="L914" s="295"/>
      <c r="M914" s="295"/>
      <c r="N914" s="295"/>
      <c r="O914" s="295"/>
      <c r="P914" s="295"/>
      <c r="Q914" s="295"/>
      <c r="R914" s="295"/>
      <c r="S914" s="295"/>
      <c r="T914" s="295"/>
      <c r="U914" s="295"/>
      <c r="V914" s="295"/>
      <c r="W914" s="295"/>
      <c r="X914" s="295"/>
      <c r="Y914" s="295"/>
      <c r="Z914" s="295"/>
    </row>
    <row r="915" spans="1:26" ht="11.25" customHeight="1">
      <c r="A915" s="295"/>
      <c r="B915" s="296"/>
      <c r="C915" s="297"/>
      <c r="D915" s="297"/>
      <c r="E915" s="296"/>
      <c r="F915" s="296"/>
      <c r="G915" s="297"/>
      <c r="H915" s="296"/>
      <c r="I915" s="296"/>
      <c r="J915" s="296"/>
      <c r="K915" s="295"/>
      <c r="L915" s="295"/>
      <c r="M915" s="295"/>
      <c r="N915" s="295"/>
      <c r="O915" s="295"/>
      <c r="P915" s="295"/>
      <c r="Q915" s="295"/>
      <c r="R915" s="295"/>
      <c r="S915" s="295"/>
      <c r="T915" s="295"/>
      <c r="U915" s="295"/>
      <c r="V915" s="295"/>
      <c r="W915" s="295"/>
      <c r="X915" s="295"/>
      <c r="Y915" s="295"/>
      <c r="Z915" s="295"/>
    </row>
    <row r="916" spans="1:26" ht="11.25" customHeight="1">
      <c r="A916" s="295"/>
      <c r="B916" s="296"/>
      <c r="C916" s="297"/>
      <c r="D916" s="297"/>
      <c r="E916" s="296"/>
      <c r="F916" s="296"/>
      <c r="G916" s="297"/>
      <c r="H916" s="296"/>
      <c r="I916" s="296"/>
      <c r="J916" s="296"/>
      <c r="K916" s="295"/>
      <c r="L916" s="295"/>
      <c r="M916" s="295"/>
      <c r="N916" s="295"/>
      <c r="O916" s="295"/>
      <c r="P916" s="295"/>
      <c r="Q916" s="295"/>
      <c r="R916" s="295"/>
      <c r="S916" s="295"/>
      <c r="T916" s="295"/>
      <c r="U916" s="295"/>
      <c r="V916" s="295"/>
      <c r="W916" s="295"/>
      <c r="X916" s="295"/>
      <c r="Y916" s="295"/>
      <c r="Z916" s="295"/>
    </row>
    <row r="917" spans="1:26" ht="11.25" customHeight="1">
      <c r="A917" s="295"/>
      <c r="B917" s="296"/>
      <c r="C917" s="297"/>
      <c r="D917" s="297"/>
      <c r="E917" s="296"/>
      <c r="F917" s="296"/>
      <c r="G917" s="297"/>
      <c r="H917" s="296"/>
      <c r="I917" s="296"/>
      <c r="J917" s="296"/>
      <c r="K917" s="295"/>
      <c r="L917" s="295"/>
      <c r="M917" s="295"/>
      <c r="N917" s="295"/>
      <c r="O917" s="295"/>
      <c r="P917" s="295"/>
      <c r="Q917" s="295"/>
      <c r="R917" s="295"/>
      <c r="S917" s="295"/>
      <c r="T917" s="295"/>
      <c r="U917" s="295"/>
      <c r="V917" s="295"/>
      <c r="W917" s="295"/>
      <c r="X917" s="295"/>
      <c r="Y917" s="295"/>
      <c r="Z917" s="295"/>
    </row>
    <row r="918" spans="1:26" ht="11.25" customHeight="1">
      <c r="A918" s="295"/>
      <c r="B918" s="296"/>
      <c r="C918" s="297"/>
      <c r="D918" s="297"/>
      <c r="E918" s="296"/>
      <c r="F918" s="296"/>
      <c r="G918" s="297"/>
      <c r="H918" s="296"/>
      <c r="I918" s="296"/>
      <c r="J918" s="296"/>
      <c r="K918" s="295"/>
      <c r="L918" s="295"/>
      <c r="M918" s="295"/>
      <c r="N918" s="295"/>
      <c r="O918" s="295"/>
      <c r="P918" s="295"/>
      <c r="Q918" s="295"/>
      <c r="R918" s="295"/>
      <c r="S918" s="295"/>
      <c r="T918" s="295"/>
      <c r="U918" s="295"/>
      <c r="V918" s="295"/>
      <c r="W918" s="295"/>
      <c r="X918" s="295"/>
      <c r="Y918" s="295"/>
      <c r="Z918" s="295"/>
    </row>
    <row r="919" spans="1:26" ht="11.25" customHeight="1">
      <c r="A919" s="295"/>
      <c r="B919" s="296"/>
      <c r="C919" s="297"/>
      <c r="D919" s="297"/>
      <c r="E919" s="296"/>
      <c r="F919" s="296"/>
      <c r="G919" s="297"/>
      <c r="H919" s="296"/>
      <c r="I919" s="296"/>
      <c r="J919" s="296"/>
      <c r="K919" s="295"/>
      <c r="L919" s="295"/>
      <c r="M919" s="295"/>
      <c r="N919" s="295"/>
      <c r="O919" s="295"/>
      <c r="P919" s="295"/>
      <c r="Q919" s="295"/>
      <c r="R919" s="295"/>
      <c r="S919" s="295"/>
      <c r="T919" s="295"/>
      <c r="U919" s="295"/>
      <c r="V919" s="295"/>
      <c r="W919" s="295"/>
      <c r="X919" s="295"/>
      <c r="Y919" s="295"/>
      <c r="Z919" s="295"/>
    </row>
    <row r="920" spans="1:26" ht="11.25" customHeight="1">
      <c r="A920" s="295"/>
      <c r="B920" s="296"/>
      <c r="C920" s="297"/>
      <c r="D920" s="297"/>
      <c r="E920" s="296"/>
      <c r="F920" s="296"/>
      <c r="G920" s="297"/>
      <c r="H920" s="296"/>
      <c r="I920" s="296"/>
      <c r="J920" s="296"/>
      <c r="K920" s="295"/>
      <c r="L920" s="295"/>
      <c r="M920" s="295"/>
      <c r="N920" s="295"/>
      <c r="O920" s="295"/>
      <c r="P920" s="295"/>
      <c r="Q920" s="295"/>
      <c r="R920" s="295"/>
      <c r="S920" s="295"/>
      <c r="T920" s="295"/>
      <c r="U920" s="295"/>
      <c r="V920" s="295"/>
      <c r="W920" s="295"/>
      <c r="X920" s="295"/>
      <c r="Y920" s="295"/>
      <c r="Z920" s="295"/>
    </row>
    <row r="921" spans="1:26" ht="11.25" customHeight="1">
      <c r="A921" s="295"/>
      <c r="B921" s="296"/>
      <c r="C921" s="297"/>
      <c r="D921" s="297"/>
      <c r="E921" s="296"/>
      <c r="F921" s="296"/>
      <c r="G921" s="297"/>
      <c r="H921" s="296"/>
      <c r="I921" s="296"/>
      <c r="J921" s="296"/>
      <c r="K921" s="295"/>
      <c r="L921" s="295"/>
      <c r="M921" s="295"/>
      <c r="N921" s="295"/>
      <c r="O921" s="295"/>
      <c r="P921" s="295"/>
      <c r="Q921" s="295"/>
      <c r="R921" s="295"/>
      <c r="S921" s="295"/>
      <c r="T921" s="295"/>
      <c r="U921" s="295"/>
      <c r="V921" s="295"/>
      <c r="W921" s="295"/>
      <c r="X921" s="295"/>
      <c r="Y921" s="295"/>
      <c r="Z921" s="295"/>
    </row>
    <row r="922" spans="1:26" ht="11.25" customHeight="1">
      <c r="A922" s="295"/>
      <c r="B922" s="296"/>
      <c r="C922" s="297"/>
      <c r="D922" s="297"/>
      <c r="E922" s="296"/>
      <c r="F922" s="296"/>
      <c r="G922" s="297"/>
      <c r="H922" s="296"/>
      <c r="I922" s="296"/>
      <c r="J922" s="296"/>
      <c r="K922" s="295"/>
      <c r="L922" s="295"/>
      <c r="M922" s="295"/>
      <c r="N922" s="295"/>
      <c r="O922" s="295"/>
      <c r="P922" s="295"/>
      <c r="Q922" s="295"/>
      <c r="R922" s="295"/>
      <c r="S922" s="295"/>
      <c r="T922" s="295"/>
      <c r="U922" s="295"/>
      <c r="V922" s="295"/>
      <c r="W922" s="295"/>
      <c r="X922" s="295"/>
      <c r="Y922" s="295"/>
      <c r="Z922" s="295"/>
    </row>
    <row r="923" spans="1:26" ht="11.25" customHeight="1">
      <c r="A923" s="295"/>
      <c r="B923" s="296"/>
      <c r="C923" s="297"/>
      <c r="D923" s="297"/>
      <c r="E923" s="296"/>
      <c r="F923" s="296"/>
      <c r="G923" s="297"/>
      <c r="H923" s="296"/>
      <c r="I923" s="296"/>
      <c r="J923" s="296"/>
      <c r="K923" s="295"/>
      <c r="L923" s="295"/>
      <c r="M923" s="295"/>
      <c r="N923" s="295"/>
      <c r="O923" s="295"/>
      <c r="P923" s="295"/>
      <c r="Q923" s="295"/>
      <c r="R923" s="295"/>
      <c r="S923" s="295"/>
      <c r="T923" s="295"/>
      <c r="U923" s="295"/>
      <c r="V923" s="295"/>
      <c r="W923" s="295"/>
      <c r="X923" s="295"/>
      <c r="Y923" s="295"/>
      <c r="Z923" s="295"/>
    </row>
    <row r="924" spans="1:26" ht="11.25" customHeight="1">
      <c r="A924" s="295"/>
      <c r="B924" s="296"/>
      <c r="C924" s="297"/>
      <c r="D924" s="297"/>
      <c r="E924" s="296"/>
      <c r="F924" s="296"/>
      <c r="G924" s="297"/>
      <c r="H924" s="296"/>
      <c r="I924" s="296"/>
      <c r="J924" s="296"/>
      <c r="K924" s="295"/>
      <c r="L924" s="295"/>
      <c r="M924" s="295"/>
      <c r="N924" s="295"/>
      <c r="O924" s="295"/>
      <c r="P924" s="295"/>
      <c r="Q924" s="295"/>
      <c r="R924" s="295"/>
      <c r="S924" s="295"/>
      <c r="T924" s="295"/>
      <c r="U924" s="295"/>
      <c r="V924" s="295"/>
      <c r="W924" s="295"/>
      <c r="X924" s="295"/>
      <c r="Y924" s="295"/>
      <c r="Z924" s="295"/>
    </row>
    <row r="925" spans="1:26" ht="11.25" customHeight="1">
      <c r="A925" s="295"/>
      <c r="B925" s="296"/>
      <c r="C925" s="297"/>
      <c r="D925" s="297"/>
      <c r="E925" s="296"/>
      <c r="F925" s="296"/>
      <c r="G925" s="297"/>
      <c r="H925" s="296"/>
      <c r="I925" s="296"/>
      <c r="J925" s="296"/>
      <c r="K925" s="295"/>
      <c r="L925" s="295"/>
      <c r="M925" s="295"/>
      <c r="N925" s="295"/>
      <c r="O925" s="295"/>
      <c r="P925" s="295"/>
      <c r="Q925" s="295"/>
      <c r="R925" s="295"/>
      <c r="S925" s="295"/>
      <c r="T925" s="295"/>
      <c r="U925" s="295"/>
      <c r="V925" s="295"/>
      <c r="W925" s="295"/>
      <c r="X925" s="295"/>
      <c r="Y925" s="295"/>
      <c r="Z925" s="295"/>
    </row>
    <row r="926" spans="1:26" ht="11.25" customHeight="1">
      <c r="A926" s="295"/>
      <c r="B926" s="296"/>
      <c r="C926" s="297"/>
      <c r="D926" s="297"/>
      <c r="E926" s="296"/>
      <c r="F926" s="296"/>
      <c r="G926" s="297"/>
      <c r="H926" s="296"/>
      <c r="I926" s="296"/>
      <c r="J926" s="296"/>
      <c r="K926" s="295"/>
      <c r="L926" s="295"/>
      <c r="M926" s="295"/>
      <c r="N926" s="295"/>
      <c r="O926" s="295"/>
      <c r="P926" s="295"/>
      <c r="Q926" s="295"/>
      <c r="R926" s="295"/>
      <c r="S926" s="295"/>
      <c r="T926" s="295"/>
      <c r="U926" s="295"/>
      <c r="V926" s="295"/>
      <c r="W926" s="295"/>
      <c r="X926" s="295"/>
      <c r="Y926" s="295"/>
      <c r="Z926" s="295"/>
    </row>
    <row r="927" spans="1:26" ht="11.25" customHeight="1">
      <c r="A927" s="295"/>
      <c r="B927" s="296"/>
      <c r="C927" s="297"/>
      <c r="D927" s="297"/>
      <c r="E927" s="296"/>
      <c r="F927" s="296"/>
      <c r="G927" s="297"/>
      <c r="H927" s="296"/>
      <c r="I927" s="296"/>
      <c r="J927" s="296"/>
      <c r="K927" s="295"/>
      <c r="L927" s="295"/>
      <c r="M927" s="295"/>
      <c r="N927" s="295"/>
      <c r="O927" s="295"/>
      <c r="P927" s="295"/>
      <c r="Q927" s="295"/>
      <c r="R927" s="295"/>
      <c r="S927" s="295"/>
      <c r="T927" s="295"/>
      <c r="U927" s="295"/>
      <c r="V927" s="295"/>
      <c r="W927" s="295"/>
      <c r="X927" s="295"/>
      <c r="Y927" s="295"/>
      <c r="Z927" s="295"/>
    </row>
    <row r="928" spans="1:26" ht="11.25" customHeight="1">
      <c r="A928" s="295"/>
      <c r="B928" s="296"/>
      <c r="C928" s="297"/>
      <c r="D928" s="297"/>
      <c r="E928" s="296"/>
      <c r="F928" s="296"/>
      <c r="G928" s="297"/>
      <c r="H928" s="296"/>
      <c r="I928" s="296"/>
      <c r="J928" s="296"/>
      <c r="K928" s="295"/>
      <c r="L928" s="295"/>
      <c r="M928" s="295"/>
      <c r="N928" s="295"/>
      <c r="O928" s="295"/>
      <c r="P928" s="295"/>
      <c r="Q928" s="295"/>
      <c r="R928" s="295"/>
      <c r="S928" s="295"/>
      <c r="T928" s="295"/>
      <c r="U928" s="295"/>
      <c r="V928" s="295"/>
      <c r="W928" s="295"/>
      <c r="X928" s="295"/>
      <c r="Y928" s="295"/>
      <c r="Z928" s="295"/>
    </row>
    <row r="929" spans="1:26" ht="11.25" customHeight="1">
      <c r="A929" s="295"/>
      <c r="B929" s="296"/>
      <c r="C929" s="297"/>
      <c r="D929" s="297"/>
      <c r="E929" s="296"/>
      <c r="F929" s="296"/>
      <c r="G929" s="297"/>
      <c r="H929" s="296"/>
      <c r="I929" s="296"/>
      <c r="J929" s="296"/>
      <c r="K929" s="295"/>
      <c r="L929" s="295"/>
      <c r="M929" s="295"/>
      <c r="N929" s="295"/>
      <c r="O929" s="295"/>
      <c r="P929" s="295"/>
      <c r="Q929" s="295"/>
      <c r="R929" s="295"/>
      <c r="S929" s="295"/>
      <c r="T929" s="295"/>
      <c r="U929" s="295"/>
      <c r="V929" s="295"/>
      <c r="W929" s="295"/>
      <c r="X929" s="295"/>
      <c r="Y929" s="295"/>
      <c r="Z929" s="295"/>
    </row>
    <row r="930" spans="1:26" ht="11.25" customHeight="1">
      <c r="A930" s="295"/>
      <c r="B930" s="296"/>
      <c r="C930" s="297"/>
      <c r="D930" s="297"/>
      <c r="E930" s="296"/>
      <c r="F930" s="296"/>
      <c r="G930" s="297"/>
      <c r="H930" s="296"/>
      <c r="I930" s="296"/>
      <c r="J930" s="296"/>
      <c r="K930" s="295"/>
      <c r="L930" s="295"/>
      <c r="M930" s="295"/>
      <c r="N930" s="295"/>
      <c r="O930" s="295"/>
      <c r="P930" s="295"/>
      <c r="Q930" s="295"/>
      <c r="R930" s="295"/>
      <c r="S930" s="295"/>
      <c r="T930" s="295"/>
      <c r="U930" s="295"/>
      <c r="V930" s="295"/>
      <c r="W930" s="295"/>
      <c r="X930" s="295"/>
      <c r="Y930" s="295"/>
      <c r="Z930" s="295"/>
    </row>
    <row r="931" spans="1:26" ht="11.25" customHeight="1">
      <c r="A931" s="295"/>
      <c r="B931" s="296"/>
      <c r="C931" s="297"/>
      <c r="D931" s="297"/>
      <c r="E931" s="296"/>
      <c r="F931" s="296"/>
      <c r="G931" s="297"/>
      <c r="H931" s="296"/>
      <c r="I931" s="296"/>
      <c r="J931" s="296"/>
      <c r="K931" s="295"/>
      <c r="L931" s="295"/>
      <c r="M931" s="295"/>
      <c r="N931" s="295"/>
      <c r="O931" s="295"/>
      <c r="P931" s="295"/>
      <c r="Q931" s="295"/>
      <c r="R931" s="295"/>
      <c r="S931" s="295"/>
      <c r="T931" s="295"/>
      <c r="U931" s="295"/>
      <c r="V931" s="295"/>
      <c r="W931" s="295"/>
      <c r="X931" s="295"/>
      <c r="Y931" s="295"/>
      <c r="Z931" s="295"/>
    </row>
    <row r="932" spans="1:26" ht="11.25" customHeight="1">
      <c r="A932" s="295"/>
      <c r="B932" s="296"/>
      <c r="C932" s="297"/>
      <c r="D932" s="297"/>
      <c r="E932" s="296"/>
      <c r="F932" s="296"/>
      <c r="G932" s="297"/>
      <c r="H932" s="296"/>
      <c r="I932" s="296"/>
      <c r="J932" s="296"/>
      <c r="K932" s="295"/>
      <c r="L932" s="295"/>
      <c r="M932" s="295"/>
      <c r="N932" s="295"/>
      <c r="O932" s="295"/>
      <c r="P932" s="295"/>
      <c r="Q932" s="295"/>
      <c r="R932" s="295"/>
      <c r="S932" s="295"/>
      <c r="T932" s="295"/>
      <c r="U932" s="295"/>
      <c r="V932" s="295"/>
      <c r="W932" s="295"/>
      <c r="X932" s="295"/>
      <c r="Y932" s="295"/>
      <c r="Z932" s="295"/>
    </row>
    <row r="933" spans="1:26" ht="11.25" customHeight="1">
      <c r="A933" s="295"/>
      <c r="B933" s="296"/>
      <c r="C933" s="297"/>
      <c r="D933" s="297"/>
      <c r="E933" s="296"/>
      <c r="F933" s="296"/>
      <c r="G933" s="297"/>
      <c r="H933" s="296"/>
      <c r="I933" s="296"/>
      <c r="J933" s="296"/>
      <c r="K933" s="295"/>
      <c r="L933" s="295"/>
      <c r="M933" s="295"/>
      <c r="N933" s="295"/>
      <c r="O933" s="295"/>
      <c r="P933" s="295"/>
      <c r="Q933" s="295"/>
      <c r="R933" s="295"/>
      <c r="S933" s="295"/>
      <c r="T933" s="295"/>
      <c r="U933" s="295"/>
      <c r="V933" s="295"/>
      <c r="W933" s="295"/>
      <c r="X933" s="295"/>
      <c r="Y933" s="295"/>
      <c r="Z933" s="295"/>
    </row>
    <row r="934" spans="1:26" ht="11.25" customHeight="1">
      <c r="A934" s="295"/>
      <c r="B934" s="296"/>
      <c r="C934" s="297"/>
      <c r="D934" s="297"/>
      <c r="E934" s="296"/>
      <c r="F934" s="296"/>
      <c r="G934" s="297"/>
      <c r="H934" s="296"/>
      <c r="I934" s="296"/>
      <c r="J934" s="296"/>
      <c r="K934" s="295"/>
      <c r="L934" s="295"/>
      <c r="M934" s="295"/>
      <c r="N934" s="295"/>
      <c r="O934" s="295"/>
      <c r="P934" s="295"/>
      <c r="Q934" s="295"/>
      <c r="R934" s="295"/>
      <c r="S934" s="295"/>
      <c r="T934" s="295"/>
      <c r="U934" s="295"/>
      <c r="V934" s="295"/>
      <c r="W934" s="295"/>
      <c r="X934" s="295"/>
      <c r="Y934" s="295"/>
      <c r="Z934" s="295"/>
    </row>
    <row r="935" spans="1:26" ht="11.25" customHeight="1">
      <c r="A935" s="295"/>
      <c r="B935" s="296"/>
      <c r="C935" s="297"/>
      <c r="D935" s="297"/>
      <c r="E935" s="296"/>
      <c r="F935" s="296"/>
      <c r="G935" s="297"/>
      <c r="H935" s="296"/>
      <c r="I935" s="296"/>
      <c r="J935" s="296"/>
      <c r="K935" s="295"/>
      <c r="L935" s="295"/>
      <c r="M935" s="295"/>
      <c r="N935" s="295"/>
      <c r="O935" s="295"/>
      <c r="P935" s="295"/>
      <c r="Q935" s="295"/>
      <c r="R935" s="295"/>
      <c r="S935" s="295"/>
      <c r="T935" s="295"/>
      <c r="U935" s="295"/>
      <c r="V935" s="295"/>
      <c r="W935" s="295"/>
      <c r="X935" s="295"/>
      <c r="Y935" s="295"/>
      <c r="Z935" s="295"/>
    </row>
    <row r="936" spans="1:26" ht="11.25" customHeight="1">
      <c r="A936" s="295"/>
      <c r="B936" s="296"/>
      <c r="C936" s="297"/>
      <c r="D936" s="297"/>
      <c r="E936" s="296"/>
      <c r="F936" s="296"/>
      <c r="G936" s="297"/>
      <c r="H936" s="296"/>
      <c r="I936" s="296"/>
      <c r="J936" s="296"/>
      <c r="K936" s="295"/>
      <c r="L936" s="295"/>
      <c r="M936" s="295"/>
      <c r="N936" s="295"/>
      <c r="O936" s="295"/>
      <c r="P936" s="295"/>
      <c r="Q936" s="295"/>
      <c r="R936" s="295"/>
      <c r="S936" s="295"/>
      <c r="T936" s="295"/>
      <c r="U936" s="295"/>
      <c r="V936" s="295"/>
      <c r="W936" s="295"/>
      <c r="X936" s="295"/>
      <c r="Y936" s="295"/>
      <c r="Z936" s="295"/>
    </row>
    <row r="937" spans="1:26" ht="11.25" customHeight="1">
      <c r="A937" s="295"/>
      <c r="B937" s="296"/>
      <c r="C937" s="297"/>
      <c r="D937" s="297"/>
      <c r="E937" s="296"/>
      <c r="F937" s="296"/>
      <c r="G937" s="297"/>
      <c r="H937" s="296"/>
      <c r="I937" s="296"/>
      <c r="J937" s="296"/>
      <c r="K937" s="295"/>
      <c r="L937" s="295"/>
      <c r="M937" s="295"/>
      <c r="N937" s="295"/>
      <c r="O937" s="295"/>
      <c r="P937" s="295"/>
      <c r="Q937" s="295"/>
      <c r="R937" s="295"/>
      <c r="S937" s="295"/>
      <c r="T937" s="295"/>
      <c r="U937" s="295"/>
      <c r="V937" s="295"/>
      <c r="W937" s="295"/>
      <c r="X937" s="295"/>
      <c r="Y937" s="295"/>
      <c r="Z937" s="295"/>
    </row>
    <row r="938" spans="1:26" ht="11.25" customHeight="1">
      <c r="A938" s="295"/>
      <c r="B938" s="296"/>
      <c r="C938" s="297"/>
      <c r="D938" s="297"/>
      <c r="E938" s="296"/>
      <c r="F938" s="296"/>
      <c r="G938" s="297"/>
      <c r="H938" s="296"/>
      <c r="I938" s="296"/>
      <c r="J938" s="296"/>
      <c r="K938" s="295"/>
      <c r="L938" s="295"/>
      <c r="M938" s="295"/>
      <c r="N938" s="295"/>
      <c r="O938" s="295"/>
      <c r="P938" s="295"/>
      <c r="Q938" s="295"/>
      <c r="R938" s="295"/>
      <c r="S938" s="295"/>
      <c r="T938" s="295"/>
      <c r="U938" s="295"/>
      <c r="V938" s="295"/>
      <c r="W938" s="295"/>
      <c r="X938" s="295"/>
      <c r="Y938" s="295"/>
      <c r="Z938" s="295"/>
    </row>
    <row r="939" spans="1:26" ht="11.25" customHeight="1">
      <c r="A939" s="295"/>
      <c r="B939" s="296"/>
      <c r="C939" s="297"/>
      <c r="D939" s="297"/>
      <c r="E939" s="296"/>
      <c r="F939" s="296"/>
      <c r="G939" s="297"/>
      <c r="H939" s="296"/>
      <c r="I939" s="296"/>
      <c r="J939" s="296"/>
      <c r="K939" s="295"/>
      <c r="L939" s="295"/>
      <c r="M939" s="295"/>
      <c r="N939" s="295"/>
      <c r="O939" s="295"/>
      <c r="P939" s="295"/>
      <c r="Q939" s="295"/>
      <c r="R939" s="295"/>
      <c r="S939" s="295"/>
      <c r="T939" s="295"/>
      <c r="U939" s="295"/>
      <c r="V939" s="295"/>
      <c r="W939" s="295"/>
      <c r="X939" s="295"/>
      <c r="Y939" s="295"/>
      <c r="Z939" s="295"/>
    </row>
    <row r="940" spans="1:26" ht="11.25" customHeight="1">
      <c r="A940" s="295"/>
      <c r="B940" s="296"/>
      <c r="C940" s="297"/>
      <c r="D940" s="297"/>
      <c r="E940" s="296"/>
      <c r="F940" s="296"/>
      <c r="G940" s="297"/>
      <c r="H940" s="296"/>
      <c r="I940" s="296"/>
      <c r="J940" s="296"/>
      <c r="K940" s="295"/>
      <c r="L940" s="295"/>
      <c r="M940" s="295"/>
      <c r="N940" s="295"/>
      <c r="O940" s="295"/>
      <c r="P940" s="295"/>
      <c r="Q940" s="295"/>
      <c r="R940" s="295"/>
      <c r="S940" s="295"/>
      <c r="T940" s="295"/>
      <c r="U940" s="295"/>
      <c r="V940" s="295"/>
      <c r="W940" s="295"/>
      <c r="X940" s="295"/>
      <c r="Y940" s="295"/>
      <c r="Z940" s="295"/>
    </row>
    <row r="941" spans="1:26" ht="11.25" customHeight="1">
      <c r="A941" s="295"/>
      <c r="B941" s="296"/>
      <c r="C941" s="297"/>
      <c r="D941" s="297"/>
      <c r="E941" s="296"/>
      <c r="F941" s="296"/>
      <c r="G941" s="297"/>
      <c r="H941" s="296"/>
      <c r="I941" s="296"/>
      <c r="J941" s="296"/>
      <c r="K941" s="295"/>
      <c r="L941" s="295"/>
      <c r="M941" s="295"/>
      <c r="N941" s="295"/>
      <c r="O941" s="295"/>
      <c r="P941" s="295"/>
      <c r="Q941" s="295"/>
      <c r="R941" s="295"/>
      <c r="S941" s="295"/>
      <c r="T941" s="295"/>
      <c r="U941" s="295"/>
      <c r="V941" s="295"/>
      <c r="W941" s="295"/>
      <c r="X941" s="295"/>
      <c r="Y941" s="295"/>
      <c r="Z941" s="295"/>
    </row>
    <row r="942" spans="1:26" ht="11.25" customHeight="1">
      <c r="A942" s="295"/>
      <c r="B942" s="296"/>
      <c r="C942" s="297"/>
      <c r="D942" s="297"/>
      <c r="E942" s="296"/>
      <c r="F942" s="296"/>
      <c r="G942" s="297"/>
      <c r="H942" s="296"/>
      <c r="I942" s="296"/>
      <c r="J942" s="296"/>
      <c r="K942" s="295"/>
      <c r="L942" s="295"/>
      <c r="M942" s="295"/>
      <c r="N942" s="295"/>
      <c r="O942" s="295"/>
      <c r="P942" s="295"/>
      <c r="Q942" s="295"/>
      <c r="R942" s="295"/>
      <c r="S942" s="295"/>
      <c r="T942" s="295"/>
      <c r="U942" s="295"/>
      <c r="V942" s="295"/>
      <c r="W942" s="295"/>
      <c r="X942" s="295"/>
      <c r="Y942" s="295"/>
      <c r="Z942" s="295"/>
    </row>
    <row r="943" spans="1:26" ht="11.25" customHeight="1">
      <c r="A943" s="295"/>
      <c r="B943" s="296"/>
      <c r="C943" s="297"/>
      <c r="D943" s="297"/>
      <c r="E943" s="296"/>
      <c r="F943" s="296"/>
      <c r="G943" s="297"/>
      <c r="H943" s="296"/>
      <c r="I943" s="296"/>
      <c r="J943" s="296"/>
      <c r="K943" s="295"/>
      <c r="L943" s="295"/>
      <c r="M943" s="295"/>
      <c r="N943" s="295"/>
      <c r="O943" s="295"/>
      <c r="P943" s="295"/>
      <c r="Q943" s="295"/>
      <c r="R943" s="295"/>
      <c r="S943" s="295"/>
      <c r="T943" s="295"/>
      <c r="U943" s="295"/>
      <c r="V943" s="295"/>
      <c r="W943" s="295"/>
      <c r="X943" s="295"/>
      <c r="Y943" s="295"/>
      <c r="Z943" s="295"/>
    </row>
    <row r="944" spans="1:26" ht="11.25" customHeight="1">
      <c r="A944" s="295"/>
      <c r="B944" s="296"/>
      <c r="C944" s="297"/>
      <c r="D944" s="297"/>
      <c r="E944" s="296"/>
      <c r="F944" s="296"/>
      <c r="G944" s="297"/>
      <c r="H944" s="296"/>
      <c r="I944" s="296"/>
      <c r="J944" s="296"/>
      <c r="K944" s="295"/>
      <c r="L944" s="295"/>
      <c r="M944" s="295"/>
      <c r="N944" s="295"/>
      <c r="O944" s="295"/>
      <c r="P944" s="295"/>
      <c r="Q944" s="295"/>
      <c r="R944" s="295"/>
      <c r="S944" s="295"/>
      <c r="T944" s="295"/>
      <c r="U944" s="295"/>
      <c r="V944" s="295"/>
      <c r="W944" s="295"/>
      <c r="X944" s="295"/>
      <c r="Y944" s="295"/>
      <c r="Z944" s="295"/>
    </row>
    <row r="945" spans="1:26" ht="11.25" customHeight="1">
      <c r="A945" s="295"/>
      <c r="B945" s="296"/>
      <c r="C945" s="297"/>
      <c r="D945" s="297"/>
      <c r="E945" s="296"/>
      <c r="F945" s="296"/>
      <c r="G945" s="297"/>
      <c r="H945" s="296"/>
      <c r="I945" s="296"/>
      <c r="J945" s="296"/>
      <c r="K945" s="295"/>
      <c r="L945" s="295"/>
      <c r="M945" s="295"/>
      <c r="N945" s="295"/>
      <c r="O945" s="295"/>
      <c r="P945" s="295"/>
      <c r="Q945" s="295"/>
      <c r="R945" s="295"/>
      <c r="S945" s="295"/>
      <c r="T945" s="295"/>
      <c r="U945" s="295"/>
      <c r="V945" s="295"/>
      <c r="W945" s="295"/>
      <c r="X945" s="295"/>
      <c r="Y945" s="295"/>
      <c r="Z945" s="295"/>
    </row>
    <row r="946" spans="1:26" ht="11.25" customHeight="1">
      <c r="A946" s="295"/>
      <c r="B946" s="296"/>
      <c r="C946" s="297"/>
      <c r="D946" s="297"/>
      <c r="E946" s="296"/>
      <c r="F946" s="296"/>
      <c r="G946" s="297"/>
      <c r="H946" s="296"/>
      <c r="I946" s="296"/>
      <c r="J946" s="296"/>
      <c r="K946" s="295"/>
      <c r="L946" s="295"/>
      <c r="M946" s="295"/>
      <c r="N946" s="295"/>
      <c r="O946" s="295"/>
      <c r="P946" s="295"/>
      <c r="Q946" s="295"/>
      <c r="R946" s="295"/>
      <c r="S946" s="295"/>
      <c r="T946" s="295"/>
      <c r="U946" s="295"/>
      <c r="V946" s="295"/>
      <c r="W946" s="295"/>
      <c r="X946" s="295"/>
      <c r="Y946" s="295"/>
      <c r="Z946" s="295"/>
    </row>
    <row r="947" spans="1:26" ht="11.25" customHeight="1">
      <c r="A947" s="295"/>
      <c r="B947" s="296"/>
      <c r="C947" s="297"/>
      <c r="D947" s="297"/>
      <c r="E947" s="296"/>
      <c r="F947" s="296"/>
      <c r="G947" s="297"/>
      <c r="H947" s="296"/>
      <c r="I947" s="296"/>
      <c r="J947" s="296"/>
      <c r="K947" s="295"/>
      <c r="L947" s="295"/>
      <c r="M947" s="295"/>
      <c r="N947" s="295"/>
      <c r="O947" s="295"/>
      <c r="P947" s="295"/>
      <c r="Q947" s="295"/>
      <c r="R947" s="295"/>
      <c r="S947" s="295"/>
      <c r="T947" s="295"/>
      <c r="U947" s="295"/>
      <c r="V947" s="295"/>
      <c r="W947" s="295"/>
      <c r="X947" s="295"/>
      <c r="Y947" s="295"/>
      <c r="Z947" s="295"/>
    </row>
    <row r="948" spans="1:26" ht="11.25" customHeight="1">
      <c r="A948" s="295"/>
      <c r="B948" s="296"/>
      <c r="C948" s="297"/>
      <c r="D948" s="297"/>
      <c r="E948" s="296"/>
      <c r="F948" s="296"/>
      <c r="G948" s="297"/>
      <c r="H948" s="296"/>
      <c r="I948" s="296"/>
      <c r="J948" s="296"/>
      <c r="K948" s="295"/>
      <c r="L948" s="295"/>
      <c r="M948" s="295"/>
      <c r="N948" s="295"/>
      <c r="O948" s="295"/>
      <c r="P948" s="295"/>
      <c r="Q948" s="295"/>
      <c r="R948" s="295"/>
      <c r="S948" s="295"/>
      <c r="T948" s="295"/>
      <c r="U948" s="295"/>
      <c r="V948" s="295"/>
      <c r="W948" s="295"/>
      <c r="X948" s="295"/>
      <c r="Y948" s="295"/>
      <c r="Z948" s="295"/>
    </row>
    <row r="949" spans="1:26" ht="11.25" customHeight="1">
      <c r="A949" s="295"/>
      <c r="B949" s="296"/>
      <c r="C949" s="297"/>
      <c r="D949" s="297"/>
      <c r="E949" s="296"/>
      <c r="F949" s="296"/>
      <c r="G949" s="297"/>
      <c r="H949" s="296"/>
      <c r="I949" s="296"/>
      <c r="J949" s="296"/>
      <c r="K949" s="295"/>
      <c r="L949" s="295"/>
      <c r="M949" s="295"/>
      <c r="N949" s="295"/>
      <c r="O949" s="295"/>
      <c r="P949" s="295"/>
      <c r="Q949" s="295"/>
      <c r="R949" s="295"/>
      <c r="S949" s="295"/>
      <c r="T949" s="295"/>
      <c r="U949" s="295"/>
      <c r="V949" s="295"/>
      <c r="W949" s="295"/>
      <c r="X949" s="295"/>
      <c r="Y949" s="295"/>
      <c r="Z949" s="295"/>
    </row>
    <row r="950" spans="1:26" ht="11.25" customHeight="1">
      <c r="A950" s="295"/>
      <c r="B950" s="296"/>
      <c r="C950" s="297"/>
      <c r="D950" s="297"/>
      <c r="E950" s="296"/>
      <c r="F950" s="296"/>
      <c r="G950" s="297"/>
      <c r="H950" s="296"/>
      <c r="I950" s="296"/>
      <c r="J950" s="296"/>
      <c r="K950" s="295"/>
      <c r="L950" s="295"/>
      <c r="M950" s="295"/>
      <c r="N950" s="295"/>
      <c r="O950" s="295"/>
      <c r="P950" s="295"/>
      <c r="Q950" s="295"/>
      <c r="R950" s="295"/>
      <c r="S950" s="295"/>
      <c r="T950" s="295"/>
      <c r="U950" s="295"/>
      <c r="V950" s="295"/>
      <c r="W950" s="295"/>
      <c r="X950" s="295"/>
      <c r="Y950" s="295"/>
      <c r="Z950" s="295"/>
    </row>
    <row r="951" spans="1:26" ht="11.25" customHeight="1">
      <c r="A951" s="295"/>
      <c r="B951" s="296"/>
      <c r="C951" s="297"/>
      <c r="D951" s="297"/>
      <c r="E951" s="296"/>
      <c r="F951" s="296"/>
      <c r="G951" s="297"/>
      <c r="H951" s="296"/>
      <c r="I951" s="296"/>
      <c r="J951" s="296"/>
      <c r="K951" s="295"/>
      <c r="L951" s="295"/>
      <c r="M951" s="295"/>
      <c r="N951" s="295"/>
      <c r="O951" s="295"/>
      <c r="P951" s="295"/>
      <c r="Q951" s="295"/>
      <c r="R951" s="295"/>
      <c r="S951" s="295"/>
      <c r="T951" s="295"/>
      <c r="U951" s="295"/>
      <c r="V951" s="295"/>
      <c r="W951" s="295"/>
      <c r="X951" s="295"/>
      <c r="Y951" s="295"/>
      <c r="Z951" s="295"/>
    </row>
    <row r="952" spans="1:26" ht="11.25" customHeight="1">
      <c r="A952" s="295"/>
      <c r="B952" s="296"/>
      <c r="C952" s="297"/>
      <c r="D952" s="297"/>
      <c r="E952" s="296"/>
      <c r="F952" s="296"/>
      <c r="G952" s="297"/>
      <c r="H952" s="296"/>
      <c r="I952" s="296"/>
      <c r="J952" s="296"/>
      <c r="K952" s="295"/>
      <c r="L952" s="295"/>
      <c r="M952" s="295"/>
      <c r="N952" s="295"/>
      <c r="O952" s="295"/>
      <c r="P952" s="295"/>
      <c r="Q952" s="295"/>
      <c r="R952" s="295"/>
      <c r="S952" s="295"/>
      <c r="T952" s="295"/>
      <c r="U952" s="295"/>
      <c r="V952" s="295"/>
      <c r="W952" s="295"/>
      <c r="X952" s="295"/>
      <c r="Y952" s="295"/>
      <c r="Z952" s="295"/>
    </row>
    <row r="953" spans="1:26" ht="11.25" customHeight="1">
      <c r="A953" s="295"/>
      <c r="B953" s="296"/>
      <c r="C953" s="297"/>
      <c r="D953" s="297"/>
      <c r="E953" s="296"/>
      <c r="F953" s="296"/>
      <c r="G953" s="297"/>
      <c r="H953" s="296"/>
      <c r="I953" s="296"/>
      <c r="J953" s="296"/>
      <c r="K953" s="295"/>
      <c r="L953" s="295"/>
      <c r="M953" s="295"/>
      <c r="N953" s="295"/>
      <c r="O953" s="295"/>
      <c r="P953" s="295"/>
      <c r="Q953" s="295"/>
      <c r="R953" s="295"/>
      <c r="S953" s="295"/>
      <c r="T953" s="295"/>
      <c r="U953" s="295"/>
      <c r="V953" s="295"/>
      <c r="W953" s="295"/>
      <c r="X953" s="295"/>
      <c r="Y953" s="295"/>
      <c r="Z953" s="295"/>
    </row>
    <row r="954" spans="1:26" ht="11.25" customHeight="1">
      <c r="A954" s="295"/>
      <c r="B954" s="296"/>
      <c r="C954" s="297"/>
      <c r="D954" s="297"/>
      <c r="E954" s="296"/>
      <c r="F954" s="296"/>
      <c r="G954" s="297"/>
      <c r="H954" s="296"/>
      <c r="I954" s="296"/>
      <c r="J954" s="296"/>
      <c r="K954" s="295"/>
      <c r="L954" s="295"/>
      <c r="M954" s="295"/>
      <c r="N954" s="295"/>
      <c r="O954" s="295"/>
      <c r="P954" s="295"/>
      <c r="Q954" s="295"/>
      <c r="R954" s="295"/>
      <c r="S954" s="295"/>
      <c r="T954" s="295"/>
      <c r="U954" s="295"/>
      <c r="V954" s="295"/>
      <c r="W954" s="295"/>
      <c r="X954" s="295"/>
      <c r="Y954" s="295"/>
      <c r="Z954" s="295"/>
    </row>
    <row r="955" spans="1:26" ht="11.25" customHeight="1">
      <c r="A955" s="295"/>
      <c r="B955" s="296"/>
      <c r="C955" s="297"/>
      <c r="D955" s="297"/>
      <c r="E955" s="296"/>
      <c r="F955" s="296"/>
      <c r="G955" s="297"/>
      <c r="H955" s="296"/>
      <c r="I955" s="296"/>
      <c r="J955" s="296"/>
      <c r="K955" s="295"/>
      <c r="L955" s="295"/>
      <c r="M955" s="295"/>
      <c r="N955" s="295"/>
      <c r="O955" s="295"/>
      <c r="P955" s="295"/>
      <c r="Q955" s="295"/>
      <c r="R955" s="295"/>
      <c r="S955" s="295"/>
      <c r="T955" s="295"/>
      <c r="U955" s="295"/>
      <c r="V955" s="295"/>
      <c r="W955" s="295"/>
      <c r="X955" s="295"/>
      <c r="Y955" s="295"/>
      <c r="Z955" s="295"/>
    </row>
    <row r="956" spans="1:26" ht="11.25" customHeight="1">
      <c r="A956" s="295"/>
      <c r="B956" s="296"/>
      <c r="C956" s="297"/>
      <c r="D956" s="297"/>
      <c r="E956" s="296"/>
      <c r="F956" s="296"/>
      <c r="G956" s="297"/>
      <c r="H956" s="296"/>
      <c r="I956" s="296"/>
      <c r="J956" s="296"/>
      <c r="K956" s="295"/>
      <c r="L956" s="295"/>
      <c r="M956" s="295"/>
      <c r="N956" s="295"/>
      <c r="O956" s="295"/>
      <c r="P956" s="295"/>
      <c r="Q956" s="295"/>
      <c r="R956" s="295"/>
      <c r="S956" s="295"/>
      <c r="T956" s="295"/>
      <c r="U956" s="295"/>
      <c r="V956" s="295"/>
      <c r="W956" s="295"/>
      <c r="X956" s="295"/>
      <c r="Y956" s="295"/>
      <c r="Z956" s="295"/>
    </row>
    <row r="957" spans="1:26" ht="11.25" customHeight="1">
      <c r="A957" s="295"/>
      <c r="B957" s="296"/>
      <c r="C957" s="297"/>
      <c r="D957" s="297"/>
      <c r="E957" s="296"/>
      <c r="F957" s="296"/>
      <c r="G957" s="297"/>
      <c r="H957" s="296"/>
      <c r="I957" s="296"/>
      <c r="J957" s="296"/>
      <c r="K957" s="295"/>
      <c r="L957" s="295"/>
      <c r="M957" s="295"/>
      <c r="N957" s="295"/>
      <c r="O957" s="295"/>
      <c r="P957" s="295"/>
      <c r="Q957" s="295"/>
      <c r="R957" s="295"/>
      <c r="S957" s="295"/>
      <c r="T957" s="295"/>
      <c r="U957" s="295"/>
      <c r="V957" s="295"/>
      <c r="W957" s="295"/>
      <c r="X957" s="295"/>
      <c r="Y957" s="295"/>
      <c r="Z957" s="295"/>
    </row>
    <row r="958" spans="1:26" ht="11.25" customHeight="1">
      <c r="A958" s="295"/>
      <c r="B958" s="296"/>
      <c r="C958" s="297"/>
      <c r="D958" s="297"/>
      <c r="E958" s="296"/>
      <c r="F958" s="296"/>
      <c r="G958" s="297"/>
      <c r="H958" s="296"/>
      <c r="I958" s="296"/>
      <c r="J958" s="296"/>
      <c r="K958" s="295"/>
      <c r="L958" s="295"/>
      <c r="M958" s="295"/>
      <c r="N958" s="295"/>
      <c r="O958" s="295"/>
      <c r="P958" s="295"/>
      <c r="Q958" s="295"/>
      <c r="R958" s="295"/>
      <c r="S958" s="295"/>
      <c r="T958" s="295"/>
      <c r="U958" s="295"/>
      <c r="V958" s="295"/>
      <c r="W958" s="295"/>
      <c r="X958" s="295"/>
      <c r="Y958" s="295"/>
      <c r="Z958" s="295"/>
    </row>
    <row r="959" spans="1:26" ht="11.25" customHeight="1">
      <c r="A959" s="295"/>
      <c r="B959" s="296"/>
      <c r="C959" s="297"/>
      <c r="D959" s="297"/>
      <c r="E959" s="296"/>
      <c r="F959" s="296"/>
      <c r="G959" s="297"/>
      <c r="H959" s="296"/>
      <c r="I959" s="296"/>
      <c r="J959" s="296"/>
      <c r="K959" s="295"/>
      <c r="L959" s="295"/>
      <c r="M959" s="295"/>
      <c r="N959" s="295"/>
      <c r="O959" s="295"/>
      <c r="P959" s="295"/>
      <c r="Q959" s="295"/>
      <c r="R959" s="295"/>
      <c r="S959" s="295"/>
      <c r="T959" s="295"/>
      <c r="U959" s="295"/>
      <c r="V959" s="295"/>
      <c r="W959" s="295"/>
      <c r="X959" s="295"/>
      <c r="Y959" s="295"/>
      <c r="Z959" s="295"/>
    </row>
    <row r="960" spans="1:26" ht="11.25" customHeight="1">
      <c r="A960" s="295"/>
      <c r="B960" s="296"/>
      <c r="C960" s="297"/>
      <c r="D960" s="297"/>
      <c r="E960" s="296"/>
      <c r="F960" s="296"/>
      <c r="G960" s="297"/>
      <c r="H960" s="296"/>
      <c r="I960" s="296"/>
      <c r="J960" s="296"/>
      <c r="K960" s="295"/>
      <c r="L960" s="295"/>
      <c r="M960" s="295"/>
      <c r="N960" s="295"/>
      <c r="O960" s="295"/>
      <c r="P960" s="295"/>
      <c r="Q960" s="295"/>
      <c r="R960" s="295"/>
      <c r="S960" s="295"/>
      <c r="T960" s="295"/>
      <c r="U960" s="295"/>
      <c r="V960" s="295"/>
      <c r="W960" s="295"/>
      <c r="X960" s="295"/>
      <c r="Y960" s="295"/>
      <c r="Z960" s="295"/>
    </row>
    <row r="961" spans="1:26" ht="11.25" customHeight="1">
      <c r="A961" s="295"/>
      <c r="B961" s="296"/>
      <c r="C961" s="297"/>
      <c r="D961" s="297"/>
      <c r="E961" s="296"/>
      <c r="F961" s="296"/>
      <c r="G961" s="297"/>
      <c r="H961" s="296"/>
      <c r="I961" s="296"/>
      <c r="J961" s="296"/>
      <c r="K961" s="295"/>
      <c r="L961" s="295"/>
      <c r="M961" s="295"/>
      <c r="N961" s="295"/>
      <c r="O961" s="295"/>
      <c r="P961" s="295"/>
      <c r="Q961" s="295"/>
      <c r="R961" s="295"/>
      <c r="S961" s="295"/>
      <c r="T961" s="295"/>
      <c r="U961" s="295"/>
      <c r="V961" s="295"/>
      <c r="W961" s="295"/>
      <c r="X961" s="295"/>
      <c r="Y961" s="295"/>
      <c r="Z961" s="295"/>
    </row>
    <row r="962" spans="1:26" ht="11.25" customHeight="1">
      <c r="A962" s="295"/>
      <c r="B962" s="296"/>
      <c r="C962" s="297"/>
      <c r="D962" s="297"/>
      <c r="E962" s="296"/>
      <c r="F962" s="296"/>
      <c r="G962" s="297"/>
      <c r="H962" s="296"/>
      <c r="I962" s="296"/>
      <c r="J962" s="296"/>
      <c r="K962" s="295"/>
      <c r="L962" s="295"/>
      <c r="M962" s="295"/>
      <c r="N962" s="295"/>
      <c r="O962" s="295"/>
      <c r="P962" s="295"/>
      <c r="Q962" s="295"/>
      <c r="R962" s="295"/>
      <c r="S962" s="295"/>
      <c r="T962" s="295"/>
      <c r="U962" s="295"/>
      <c r="V962" s="295"/>
      <c r="W962" s="295"/>
      <c r="X962" s="295"/>
      <c r="Y962" s="295"/>
      <c r="Z962" s="295"/>
    </row>
    <row r="963" spans="1:26" ht="11.25" customHeight="1">
      <c r="A963" s="295"/>
      <c r="B963" s="296"/>
      <c r="C963" s="297"/>
      <c r="D963" s="297"/>
      <c r="E963" s="296"/>
      <c r="F963" s="296"/>
      <c r="G963" s="297"/>
      <c r="H963" s="296"/>
      <c r="I963" s="296"/>
      <c r="J963" s="296"/>
      <c r="K963" s="295"/>
      <c r="L963" s="295"/>
      <c r="M963" s="295"/>
      <c r="N963" s="295"/>
      <c r="O963" s="295"/>
      <c r="P963" s="295"/>
      <c r="Q963" s="295"/>
      <c r="R963" s="295"/>
      <c r="S963" s="295"/>
      <c r="T963" s="295"/>
      <c r="U963" s="295"/>
      <c r="V963" s="295"/>
      <c r="W963" s="295"/>
      <c r="X963" s="295"/>
      <c r="Y963" s="295"/>
      <c r="Z963" s="295"/>
    </row>
    <row r="964" spans="1:26" ht="11.25" customHeight="1">
      <c r="A964" s="295"/>
      <c r="B964" s="296"/>
      <c r="C964" s="297"/>
      <c r="D964" s="297"/>
      <c r="E964" s="296"/>
      <c r="F964" s="296"/>
      <c r="G964" s="297"/>
      <c r="H964" s="296"/>
      <c r="I964" s="296"/>
      <c r="J964" s="296"/>
      <c r="K964" s="295"/>
      <c r="L964" s="295"/>
      <c r="M964" s="295"/>
      <c r="N964" s="295"/>
      <c r="O964" s="295"/>
      <c r="P964" s="295"/>
      <c r="Q964" s="295"/>
      <c r="R964" s="295"/>
      <c r="S964" s="295"/>
      <c r="T964" s="295"/>
      <c r="U964" s="295"/>
      <c r="V964" s="295"/>
      <c r="W964" s="295"/>
      <c r="X964" s="295"/>
      <c r="Y964" s="295"/>
      <c r="Z964" s="295"/>
    </row>
    <row r="965" spans="1:26" ht="11.25" customHeight="1">
      <c r="A965" s="295"/>
      <c r="B965" s="296"/>
      <c r="C965" s="297"/>
      <c r="D965" s="297"/>
      <c r="E965" s="296"/>
      <c r="F965" s="296"/>
      <c r="G965" s="297"/>
      <c r="H965" s="296"/>
      <c r="I965" s="296"/>
      <c r="J965" s="296"/>
      <c r="K965" s="295"/>
      <c r="L965" s="295"/>
      <c r="M965" s="295"/>
      <c r="N965" s="295"/>
      <c r="O965" s="295"/>
      <c r="P965" s="295"/>
      <c r="Q965" s="295"/>
      <c r="R965" s="295"/>
      <c r="S965" s="295"/>
      <c r="T965" s="295"/>
      <c r="U965" s="295"/>
      <c r="V965" s="295"/>
      <c r="W965" s="295"/>
      <c r="X965" s="295"/>
      <c r="Y965" s="295"/>
      <c r="Z965" s="295"/>
    </row>
    <row r="966" spans="1:26" ht="11.25" customHeight="1">
      <c r="A966" s="295"/>
      <c r="B966" s="296"/>
      <c r="C966" s="297"/>
      <c r="D966" s="297"/>
      <c r="E966" s="296"/>
      <c r="F966" s="296"/>
      <c r="G966" s="297"/>
      <c r="H966" s="296"/>
      <c r="I966" s="296"/>
      <c r="J966" s="296"/>
      <c r="K966" s="295"/>
      <c r="L966" s="295"/>
      <c r="M966" s="295"/>
      <c r="N966" s="295"/>
      <c r="O966" s="295"/>
      <c r="P966" s="295"/>
      <c r="Q966" s="295"/>
      <c r="R966" s="295"/>
      <c r="S966" s="295"/>
      <c r="T966" s="295"/>
      <c r="U966" s="295"/>
      <c r="V966" s="295"/>
      <c r="W966" s="295"/>
      <c r="X966" s="295"/>
      <c r="Y966" s="295"/>
      <c r="Z966" s="295"/>
    </row>
    <row r="967" spans="1:26" ht="11.25" customHeight="1">
      <c r="A967" s="295"/>
      <c r="B967" s="296"/>
      <c r="C967" s="297"/>
      <c r="D967" s="297"/>
      <c r="E967" s="296"/>
      <c r="F967" s="296"/>
      <c r="G967" s="297"/>
      <c r="H967" s="296"/>
      <c r="I967" s="296"/>
      <c r="J967" s="296"/>
      <c r="K967" s="295"/>
      <c r="L967" s="295"/>
      <c r="M967" s="295"/>
      <c r="N967" s="295"/>
      <c r="O967" s="295"/>
      <c r="P967" s="295"/>
      <c r="Q967" s="295"/>
      <c r="R967" s="295"/>
      <c r="S967" s="295"/>
      <c r="T967" s="295"/>
      <c r="U967" s="295"/>
      <c r="V967" s="295"/>
      <c r="W967" s="295"/>
      <c r="X967" s="295"/>
      <c r="Y967" s="295"/>
      <c r="Z967" s="295"/>
    </row>
    <row r="968" spans="1:26" ht="11.25" customHeight="1">
      <c r="A968" s="295"/>
      <c r="B968" s="296"/>
      <c r="C968" s="297"/>
      <c r="D968" s="297"/>
      <c r="E968" s="296"/>
      <c r="F968" s="296"/>
      <c r="G968" s="297"/>
      <c r="H968" s="296"/>
      <c r="I968" s="296"/>
      <c r="J968" s="296"/>
      <c r="K968" s="295"/>
      <c r="L968" s="295"/>
      <c r="M968" s="295"/>
      <c r="N968" s="295"/>
      <c r="O968" s="295"/>
      <c r="P968" s="295"/>
      <c r="Q968" s="295"/>
      <c r="R968" s="295"/>
      <c r="S968" s="295"/>
      <c r="T968" s="295"/>
      <c r="U968" s="295"/>
      <c r="V968" s="295"/>
      <c r="W968" s="295"/>
      <c r="X968" s="295"/>
      <c r="Y968" s="295"/>
      <c r="Z968" s="295"/>
    </row>
    <row r="969" spans="1:26" ht="11.25" customHeight="1">
      <c r="A969" s="295"/>
      <c r="B969" s="296"/>
      <c r="C969" s="297"/>
      <c r="D969" s="297"/>
      <c r="E969" s="296"/>
      <c r="F969" s="296"/>
      <c r="G969" s="297"/>
      <c r="H969" s="296"/>
      <c r="I969" s="296"/>
      <c r="J969" s="296"/>
      <c r="K969" s="295"/>
      <c r="L969" s="295"/>
      <c r="M969" s="295"/>
      <c r="N969" s="295"/>
      <c r="O969" s="295"/>
      <c r="P969" s="295"/>
      <c r="Q969" s="295"/>
      <c r="R969" s="295"/>
      <c r="S969" s="295"/>
      <c r="T969" s="295"/>
      <c r="U969" s="295"/>
      <c r="V969" s="295"/>
      <c r="W969" s="295"/>
      <c r="X969" s="295"/>
      <c r="Y969" s="295"/>
      <c r="Z969" s="295"/>
    </row>
    <row r="970" spans="1:26" ht="11.25" customHeight="1">
      <c r="A970" s="295"/>
      <c r="B970" s="296"/>
      <c r="C970" s="297"/>
      <c r="D970" s="297"/>
      <c r="E970" s="296"/>
      <c r="F970" s="296"/>
      <c r="G970" s="297"/>
      <c r="H970" s="296"/>
      <c r="I970" s="296"/>
      <c r="J970" s="296"/>
      <c r="K970" s="295"/>
      <c r="L970" s="295"/>
      <c r="M970" s="295"/>
      <c r="N970" s="295"/>
      <c r="O970" s="295"/>
      <c r="P970" s="295"/>
      <c r="Q970" s="295"/>
      <c r="R970" s="295"/>
      <c r="S970" s="295"/>
      <c r="T970" s="295"/>
      <c r="U970" s="295"/>
      <c r="V970" s="295"/>
      <c r="W970" s="295"/>
      <c r="X970" s="295"/>
      <c r="Y970" s="295"/>
      <c r="Z970" s="295"/>
    </row>
    <row r="971" spans="1:26" ht="11.25" customHeight="1">
      <c r="A971" s="295"/>
      <c r="B971" s="296"/>
      <c r="C971" s="297"/>
      <c r="D971" s="297"/>
      <c r="E971" s="296"/>
      <c r="F971" s="296"/>
      <c r="G971" s="297"/>
      <c r="H971" s="296"/>
      <c r="I971" s="296"/>
      <c r="J971" s="296"/>
      <c r="K971" s="295"/>
      <c r="L971" s="295"/>
      <c r="M971" s="295"/>
      <c r="N971" s="295"/>
      <c r="O971" s="295"/>
      <c r="P971" s="295"/>
      <c r="Q971" s="295"/>
      <c r="R971" s="295"/>
      <c r="S971" s="295"/>
      <c r="T971" s="295"/>
      <c r="U971" s="295"/>
      <c r="V971" s="295"/>
      <c r="W971" s="295"/>
      <c r="X971" s="295"/>
      <c r="Y971" s="295"/>
      <c r="Z971" s="295"/>
    </row>
    <row r="972" spans="1:26" ht="11.25" customHeight="1">
      <c r="A972" s="295"/>
      <c r="B972" s="296"/>
      <c r="C972" s="297"/>
      <c r="D972" s="297"/>
      <c r="E972" s="296"/>
      <c r="F972" s="296"/>
      <c r="G972" s="297"/>
      <c r="H972" s="296"/>
      <c r="I972" s="296"/>
      <c r="J972" s="296"/>
      <c r="K972" s="295"/>
      <c r="L972" s="295"/>
      <c r="M972" s="295"/>
      <c r="N972" s="295"/>
      <c r="O972" s="295"/>
      <c r="P972" s="295"/>
      <c r="Q972" s="295"/>
      <c r="R972" s="295"/>
      <c r="S972" s="295"/>
      <c r="T972" s="295"/>
      <c r="U972" s="295"/>
      <c r="V972" s="295"/>
      <c r="W972" s="295"/>
      <c r="X972" s="295"/>
      <c r="Y972" s="295"/>
      <c r="Z972" s="295"/>
    </row>
    <row r="973" spans="1:26" ht="11.25" customHeight="1">
      <c r="A973" s="295"/>
      <c r="B973" s="296"/>
      <c r="C973" s="297"/>
      <c r="D973" s="297"/>
      <c r="E973" s="296"/>
      <c r="F973" s="296"/>
      <c r="G973" s="297"/>
      <c r="H973" s="296"/>
      <c r="I973" s="296"/>
      <c r="J973" s="296"/>
      <c r="K973" s="295"/>
      <c r="L973" s="295"/>
      <c r="M973" s="295"/>
      <c r="N973" s="295"/>
      <c r="O973" s="295"/>
      <c r="P973" s="295"/>
      <c r="Q973" s="295"/>
      <c r="R973" s="295"/>
      <c r="S973" s="295"/>
      <c r="T973" s="295"/>
      <c r="U973" s="295"/>
      <c r="V973" s="295"/>
      <c r="W973" s="295"/>
      <c r="X973" s="295"/>
      <c r="Y973" s="295"/>
      <c r="Z973" s="295"/>
    </row>
    <row r="974" spans="1:26" ht="11.25" customHeight="1">
      <c r="A974" s="295"/>
      <c r="B974" s="296"/>
      <c r="C974" s="297"/>
      <c r="D974" s="297"/>
      <c r="E974" s="296"/>
      <c r="F974" s="296"/>
      <c r="G974" s="297"/>
      <c r="H974" s="296"/>
      <c r="I974" s="296"/>
      <c r="J974" s="296"/>
      <c r="K974" s="295"/>
      <c r="L974" s="295"/>
      <c r="M974" s="295"/>
      <c r="N974" s="295"/>
      <c r="O974" s="295"/>
      <c r="P974" s="295"/>
      <c r="Q974" s="295"/>
      <c r="R974" s="295"/>
      <c r="S974" s="295"/>
      <c r="T974" s="295"/>
      <c r="U974" s="295"/>
      <c r="V974" s="295"/>
      <c r="W974" s="295"/>
      <c r="X974" s="295"/>
      <c r="Y974" s="295"/>
      <c r="Z974" s="295"/>
    </row>
    <row r="975" spans="1:26" ht="11.25" customHeight="1">
      <c r="A975" s="295"/>
      <c r="B975" s="296"/>
      <c r="C975" s="297"/>
      <c r="D975" s="297"/>
      <c r="E975" s="296"/>
      <c r="F975" s="296"/>
      <c r="G975" s="297"/>
      <c r="H975" s="296"/>
      <c r="I975" s="296"/>
      <c r="J975" s="296"/>
      <c r="K975" s="295"/>
      <c r="L975" s="295"/>
      <c r="M975" s="295"/>
      <c r="N975" s="295"/>
      <c r="O975" s="295"/>
      <c r="P975" s="295"/>
      <c r="Q975" s="295"/>
      <c r="R975" s="295"/>
      <c r="S975" s="295"/>
      <c r="T975" s="295"/>
      <c r="U975" s="295"/>
      <c r="V975" s="295"/>
      <c r="W975" s="295"/>
      <c r="X975" s="295"/>
      <c r="Y975" s="295"/>
      <c r="Z975" s="295"/>
    </row>
    <row r="976" spans="1:26" ht="11.25" customHeight="1">
      <c r="A976" s="295"/>
      <c r="B976" s="296"/>
      <c r="C976" s="297"/>
      <c r="D976" s="297"/>
      <c r="E976" s="296"/>
      <c r="F976" s="296"/>
      <c r="G976" s="297"/>
      <c r="H976" s="296"/>
      <c r="I976" s="296"/>
      <c r="J976" s="296"/>
      <c r="K976" s="295"/>
      <c r="L976" s="295"/>
      <c r="M976" s="295"/>
      <c r="N976" s="295"/>
      <c r="O976" s="295"/>
      <c r="P976" s="295"/>
      <c r="Q976" s="295"/>
      <c r="R976" s="295"/>
      <c r="S976" s="295"/>
      <c r="T976" s="295"/>
      <c r="U976" s="295"/>
      <c r="V976" s="295"/>
      <c r="W976" s="295"/>
      <c r="X976" s="295"/>
      <c r="Y976" s="295"/>
      <c r="Z976" s="295"/>
    </row>
    <row r="977" spans="1:26" ht="11.25" customHeight="1">
      <c r="A977" s="295"/>
      <c r="B977" s="296"/>
      <c r="C977" s="297"/>
      <c r="D977" s="297"/>
      <c r="E977" s="296"/>
      <c r="F977" s="296"/>
      <c r="G977" s="297"/>
      <c r="H977" s="296"/>
      <c r="I977" s="296"/>
      <c r="J977" s="296"/>
      <c r="K977" s="295"/>
      <c r="L977" s="295"/>
      <c r="M977" s="295"/>
      <c r="N977" s="295"/>
      <c r="O977" s="295"/>
      <c r="P977" s="295"/>
      <c r="Q977" s="295"/>
      <c r="R977" s="295"/>
      <c r="S977" s="295"/>
      <c r="T977" s="295"/>
      <c r="U977" s="295"/>
      <c r="V977" s="295"/>
      <c r="W977" s="295"/>
      <c r="X977" s="295"/>
      <c r="Y977" s="295"/>
      <c r="Z977" s="295"/>
    </row>
    <row r="978" spans="1:26" ht="11.25" customHeight="1">
      <c r="A978" s="295"/>
      <c r="B978" s="296"/>
      <c r="C978" s="297"/>
      <c r="D978" s="297"/>
      <c r="E978" s="296"/>
      <c r="F978" s="296"/>
      <c r="G978" s="297"/>
      <c r="H978" s="296"/>
      <c r="I978" s="296"/>
      <c r="J978" s="296"/>
      <c r="K978" s="295"/>
      <c r="L978" s="295"/>
      <c r="M978" s="295"/>
      <c r="N978" s="295"/>
      <c r="O978" s="295"/>
      <c r="P978" s="295"/>
      <c r="Q978" s="295"/>
      <c r="R978" s="295"/>
      <c r="S978" s="295"/>
      <c r="T978" s="295"/>
      <c r="U978" s="295"/>
      <c r="V978" s="295"/>
      <c r="W978" s="295"/>
      <c r="X978" s="295"/>
      <c r="Y978" s="295"/>
      <c r="Z978" s="295"/>
    </row>
    <row r="979" spans="1:26" ht="11.25" customHeight="1">
      <c r="A979" s="295"/>
      <c r="B979" s="296"/>
      <c r="C979" s="297"/>
      <c r="D979" s="297"/>
      <c r="E979" s="296"/>
      <c r="F979" s="296"/>
      <c r="G979" s="297"/>
      <c r="H979" s="296"/>
      <c r="I979" s="296"/>
      <c r="J979" s="296"/>
      <c r="K979" s="295"/>
      <c r="L979" s="295"/>
      <c r="M979" s="295"/>
      <c r="N979" s="295"/>
      <c r="O979" s="295"/>
      <c r="P979" s="295"/>
      <c r="Q979" s="295"/>
      <c r="R979" s="295"/>
      <c r="S979" s="295"/>
      <c r="T979" s="295"/>
      <c r="U979" s="295"/>
      <c r="V979" s="295"/>
      <c r="W979" s="295"/>
      <c r="X979" s="295"/>
      <c r="Y979" s="295"/>
      <c r="Z979" s="295"/>
    </row>
    <row r="980" spans="1:26" ht="11.25" customHeight="1">
      <c r="A980" s="295"/>
      <c r="B980" s="296"/>
      <c r="C980" s="297"/>
      <c r="D980" s="297"/>
      <c r="E980" s="296"/>
      <c r="F980" s="296"/>
      <c r="G980" s="297"/>
      <c r="H980" s="296"/>
      <c r="I980" s="296"/>
      <c r="J980" s="296"/>
      <c r="K980" s="295"/>
      <c r="L980" s="295"/>
      <c r="M980" s="295"/>
      <c r="N980" s="295"/>
      <c r="O980" s="295"/>
      <c r="P980" s="295"/>
      <c r="Q980" s="295"/>
      <c r="R980" s="295"/>
      <c r="S980" s="295"/>
      <c r="T980" s="295"/>
      <c r="U980" s="295"/>
      <c r="V980" s="295"/>
      <c r="W980" s="295"/>
      <c r="X980" s="295"/>
      <c r="Y980" s="295"/>
      <c r="Z980" s="295"/>
    </row>
    <row r="981" spans="1:26" ht="11.25" customHeight="1">
      <c r="A981" s="295"/>
      <c r="B981" s="296"/>
      <c r="C981" s="297"/>
      <c r="D981" s="297"/>
      <c r="E981" s="296"/>
      <c r="F981" s="296"/>
      <c r="G981" s="297"/>
      <c r="H981" s="296"/>
      <c r="I981" s="296"/>
      <c r="J981" s="296"/>
      <c r="K981" s="295"/>
      <c r="L981" s="295"/>
      <c r="M981" s="295"/>
      <c r="N981" s="295"/>
      <c r="O981" s="295"/>
      <c r="P981" s="295"/>
      <c r="Q981" s="295"/>
      <c r="R981" s="295"/>
      <c r="S981" s="295"/>
      <c r="T981" s="295"/>
      <c r="U981" s="295"/>
      <c r="V981" s="295"/>
      <c r="W981" s="295"/>
      <c r="X981" s="295"/>
      <c r="Y981" s="295"/>
      <c r="Z981" s="295"/>
    </row>
    <row r="982" spans="1:26" ht="11.25" customHeight="1">
      <c r="A982" s="295"/>
      <c r="B982" s="296"/>
      <c r="C982" s="297"/>
      <c r="D982" s="297"/>
      <c r="E982" s="296"/>
      <c r="F982" s="296"/>
      <c r="G982" s="297"/>
      <c r="H982" s="296"/>
      <c r="I982" s="296"/>
      <c r="J982" s="296"/>
      <c r="K982" s="295"/>
      <c r="L982" s="295"/>
      <c r="M982" s="295"/>
      <c r="N982" s="295"/>
      <c r="O982" s="295"/>
      <c r="P982" s="295"/>
      <c r="Q982" s="295"/>
      <c r="R982" s="295"/>
      <c r="S982" s="295"/>
      <c r="T982" s="295"/>
      <c r="U982" s="295"/>
      <c r="V982" s="295"/>
      <c r="W982" s="295"/>
      <c r="X982" s="295"/>
      <c r="Y982" s="295"/>
      <c r="Z982" s="295"/>
    </row>
    <row r="983" spans="1:26" ht="11.25" customHeight="1">
      <c r="A983" s="295"/>
      <c r="B983" s="296"/>
      <c r="C983" s="297"/>
      <c r="D983" s="297"/>
      <c r="E983" s="296"/>
      <c r="F983" s="296"/>
      <c r="G983" s="297"/>
      <c r="H983" s="296"/>
      <c r="I983" s="296"/>
      <c r="J983" s="296"/>
      <c r="K983" s="295"/>
      <c r="L983" s="295"/>
      <c r="M983" s="295"/>
      <c r="N983" s="295"/>
      <c r="O983" s="295"/>
      <c r="P983" s="295"/>
      <c r="Q983" s="295"/>
      <c r="R983" s="295"/>
      <c r="S983" s="295"/>
      <c r="T983" s="295"/>
      <c r="U983" s="295"/>
      <c r="V983" s="295"/>
      <c r="W983" s="295"/>
      <c r="X983" s="295"/>
      <c r="Y983" s="295"/>
      <c r="Z983" s="295"/>
    </row>
    <row r="984" spans="1:26" ht="11.25" customHeight="1">
      <c r="A984" s="295"/>
      <c r="B984" s="296"/>
      <c r="C984" s="297"/>
      <c r="D984" s="297"/>
      <c r="E984" s="296"/>
      <c r="F984" s="296"/>
      <c r="G984" s="297"/>
      <c r="H984" s="296"/>
      <c r="I984" s="296"/>
      <c r="J984" s="296"/>
      <c r="K984" s="295"/>
      <c r="L984" s="295"/>
      <c r="M984" s="295"/>
      <c r="N984" s="295"/>
      <c r="O984" s="295"/>
      <c r="P984" s="295"/>
      <c r="Q984" s="295"/>
      <c r="R984" s="295"/>
      <c r="S984" s="295"/>
      <c r="T984" s="295"/>
      <c r="U984" s="295"/>
      <c r="V984" s="295"/>
      <c r="W984" s="295"/>
      <c r="X984" s="295"/>
      <c r="Y984" s="295"/>
      <c r="Z984" s="295"/>
    </row>
    <row r="985" spans="1:26" ht="11.25" customHeight="1">
      <c r="A985" s="295"/>
      <c r="B985" s="296"/>
      <c r="C985" s="297"/>
      <c r="D985" s="297"/>
      <c r="E985" s="296"/>
      <c r="F985" s="296"/>
      <c r="G985" s="297"/>
      <c r="H985" s="296"/>
      <c r="I985" s="296"/>
      <c r="J985" s="296"/>
      <c r="K985" s="295"/>
      <c r="L985" s="295"/>
      <c r="M985" s="295"/>
      <c r="N985" s="295"/>
      <c r="O985" s="295"/>
      <c r="P985" s="295"/>
      <c r="Q985" s="295"/>
      <c r="R985" s="295"/>
      <c r="S985" s="295"/>
      <c r="T985" s="295"/>
      <c r="U985" s="295"/>
      <c r="V985" s="295"/>
      <c r="W985" s="295"/>
      <c r="X985" s="295"/>
      <c r="Y985" s="295"/>
      <c r="Z985" s="295"/>
    </row>
    <row r="986" spans="1:26" ht="11.25" customHeight="1">
      <c r="A986" s="295"/>
      <c r="B986" s="296"/>
      <c r="C986" s="297"/>
      <c r="D986" s="297"/>
      <c r="E986" s="296"/>
      <c r="F986" s="296"/>
      <c r="G986" s="297"/>
      <c r="H986" s="296"/>
      <c r="I986" s="296"/>
      <c r="J986" s="296"/>
      <c r="K986" s="295"/>
      <c r="L986" s="295"/>
      <c r="M986" s="295"/>
      <c r="N986" s="295"/>
      <c r="O986" s="295"/>
      <c r="P986" s="295"/>
      <c r="Q986" s="295"/>
      <c r="R986" s="295"/>
      <c r="S986" s="295"/>
      <c r="T986" s="295"/>
      <c r="U986" s="295"/>
      <c r="V986" s="295"/>
      <c r="W986" s="295"/>
      <c r="X986" s="295"/>
      <c r="Y986" s="295"/>
      <c r="Z986" s="295"/>
    </row>
    <row r="987" spans="1:26" ht="11.25" customHeight="1">
      <c r="A987" s="295"/>
      <c r="B987" s="296"/>
      <c r="C987" s="297"/>
      <c r="D987" s="297"/>
      <c r="E987" s="296"/>
      <c r="F987" s="296"/>
      <c r="G987" s="297"/>
      <c r="H987" s="296"/>
      <c r="I987" s="296"/>
      <c r="J987" s="296"/>
      <c r="K987" s="295"/>
      <c r="L987" s="295"/>
      <c r="M987" s="295"/>
      <c r="N987" s="295"/>
      <c r="O987" s="295"/>
      <c r="P987" s="295"/>
      <c r="Q987" s="295"/>
      <c r="R987" s="295"/>
      <c r="S987" s="295"/>
      <c r="T987" s="295"/>
      <c r="U987" s="295"/>
      <c r="V987" s="295"/>
      <c r="W987" s="295"/>
      <c r="X987" s="295"/>
      <c r="Y987" s="295"/>
      <c r="Z987" s="295"/>
    </row>
    <row r="988" spans="1:26" ht="11.25" customHeight="1">
      <c r="A988" s="295"/>
      <c r="B988" s="296"/>
      <c r="C988" s="297"/>
      <c r="D988" s="297"/>
      <c r="E988" s="296"/>
      <c r="F988" s="296"/>
      <c r="G988" s="297"/>
      <c r="H988" s="296"/>
      <c r="I988" s="296"/>
      <c r="J988" s="296"/>
      <c r="K988" s="295"/>
      <c r="L988" s="295"/>
      <c r="M988" s="295"/>
      <c r="N988" s="295"/>
      <c r="O988" s="295"/>
      <c r="P988" s="295"/>
      <c r="Q988" s="295"/>
      <c r="R988" s="295"/>
      <c r="S988" s="295"/>
      <c r="T988" s="295"/>
      <c r="U988" s="295"/>
      <c r="V988" s="295"/>
      <c r="W988" s="295"/>
      <c r="X988" s="295"/>
      <c r="Y988" s="295"/>
      <c r="Z988" s="295"/>
    </row>
    <row r="989" spans="1:26" ht="11.25" customHeight="1">
      <c r="A989" s="295"/>
      <c r="B989" s="296"/>
      <c r="C989" s="297"/>
      <c r="D989" s="297"/>
      <c r="E989" s="296"/>
      <c r="F989" s="296"/>
      <c r="G989" s="297"/>
      <c r="H989" s="296"/>
      <c r="I989" s="296"/>
      <c r="J989" s="296"/>
      <c r="K989" s="295"/>
      <c r="L989" s="295"/>
      <c r="M989" s="295"/>
      <c r="N989" s="295"/>
      <c r="O989" s="295"/>
      <c r="P989" s="295"/>
      <c r="Q989" s="295"/>
      <c r="R989" s="295"/>
      <c r="S989" s="295"/>
      <c r="T989" s="295"/>
      <c r="U989" s="295"/>
      <c r="V989" s="295"/>
      <c r="W989" s="295"/>
      <c r="X989" s="295"/>
      <c r="Y989" s="295"/>
      <c r="Z989" s="295"/>
    </row>
    <row r="990" spans="1:26" ht="11.25" customHeight="1">
      <c r="A990" s="295"/>
      <c r="B990" s="296"/>
      <c r="C990" s="297"/>
      <c r="D990" s="297"/>
      <c r="E990" s="296"/>
      <c r="F990" s="296"/>
      <c r="G990" s="297"/>
      <c r="H990" s="296"/>
      <c r="I990" s="296"/>
      <c r="J990" s="296"/>
      <c r="K990" s="295"/>
      <c r="L990" s="295"/>
      <c r="M990" s="295"/>
      <c r="N990" s="295"/>
      <c r="O990" s="295"/>
      <c r="P990" s="295"/>
      <c r="Q990" s="295"/>
      <c r="R990" s="295"/>
      <c r="S990" s="295"/>
      <c r="T990" s="295"/>
      <c r="U990" s="295"/>
      <c r="V990" s="295"/>
      <c r="W990" s="295"/>
      <c r="X990" s="295"/>
      <c r="Y990" s="295"/>
      <c r="Z990" s="295"/>
    </row>
    <row r="991" spans="1:26" ht="11.25" customHeight="1">
      <c r="A991" s="295"/>
      <c r="B991" s="296"/>
      <c r="C991" s="297"/>
      <c r="D991" s="297"/>
      <c r="E991" s="296"/>
      <c r="F991" s="296"/>
      <c r="G991" s="297"/>
      <c r="H991" s="296"/>
      <c r="I991" s="296"/>
      <c r="J991" s="296"/>
      <c r="K991" s="295"/>
      <c r="L991" s="295"/>
      <c r="M991" s="295"/>
      <c r="N991" s="295"/>
      <c r="O991" s="295"/>
      <c r="P991" s="295"/>
      <c r="Q991" s="295"/>
      <c r="R991" s="295"/>
      <c r="S991" s="295"/>
      <c r="T991" s="295"/>
      <c r="U991" s="295"/>
      <c r="V991" s="295"/>
      <c r="W991" s="295"/>
      <c r="X991" s="295"/>
      <c r="Y991" s="295"/>
      <c r="Z991" s="295"/>
    </row>
    <row r="992" spans="1:26" ht="11.25" customHeight="1">
      <c r="A992" s="295"/>
      <c r="B992" s="296"/>
      <c r="C992" s="297"/>
      <c r="D992" s="297"/>
      <c r="E992" s="296"/>
      <c r="F992" s="296"/>
      <c r="G992" s="297"/>
      <c r="H992" s="296"/>
      <c r="I992" s="296"/>
      <c r="J992" s="296"/>
      <c r="K992" s="295"/>
      <c r="L992" s="295"/>
      <c r="M992" s="295"/>
      <c r="N992" s="295"/>
      <c r="O992" s="295"/>
      <c r="P992" s="295"/>
      <c r="Q992" s="295"/>
      <c r="R992" s="295"/>
      <c r="S992" s="295"/>
      <c r="T992" s="295"/>
      <c r="U992" s="295"/>
      <c r="V992" s="295"/>
      <c r="W992" s="295"/>
      <c r="X992" s="295"/>
      <c r="Y992" s="295"/>
      <c r="Z992" s="295"/>
    </row>
    <row r="993" spans="1:26" ht="11.25" customHeight="1">
      <c r="A993" s="295"/>
      <c r="B993" s="296"/>
      <c r="C993" s="297"/>
      <c r="D993" s="297"/>
      <c r="E993" s="296"/>
      <c r="F993" s="296"/>
      <c r="G993" s="297"/>
      <c r="H993" s="296"/>
      <c r="I993" s="296"/>
      <c r="J993" s="296"/>
      <c r="K993" s="295"/>
      <c r="L993" s="295"/>
      <c r="M993" s="295"/>
      <c r="N993" s="295"/>
      <c r="O993" s="295"/>
      <c r="P993" s="295"/>
      <c r="Q993" s="295"/>
      <c r="R993" s="295"/>
      <c r="S993" s="295"/>
      <c r="T993" s="295"/>
      <c r="U993" s="295"/>
      <c r="V993" s="295"/>
      <c r="W993" s="295"/>
      <c r="X993" s="295"/>
      <c r="Y993" s="295"/>
      <c r="Z993" s="295"/>
    </row>
    <row r="994" spans="1:26" ht="11.25" customHeight="1">
      <c r="A994" s="295"/>
      <c r="B994" s="296"/>
      <c r="C994" s="297"/>
      <c r="D994" s="297"/>
      <c r="E994" s="296"/>
      <c r="F994" s="296"/>
      <c r="G994" s="297"/>
      <c r="H994" s="296"/>
      <c r="I994" s="296"/>
      <c r="J994" s="296"/>
      <c r="K994" s="295"/>
      <c r="L994" s="295"/>
      <c r="M994" s="295"/>
      <c r="N994" s="295"/>
      <c r="O994" s="295"/>
      <c r="P994" s="295"/>
      <c r="Q994" s="295"/>
      <c r="R994" s="295"/>
      <c r="S994" s="295"/>
      <c r="T994" s="295"/>
      <c r="U994" s="295"/>
      <c r="V994" s="295"/>
      <c r="W994" s="295"/>
      <c r="X994" s="295"/>
      <c r="Y994" s="295"/>
      <c r="Z994" s="295"/>
    </row>
    <row r="995" spans="1:26" ht="11.25" customHeight="1">
      <c r="A995" s="295"/>
      <c r="B995" s="296"/>
      <c r="C995" s="297"/>
      <c r="D995" s="297"/>
      <c r="E995" s="296"/>
      <c r="F995" s="296"/>
      <c r="G995" s="297"/>
      <c r="H995" s="296"/>
      <c r="I995" s="296"/>
      <c r="J995" s="296"/>
      <c r="K995" s="295"/>
      <c r="L995" s="295"/>
      <c r="M995" s="295"/>
      <c r="N995" s="295"/>
      <c r="O995" s="295"/>
      <c r="P995" s="295"/>
      <c r="Q995" s="295"/>
      <c r="R995" s="295"/>
      <c r="S995" s="295"/>
      <c r="T995" s="295"/>
      <c r="U995" s="295"/>
      <c r="V995" s="295"/>
      <c r="W995" s="295"/>
      <c r="X995" s="295"/>
      <c r="Y995" s="295"/>
      <c r="Z995" s="295"/>
    </row>
    <row r="996" spans="1:26" ht="11.25" customHeight="1">
      <c r="A996" s="295"/>
      <c r="B996" s="296"/>
      <c r="C996" s="297"/>
      <c r="D996" s="297"/>
      <c r="E996" s="296"/>
      <c r="F996" s="296"/>
      <c r="G996" s="297"/>
      <c r="H996" s="296"/>
      <c r="I996" s="296"/>
      <c r="J996" s="296"/>
      <c r="K996" s="295"/>
      <c r="L996" s="295"/>
      <c r="M996" s="295"/>
      <c r="N996" s="295"/>
      <c r="O996" s="295"/>
      <c r="P996" s="295"/>
      <c r="Q996" s="295"/>
      <c r="R996" s="295"/>
      <c r="S996" s="295"/>
      <c r="T996" s="295"/>
      <c r="U996" s="295"/>
      <c r="V996" s="295"/>
      <c r="W996" s="295"/>
      <c r="X996" s="295"/>
      <c r="Y996" s="295"/>
      <c r="Z996" s="295"/>
    </row>
    <row r="997" spans="1:26" ht="11.25" customHeight="1">
      <c r="A997" s="295"/>
      <c r="B997" s="296"/>
      <c r="C997" s="297"/>
      <c r="D997" s="297"/>
      <c r="E997" s="296"/>
      <c r="F997" s="296"/>
      <c r="G997" s="297"/>
      <c r="H997" s="296"/>
      <c r="I997" s="296"/>
      <c r="J997" s="296"/>
      <c r="K997" s="295"/>
      <c r="L997" s="295"/>
      <c r="M997" s="295"/>
      <c r="N997" s="295"/>
      <c r="O997" s="295"/>
      <c r="P997" s="295"/>
      <c r="Q997" s="295"/>
      <c r="R997" s="295"/>
      <c r="S997" s="295"/>
      <c r="T997" s="295"/>
      <c r="U997" s="295"/>
      <c r="V997" s="295"/>
      <c r="W997" s="295"/>
      <c r="X997" s="295"/>
      <c r="Y997" s="295"/>
      <c r="Z997" s="295"/>
    </row>
    <row r="998" spans="1:26" ht="11.25" customHeight="1">
      <c r="A998" s="295"/>
      <c r="B998" s="296"/>
      <c r="C998" s="297"/>
      <c r="D998" s="297"/>
      <c r="E998" s="296"/>
      <c r="F998" s="296"/>
      <c r="G998" s="297"/>
      <c r="H998" s="296"/>
      <c r="I998" s="296"/>
      <c r="J998" s="296"/>
      <c r="K998" s="295"/>
      <c r="L998" s="295"/>
      <c r="M998" s="295"/>
      <c r="N998" s="295"/>
      <c r="O998" s="295"/>
      <c r="P998" s="295"/>
      <c r="Q998" s="295"/>
      <c r="R998" s="295"/>
      <c r="S998" s="295"/>
      <c r="T998" s="295"/>
      <c r="U998" s="295"/>
      <c r="V998" s="295"/>
      <c r="W998" s="295"/>
      <c r="X998" s="295"/>
      <c r="Y998" s="295"/>
      <c r="Z998" s="295"/>
    </row>
    <row r="999" spans="1:26" ht="11.25" customHeight="1">
      <c r="A999" s="295"/>
      <c r="B999" s="296"/>
      <c r="C999" s="297"/>
      <c r="D999" s="297"/>
      <c r="E999" s="296"/>
      <c r="F999" s="296"/>
      <c r="G999" s="297"/>
      <c r="H999" s="296"/>
      <c r="I999" s="296"/>
      <c r="J999" s="296"/>
      <c r="K999" s="295"/>
      <c r="L999" s="295"/>
      <c r="M999" s="295"/>
      <c r="N999" s="295"/>
      <c r="O999" s="295"/>
      <c r="P999" s="295"/>
      <c r="Q999" s="295"/>
      <c r="R999" s="295"/>
      <c r="S999" s="295"/>
      <c r="T999" s="295"/>
      <c r="U999" s="295"/>
      <c r="V999" s="295"/>
      <c r="W999" s="295"/>
      <c r="X999" s="295"/>
      <c r="Y999" s="295"/>
      <c r="Z999" s="295"/>
    </row>
    <row r="1000" spans="1:26" ht="11.25" customHeight="1">
      <c r="A1000" s="295"/>
      <c r="B1000" s="296"/>
      <c r="C1000" s="297"/>
      <c r="D1000" s="297"/>
      <c r="E1000" s="296"/>
      <c r="F1000" s="296"/>
      <c r="G1000" s="297"/>
      <c r="H1000" s="296"/>
      <c r="I1000" s="296"/>
      <c r="J1000" s="296"/>
      <c r="K1000" s="295"/>
      <c r="L1000" s="295"/>
      <c r="M1000" s="295"/>
      <c r="N1000" s="295"/>
      <c r="O1000" s="295"/>
      <c r="P1000" s="295"/>
      <c r="Q1000" s="295"/>
      <c r="R1000" s="295"/>
      <c r="S1000" s="295"/>
      <c r="T1000" s="295"/>
      <c r="U1000" s="295"/>
      <c r="V1000" s="295"/>
      <c r="W1000" s="295"/>
      <c r="X1000" s="295"/>
      <c r="Y1000" s="295"/>
      <c r="Z1000" s="295"/>
    </row>
    <row r="1001" spans="1:26" ht="11.25" customHeight="1">
      <c r="A1001" s="295"/>
      <c r="B1001" s="296"/>
      <c r="C1001" s="297"/>
      <c r="D1001" s="297"/>
      <c r="E1001" s="296"/>
      <c r="F1001" s="296"/>
      <c r="G1001" s="297"/>
      <c r="H1001" s="296"/>
      <c r="I1001" s="296"/>
      <c r="J1001" s="296"/>
      <c r="K1001" s="295"/>
      <c r="L1001" s="295"/>
      <c r="M1001" s="295"/>
      <c r="N1001" s="295"/>
      <c r="O1001" s="295"/>
      <c r="P1001" s="295"/>
      <c r="Q1001" s="295"/>
      <c r="R1001" s="295"/>
      <c r="S1001" s="295"/>
      <c r="T1001" s="295"/>
      <c r="U1001" s="295"/>
      <c r="V1001" s="295"/>
      <c r="W1001" s="295"/>
      <c r="X1001" s="295"/>
      <c r="Y1001" s="295"/>
      <c r="Z1001" s="295"/>
    </row>
    <row r="1002" spans="1:26" ht="11.25" customHeight="1">
      <c r="A1002" s="295"/>
      <c r="B1002" s="296"/>
      <c r="C1002" s="297"/>
      <c r="D1002" s="297"/>
      <c r="E1002" s="296"/>
      <c r="F1002" s="296"/>
      <c r="G1002" s="297"/>
      <c r="H1002" s="296"/>
      <c r="I1002" s="296"/>
      <c r="J1002" s="296"/>
      <c r="K1002" s="295"/>
      <c r="L1002" s="295"/>
      <c r="M1002" s="295"/>
      <c r="N1002" s="295"/>
      <c r="O1002" s="295"/>
      <c r="P1002" s="295"/>
      <c r="Q1002" s="295"/>
      <c r="R1002" s="295"/>
      <c r="S1002" s="295"/>
      <c r="T1002" s="295"/>
      <c r="U1002" s="295"/>
      <c r="V1002" s="295"/>
      <c r="W1002" s="295"/>
      <c r="X1002" s="295"/>
      <c r="Y1002" s="295"/>
      <c r="Z1002" s="295"/>
    </row>
    <row r="1003" spans="1:26" ht="11.25" customHeight="1">
      <c r="A1003" s="295"/>
      <c r="B1003" s="296"/>
      <c r="C1003" s="297"/>
      <c r="D1003" s="297"/>
      <c r="E1003" s="296"/>
      <c r="F1003" s="296"/>
      <c r="G1003" s="297"/>
      <c r="H1003" s="296"/>
      <c r="I1003" s="296"/>
      <c r="J1003" s="296"/>
      <c r="K1003" s="295"/>
      <c r="L1003" s="295"/>
      <c r="M1003" s="295"/>
      <c r="N1003" s="295"/>
      <c r="O1003" s="295"/>
      <c r="P1003" s="295"/>
      <c r="Q1003" s="295"/>
      <c r="R1003" s="295"/>
      <c r="S1003" s="295"/>
      <c r="T1003" s="295"/>
      <c r="U1003" s="295"/>
      <c r="V1003" s="295"/>
      <c r="W1003" s="295"/>
      <c r="X1003" s="295"/>
      <c r="Y1003" s="295"/>
      <c r="Z1003" s="295"/>
    </row>
    <row r="1004" spans="1:26" ht="11.25" customHeight="1">
      <c r="A1004" s="295"/>
      <c r="B1004" s="296"/>
      <c r="C1004" s="297"/>
      <c r="D1004" s="297"/>
      <c r="E1004" s="296"/>
      <c r="F1004" s="296"/>
      <c r="G1004" s="297"/>
      <c r="H1004" s="296"/>
      <c r="I1004" s="296"/>
      <c r="J1004" s="296"/>
      <c r="K1004" s="295"/>
      <c r="L1004" s="295"/>
      <c r="M1004" s="295"/>
      <c r="N1004" s="295"/>
      <c r="O1004" s="295"/>
      <c r="P1004" s="295"/>
      <c r="Q1004" s="295"/>
      <c r="R1004" s="295"/>
      <c r="S1004" s="295"/>
      <c r="T1004" s="295"/>
      <c r="U1004" s="295"/>
      <c r="V1004" s="295"/>
      <c r="W1004" s="295"/>
      <c r="X1004" s="295"/>
      <c r="Y1004" s="295"/>
      <c r="Z1004" s="295"/>
    </row>
    <row r="1005" spans="1:26" ht="11.25" customHeight="1">
      <c r="A1005" s="295"/>
      <c r="B1005" s="296"/>
      <c r="C1005" s="297"/>
      <c r="D1005" s="297"/>
      <c r="E1005" s="296"/>
      <c r="F1005" s="296"/>
      <c r="G1005" s="297"/>
      <c r="H1005" s="296"/>
      <c r="I1005" s="296"/>
      <c r="J1005" s="296"/>
      <c r="K1005" s="295"/>
      <c r="L1005" s="295"/>
      <c r="M1005" s="295"/>
      <c r="N1005" s="295"/>
      <c r="O1005" s="295"/>
      <c r="P1005" s="295"/>
      <c r="Q1005" s="295"/>
      <c r="R1005" s="295"/>
      <c r="S1005" s="295"/>
      <c r="T1005" s="295"/>
      <c r="U1005" s="295"/>
      <c r="V1005" s="295"/>
      <c r="W1005" s="295"/>
      <c r="X1005" s="295"/>
      <c r="Y1005" s="295"/>
      <c r="Z1005" s="295"/>
    </row>
    <row r="1006" spans="1:26" ht="11.25" customHeight="1">
      <c r="A1006" s="295"/>
      <c r="B1006" s="296"/>
      <c r="C1006" s="297"/>
      <c r="D1006" s="297"/>
      <c r="E1006" s="296"/>
      <c r="F1006" s="296"/>
      <c r="G1006" s="297"/>
      <c r="H1006" s="296"/>
      <c r="I1006" s="296"/>
      <c r="J1006" s="296"/>
      <c r="K1006" s="295"/>
      <c r="L1006" s="295"/>
      <c r="M1006" s="295"/>
      <c r="N1006" s="295"/>
      <c r="O1006" s="295"/>
      <c r="P1006" s="295"/>
      <c r="Q1006" s="295"/>
      <c r="R1006" s="295"/>
      <c r="S1006" s="295"/>
      <c r="T1006" s="295"/>
      <c r="U1006" s="295"/>
      <c r="V1006" s="295"/>
      <c r="W1006" s="295"/>
      <c r="X1006" s="295"/>
      <c r="Y1006" s="295"/>
      <c r="Z1006" s="295"/>
    </row>
    <row r="1007" spans="1:26" ht="11.25" customHeight="1">
      <c r="A1007" s="295"/>
      <c r="B1007" s="296"/>
      <c r="C1007" s="297"/>
      <c r="D1007" s="297"/>
      <c r="E1007" s="296"/>
      <c r="F1007" s="296"/>
      <c r="G1007" s="297"/>
      <c r="H1007" s="296"/>
      <c r="I1007" s="296"/>
      <c r="J1007" s="296"/>
      <c r="K1007" s="295"/>
      <c r="L1007" s="295"/>
      <c r="M1007" s="295"/>
      <c r="N1007" s="295"/>
      <c r="O1007" s="295"/>
      <c r="P1007" s="295"/>
      <c r="Q1007" s="295"/>
      <c r="R1007" s="295"/>
      <c r="S1007" s="295"/>
      <c r="T1007" s="295"/>
      <c r="U1007" s="295"/>
      <c r="V1007" s="295"/>
      <c r="W1007" s="295"/>
      <c r="X1007" s="295"/>
      <c r="Y1007" s="295"/>
      <c r="Z1007" s="295"/>
    </row>
    <row r="1008" spans="1:26" ht="11.25" customHeight="1">
      <c r="A1008" s="295"/>
      <c r="B1008" s="296"/>
      <c r="C1008" s="297"/>
      <c r="D1008" s="297"/>
      <c r="E1008" s="296"/>
      <c r="F1008" s="296"/>
      <c r="G1008" s="297"/>
      <c r="H1008" s="296"/>
      <c r="I1008" s="296"/>
      <c r="J1008" s="296"/>
      <c r="K1008" s="295"/>
      <c r="L1008" s="295"/>
      <c r="M1008" s="295"/>
      <c r="N1008" s="295"/>
      <c r="O1008" s="295"/>
      <c r="P1008" s="295"/>
      <c r="Q1008" s="295"/>
      <c r="R1008" s="295"/>
      <c r="S1008" s="295"/>
      <c r="T1008" s="295"/>
      <c r="U1008" s="295"/>
      <c r="V1008" s="295"/>
      <c r="W1008" s="295"/>
      <c r="X1008" s="295"/>
      <c r="Y1008" s="295"/>
      <c r="Z1008" s="295"/>
    </row>
    <row r="1009" spans="1:26" ht="11.25" customHeight="1">
      <c r="A1009" s="295"/>
      <c r="B1009" s="296"/>
      <c r="C1009" s="297"/>
      <c r="D1009" s="297"/>
      <c r="E1009" s="296"/>
      <c r="F1009" s="296"/>
      <c r="G1009" s="297"/>
      <c r="H1009" s="296"/>
      <c r="I1009" s="296"/>
      <c r="J1009" s="296"/>
      <c r="K1009" s="295"/>
      <c r="L1009" s="295"/>
      <c r="M1009" s="295"/>
      <c r="N1009" s="295"/>
      <c r="O1009" s="295"/>
      <c r="P1009" s="295"/>
      <c r="Q1009" s="295"/>
      <c r="R1009" s="295"/>
      <c r="S1009" s="295"/>
      <c r="T1009" s="295"/>
      <c r="U1009" s="295"/>
      <c r="V1009" s="295"/>
      <c r="W1009" s="295"/>
      <c r="X1009" s="295"/>
      <c r="Y1009" s="295"/>
      <c r="Z1009" s="295"/>
    </row>
  </sheetData>
  <mergeCells count="3">
    <mergeCell ref="A1:C1"/>
    <mergeCell ref="D1:G1"/>
    <mergeCell ref="I1:J1"/>
  </mergeCells>
  <conditionalFormatting sqref="G3:G75">
    <cfRule type="cellIs" dxfId="0" priority="1" operator="equal">
      <formula>"auto/100%"</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4204D-3427-427E-8247-B286573532CF}">
  <dimension ref="A1:H22"/>
  <sheetViews>
    <sheetView topLeftCell="A20" workbookViewId="0">
      <selection activeCell="D8" sqref="D8"/>
    </sheetView>
  </sheetViews>
  <sheetFormatPr defaultRowHeight="14.25"/>
  <cols>
    <col min="1" max="1" width="46.7109375" style="133" bestFit="1" customWidth="1"/>
    <col min="2" max="2" width="17.28515625" style="133" bestFit="1" customWidth="1"/>
    <col min="3" max="3" width="14" style="133" bestFit="1" customWidth="1"/>
    <col min="4" max="4" width="24.28515625" style="133" bestFit="1" customWidth="1"/>
    <col min="5" max="5" width="24.5703125" style="133" bestFit="1" customWidth="1"/>
    <col min="6" max="6" width="10.28515625" style="133" bestFit="1" customWidth="1"/>
    <col min="7" max="7" width="34.28515625" style="133" bestFit="1" customWidth="1"/>
    <col min="8" max="16384" width="9.140625" style="133"/>
  </cols>
  <sheetData>
    <row r="1" spans="1:8" ht="24">
      <c r="A1" s="229" t="s">
        <v>818</v>
      </c>
      <c r="B1" s="221" t="s">
        <v>817</v>
      </c>
      <c r="C1" s="221" t="s">
        <v>816</v>
      </c>
      <c r="D1" s="221" t="s">
        <v>815</v>
      </c>
      <c r="E1" s="221" t="s">
        <v>814</v>
      </c>
      <c r="F1" s="221" t="s">
        <v>813</v>
      </c>
      <c r="G1" s="208" t="s">
        <v>748</v>
      </c>
      <c r="H1" s="228"/>
    </row>
    <row r="2" spans="1:8" ht="15.75">
      <c r="A2" s="224" t="s">
        <v>812</v>
      </c>
      <c r="B2" s="225" t="s">
        <v>800</v>
      </c>
      <c r="C2" s="225" t="s">
        <v>800</v>
      </c>
      <c r="D2" s="225" t="s">
        <v>800</v>
      </c>
      <c r="E2" s="225" t="s">
        <v>800</v>
      </c>
      <c r="F2" s="225" t="s">
        <v>800</v>
      </c>
      <c r="G2" s="220" t="s">
        <v>811</v>
      </c>
      <c r="H2" s="176"/>
    </row>
    <row r="3" spans="1:8" ht="15.75">
      <c r="A3" s="224" t="s">
        <v>810</v>
      </c>
      <c r="B3" s="223"/>
      <c r="C3" s="223"/>
      <c r="D3" s="223"/>
      <c r="E3" s="223"/>
      <c r="F3" s="223"/>
      <c r="G3" s="220" t="s">
        <v>809</v>
      </c>
      <c r="H3" s="176"/>
    </row>
    <row r="4" spans="1:8" ht="15.75">
      <c r="A4" s="224"/>
      <c r="B4" s="223"/>
      <c r="C4" s="225"/>
      <c r="D4" s="225"/>
      <c r="E4" s="223"/>
      <c r="F4" s="223"/>
      <c r="G4" s="220" t="s">
        <v>808</v>
      </c>
      <c r="H4" s="176"/>
    </row>
    <row r="5" spans="1:8" ht="15.75">
      <c r="A5" s="224"/>
      <c r="B5" s="223"/>
      <c r="C5" s="225"/>
      <c r="D5" s="225"/>
      <c r="E5" s="223"/>
      <c r="F5" s="223"/>
      <c r="G5" s="220"/>
      <c r="H5" s="176"/>
    </row>
    <row r="6" spans="1:8" ht="15.75">
      <c r="A6" s="224"/>
      <c r="B6" s="223"/>
      <c r="C6" s="223"/>
      <c r="D6" s="225"/>
      <c r="E6" s="223"/>
      <c r="F6" s="223"/>
      <c r="G6" s="220"/>
      <c r="H6" s="176"/>
    </row>
    <row r="7" spans="1:8" ht="15.75">
      <c r="A7" s="224"/>
      <c r="B7" s="223"/>
      <c r="C7" s="223"/>
      <c r="D7" s="223"/>
      <c r="E7" s="223"/>
      <c r="F7" s="223"/>
      <c r="G7" s="220"/>
      <c r="H7" s="176"/>
    </row>
    <row r="8" spans="1:8" ht="15.75">
      <c r="A8" s="224"/>
      <c r="B8" s="223"/>
      <c r="C8" s="223"/>
      <c r="D8" s="223"/>
      <c r="E8" s="223"/>
      <c r="F8" s="223"/>
      <c r="G8" s="220"/>
      <c r="H8" s="176"/>
    </row>
    <row r="9" spans="1:8" ht="15.75">
      <c r="A9" s="224"/>
      <c r="B9" s="223"/>
      <c r="C9" s="223"/>
      <c r="D9" s="223"/>
      <c r="E9" s="223"/>
      <c r="F9" s="223"/>
      <c r="G9" s="220"/>
      <c r="H9" s="176"/>
    </row>
    <row r="10" spans="1:8" ht="15.75">
      <c r="A10" s="222"/>
      <c r="B10" s="221"/>
      <c r="C10" s="221"/>
      <c r="D10" s="221"/>
      <c r="E10" s="221"/>
      <c r="F10" s="221"/>
      <c r="G10" s="220"/>
      <c r="H10" s="176"/>
    </row>
    <row r="11" spans="1:8" ht="15.75">
      <c r="A11" s="227" t="s">
        <v>807</v>
      </c>
      <c r="B11" s="226" t="s">
        <v>806</v>
      </c>
      <c r="C11" s="226" t="s">
        <v>805</v>
      </c>
      <c r="D11" s="226" t="s">
        <v>804</v>
      </c>
      <c r="E11" s="226" t="s">
        <v>803</v>
      </c>
      <c r="F11" s="226" t="s">
        <v>802</v>
      </c>
      <c r="G11" s="220"/>
      <c r="H11" s="176"/>
    </row>
    <row r="12" spans="1:8" ht="15.75">
      <c r="A12" s="224" t="s">
        <v>801</v>
      </c>
      <c r="B12" s="225" t="s">
        <v>800</v>
      </c>
      <c r="C12" s="225" t="s">
        <v>800</v>
      </c>
      <c r="D12" s="225" t="s">
        <v>800</v>
      </c>
      <c r="E12" s="225" t="s">
        <v>800</v>
      </c>
      <c r="F12" s="225" t="s">
        <v>800</v>
      </c>
      <c r="G12" s="220"/>
      <c r="H12" s="176"/>
    </row>
    <row r="13" spans="1:8" ht="15.75">
      <c r="A13" s="224" t="s">
        <v>799</v>
      </c>
      <c r="B13" s="223"/>
      <c r="C13" s="223"/>
      <c r="D13" s="223"/>
      <c r="E13" s="225"/>
      <c r="F13" s="223"/>
      <c r="G13" s="220"/>
      <c r="H13" s="176"/>
    </row>
    <row r="14" spans="1:8" ht="15.75">
      <c r="A14" s="224"/>
      <c r="B14" s="223"/>
      <c r="C14" s="223"/>
      <c r="D14" s="225"/>
      <c r="E14" s="223"/>
      <c r="F14" s="223"/>
      <c r="G14" s="220"/>
      <c r="H14" s="176"/>
    </row>
    <row r="15" spans="1:8" ht="15.75">
      <c r="A15" s="224"/>
      <c r="B15" s="223"/>
      <c r="C15" s="223"/>
      <c r="D15" s="223"/>
      <c r="E15" s="223"/>
      <c r="F15" s="223"/>
      <c r="G15" s="220"/>
      <c r="H15" s="176"/>
    </row>
    <row r="16" spans="1:8" ht="15.75">
      <c r="A16" s="224"/>
      <c r="B16" s="223"/>
      <c r="C16" s="223"/>
      <c r="D16" s="223"/>
      <c r="E16" s="223"/>
      <c r="F16" s="223"/>
      <c r="G16" s="220"/>
      <c r="H16" s="176"/>
    </row>
    <row r="17" spans="1:7" ht="15">
      <c r="A17" s="224"/>
      <c r="B17" s="223"/>
      <c r="C17" s="223"/>
      <c r="D17" s="223"/>
      <c r="E17" s="223"/>
      <c r="F17" s="223"/>
      <c r="G17" s="220"/>
    </row>
    <row r="18" spans="1:7" ht="15">
      <c r="A18" s="224"/>
      <c r="B18" s="223"/>
      <c r="C18" s="223"/>
      <c r="D18" s="223"/>
      <c r="E18" s="223"/>
      <c r="F18" s="223"/>
      <c r="G18" s="220"/>
    </row>
    <row r="19" spans="1:7" ht="15">
      <c r="A19" s="224"/>
      <c r="B19" s="223"/>
      <c r="C19" s="223"/>
      <c r="D19" s="223"/>
      <c r="E19" s="223"/>
      <c r="F19" s="223"/>
      <c r="G19" s="220"/>
    </row>
    <row r="20" spans="1:7" ht="15">
      <c r="A20" s="222"/>
      <c r="B20" s="221"/>
      <c r="C20" s="221"/>
      <c r="D20" s="221"/>
      <c r="E20" s="221"/>
      <c r="F20" s="221"/>
      <c r="G20" s="220"/>
    </row>
    <row r="21" spans="1:7" ht="15.75">
      <c r="A21" s="219" t="s">
        <v>798</v>
      </c>
      <c r="B21" s="176"/>
      <c r="C21" s="176"/>
      <c r="D21" s="176"/>
      <c r="E21" s="176"/>
      <c r="F21" s="176"/>
      <c r="G21" s="176"/>
    </row>
    <row r="22" spans="1:7" ht="15.75">
      <c r="A22" s="218" t="s">
        <v>747</v>
      </c>
      <c r="B22" s="176"/>
      <c r="C22" s="176"/>
      <c r="D22" s="176"/>
      <c r="E22" s="176"/>
      <c r="F22" s="176"/>
      <c r="G22" s="176"/>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EF42C-3D48-48B6-AA4B-BFB61B28392B}">
  <dimension ref="A1:L150"/>
  <sheetViews>
    <sheetView topLeftCell="A11" workbookViewId="0">
      <selection activeCell="F8" sqref="F8"/>
    </sheetView>
  </sheetViews>
  <sheetFormatPr defaultColWidth="16.140625" defaultRowHeight="12.75"/>
  <cols>
    <col min="1" max="16384" width="16.140625" style="487"/>
  </cols>
  <sheetData>
    <row r="1" spans="1:12" ht="13.5" thickBot="1">
      <c r="A1" s="484"/>
      <c r="B1" s="485"/>
      <c r="C1" s="485"/>
      <c r="D1" s="485"/>
      <c r="E1" s="485"/>
      <c r="F1" s="485"/>
      <c r="G1" s="485"/>
      <c r="H1" s="485"/>
      <c r="I1" s="485"/>
      <c r="J1" s="485"/>
      <c r="K1" s="485"/>
      <c r="L1" s="486"/>
    </row>
    <row r="2" spans="1:12" ht="26.25" thickBot="1">
      <c r="A2" s="488"/>
      <c r="B2" s="489" t="s">
        <v>1006</v>
      </c>
      <c r="C2" s="489" t="s">
        <v>2672</v>
      </c>
      <c r="D2" s="489" t="s">
        <v>2671</v>
      </c>
      <c r="E2" s="489" t="s">
        <v>2670</v>
      </c>
      <c r="F2" s="489" t="s">
        <v>2669</v>
      </c>
      <c r="G2" s="489" t="s">
        <v>2668</v>
      </c>
      <c r="H2" s="489" t="s">
        <v>2667</v>
      </c>
      <c r="I2" s="489" t="s">
        <v>2666</v>
      </c>
      <c r="J2" s="489" t="s">
        <v>2665</v>
      </c>
      <c r="K2" s="489" t="s">
        <v>2664</v>
      </c>
      <c r="L2" s="490"/>
    </row>
    <row r="3" spans="1:12" ht="13.5" thickBot="1">
      <c r="A3" s="488"/>
      <c r="B3" s="491" t="s">
        <v>2663</v>
      </c>
      <c r="C3" s="492"/>
      <c r="D3" s="492"/>
      <c r="E3" s="492"/>
      <c r="F3" s="492"/>
      <c r="G3" s="492"/>
      <c r="H3" s="492"/>
      <c r="I3" s="492"/>
      <c r="J3" s="492"/>
      <c r="K3" s="493"/>
      <c r="L3" s="490"/>
    </row>
    <row r="4" spans="1:12" ht="51.75" thickBot="1">
      <c r="A4" s="488"/>
      <c r="B4" s="483" t="e" vm="1">
        <v>#VALUE!</v>
      </c>
      <c r="C4" s="494" t="s">
        <v>2662</v>
      </c>
      <c r="D4" s="494" t="s">
        <v>4508</v>
      </c>
      <c r="E4" s="483" t="e" vm="2">
        <v>#VALUE!</v>
      </c>
      <c r="F4" s="483"/>
      <c r="G4" s="483"/>
      <c r="H4" s="483"/>
      <c r="I4" s="483"/>
      <c r="J4" s="494" t="s">
        <v>2632</v>
      </c>
      <c r="K4" s="490"/>
      <c r="L4" s="490"/>
    </row>
    <row r="5" spans="1:12" ht="51.75" thickBot="1">
      <c r="A5" s="488"/>
      <c r="B5" s="483" t="e" vm="3">
        <v>#VALUE!</v>
      </c>
      <c r="C5" s="494" t="s">
        <v>2661</v>
      </c>
      <c r="D5" s="494" t="s">
        <v>4508</v>
      </c>
      <c r="E5" s="483" t="e" vm="2">
        <v>#VALUE!</v>
      </c>
      <c r="F5" s="483"/>
      <c r="G5" s="483"/>
      <c r="H5" s="483"/>
      <c r="I5" s="483"/>
      <c r="J5" s="494" t="s">
        <v>2632</v>
      </c>
      <c r="K5" s="490"/>
      <c r="L5" s="490"/>
    </row>
    <row r="6" spans="1:12" ht="51.75" thickBot="1">
      <c r="A6" s="488"/>
      <c r="B6" s="483" t="e" vm="4">
        <v>#VALUE!</v>
      </c>
      <c r="C6" s="494" t="s">
        <v>2660</v>
      </c>
      <c r="D6" s="494" t="s">
        <v>4509</v>
      </c>
      <c r="E6" s="483" t="e" vm="5">
        <v>#VALUE!</v>
      </c>
      <c r="F6" s="483"/>
      <c r="G6" s="483"/>
      <c r="H6" s="483"/>
      <c r="I6" s="483"/>
      <c r="J6" s="494" t="s">
        <v>2632</v>
      </c>
      <c r="K6" s="490"/>
      <c r="L6" s="490"/>
    </row>
    <row r="7" spans="1:12" ht="51.75" thickBot="1">
      <c r="A7" s="488"/>
      <c r="B7" s="483" t="e" vm="6">
        <v>#VALUE!</v>
      </c>
      <c r="C7" s="494" t="s">
        <v>2659</v>
      </c>
      <c r="D7" s="494" t="s">
        <v>4508</v>
      </c>
      <c r="E7" s="483" t="e" vm="2">
        <v>#VALUE!</v>
      </c>
      <c r="F7" s="483"/>
      <c r="G7" s="483"/>
      <c r="H7" s="483"/>
      <c r="I7" s="483"/>
      <c r="J7" s="494" t="s">
        <v>2658</v>
      </c>
      <c r="K7" s="490"/>
      <c r="L7" s="490"/>
    </row>
    <row r="8" spans="1:12" ht="64.5" thickBot="1">
      <c r="A8" s="488"/>
      <c r="B8" s="483" t="e" vm="7">
        <v>#VALUE!</v>
      </c>
      <c r="C8" s="494" t="s">
        <v>2657</v>
      </c>
      <c r="D8" s="494" t="s">
        <v>4509</v>
      </c>
      <c r="E8" s="483" t="e" vm="5">
        <v>#VALUE!</v>
      </c>
      <c r="F8" s="483"/>
      <c r="G8" s="483"/>
      <c r="H8" s="483"/>
      <c r="I8" s="483"/>
      <c r="J8" s="494" t="s">
        <v>2632</v>
      </c>
      <c r="K8" s="490"/>
      <c r="L8" s="490"/>
    </row>
    <row r="9" spans="1:12" ht="64.5" thickBot="1">
      <c r="A9" s="488"/>
      <c r="B9" s="483" t="e" vm="8">
        <v>#VALUE!</v>
      </c>
      <c r="C9" s="494" t="s">
        <v>2656</v>
      </c>
      <c r="D9" s="495" t="s">
        <v>4510</v>
      </c>
      <c r="E9" s="483" t="e" vm="5">
        <v>#VALUE!</v>
      </c>
      <c r="F9" s="483"/>
      <c r="G9" s="483"/>
      <c r="H9" s="483"/>
      <c r="I9" s="483"/>
      <c r="J9" s="494" t="s">
        <v>2632</v>
      </c>
      <c r="K9" s="490"/>
      <c r="L9" s="490"/>
    </row>
    <row r="10" spans="1:12" ht="64.5" thickBot="1">
      <c r="A10" s="488"/>
      <c r="B10" s="483" t="e" vm="9">
        <v>#VALUE!</v>
      </c>
      <c r="C10" s="494" t="s">
        <v>2654</v>
      </c>
      <c r="D10" s="494" t="s">
        <v>2620</v>
      </c>
      <c r="E10" s="483" t="e" vm="10">
        <v>#VALUE!</v>
      </c>
      <c r="F10" s="483"/>
      <c r="G10" s="483"/>
      <c r="H10" s="483"/>
      <c r="I10" s="483"/>
      <c r="J10" s="495" t="s">
        <v>2653</v>
      </c>
      <c r="K10" s="490"/>
      <c r="L10" s="490"/>
    </row>
    <row r="11" spans="1:12" ht="64.5" thickBot="1">
      <c r="A11" s="488"/>
      <c r="B11" s="483" t="e" vm="11">
        <v>#VALUE!</v>
      </c>
      <c r="C11" s="494" t="s">
        <v>2652</v>
      </c>
      <c r="D11" s="494" t="s">
        <v>4511</v>
      </c>
      <c r="E11" s="483" t="e" vm="12">
        <v>#VALUE!</v>
      </c>
      <c r="F11" s="494" t="s">
        <v>4512</v>
      </c>
      <c r="G11" s="483" t="e" vm="13">
        <v>#VALUE!</v>
      </c>
      <c r="H11" s="483"/>
      <c r="I11" s="483"/>
      <c r="J11" s="494" t="s">
        <v>2632</v>
      </c>
      <c r="K11" s="490"/>
      <c r="L11" s="490"/>
    </row>
    <row r="12" spans="1:12" ht="51.75" thickBot="1">
      <c r="A12" s="488"/>
      <c r="B12" s="483" t="e" vm="14">
        <v>#VALUE!</v>
      </c>
      <c r="C12" s="494" t="s">
        <v>2649</v>
      </c>
      <c r="D12" s="494" t="s">
        <v>4513</v>
      </c>
      <c r="E12" s="483" t="e" vm="15">
        <v>#VALUE!</v>
      </c>
      <c r="F12" s="483"/>
      <c r="G12" s="483"/>
      <c r="H12" s="483"/>
      <c r="I12" s="483"/>
      <c r="J12" s="494" t="s">
        <v>2632</v>
      </c>
      <c r="K12" s="490"/>
      <c r="L12" s="490"/>
    </row>
    <row r="13" spans="1:12" ht="77.25" thickBot="1">
      <c r="A13" s="488"/>
      <c r="B13" s="483" t="e" vm="16">
        <v>#VALUE!</v>
      </c>
      <c r="C13" s="494" t="s">
        <v>2647</v>
      </c>
      <c r="D13" s="495" t="s">
        <v>4514</v>
      </c>
      <c r="E13" s="483" t="e" vm="17">
        <v>#VALUE!</v>
      </c>
      <c r="F13" s="494" t="s">
        <v>4515</v>
      </c>
      <c r="G13" s="483" t="e" vm="18">
        <v>#VALUE!</v>
      </c>
      <c r="H13" s="483"/>
      <c r="I13" s="483"/>
      <c r="J13" s="494" t="s">
        <v>2632</v>
      </c>
      <c r="K13" s="490"/>
      <c r="L13" s="490"/>
    </row>
    <row r="14" spans="1:12" ht="51.75" thickBot="1">
      <c r="A14" s="488"/>
      <c r="B14" s="496" t="e" vm="19">
        <v>#VALUE!</v>
      </c>
      <c r="C14" s="497" t="s">
        <v>2644</v>
      </c>
      <c r="D14" s="497" t="s">
        <v>4516</v>
      </c>
      <c r="E14" s="496" t="e" vm="20">
        <v>#VALUE!</v>
      </c>
      <c r="F14" s="496"/>
      <c r="G14" s="496"/>
      <c r="H14" s="496"/>
      <c r="I14" s="496"/>
      <c r="J14" s="497" t="s">
        <v>2632</v>
      </c>
      <c r="K14" s="498"/>
      <c r="L14" s="490"/>
    </row>
    <row r="15" spans="1:12" ht="13.5" thickBot="1">
      <c r="A15" s="488"/>
      <c r="B15" s="491" t="s">
        <v>2642</v>
      </c>
      <c r="C15" s="492"/>
      <c r="D15" s="492"/>
      <c r="E15" s="492"/>
      <c r="F15" s="492"/>
      <c r="G15" s="492"/>
      <c r="H15" s="492"/>
      <c r="I15" s="492"/>
      <c r="J15" s="492"/>
      <c r="K15" s="493"/>
      <c r="L15" s="490"/>
    </row>
    <row r="16" spans="1:12" ht="90" thickBot="1">
      <c r="A16" s="488"/>
      <c r="B16" s="483" t="e" vm="21">
        <v>#VALUE!</v>
      </c>
      <c r="C16" s="494" t="s">
        <v>2641</v>
      </c>
      <c r="D16" s="494" t="s">
        <v>4508</v>
      </c>
      <c r="E16" s="483" t="e" vm="22">
        <v>#VALUE!</v>
      </c>
      <c r="F16" s="483"/>
      <c r="G16" s="483"/>
      <c r="H16" s="483"/>
      <c r="I16" s="483"/>
      <c r="J16" s="494" t="s">
        <v>2632</v>
      </c>
      <c r="K16" s="490"/>
      <c r="L16" s="490"/>
    </row>
    <row r="17" spans="1:12" ht="64.5" thickBot="1">
      <c r="A17" s="488"/>
      <c r="B17" s="483" t="e" vm="23">
        <v>#VALUE!</v>
      </c>
      <c r="C17" s="494" t="s">
        <v>2639</v>
      </c>
      <c r="D17" s="494" t="s">
        <v>4517</v>
      </c>
      <c r="E17" s="483" t="e" vm="24">
        <v>#VALUE!</v>
      </c>
      <c r="F17" s="494" t="s">
        <v>4518</v>
      </c>
      <c r="G17" s="483" t="e" vm="25">
        <v>#VALUE!</v>
      </c>
      <c r="H17" s="483"/>
      <c r="I17" s="483"/>
      <c r="J17" s="494" t="s">
        <v>2636</v>
      </c>
      <c r="K17" s="490"/>
      <c r="L17" s="490"/>
    </row>
    <row r="18" spans="1:12" ht="64.5" thickBot="1">
      <c r="A18" s="488"/>
      <c r="B18" s="483" t="e" vm="26">
        <v>#VALUE!</v>
      </c>
      <c r="C18" s="494" t="s">
        <v>2635</v>
      </c>
      <c r="D18" s="494" t="s">
        <v>4509</v>
      </c>
      <c r="E18" s="483" t="e" vm="27">
        <v>#VALUE!</v>
      </c>
      <c r="F18" s="483"/>
      <c r="G18" s="483"/>
      <c r="H18" s="483"/>
      <c r="I18" s="483"/>
      <c r="J18" s="494" t="s">
        <v>2632</v>
      </c>
      <c r="K18" s="490"/>
      <c r="L18" s="490"/>
    </row>
    <row r="19" spans="1:12" ht="90" thickBot="1">
      <c r="A19" s="488"/>
      <c r="B19" s="483" t="e" vm="28">
        <v>#VALUE!</v>
      </c>
      <c r="C19" s="494" t="s">
        <v>2634</v>
      </c>
      <c r="D19" s="494" t="s">
        <v>4509</v>
      </c>
      <c r="E19" s="483" t="e" vm="27">
        <v>#VALUE!</v>
      </c>
      <c r="F19" s="483"/>
      <c r="G19" s="483"/>
      <c r="H19" s="483"/>
      <c r="I19" s="483"/>
      <c r="J19" s="494" t="s">
        <v>2632</v>
      </c>
      <c r="K19" s="490"/>
      <c r="L19" s="490"/>
    </row>
    <row r="20" spans="1:12" ht="64.5" thickBot="1">
      <c r="A20" s="488"/>
      <c r="B20" s="496" t="e" vm="29">
        <v>#VALUE!</v>
      </c>
      <c r="C20" s="497" t="s">
        <v>2633</v>
      </c>
      <c r="D20" s="497" t="s">
        <v>4519</v>
      </c>
      <c r="E20" s="496" t="e" vm="30">
        <v>#VALUE!</v>
      </c>
      <c r="F20" s="496"/>
      <c r="G20" s="496"/>
      <c r="H20" s="496"/>
      <c r="I20" s="496"/>
      <c r="J20" s="497" t="s">
        <v>2632</v>
      </c>
      <c r="K20" s="498"/>
      <c r="L20" s="490"/>
    </row>
    <row r="21" spans="1:12" ht="13.5" thickBot="1">
      <c r="A21" s="488"/>
      <c r="B21" s="491" t="s">
        <v>2631</v>
      </c>
      <c r="C21" s="492"/>
      <c r="D21" s="492"/>
      <c r="E21" s="492"/>
      <c r="F21" s="492"/>
      <c r="G21" s="492"/>
      <c r="H21" s="492"/>
      <c r="I21" s="492"/>
      <c r="J21" s="492"/>
      <c r="K21" s="493"/>
      <c r="L21" s="490"/>
    </row>
    <row r="22" spans="1:12" ht="64.5" thickBot="1">
      <c r="A22" s="488"/>
      <c r="B22" s="483" t="e" vm="31">
        <v>#VALUE!</v>
      </c>
      <c r="C22" s="494" t="s">
        <v>2630</v>
      </c>
      <c r="D22" s="494" t="s">
        <v>4519</v>
      </c>
      <c r="E22" s="483" t="e" vm="30">
        <v>#VALUE!</v>
      </c>
      <c r="F22" s="495" t="s">
        <v>4520</v>
      </c>
      <c r="G22" s="483" t="e" vm="32">
        <v>#VALUE!</v>
      </c>
      <c r="H22" s="483"/>
      <c r="I22" s="483"/>
      <c r="J22" s="483"/>
      <c r="K22" s="490"/>
      <c r="L22" s="490"/>
    </row>
    <row r="23" spans="1:12" ht="64.5" thickBot="1">
      <c r="A23" s="488"/>
      <c r="B23" s="483" t="e" vm="33">
        <v>#VALUE!</v>
      </c>
      <c r="C23" s="494" t="s">
        <v>2628</v>
      </c>
      <c r="D23" s="494" t="s">
        <v>4521</v>
      </c>
      <c r="E23" s="483" t="e" vm="34">
        <v>#VALUE!</v>
      </c>
      <c r="F23" s="494" t="s">
        <v>4522</v>
      </c>
      <c r="G23" s="483" t="e" vm="35">
        <v>#VALUE!</v>
      </c>
      <c r="H23" s="483"/>
      <c r="I23" s="483"/>
      <c r="J23" s="483"/>
      <c r="K23" s="490"/>
      <c r="L23" s="490"/>
    </row>
    <row r="24" spans="1:12" ht="64.5" thickBot="1">
      <c r="A24" s="488"/>
      <c r="B24" s="483" t="e" vm="36">
        <v>#VALUE!</v>
      </c>
      <c r="C24" s="494" t="s">
        <v>2627</v>
      </c>
      <c r="D24" s="494" t="s">
        <v>4523</v>
      </c>
      <c r="E24" s="483" t="e" vm="37">
        <v>#VALUE!</v>
      </c>
      <c r="F24" s="494" t="s">
        <v>2625</v>
      </c>
      <c r="G24" s="483" t="e" vm="38">
        <v>#VALUE!</v>
      </c>
      <c r="H24" s="483"/>
      <c r="I24" s="483"/>
      <c r="J24" s="483"/>
      <c r="K24" s="490"/>
      <c r="L24" s="490"/>
    </row>
    <row r="25" spans="1:12" ht="64.5" thickBot="1">
      <c r="A25" s="488"/>
      <c r="B25" s="483" t="e" vm="39">
        <v>#VALUE!</v>
      </c>
      <c r="C25" s="494" t="s">
        <v>2624</v>
      </c>
      <c r="D25" s="494" t="s">
        <v>4524</v>
      </c>
      <c r="E25" s="483" t="e" vm="40">
        <v>#VALUE!</v>
      </c>
      <c r="F25" s="483"/>
      <c r="G25" s="483"/>
      <c r="H25" s="483"/>
      <c r="I25" s="483"/>
      <c r="J25" s="483"/>
      <c r="K25" s="490"/>
      <c r="L25" s="490"/>
    </row>
    <row r="26" spans="1:12" ht="64.5" thickBot="1">
      <c r="A26" s="488"/>
      <c r="B26" s="483" t="e" vm="41">
        <v>#VALUE!</v>
      </c>
      <c r="C26" s="494" t="s">
        <v>2623</v>
      </c>
      <c r="D26" s="494" t="s">
        <v>4525</v>
      </c>
      <c r="E26" s="483" t="e" vm="42">
        <v>#VALUE!</v>
      </c>
      <c r="F26" s="494" t="s">
        <v>4524</v>
      </c>
      <c r="G26" s="483" t="e" vm="40">
        <v>#VALUE!</v>
      </c>
      <c r="H26" s="483"/>
      <c r="I26" s="483"/>
      <c r="J26" s="483"/>
      <c r="K26" s="490"/>
      <c r="L26" s="490"/>
    </row>
    <row r="27" spans="1:12" ht="64.5" thickBot="1">
      <c r="A27" s="488"/>
      <c r="B27" s="483" t="e" vm="43">
        <v>#VALUE!</v>
      </c>
      <c r="C27" s="494" t="s">
        <v>2622</v>
      </c>
      <c r="D27" s="494" t="s">
        <v>4525</v>
      </c>
      <c r="E27" s="483" t="e" vm="44">
        <v>#VALUE!</v>
      </c>
      <c r="F27" s="494" t="s">
        <v>4524</v>
      </c>
      <c r="G27" s="483" t="e" vm="45">
        <v>#VALUE!</v>
      </c>
      <c r="H27" s="483"/>
      <c r="I27" s="483"/>
      <c r="J27" s="483"/>
      <c r="K27" s="490"/>
      <c r="L27" s="490"/>
    </row>
    <row r="28" spans="1:12" ht="64.5" thickBot="1">
      <c r="A28" s="488"/>
      <c r="B28" s="483" t="e" vm="46">
        <v>#VALUE!</v>
      </c>
      <c r="C28" s="494" t="s">
        <v>2621</v>
      </c>
      <c r="D28" s="494" t="s">
        <v>2620</v>
      </c>
      <c r="E28" s="483" t="e" vm="47">
        <v>#VALUE!</v>
      </c>
      <c r="F28" s="483"/>
      <c r="G28" s="483"/>
      <c r="H28" s="483"/>
      <c r="I28" s="483"/>
      <c r="J28" s="494" t="s">
        <v>2619</v>
      </c>
      <c r="K28" s="490"/>
      <c r="L28" s="490"/>
    </row>
    <row r="29" spans="1:12" ht="64.5" thickBot="1">
      <c r="A29" s="488"/>
      <c r="B29" s="483" t="e" vm="48">
        <v>#VALUE!</v>
      </c>
      <c r="C29" s="494" t="s">
        <v>2618</v>
      </c>
      <c r="D29" s="483"/>
      <c r="E29" s="483"/>
      <c r="F29" s="483"/>
      <c r="G29" s="483"/>
      <c r="H29" s="483"/>
      <c r="I29" s="483"/>
      <c r="J29" s="483"/>
      <c r="K29" s="490"/>
      <c r="L29" s="490"/>
    </row>
    <row r="30" spans="1:12" ht="64.5" thickBot="1">
      <c r="A30" s="488"/>
      <c r="B30" s="483" t="e" vm="49">
        <v>#VALUE!</v>
      </c>
      <c r="C30" s="494" t="s">
        <v>2617</v>
      </c>
      <c r="D30" s="494" t="s">
        <v>4526</v>
      </c>
      <c r="E30" s="483" t="e" vm="50">
        <v>#VALUE!</v>
      </c>
      <c r="F30" s="494" t="s">
        <v>4527</v>
      </c>
      <c r="G30" s="483" t="e" vm="51">
        <v>#VALUE!</v>
      </c>
      <c r="H30" s="483"/>
      <c r="I30" s="483"/>
      <c r="J30" s="483"/>
      <c r="K30" s="490"/>
      <c r="L30" s="490"/>
    </row>
    <row r="31" spans="1:12" ht="51.75" thickBot="1">
      <c r="A31" s="488"/>
      <c r="B31" s="496" t="e" vm="52">
        <v>#VALUE!</v>
      </c>
      <c r="C31" s="497" t="s">
        <v>2614</v>
      </c>
      <c r="D31" s="497" t="s">
        <v>4528</v>
      </c>
      <c r="E31" s="496" t="e" vm="53">
        <v>#VALUE!</v>
      </c>
      <c r="F31" s="496"/>
      <c r="G31" s="496"/>
      <c r="H31" s="496"/>
      <c r="I31" s="496"/>
      <c r="J31" s="496"/>
      <c r="K31" s="498"/>
      <c r="L31" s="490"/>
    </row>
    <row r="32" spans="1:12" ht="13.5" thickBot="1">
      <c r="A32" s="488"/>
      <c r="B32" s="491" t="s">
        <v>2612</v>
      </c>
      <c r="C32" s="492"/>
      <c r="D32" s="492"/>
      <c r="E32" s="492"/>
      <c r="F32" s="492"/>
      <c r="G32" s="492"/>
      <c r="H32" s="492"/>
      <c r="I32" s="492"/>
      <c r="J32" s="492"/>
      <c r="K32" s="493"/>
      <c r="L32" s="490"/>
    </row>
    <row r="33" spans="1:12" ht="102.75" thickBot="1">
      <c r="A33" s="488"/>
      <c r="B33" s="483" t="e" vm="54">
        <v>#VALUE!</v>
      </c>
      <c r="C33" s="494" t="s">
        <v>2611</v>
      </c>
      <c r="D33" s="494" t="s">
        <v>4519</v>
      </c>
      <c r="E33" s="483" t="e" vm="55">
        <v>#VALUE!</v>
      </c>
      <c r="F33" s="494" t="s">
        <v>4509</v>
      </c>
      <c r="G33" s="483" t="e" vm="56">
        <v>#VALUE!</v>
      </c>
      <c r="H33" s="483"/>
      <c r="I33" s="483"/>
      <c r="J33" s="483"/>
      <c r="K33" s="490"/>
      <c r="L33" s="490"/>
    </row>
    <row r="34" spans="1:12" ht="51.75" thickBot="1">
      <c r="A34" s="488"/>
      <c r="B34" s="483" t="e" vm="57">
        <v>#VALUE!</v>
      </c>
      <c r="C34" s="494" t="s">
        <v>2610</v>
      </c>
      <c r="D34" s="494" t="s">
        <v>2609</v>
      </c>
      <c r="E34" s="483" t="e" vm="56">
        <v>#VALUE!</v>
      </c>
      <c r="F34" s="495" t="s">
        <v>2608</v>
      </c>
      <c r="G34" s="483"/>
      <c r="H34" s="483"/>
      <c r="I34" s="483"/>
      <c r="J34" s="483"/>
      <c r="K34" s="490"/>
      <c r="L34" s="490"/>
    </row>
    <row r="35" spans="1:12" ht="51.75" thickBot="1">
      <c r="A35" s="488"/>
      <c r="B35" s="483" t="e" vm="58">
        <v>#VALUE!</v>
      </c>
      <c r="C35" s="494" t="s">
        <v>2607</v>
      </c>
      <c r="D35" s="495" t="s">
        <v>4529</v>
      </c>
      <c r="E35" s="483" t="e" vm="59">
        <v>#VALUE!</v>
      </c>
      <c r="F35" s="483"/>
      <c r="G35" s="483"/>
      <c r="H35" s="483"/>
      <c r="I35" s="483"/>
      <c r="J35" s="483"/>
      <c r="K35" s="490"/>
      <c r="L35" s="490"/>
    </row>
    <row r="36" spans="1:12" ht="64.5" thickBot="1">
      <c r="A36" s="488"/>
      <c r="B36" s="483" t="e" vm="60">
        <v>#VALUE!</v>
      </c>
      <c r="C36" s="494" t="s">
        <v>2605</v>
      </c>
      <c r="D36" s="494" t="s">
        <v>4521</v>
      </c>
      <c r="E36" s="483" t="e" vm="61">
        <v>#VALUE!</v>
      </c>
      <c r="F36" s="494" t="s">
        <v>4522</v>
      </c>
      <c r="G36" s="483" t="e" vm="62">
        <v>#VALUE!</v>
      </c>
      <c r="H36" s="483"/>
      <c r="I36" s="483"/>
      <c r="J36" s="483"/>
      <c r="K36" s="490"/>
      <c r="L36" s="490"/>
    </row>
    <row r="37" spans="1:12" ht="90" thickBot="1">
      <c r="A37" s="488"/>
      <c r="B37" s="483" t="e" vm="63">
        <v>#VALUE!</v>
      </c>
      <c r="C37" s="494" t="s">
        <v>2602</v>
      </c>
      <c r="D37" s="494" t="s">
        <v>4525</v>
      </c>
      <c r="E37" s="483" t="e" vm="56">
        <v>#VALUE!</v>
      </c>
      <c r="F37" s="494" t="s">
        <v>4524</v>
      </c>
      <c r="G37" s="483" t="e" vm="64">
        <v>#VALUE!</v>
      </c>
      <c r="H37" s="483"/>
      <c r="I37" s="483"/>
      <c r="J37" s="483"/>
      <c r="K37" s="490"/>
      <c r="L37" s="490"/>
    </row>
    <row r="38" spans="1:12" ht="77.25" thickBot="1">
      <c r="A38" s="488"/>
      <c r="B38" s="483" t="e" vm="65">
        <v>#VALUE!</v>
      </c>
      <c r="C38" s="494" t="s">
        <v>2601</v>
      </c>
      <c r="D38" s="495" t="s">
        <v>4530</v>
      </c>
      <c r="E38" s="483" t="e" vm="66">
        <v>#VALUE!</v>
      </c>
      <c r="F38" s="483"/>
      <c r="G38" s="483"/>
      <c r="H38" s="483"/>
      <c r="I38" s="483"/>
      <c r="J38" s="494" t="s">
        <v>2599</v>
      </c>
      <c r="K38" s="490"/>
      <c r="L38" s="490"/>
    </row>
    <row r="39" spans="1:12" ht="115.5" thickBot="1">
      <c r="A39" s="488"/>
      <c r="B39" s="483" t="e" vm="67">
        <v>#VALUE!</v>
      </c>
      <c r="C39" s="494" t="s">
        <v>4531</v>
      </c>
      <c r="D39" s="494" t="s">
        <v>4519</v>
      </c>
      <c r="E39" s="483" t="e" vm="55">
        <v>#VALUE!</v>
      </c>
      <c r="F39" s="494" t="s">
        <v>4509</v>
      </c>
      <c r="G39" s="483" t="e" vm="56">
        <v>#VALUE!</v>
      </c>
      <c r="H39" s="483"/>
      <c r="I39" s="483"/>
      <c r="J39" s="483"/>
      <c r="K39" s="490"/>
      <c r="L39" s="490"/>
    </row>
    <row r="40" spans="1:12" ht="64.5" thickBot="1">
      <c r="A40" s="488"/>
      <c r="B40" s="483" t="e" vm="68">
        <v>#VALUE!</v>
      </c>
      <c r="C40" s="494" t="s">
        <v>2595</v>
      </c>
      <c r="D40" s="483"/>
      <c r="E40" s="483"/>
      <c r="F40" s="483"/>
      <c r="G40" s="483"/>
      <c r="H40" s="483"/>
      <c r="I40" s="483"/>
      <c r="J40" s="494" t="s">
        <v>2594</v>
      </c>
      <c r="K40" s="490"/>
      <c r="L40" s="490"/>
    </row>
    <row r="41" spans="1:12" ht="64.5" thickBot="1">
      <c r="A41" s="488"/>
      <c r="B41" s="496" t="e" vm="69">
        <v>#VALUE!</v>
      </c>
      <c r="C41" s="497" t="s">
        <v>2593</v>
      </c>
      <c r="D41" s="499" t="s">
        <v>2592</v>
      </c>
      <c r="E41" s="496"/>
      <c r="F41" s="496"/>
      <c r="G41" s="496"/>
      <c r="H41" s="496"/>
      <c r="I41" s="496"/>
      <c r="J41" s="496"/>
      <c r="K41" s="498"/>
      <c r="L41" s="490"/>
    </row>
    <row r="42" spans="1:12" ht="13.5" thickBot="1">
      <c r="A42" s="488"/>
      <c r="B42" s="491" t="s">
        <v>2591</v>
      </c>
      <c r="C42" s="492"/>
      <c r="D42" s="492"/>
      <c r="E42" s="492"/>
      <c r="F42" s="492"/>
      <c r="G42" s="492"/>
      <c r="H42" s="492"/>
      <c r="I42" s="492"/>
      <c r="J42" s="492"/>
      <c r="K42" s="493"/>
      <c r="L42" s="490"/>
    </row>
    <row r="43" spans="1:12" ht="64.5" thickBot="1">
      <c r="A43" s="488"/>
      <c r="B43" s="483" t="e" vm="70">
        <v>#VALUE!</v>
      </c>
      <c r="C43" s="494" t="s">
        <v>2590</v>
      </c>
      <c r="D43" s="494" t="s">
        <v>4532</v>
      </c>
      <c r="E43" s="483" t="e" vm="71">
        <v>#VALUE!</v>
      </c>
      <c r="F43" s="494" t="s">
        <v>4533</v>
      </c>
      <c r="G43" s="483" t="e" vm="72">
        <v>#VALUE!</v>
      </c>
      <c r="H43" s="483"/>
      <c r="I43" s="483"/>
      <c r="J43" s="483"/>
      <c r="K43" s="490"/>
      <c r="L43" s="490"/>
    </row>
    <row r="44" spans="1:12" ht="64.5" thickBot="1">
      <c r="A44" s="488"/>
      <c r="B44" s="483" t="e" vm="73">
        <v>#VALUE!</v>
      </c>
      <c r="C44" s="494" t="s">
        <v>2589</v>
      </c>
      <c r="D44" s="494" t="s">
        <v>4534</v>
      </c>
      <c r="E44" s="483" t="e" vm="74">
        <v>#VALUE!</v>
      </c>
      <c r="F44" s="494" t="s">
        <v>4533</v>
      </c>
      <c r="G44" s="483" t="e" vm="72">
        <v>#VALUE!</v>
      </c>
      <c r="H44" s="483"/>
      <c r="I44" s="483"/>
      <c r="J44" s="483"/>
      <c r="K44" s="490"/>
      <c r="L44" s="490"/>
    </row>
    <row r="45" spans="1:12" ht="64.5" thickBot="1">
      <c r="A45" s="488"/>
      <c r="B45" s="483" t="e" vm="75">
        <v>#VALUE!</v>
      </c>
      <c r="C45" s="494" t="s">
        <v>2588</v>
      </c>
      <c r="D45" s="494" t="s">
        <v>4534</v>
      </c>
      <c r="E45" s="483" t="e" vm="74">
        <v>#VALUE!</v>
      </c>
      <c r="F45" s="494" t="s">
        <v>4533</v>
      </c>
      <c r="G45" s="483" t="e" vm="72">
        <v>#VALUE!</v>
      </c>
      <c r="H45" s="483"/>
      <c r="I45" s="483"/>
      <c r="J45" s="483"/>
      <c r="K45" s="490"/>
      <c r="L45" s="490"/>
    </row>
    <row r="46" spans="1:12" ht="77.25" thickBot="1">
      <c r="A46" s="488"/>
      <c r="B46" s="483" t="e" vm="76">
        <v>#VALUE!</v>
      </c>
      <c r="C46" s="494" t="s">
        <v>2587</v>
      </c>
      <c r="D46" s="494" t="s">
        <v>4534</v>
      </c>
      <c r="E46" s="483" t="e" vm="74">
        <v>#VALUE!</v>
      </c>
      <c r="F46" s="494" t="s">
        <v>4533</v>
      </c>
      <c r="G46" s="483" t="e" vm="72">
        <v>#VALUE!</v>
      </c>
      <c r="H46" s="483"/>
      <c r="I46" s="483"/>
      <c r="J46" s="483"/>
      <c r="K46" s="490"/>
      <c r="L46" s="490"/>
    </row>
    <row r="47" spans="1:12" ht="51.75" thickBot="1">
      <c r="A47" s="488"/>
      <c r="B47" s="483" t="e" vm="77">
        <v>#VALUE!</v>
      </c>
      <c r="C47" s="494" t="s">
        <v>2586</v>
      </c>
      <c r="D47" s="495" t="s">
        <v>2580</v>
      </c>
      <c r="E47" s="483"/>
      <c r="F47" s="495" t="s">
        <v>2579</v>
      </c>
      <c r="G47" s="483"/>
      <c r="H47" s="483"/>
      <c r="I47" s="483"/>
      <c r="J47" s="495" t="s">
        <v>2584</v>
      </c>
      <c r="K47" s="490"/>
      <c r="L47" s="490"/>
    </row>
    <row r="48" spans="1:12" ht="51.75" thickBot="1">
      <c r="A48" s="488"/>
      <c r="B48" s="483" t="e" vm="78">
        <v>#VALUE!</v>
      </c>
      <c r="C48" s="494" t="s">
        <v>2585</v>
      </c>
      <c r="D48" s="495" t="s">
        <v>2580</v>
      </c>
      <c r="E48" s="483"/>
      <c r="F48" s="495" t="s">
        <v>2579</v>
      </c>
      <c r="G48" s="483"/>
      <c r="H48" s="483"/>
      <c r="I48" s="483"/>
      <c r="J48" s="495" t="s">
        <v>2584</v>
      </c>
      <c r="K48" s="490"/>
      <c r="L48" s="490"/>
    </row>
    <row r="49" spans="1:12" ht="64.5" thickBot="1">
      <c r="A49" s="488"/>
      <c r="B49" s="483" t="e" vm="79">
        <v>#VALUE!</v>
      </c>
      <c r="C49" s="494" t="s">
        <v>2583</v>
      </c>
      <c r="D49" s="494" t="s">
        <v>4535</v>
      </c>
      <c r="E49" s="483" t="e" vm="80">
        <v>#VALUE!</v>
      </c>
      <c r="F49" s="494" t="s">
        <v>4536</v>
      </c>
      <c r="G49" s="483" t="e" vm="81">
        <v>#VALUE!</v>
      </c>
      <c r="H49" s="483"/>
      <c r="I49" s="483"/>
      <c r="J49" s="483"/>
      <c r="K49" s="490"/>
      <c r="L49" s="490"/>
    </row>
    <row r="50" spans="1:12" ht="64.5" thickBot="1">
      <c r="A50" s="488"/>
      <c r="B50" s="483" t="e" vm="82">
        <v>#VALUE!</v>
      </c>
      <c r="C50" s="494" t="s">
        <v>2581</v>
      </c>
      <c r="D50" s="495" t="s">
        <v>2580</v>
      </c>
      <c r="E50" s="483"/>
      <c r="F50" s="495" t="s">
        <v>2579</v>
      </c>
      <c r="G50" s="483"/>
      <c r="H50" s="483"/>
      <c r="I50" s="483"/>
      <c r="J50" s="495" t="s">
        <v>2578</v>
      </c>
      <c r="K50" s="490"/>
      <c r="L50" s="490"/>
    </row>
    <row r="51" spans="1:12" ht="77.25" thickBot="1">
      <c r="A51" s="488"/>
      <c r="B51" s="483" t="e" vm="83">
        <v>#VALUE!</v>
      </c>
      <c r="C51" s="494" t="s">
        <v>2577</v>
      </c>
      <c r="D51" s="495" t="s">
        <v>2575</v>
      </c>
      <c r="E51" s="483" t="e" vm="84">
        <v>#VALUE!</v>
      </c>
      <c r="F51" s="483"/>
      <c r="G51" s="483"/>
      <c r="H51" s="483"/>
      <c r="I51" s="483"/>
      <c r="J51" s="483"/>
      <c r="K51" s="490"/>
      <c r="L51" s="490"/>
    </row>
    <row r="52" spans="1:12" ht="90" thickBot="1">
      <c r="A52" s="488"/>
      <c r="B52" s="483" t="e" vm="85">
        <v>#VALUE!</v>
      </c>
      <c r="C52" s="494" t="s">
        <v>2576</v>
      </c>
      <c r="D52" s="495" t="s">
        <v>2575</v>
      </c>
      <c r="E52" s="483" t="e" vm="86">
        <v>#VALUE!</v>
      </c>
      <c r="F52" s="483"/>
      <c r="G52" s="483"/>
      <c r="H52" s="483"/>
      <c r="I52" s="483"/>
      <c r="J52" s="483"/>
      <c r="K52" s="500" t="s">
        <v>2574</v>
      </c>
      <c r="L52" s="490"/>
    </row>
    <row r="53" spans="1:12" ht="64.5" thickBot="1">
      <c r="A53" s="488"/>
      <c r="B53" s="483" t="e" vm="87">
        <v>#VALUE!</v>
      </c>
      <c r="C53" s="494" t="s">
        <v>2573</v>
      </c>
      <c r="D53" s="494" t="s">
        <v>4537</v>
      </c>
      <c r="E53" s="483" t="e" vm="88">
        <v>#VALUE!</v>
      </c>
      <c r="F53" s="494" t="s">
        <v>4538</v>
      </c>
      <c r="G53" s="483" t="e" vm="89">
        <v>#VALUE!</v>
      </c>
      <c r="H53" s="483"/>
      <c r="I53" s="483"/>
      <c r="J53" s="495" t="s">
        <v>2570</v>
      </c>
      <c r="K53" s="490"/>
      <c r="L53" s="490"/>
    </row>
    <row r="54" spans="1:12" ht="64.5" thickBot="1">
      <c r="A54" s="488"/>
      <c r="B54" s="483" t="e" vm="90">
        <v>#VALUE!</v>
      </c>
      <c r="C54" s="494" t="s">
        <v>2569</v>
      </c>
      <c r="D54" s="494" t="s">
        <v>4539</v>
      </c>
      <c r="E54" s="483" t="e" vm="91">
        <v>#VALUE!</v>
      </c>
      <c r="F54" s="494" t="s">
        <v>4540</v>
      </c>
      <c r="G54" s="483" t="e" vm="92">
        <v>#VALUE!</v>
      </c>
      <c r="H54" s="483"/>
      <c r="I54" s="483"/>
      <c r="J54" s="494" t="s">
        <v>2566</v>
      </c>
      <c r="K54" s="490"/>
      <c r="L54" s="490"/>
    </row>
    <row r="55" spans="1:12" ht="77.25" thickBot="1">
      <c r="A55" s="488"/>
      <c r="B55" s="496" t="e" vm="93">
        <v>#VALUE!</v>
      </c>
      <c r="C55" s="497" t="s">
        <v>2568</v>
      </c>
      <c r="D55" s="497" t="s">
        <v>4539</v>
      </c>
      <c r="E55" s="496" t="e" vm="91">
        <v>#VALUE!</v>
      </c>
      <c r="F55" s="497" t="s">
        <v>4540</v>
      </c>
      <c r="G55" s="496" t="e" vm="92">
        <v>#VALUE!</v>
      </c>
      <c r="H55" s="496"/>
      <c r="I55" s="496"/>
      <c r="J55" s="497" t="s">
        <v>2566</v>
      </c>
      <c r="K55" s="498"/>
      <c r="L55" s="490"/>
    </row>
    <row r="56" spans="1:12" ht="13.5" thickBot="1">
      <c r="A56" s="488"/>
      <c r="B56" s="491" t="s">
        <v>2565</v>
      </c>
      <c r="C56" s="492"/>
      <c r="D56" s="492"/>
      <c r="E56" s="492"/>
      <c r="F56" s="492"/>
      <c r="G56" s="492"/>
      <c r="H56" s="492"/>
      <c r="I56" s="492"/>
      <c r="J56" s="492"/>
      <c r="K56" s="493"/>
      <c r="L56" s="490"/>
    </row>
    <row r="57" spans="1:12" ht="102.75" thickBot="1">
      <c r="A57" s="488"/>
      <c r="B57" s="483" t="e" vm="94">
        <v>#VALUE!</v>
      </c>
      <c r="C57" s="494" t="s">
        <v>2564</v>
      </c>
      <c r="D57" s="494" t="s">
        <v>4525</v>
      </c>
      <c r="E57" s="483" t="e" vm="56">
        <v>#VALUE!</v>
      </c>
      <c r="F57" s="494" t="s">
        <v>4524</v>
      </c>
      <c r="G57" s="483" t="e" vm="64">
        <v>#VALUE!</v>
      </c>
      <c r="H57" s="483"/>
      <c r="I57" s="483"/>
      <c r="J57" s="483"/>
      <c r="K57" s="490"/>
      <c r="L57" s="490"/>
    </row>
    <row r="58" spans="1:12" ht="51.75" thickBot="1">
      <c r="A58" s="488"/>
      <c r="B58" s="483" t="e" vm="95">
        <v>#VALUE!</v>
      </c>
      <c r="C58" s="494" t="s">
        <v>2561</v>
      </c>
      <c r="D58" s="495" t="s">
        <v>4541</v>
      </c>
      <c r="E58" s="483" t="e" vm="56">
        <v>#VALUE!</v>
      </c>
      <c r="F58" s="483"/>
      <c r="G58" s="483"/>
      <c r="H58" s="483"/>
      <c r="I58" s="483"/>
      <c r="J58" s="483"/>
      <c r="K58" s="490"/>
      <c r="L58" s="490"/>
    </row>
    <row r="59" spans="1:12" ht="102.75" thickBot="1">
      <c r="A59" s="488"/>
      <c r="B59" s="483" t="e" vm="96">
        <v>#VALUE!</v>
      </c>
      <c r="C59" s="494" t="s">
        <v>4542</v>
      </c>
      <c r="D59" s="494" t="s">
        <v>4535</v>
      </c>
      <c r="E59" s="483" t="e" vm="80">
        <v>#VALUE!</v>
      </c>
      <c r="F59" s="494" t="s">
        <v>4543</v>
      </c>
      <c r="G59" s="483" t="e" vm="81">
        <v>#VALUE!</v>
      </c>
      <c r="H59" s="483"/>
      <c r="I59" s="483"/>
      <c r="J59" s="483"/>
      <c r="K59" s="490"/>
      <c r="L59" s="490"/>
    </row>
    <row r="60" spans="1:12" ht="64.5" thickBot="1">
      <c r="A60" s="488"/>
      <c r="B60" s="483" t="e" vm="97">
        <v>#VALUE!</v>
      </c>
      <c r="C60" s="494" t="s">
        <v>2556</v>
      </c>
      <c r="D60" s="494" t="s">
        <v>4544</v>
      </c>
      <c r="E60" s="483" t="e" vm="98">
        <v>#VALUE!</v>
      </c>
      <c r="F60" s="483"/>
      <c r="G60" s="483"/>
      <c r="H60" s="483"/>
      <c r="I60" s="483"/>
      <c r="J60" s="483"/>
      <c r="K60" s="490"/>
      <c r="L60" s="490"/>
    </row>
    <row r="61" spans="1:12" ht="115.5" thickBot="1">
      <c r="A61" s="488"/>
      <c r="B61" s="496" t="e" vm="99">
        <v>#VALUE!</v>
      </c>
      <c r="C61" s="497" t="s">
        <v>4545</v>
      </c>
      <c r="D61" s="499" t="s">
        <v>4532</v>
      </c>
      <c r="E61" s="496" t="e" vm="100">
        <v>#VALUE!</v>
      </c>
      <c r="F61" s="497" t="s">
        <v>4533</v>
      </c>
      <c r="G61" s="496" t="e" vm="72">
        <v>#VALUE!</v>
      </c>
      <c r="H61" s="496"/>
      <c r="I61" s="496"/>
      <c r="J61" s="496"/>
      <c r="K61" s="498"/>
      <c r="L61" s="490"/>
    </row>
    <row r="62" spans="1:12" ht="13.5" thickBot="1">
      <c r="A62" s="488"/>
      <c r="B62" s="491" t="s">
        <v>2551</v>
      </c>
      <c r="C62" s="492"/>
      <c r="D62" s="492"/>
      <c r="E62" s="492"/>
      <c r="F62" s="492"/>
      <c r="G62" s="492"/>
      <c r="H62" s="492"/>
      <c r="I62" s="492"/>
      <c r="J62" s="492"/>
      <c r="K62" s="493"/>
      <c r="L62" s="490"/>
    </row>
    <row r="63" spans="1:12" ht="90" thickBot="1">
      <c r="A63" s="488"/>
      <c r="B63" s="483" t="e" vm="101">
        <v>#VALUE!</v>
      </c>
      <c r="C63" s="494" t="s">
        <v>2550</v>
      </c>
      <c r="D63" s="495" t="s">
        <v>4546</v>
      </c>
      <c r="E63" s="483" t="e" vm="102">
        <v>#VALUE!</v>
      </c>
      <c r="F63" s="494" t="s">
        <v>4547</v>
      </c>
      <c r="G63" s="483" t="e" vm="103">
        <v>#VALUE!</v>
      </c>
      <c r="H63" s="483"/>
      <c r="I63" s="483"/>
      <c r="J63" s="483"/>
      <c r="K63" s="490"/>
      <c r="L63" s="490"/>
    </row>
    <row r="64" spans="1:12" ht="64.5" thickBot="1">
      <c r="A64" s="488"/>
      <c r="B64" s="483" t="e" vm="104">
        <v>#VALUE!</v>
      </c>
      <c r="C64" s="494" t="s">
        <v>2548</v>
      </c>
      <c r="D64" s="495" t="s">
        <v>4548</v>
      </c>
      <c r="E64" s="483"/>
      <c r="F64" s="495" t="s">
        <v>2546</v>
      </c>
      <c r="G64" s="483"/>
      <c r="H64" s="483"/>
      <c r="I64" s="483"/>
      <c r="J64" s="483"/>
      <c r="K64" s="490"/>
      <c r="L64" s="490"/>
    </row>
    <row r="65" spans="1:12" ht="77.25" thickBot="1">
      <c r="A65" s="488"/>
      <c r="B65" s="483" t="e" vm="105">
        <v>#VALUE!</v>
      </c>
      <c r="C65" s="494" t="s">
        <v>2545</v>
      </c>
      <c r="D65" s="494" t="s">
        <v>4539</v>
      </c>
      <c r="E65" s="483" t="e" vm="91">
        <v>#VALUE!</v>
      </c>
      <c r="F65" s="495" t="s">
        <v>4549</v>
      </c>
      <c r="G65" s="483"/>
      <c r="H65" s="483"/>
      <c r="I65" s="483"/>
      <c r="J65" s="483"/>
      <c r="K65" s="490"/>
      <c r="L65" s="490"/>
    </row>
    <row r="66" spans="1:12" ht="64.5" thickBot="1">
      <c r="A66" s="488"/>
      <c r="B66" s="483" t="e" vm="106">
        <v>#VALUE!</v>
      </c>
      <c r="C66" s="494" t="s">
        <v>2544</v>
      </c>
      <c r="D66" s="494" t="s">
        <v>4539</v>
      </c>
      <c r="E66" s="483" t="e" vm="91">
        <v>#VALUE!</v>
      </c>
      <c r="F66" s="495" t="s">
        <v>4549</v>
      </c>
      <c r="G66" s="483"/>
      <c r="H66" s="483"/>
      <c r="I66" s="483"/>
      <c r="J66" s="483"/>
      <c r="K66" s="490"/>
      <c r="L66" s="490"/>
    </row>
    <row r="67" spans="1:12" ht="64.5" thickBot="1">
      <c r="A67" s="488"/>
      <c r="B67" s="483" t="e" vm="107">
        <v>#VALUE!</v>
      </c>
      <c r="C67" s="494" t="s">
        <v>2542</v>
      </c>
      <c r="D67" s="494" t="s">
        <v>4539</v>
      </c>
      <c r="E67" s="483" t="e" vm="91">
        <v>#VALUE!</v>
      </c>
      <c r="F67" s="494" t="s">
        <v>4550</v>
      </c>
      <c r="G67" s="483" t="e" vm="108">
        <v>#VALUE!</v>
      </c>
      <c r="H67" s="483"/>
      <c r="I67" s="483"/>
      <c r="J67" s="483"/>
      <c r="K67" s="490"/>
      <c r="L67" s="490"/>
    </row>
    <row r="68" spans="1:12" ht="64.5" thickBot="1">
      <c r="A68" s="488"/>
      <c r="B68" s="483" t="e" vm="109">
        <v>#VALUE!</v>
      </c>
      <c r="C68" s="494" t="s">
        <v>2541</v>
      </c>
      <c r="D68" s="495" t="s">
        <v>4551</v>
      </c>
      <c r="E68" s="483" t="e" vm="110">
        <v>#VALUE!</v>
      </c>
      <c r="F68" s="494" t="s">
        <v>4552</v>
      </c>
      <c r="G68" s="483" t="e" vm="111">
        <v>#VALUE!</v>
      </c>
      <c r="H68" s="483"/>
      <c r="I68" s="483"/>
      <c r="J68" s="483"/>
      <c r="K68" s="490"/>
      <c r="L68" s="490"/>
    </row>
    <row r="69" spans="1:12" ht="64.5" thickBot="1">
      <c r="A69" s="488"/>
      <c r="B69" s="483" t="e" vm="112">
        <v>#VALUE!</v>
      </c>
      <c r="C69" s="494" t="s">
        <v>2540</v>
      </c>
      <c r="D69" s="494" t="s">
        <v>4534</v>
      </c>
      <c r="E69" s="483" t="e" vm="113">
        <v>#VALUE!</v>
      </c>
      <c r="F69" s="483"/>
      <c r="G69" s="483"/>
      <c r="H69" s="483"/>
      <c r="I69" s="483"/>
      <c r="J69" s="483"/>
      <c r="K69" s="490"/>
      <c r="L69" s="490"/>
    </row>
    <row r="70" spans="1:12" ht="64.5" thickBot="1">
      <c r="A70" s="488"/>
      <c r="B70" s="483" t="e" vm="114">
        <v>#VALUE!</v>
      </c>
      <c r="C70" s="494" t="s">
        <v>2539</v>
      </c>
      <c r="D70" s="495" t="s">
        <v>4553</v>
      </c>
      <c r="E70" s="483" t="e" vm="115">
        <v>#VALUE!</v>
      </c>
      <c r="F70" s="494" t="s">
        <v>4550</v>
      </c>
      <c r="G70" s="483" t="e" vm="111">
        <v>#VALUE!</v>
      </c>
      <c r="H70" s="483"/>
      <c r="I70" s="483"/>
      <c r="J70" s="483"/>
      <c r="K70" s="490"/>
      <c r="L70" s="490"/>
    </row>
    <row r="71" spans="1:12" ht="90" thickBot="1">
      <c r="A71" s="488"/>
      <c r="B71" s="483" t="e" vm="116">
        <v>#VALUE!</v>
      </c>
      <c r="C71" s="494" t="s">
        <v>2537</v>
      </c>
      <c r="D71" s="494" t="s">
        <v>4539</v>
      </c>
      <c r="E71" s="483" t="e" vm="117">
        <v>#VALUE!</v>
      </c>
      <c r="F71" s="495" t="s">
        <v>4554</v>
      </c>
      <c r="G71" s="483"/>
      <c r="H71" s="483"/>
      <c r="I71" s="483"/>
      <c r="J71" s="494" t="s">
        <v>2536</v>
      </c>
      <c r="K71" s="490"/>
      <c r="L71" s="490"/>
    </row>
    <row r="72" spans="1:12" ht="77.25" thickBot="1">
      <c r="A72" s="488"/>
      <c r="B72" s="483" t="e" vm="118">
        <v>#VALUE!</v>
      </c>
      <c r="C72" s="494" t="s">
        <v>2535</v>
      </c>
      <c r="D72" s="495" t="s">
        <v>2534</v>
      </c>
      <c r="E72" s="483"/>
      <c r="F72" s="495" t="s">
        <v>4555</v>
      </c>
      <c r="G72" s="483"/>
      <c r="H72" s="483"/>
      <c r="I72" s="483"/>
      <c r="J72" s="483"/>
      <c r="K72" s="490"/>
      <c r="L72" s="490"/>
    </row>
    <row r="73" spans="1:12" ht="26.25" thickBot="1">
      <c r="A73" s="488"/>
      <c r="B73" s="483" t="e" vm="119">
        <v>#VALUE!</v>
      </c>
      <c r="C73" s="494" t="s">
        <v>1826</v>
      </c>
      <c r="D73" s="495" t="s">
        <v>2532</v>
      </c>
      <c r="E73" s="483"/>
      <c r="F73" s="483"/>
      <c r="G73" s="483"/>
      <c r="H73" s="483"/>
      <c r="I73" s="483"/>
      <c r="J73" s="483"/>
      <c r="K73" s="490"/>
      <c r="L73" s="490"/>
    </row>
    <row r="74" spans="1:12" ht="77.25" thickBot="1">
      <c r="A74" s="488"/>
      <c r="B74" s="483" t="e" vm="120">
        <v>#VALUE!</v>
      </c>
      <c r="C74" s="494" t="s">
        <v>2531</v>
      </c>
      <c r="D74" s="495" t="s">
        <v>4556</v>
      </c>
      <c r="E74" s="483" t="e" vm="121">
        <v>#VALUE!</v>
      </c>
      <c r="F74" s="495" t="s">
        <v>4557</v>
      </c>
      <c r="G74" s="483" t="e" vm="122">
        <v>#VALUE!</v>
      </c>
      <c r="H74" s="483"/>
      <c r="I74" s="483"/>
      <c r="J74" s="495" t="s">
        <v>2528</v>
      </c>
      <c r="K74" s="490"/>
      <c r="L74" s="490"/>
    </row>
    <row r="75" spans="1:12" ht="90" thickBot="1">
      <c r="A75" s="488"/>
      <c r="B75" s="483" t="e" vm="123">
        <v>#VALUE!</v>
      </c>
      <c r="C75" s="494" t="s">
        <v>2527</v>
      </c>
      <c r="D75" s="495" t="s">
        <v>4558</v>
      </c>
      <c r="E75" s="483" t="e" vm="124">
        <v>#VALUE!</v>
      </c>
      <c r="F75" s="483"/>
      <c r="G75" s="483"/>
      <c r="H75" s="483"/>
      <c r="I75" s="483"/>
      <c r="J75" s="483"/>
      <c r="K75" s="490"/>
      <c r="L75" s="490"/>
    </row>
    <row r="76" spans="1:12" ht="90" thickBot="1">
      <c r="A76" s="488"/>
      <c r="B76" s="496" t="e" vm="125">
        <v>#VALUE!</v>
      </c>
      <c r="C76" s="497" t="s">
        <v>2525</v>
      </c>
      <c r="D76" s="497" t="s">
        <v>4559</v>
      </c>
      <c r="E76" s="496" t="e" vm="126">
        <v>#VALUE!</v>
      </c>
      <c r="F76" s="496"/>
      <c r="G76" s="496"/>
      <c r="H76" s="496"/>
      <c r="I76" s="496"/>
      <c r="J76" s="499" t="s">
        <v>2523</v>
      </c>
      <c r="K76" s="498"/>
      <c r="L76" s="490"/>
    </row>
    <row r="77" spans="1:12" ht="13.5" thickBot="1">
      <c r="A77" s="488"/>
      <c r="B77" s="491" t="s">
        <v>2522</v>
      </c>
      <c r="C77" s="492"/>
      <c r="D77" s="492"/>
      <c r="E77" s="492"/>
      <c r="F77" s="492"/>
      <c r="G77" s="492"/>
      <c r="H77" s="492"/>
      <c r="I77" s="492"/>
      <c r="J77" s="492"/>
      <c r="K77" s="493"/>
      <c r="L77" s="490"/>
    </row>
    <row r="78" spans="1:12" ht="64.5" thickBot="1">
      <c r="A78" s="488"/>
      <c r="B78" s="483" t="e" vm="127">
        <v>#VALUE!</v>
      </c>
      <c r="C78" s="494" t="s">
        <v>2521</v>
      </c>
      <c r="D78" s="495" t="s">
        <v>4560</v>
      </c>
      <c r="E78" s="483" t="e" vm="128">
        <v>#VALUE!</v>
      </c>
      <c r="F78" s="483"/>
      <c r="G78" s="483"/>
      <c r="H78" s="483"/>
      <c r="I78" s="483"/>
      <c r="J78" s="483"/>
      <c r="K78" s="490"/>
      <c r="L78" s="490"/>
    </row>
    <row r="79" spans="1:12" ht="51.75" thickBot="1">
      <c r="A79" s="488"/>
      <c r="B79" s="483" t="e" vm="129">
        <v>#VALUE!</v>
      </c>
      <c r="C79" s="494" t="s">
        <v>2519</v>
      </c>
      <c r="D79" s="494" t="s">
        <v>4534</v>
      </c>
      <c r="E79" s="483" t="e" vm="113">
        <v>#VALUE!</v>
      </c>
      <c r="F79" s="495" t="s">
        <v>2517</v>
      </c>
      <c r="G79" s="483"/>
      <c r="H79" s="483"/>
      <c r="I79" s="483"/>
      <c r="J79" s="483"/>
      <c r="K79" s="490"/>
      <c r="L79" s="490"/>
    </row>
    <row r="80" spans="1:12" ht="102.75" thickBot="1">
      <c r="A80" s="488"/>
      <c r="B80" s="483" t="e" vm="130">
        <v>#VALUE!</v>
      </c>
      <c r="C80" s="494" t="s">
        <v>2516</v>
      </c>
      <c r="D80" s="494" t="s">
        <v>4539</v>
      </c>
      <c r="E80" s="483" t="e" vm="117">
        <v>#VALUE!</v>
      </c>
      <c r="F80" s="494" t="s">
        <v>4550</v>
      </c>
      <c r="G80" s="483" t="e" vm="111">
        <v>#VALUE!</v>
      </c>
      <c r="H80" s="483"/>
      <c r="I80" s="483"/>
      <c r="J80" s="483"/>
      <c r="K80" s="490"/>
      <c r="L80" s="490"/>
    </row>
    <row r="81" spans="1:12" ht="64.5" thickBot="1">
      <c r="A81" s="488"/>
      <c r="B81" s="483" t="e" vm="131">
        <v>#VALUE!</v>
      </c>
      <c r="C81" s="494" t="s">
        <v>2513</v>
      </c>
      <c r="D81" s="495" t="s">
        <v>4561</v>
      </c>
      <c r="E81" s="483"/>
      <c r="F81" s="495" t="s">
        <v>4554</v>
      </c>
      <c r="G81" s="483"/>
      <c r="H81" s="483"/>
      <c r="I81" s="483"/>
      <c r="J81" s="483"/>
      <c r="K81" s="490"/>
      <c r="L81" s="490"/>
    </row>
    <row r="82" spans="1:12" ht="90" thickBot="1">
      <c r="A82" s="488"/>
      <c r="B82" s="483" t="e" vm="132">
        <v>#VALUE!</v>
      </c>
      <c r="C82" s="494" t="s">
        <v>2512</v>
      </c>
      <c r="D82" s="495" t="s">
        <v>4562</v>
      </c>
      <c r="E82" s="483" t="e" vm="110">
        <v>#VALUE!</v>
      </c>
      <c r="F82" s="494" t="s">
        <v>4563</v>
      </c>
      <c r="G82" s="483" t="e" vm="111">
        <v>#VALUE!</v>
      </c>
      <c r="H82" s="483"/>
      <c r="I82" s="483"/>
      <c r="J82" s="483"/>
      <c r="K82" s="490"/>
      <c r="L82" s="490"/>
    </row>
    <row r="83" spans="1:12" ht="77.25" thickBot="1">
      <c r="A83" s="488"/>
      <c r="B83" s="483" t="e" vm="133">
        <v>#VALUE!</v>
      </c>
      <c r="C83" s="494" t="s">
        <v>2509</v>
      </c>
      <c r="D83" s="495" t="s">
        <v>4564</v>
      </c>
      <c r="E83" s="483"/>
      <c r="F83" s="495" t="s">
        <v>2471</v>
      </c>
      <c r="G83" s="483"/>
      <c r="H83" s="495" t="s">
        <v>4565</v>
      </c>
      <c r="I83" s="483"/>
      <c r="J83" s="494" t="s">
        <v>2469</v>
      </c>
      <c r="K83" s="490"/>
      <c r="L83" s="490"/>
    </row>
    <row r="84" spans="1:12" ht="90" thickBot="1">
      <c r="A84" s="488"/>
      <c r="B84" s="483" t="e" vm="134">
        <v>#VALUE!</v>
      </c>
      <c r="C84" s="494" t="s">
        <v>2507</v>
      </c>
      <c r="D84" s="494" t="s">
        <v>4566</v>
      </c>
      <c r="E84" s="483" t="e" vm="135">
        <v>#VALUE!</v>
      </c>
      <c r="F84" s="494" t="s">
        <v>2450</v>
      </c>
      <c r="G84" s="483" t="e" vm="136">
        <v>#VALUE!</v>
      </c>
      <c r="H84" s="483"/>
      <c r="I84" s="483"/>
      <c r="J84" s="495" t="s">
        <v>2506</v>
      </c>
      <c r="K84" s="490"/>
      <c r="L84" s="490"/>
    </row>
    <row r="85" spans="1:12" ht="64.5" thickBot="1">
      <c r="A85" s="488"/>
      <c r="B85" s="483" t="e" vm="137">
        <v>#VALUE!</v>
      </c>
      <c r="C85" s="494" t="s">
        <v>2505</v>
      </c>
      <c r="D85" s="495" t="s">
        <v>2499</v>
      </c>
      <c r="E85" s="483"/>
      <c r="F85" s="495" t="s">
        <v>4567</v>
      </c>
      <c r="G85" s="483"/>
      <c r="H85" s="483"/>
      <c r="I85" s="483"/>
      <c r="J85" s="483"/>
      <c r="K85" s="490"/>
      <c r="L85" s="490"/>
    </row>
    <row r="86" spans="1:12" ht="64.5" thickBot="1">
      <c r="A86" s="488"/>
      <c r="B86" s="483" t="e" vm="138">
        <v>#VALUE!</v>
      </c>
      <c r="C86" s="494" t="s">
        <v>2503</v>
      </c>
      <c r="D86" s="495" t="s">
        <v>4568</v>
      </c>
      <c r="E86" s="483"/>
      <c r="F86" s="494" t="s">
        <v>4565</v>
      </c>
      <c r="G86" s="483"/>
      <c r="H86" s="483"/>
      <c r="I86" s="483"/>
      <c r="J86" s="494" t="s">
        <v>2501</v>
      </c>
      <c r="K86" s="490"/>
      <c r="L86" s="490"/>
    </row>
    <row r="87" spans="1:12" ht="64.5" thickBot="1">
      <c r="A87" s="488"/>
      <c r="B87" s="496" t="e" vm="139">
        <v>#VALUE!</v>
      </c>
      <c r="C87" s="497" t="s">
        <v>2500</v>
      </c>
      <c r="D87" s="499" t="s">
        <v>2499</v>
      </c>
      <c r="E87" s="496"/>
      <c r="F87" s="499" t="s">
        <v>4569</v>
      </c>
      <c r="G87" s="496"/>
      <c r="H87" s="496"/>
      <c r="I87" s="496"/>
      <c r="J87" s="496"/>
      <c r="K87" s="498"/>
      <c r="L87" s="490"/>
    </row>
    <row r="88" spans="1:12" ht="13.5" thickBot="1">
      <c r="A88" s="488"/>
      <c r="B88" s="491" t="s">
        <v>2497</v>
      </c>
      <c r="C88" s="492"/>
      <c r="D88" s="492"/>
      <c r="E88" s="492"/>
      <c r="F88" s="492"/>
      <c r="G88" s="492"/>
      <c r="H88" s="492"/>
      <c r="I88" s="492"/>
      <c r="J88" s="492"/>
      <c r="K88" s="493"/>
      <c r="L88" s="490"/>
    </row>
    <row r="89" spans="1:12" ht="77.25" thickBot="1">
      <c r="A89" s="488"/>
      <c r="B89" s="483" t="e" vm="140">
        <v>#VALUE!</v>
      </c>
      <c r="C89" s="494" t="s">
        <v>2496</v>
      </c>
      <c r="D89" s="495" t="s">
        <v>2495</v>
      </c>
      <c r="E89" s="483" t="e" vm="141">
        <v>#VALUE!</v>
      </c>
      <c r="F89" s="483"/>
      <c r="G89" s="483"/>
      <c r="H89" s="483"/>
      <c r="I89" s="483"/>
      <c r="J89" s="495" t="s">
        <v>2494</v>
      </c>
      <c r="K89" s="490"/>
      <c r="L89" s="490"/>
    </row>
    <row r="90" spans="1:12" ht="77.25" thickBot="1">
      <c r="A90" s="488"/>
      <c r="B90" s="483" t="e" vm="142">
        <v>#VALUE!</v>
      </c>
      <c r="C90" s="494" t="s">
        <v>2493</v>
      </c>
      <c r="D90" s="494" t="s">
        <v>4570</v>
      </c>
      <c r="E90" s="483" t="e" vm="143">
        <v>#VALUE!</v>
      </c>
      <c r="F90" s="494" t="s">
        <v>4547</v>
      </c>
      <c r="G90" s="483" t="e" vm="144">
        <v>#VALUE!</v>
      </c>
      <c r="H90" s="483"/>
      <c r="I90" s="483"/>
      <c r="J90" s="494" t="s">
        <v>2491</v>
      </c>
      <c r="K90" s="490"/>
      <c r="L90" s="490"/>
    </row>
    <row r="91" spans="1:12" ht="90" thickBot="1">
      <c r="A91" s="488"/>
      <c r="B91" s="483" t="e" vm="145">
        <v>#VALUE!</v>
      </c>
      <c r="C91" s="494" t="s">
        <v>2490</v>
      </c>
      <c r="D91" s="494" t="s">
        <v>4571</v>
      </c>
      <c r="E91" s="483" t="e" vm="146">
        <v>#VALUE!</v>
      </c>
      <c r="F91" s="494" t="s">
        <v>4547</v>
      </c>
      <c r="G91" s="483" t="e" vm="144">
        <v>#VALUE!</v>
      </c>
      <c r="H91" s="483"/>
      <c r="I91" s="483"/>
      <c r="J91" s="483"/>
      <c r="K91" s="490"/>
      <c r="L91" s="490"/>
    </row>
    <row r="92" spans="1:12" ht="64.5" thickBot="1">
      <c r="A92" s="488"/>
      <c r="B92" s="483" t="e" vm="147">
        <v>#VALUE!</v>
      </c>
      <c r="C92" s="494" t="s">
        <v>2488</v>
      </c>
      <c r="D92" s="495" t="s">
        <v>4572</v>
      </c>
      <c r="E92" s="483" t="e" vm="148">
        <v>#VALUE!</v>
      </c>
      <c r="F92" s="494" t="s">
        <v>4573</v>
      </c>
      <c r="G92" s="483" t="e" vm="144">
        <v>#VALUE!</v>
      </c>
      <c r="H92" s="483"/>
      <c r="I92" s="483"/>
      <c r="J92" s="494" t="s">
        <v>2282</v>
      </c>
      <c r="K92" s="490"/>
      <c r="L92" s="490"/>
    </row>
    <row r="93" spans="1:12" ht="64.5" thickBot="1">
      <c r="A93" s="488"/>
      <c r="B93" s="483" t="e" vm="149">
        <v>#VALUE!</v>
      </c>
      <c r="C93" s="494" t="s">
        <v>2485</v>
      </c>
      <c r="D93" s="495" t="s">
        <v>4561</v>
      </c>
      <c r="E93" s="483"/>
      <c r="F93" s="495" t="s">
        <v>4554</v>
      </c>
      <c r="G93" s="483"/>
      <c r="H93" s="483"/>
      <c r="I93" s="483"/>
      <c r="J93" s="483"/>
      <c r="K93" s="490"/>
      <c r="L93" s="490"/>
    </row>
    <row r="94" spans="1:12" ht="64.5" thickBot="1">
      <c r="A94" s="488"/>
      <c r="B94" s="483" t="e" vm="150">
        <v>#VALUE!</v>
      </c>
      <c r="C94" s="494" t="s">
        <v>2483</v>
      </c>
      <c r="D94" s="495" t="s">
        <v>4574</v>
      </c>
      <c r="E94" s="483"/>
      <c r="F94" s="495" t="s">
        <v>4554</v>
      </c>
      <c r="G94" s="483"/>
      <c r="H94" s="483"/>
      <c r="I94" s="483"/>
      <c r="J94" s="483"/>
      <c r="K94" s="490"/>
      <c r="L94" s="490"/>
    </row>
    <row r="95" spans="1:12" ht="77.25" thickBot="1">
      <c r="A95" s="488"/>
      <c r="B95" s="483" t="e" vm="151">
        <v>#VALUE!</v>
      </c>
      <c r="C95" s="494" t="s">
        <v>2480</v>
      </c>
      <c r="D95" s="495" t="s">
        <v>4575</v>
      </c>
      <c r="E95" s="483" t="e" vm="152">
        <v>#VALUE!</v>
      </c>
      <c r="F95" s="494" t="s">
        <v>4547</v>
      </c>
      <c r="G95" s="483" t="e" vm="153">
        <v>#VALUE!</v>
      </c>
      <c r="H95" s="483"/>
      <c r="I95" s="483"/>
      <c r="J95" s="483"/>
      <c r="K95" s="490"/>
      <c r="L95" s="490"/>
    </row>
    <row r="96" spans="1:12" ht="90" thickBot="1">
      <c r="A96" s="488"/>
      <c r="B96" s="483" t="e" vm="154">
        <v>#VALUE!</v>
      </c>
      <c r="C96" s="494" t="s">
        <v>2478</v>
      </c>
      <c r="D96" s="495" t="s">
        <v>2477</v>
      </c>
      <c r="E96" s="483" t="e" vm="155">
        <v>#VALUE!</v>
      </c>
      <c r="F96" s="494" t="s">
        <v>2476</v>
      </c>
      <c r="G96" s="483" t="e" vm="156">
        <v>#VALUE!</v>
      </c>
      <c r="H96" s="495" t="s">
        <v>2475</v>
      </c>
      <c r="I96" s="483" t="e" vm="157">
        <v>#VALUE!</v>
      </c>
      <c r="J96" s="494" t="s">
        <v>2474</v>
      </c>
      <c r="K96" s="490"/>
      <c r="L96" s="490"/>
    </row>
    <row r="97" spans="1:12" ht="64.5" thickBot="1">
      <c r="A97" s="488"/>
      <c r="B97" s="496" t="e" vm="158">
        <v>#VALUE!</v>
      </c>
      <c r="C97" s="497" t="s">
        <v>2473</v>
      </c>
      <c r="D97" s="499" t="s">
        <v>4576</v>
      </c>
      <c r="E97" s="496"/>
      <c r="F97" s="499" t="s">
        <v>2471</v>
      </c>
      <c r="G97" s="496"/>
      <c r="H97" s="499" t="s">
        <v>4565</v>
      </c>
      <c r="I97" s="496"/>
      <c r="J97" s="497" t="s">
        <v>2469</v>
      </c>
      <c r="K97" s="498"/>
      <c r="L97" s="490"/>
    </row>
    <row r="98" spans="1:12" ht="13.5" thickBot="1">
      <c r="A98" s="488"/>
      <c r="B98" s="491" t="s">
        <v>2468</v>
      </c>
      <c r="C98" s="492"/>
      <c r="D98" s="492"/>
      <c r="E98" s="492"/>
      <c r="F98" s="492"/>
      <c r="G98" s="492"/>
      <c r="H98" s="492"/>
      <c r="I98" s="492"/>
      <c r="J98" s="492"/>
      <c r="K98" s="493"/>
      <c r="L98" s="490"/>
    </row>
    <row r="99" spans="1:12" ht="77.25" thickBot="1">
      <c r="A99" s="488"/>
      <c r="B99" s="483" t="e" vm="159">
        <v>#VALUE!</v>
      </c>
      <c r="C99" s="494" t="s">
        <v>2467</v>
      </c>
      <c r="D99" s="495" t="s">
        <v>4577</v>
      </c>
      <c r="E99" s="483" t="e" vm="160">
        <v>#VALUE!</v>
      </c>
      <c r="F99" s="495" t="s">
        <v>2465</v>
      </c>
      <c r="G99" s="483" t="e" vm="161">
        <v>#VALUE!</v>
      </c>
      <c r="H99" s="483"/>
      <c r="I99" s="483"/>
      <c r="J99" s="495" t="s">
        <v>2464</v>
      </c>
      <c r="K99" s="490"/>
      <c r="L99" s="490"/>
    </row>
    <row r="100" spans="1:12" ht="77.25" thickBot="1">
      <c r="A100" s="488"/>
      <c r="B100" s="483" t="e" vm="162">
        <v>#VALUE!</v>
      </c>
      <c r="C100" s="494" t="s">
        <v>2463</v>
      </c>
      <c r="D100" s="495" t="s">
        <v>4578</v>
      </c>
      <c r="E100" s="483"/>
      <c r="F100" s="495" t="s">
        <v>2461</v>
      </c>
      <c r="G100" s="483"/>
      <c r="H100" s="483"/>
      <c r="I100" s="483"/>
      <c r="J100" s="483"/>
      <c r="K100" s="490"/>
      <c r="L100" s="490"/>
    </row>
    <row r="101" spans="1:12" ht="77.25" thickBot="1">
      <c r="A101" s="488"/>
      <c r="B101" s="483" t="e" vm="163">
        <v>#VALUE!</v>
      </c>
      <c r="C101" s="494" t="s">
        <v>2460</v>
      </c>
      <c r="D101" s="494" t="s">
        <v>4547</v>
      </c>
      <c r="E101" s="483" t="e" vm="103">
        <v>#VALUE!</v>
      </c>
      <c r="F101" s="495" t="s">
        <v>2458</v>
      </c>
      <c r="G101" s="483"/>
      <c r="H101" s="483"/>
      <c r="I101" s="483"/>
      <c r="J101" s="483"/>
      <c r="K101" s="490"/>
      <c r="L101" s="490"/>
    </row>
    <row r="102" spans="1:12" ht="128.25" thickBot="1">
      <c r="A102" s="488"/>
      <c r="B102" s="483" t="e" vm="164">
        <v>#VALUE!</v>
      </c>
      <c r="C102" s="494" t="s">
        <v>2457</v>
      </c>
      <c r="D102" s="495" t="s">
        <v>2456</v>
      </c>
      <c r="E102" s="483"/>
      <c r="F102" s="483"/>
      <c r="G102" s="483"/>
      <c r="H102" s="483"/>
      <c r="I102" s="483"/>
      <c r="J102" s="494" t="s">
        <v>2455</v>
      </c>
      <c r="K102" s="490"/>
      <c r="L102" s="490"/>
    </row>
    <row r="103" spans="1:12" ht="39" thickBot="1">
      <c r="A103" s="488"/>
      <c r="B103" s="496" t="e" vm="165">
        <v>#VALUE!</v>
      </c>
      <c r="C103" s="497" t="s">
        <v>4579</v>
      </c>
      <c r="D103" s="496"/>
      <c r="E103" s="496"/>
      <c r="F103" s="496"/>
      <c r="G103" s="496"/>
      <c r="H103" s="496"/>
      <c r="I103" s="496"/>
      <c r="J103" s="496"/>
      <c r="K103" s="498"/>
      <c r="L103" s="490"/>
    </row>
    <row r="104" spans="1:12" ht="13.5" thickBot="1">
      <c r="A104" s="488"/>
      <c r="B104" s="491" t="s">
        <v>2453</v>
      </c>
      <c r="C104" s="492"/>
      <c r="D104" s="492"/>
      <c r="E104" s="492"/>
      <c r="F104" s="492"/>
      <c r="G104" s="492"/>
      <c r="H104" s="492"/>
      <c r="I104" s="492"/>
      <c r="J104" s="492"/>
      <c r="K104" s="493"/>
      <c r="L104" s="490"/>
    </row>
    <row r="105" spans="1:12" ht="90" thickBot="1">
      <c r="A105" s="488"/>
      <c r="B105" s="483" t="e" vm="166">
        <v>#VALUE!</v>
      </c>
      <c r="C105" s="494" t="s">
        <v>2452</v>
      </c>
      <c r="D105" s="494" t="s">
        <v>4566</v>
      </c>
      <c r="E105" s="483" t="e" vm="167">
        <v>#VALUE!</v>
      </c>
      <c r="F105" s="494" t="s">
        <v>2450</v>
      </c>
      <c r="G105" s="483" t="e" vm="168">
        <v>#VALUE!</v>
      </c>
      <c r="H105" s="483"/>
      <c r="I105" s="483"/>
      <c r="J105" s="495" t="s">
        <v>2449</v>
      </c>
      <c r="K105" s="490"/>
      <c r="L105" s="490"/>
    </row>
    <row r="106" spans="1:12" ht="77.25" thickBot="1">
      <c r="A106" s="488"/>
      <c r="B106" s="483" t="e" vm="169">
        <v>#VALUE!</v>
      </c>
      <c r="C106" s="494" t="s">
        <v>2448</v>
      </c>
      <c r="D106" s="494" t="s">
        <v>4580</v>
      </c>
      <c r="E106" s="483" t="e" vm="170">
        <v>#VALUE!</v>
      </c>
      <c r="F106" s="494" t="s">
        <v>4581</v>
      </c>
      <c r="G106" s="483" t="e" vm="171">
        <v>#VALUE!</v>
      </c>
      <c r="H106" s="483"/>
      <c r="I106" s="483"/>
      <c r="J106" s="494" t="s">
        <v>2446</v>
      </c>
      <c r="K106" s="490"/>
      <c r="L106" s="490"/>
    </row>
    <row r="107" spans="1:12" ht="102.75" thickBot="1">
      <c r="A107" s="488"/>
      <c r="B107" s="483" t="e" vm="172">
        <v>#VALUE!</v>
      </c>
      <c r="C107" s="494" t="s">
        <v>2445</v>
      </c>
      <c r="D107" s="495" t="s">
        <v>4582</v>
      </c>
      <c r="E107" s="483" t="e" vm="173">
        <v>#VALUE!</v>
      </c>
      <c r="F107" s="494" t="s">
        <v>4583</v>
      </c>
      <c r="G107" s="483" t="e" vm="103">
        <v>#VALUE!</v>
      </c>
      <c r="H107" s="483"/>
      <c r="I107" s="483"/>
      <c r="J107" s="494" t="s">
        <v>2441</v>
      </c>
      <c r="K107" s="490"/>
      <c r="L107" s="490"/>
    </row>
    <row r="108" spans="1:12" ht="153.75" thickBot="1">
      <c r="A108" s="488"/>
      <c r="B108" s="483" t="e" vm="174">
        <v>#VALUE!</v>
      </c>
      <c r="C108" s="494" t="s">
        <v>2443</v>
      </c>
      <c r="D108" s="495" t="s">
        <v>4582</v>
      </c>
      <c r="E108" s="483" t="e" vm="173">
        <v>#VALUE!</v>
      </c>
      <c r="F108" s="494" t="s">
        <v>4584</v>
      </c>
      <c r="G108" s="483" t="e" vm="103">
        <v>#VALUE!</v>
      </c>
      <c r="H108" s="483"/>
      <c r="I108" s="483"/>
      <c r="J108" s="494" t="s">
        <v>2441</v>
      </c>
      <c r="K108" s="490"/>
      <c r="L108" s="490"/>
    </row>
    <row r="109" spans="1:12" ht="115.5" thickBot="1">
      <c r="A109" s="488"/>
      <c r="B109" s="483" t="e" vm="175">
        <v>#VALUE!</v>
      </c>
      <c r="C109" s="494" t="s">
        <v>2440</v>
      </c>
      <c r="D109" s="494" t="s">
        <v>4585</v>
      </c>
      <c r="E109" s="483" t="e" vm="176">
        <v>#VALUE!</v>
      </c>
      <c r="F109" s="495" t="s">
        <v>4582</v>
      </c>
      <c r="G109" s="483" t="e" vm="173">
        <v>#VALUE!</v>
      </c>
      <c r="H109" s="483"/>
      <c r="I109" s="483"/>
      <c r="J109" s="495" t="s">
        <v>2438</v>
      </c>
      <c r="K109" s="490"/>
      <c r="L109" s="490"/>
    </row>
    <row r="110" spans="1:12" ht="77.25" thickBot="1">
      <c r="A110" s="488"/>
      <c r="B110" s="483" t="e" vm="177">
        <v>#VALUE!</v>
      </c>
      <c r="C110" s="494" t="s">
        <v>2437</v>
      </c>
      <c r="D110" s="495" t="s">
        <v>2436</v>
      </c>
      <c r="E110" s="483"/>
      <c r="F110" s="495" t="s">
        <v>4586</v>
      </c>
      <c r="G110" s="483"/>
      <c r="H110" s="483"/>
      <c r="I110" s="483"/>
      <c r="J110" s="483"/>
      <c r="K110" s="490"/>
      <c r="L110" s="490"/>
    </row>
    <row r="111" spans="1:12" ht="77.25" thickBot="1">
      <c r="A111" s="488"/>
      <c r="B111" s="483" t="e" vm="178">
        <v>#VALUE!</v>
      </c>
      <c r="C111" s="494" t="s">
        <v>2434</v>
      </c>
      <c r="D111" s="494" t="s">
        <v>4587</v>
      </c>
      <c r="E111" s="483" t="e" vm="179">
        <v>#VALUE!</v>
      </c>
      <c r="F111" s="483"/>
      <c r="G111" s="483"/>
      <c r="H111" s="483"/>
      <c r="I111" s="483"/>
      <c r="J111" s="495" t="s">
        <v>2432</v>
      </c>
      <c r="K111" s="490"/>
      <c r="L111" s="490"/>
    </row>
    <row r="112" spans="1:12" ht="77.25" thickBot="1">
      <c r="A112" s="488"/>
      <c r="B112" s="483" t="e" vm="180">
        <v>#VALUE!</v>
      </c>
      <c r="C112" s="494" t="s">
        <v>2431</v>
      </c>
      <c r="D112" s="495" t="s">
        <v>4588</v>
      </c>
      <c r="E112" s="483" t="e" vm="181">
        <v>#VALUE!</v>
      </c>
      <c r="F112" s="483"/>
      <c r="G112" s="483"/>
      <c r="H112" s="483"/>
      <c r="I112" s="483"/>
      <c r="J112" s="494" t="s">
        <v>2429</v>
      </c>
      <c r="K112" s="490"/>
      <c r="L112" s="490"/>
    </row>
    <row r="113" spans="1:12" ht="90" thickBot="1">
      <c r="A113" s="488"/>
      <c r="B113" s="483" t="e" vm="182">
        <v>#VALUE!</v>
      </c>
      <c r="C113" s="494" t="s">
        <v>2428</v>
      </c>
      <c r="D113" s="495" t="s">
        <v>4589</v>
      </c>
      <c r="E113" s="483" t="e" vm="183">
        <v>#VALUE!</v>
      </c>
      <c r="F113" s="483"/>
      <c r="G113" s="483"/>
      <c r="H113" s="483"/>
      <c r="I113" s="483"/>
      <c r="J113" s="495" t="s">
        <v>2426</v>
      </c>
      <c r="K113" s="490"/>
      <c r="L113" s="490"/>
    </row>
    <row r="114" spans="1:12" ht="77.25" thickBot="1">
      <c r="A114" s="488"/>
      <c r="B114" s="483" t="e" vm="184">
        <v>#VALUE!</v>
      </c>
      <c r="C114" s="494" t="s">
        <v>2425</v>
      </c>
      <c r="D114" s="494" t="s">
        <v>2424</v>
      </c>
      <c r="E114" s="483" t="e" vm="185">
        <v>#VALUE!</v>
      </c>
      <c r="F114" s="494" t="s">
        <v>4590</v>
      </c>
      <c r="G114" s="483" t="e" vm="186">
        <v>#VALUE!</v>
      </c>
      <c r="H114" s="483"/>
      <c r="I114" s="483"/>
      <c r="J114" s="495" t="s">
        <v>2422</v>
      </c>
      <c r="K114" s="490"/>
      <c r="L114" s="490"/>
    </row>
    <row r="115" spans="1:12" ht="77.25" thickBot="1">
      <c r="A115" s="488"/>
      <c r="B115" s="496" t="e" vm="187">
        <v>#VALUE!</v>
      </c>
      <c r="C115" s="497" t="s">
        <v>2421</v>
      </c>
      <c r="D115" s="499" t="s">
        <v>4591</v>
      </c>
      <c r="E115" s="496" t="e" vm="188">
        <v>#VALUE!</v>
      </c>
      <c r="F115" s="497" t="s">
        <v>4592</v>
      </c>
      <c r="G115" s="496" t="e" vm="189">
        <v>#VALUE!</v>
      </c>
      <c r="H115" s="496"/>
      <c r="I115" s="496"/>
      <c r="J115" s="497" t="s">
        <v>2264</v>
      </c>
      <c r="K115" s="498"/>
      <c r="L115" s="490"/>
    </row>
    <row r="116" spans="1:12" ht="13.5" thickBot="1">
      <c r="A116" s="488"/>
      <c r="B116" s="491" t="s">
        <v>2418</v>
      </c>
      <c r="C116" s="492"/>
      <c r="D116" s="492"/>
      <c r="E116" s="492"/>
      <c r="F116" s="492"/>
      <c r="G116" s="492"/>
      <c r="H116" s="492"/>
      <c r="I116" s="492"/>
      <c r="J116" s="492"/>
      <c r="K116" s="493"/>
      <c r="L116" s="490"/>
    </row>
    <row r="117" spans="1:12" ht="115.5" thickBot="1">
      <c r="A117" s="488"/>
      <c r="B117" s="483" t="e" vm="190">
        <v>#VALUE!</v>
      </c>
      <c r="C117" s="494" t="s">
        <v>2417</v>
      </c>
      <c r="D117" s="494" t="s">
        <v>4593</v>
      </c>
      <c r="E117" s="483" t="e" vm="191">
        <v>#VALUE!</v>
      </c>
      <c r="F117" s="483"/>
      <c r="G117" s="483"/>
      <c r="H117" s="483"/>
      <c r="I117" s="483"/>
      <c r="J117" s="495" t="s">
        <v>2415</v>
      </c>
      <c r="K117" s="490"/>
      <c r="L117" s="490"/>
    </row>
    <row r="118" spans="1:12" ht="77.25" thickBot="1">
      <c r="A118" s="488"/>
      <c r="B118" s="483" t="e" vm="192">
        <v>#VALUE!</v>
      </c>
      <c r="C118" s="494" t="s">
        <v>2414</v>
      </c>
      <c r="D118" s="494" t="s">
        <v>4594</v>
      </c>
      <c r="E118" s="483" t="e" vm="193">
        <v>#VALUE!</v>
      </c>
      <c r="F118" s="494" t="s">
        <v>4595</v>
      </c>
      <c r="G118" s="483" t="e" vm="194">
        <v>#VALUE!</v>
      </c>
      <c r="H118" s="483"/>
      <c r="I118" s="483"/>
      <c r="J118" s="494" t="s">
        <v>2413</v>
      </c>
      <c r="K118" s="490"/>
      <c r="L118" s="490"/>
    </row>
    <row r="119" spans="1:12" ht="77.25" thickBot="1">
      <c r="A119" s="488"/>
      <c r="B119" s="483" t="e" vm="195">
        <v>#VALUE!</v>
      </c>
      <c r="C119" s="494" t="s">
        <v>2412</v>
      </c>
      <c r="D119" s="494" t="s">
        <v>4596</v>
      </c>
      <c r="E119" s="483" t="e" vm="196">
        <v>#VALUE!</v>
      </c>
      <c r="F119" s="494" t="s">
        <v>4597</v>
      </c>
      <c r="G119" s="483" t="e" vm="197">
        <v>#VALUE!</v>
      </c>
      <c r="H119" s="483"/>
      <c r="I119" s="483"/>
      <c r="J119" s="494" t="s">
        <v>2409</v>
      </c>
      <c r="K119" s="490"/>
      <c r="L119" s="490"/>
    </row>
    <row r="120" spans="1:12" ht="77.25" thickBot="1">
      <c r="A120" s="488"/>
      <c r="B120" s="483" t="e" vm="198">
        <v>#VALUE!</v>
      </c>
      <c r="C120" s="494" t="s">
        <v>2408</v>
      </c>
      <c r="D120" s="494" t="s">
        <v>4598</v>
      </c>
      <c r="E120" s="483" t="e" vm="199">
        <v>#VALUE!</v>
      </c>
      <c r="F120" s="483"/>
      <c r="G120" s="483"/>
      <c r="H120" s="483"/>
      <c r="I120" s="483"/>
      <c r="J120" s="495" t="s">
        <v>2404</v>
      </c>
      <c r="K120" s="490"/>
      <c r="L120" s="490"/>
    </row>
    <row r="121" spans="1:12" ht="77.25" thickBot="1">
      <c r="A121" s="488"/>
      <c r="B121" s="483" t="e" vm="200">
        <v>#VALUE!</v>
      </c>
      <c r="C121" s="494" t="s">
        <v>2406</v>
      </c>
      <c r="D121" s="494" t="s">
        <v>4599</v>
      </c>
      <c r="E121" s="483" t="e" vm="201">
        <v>#VALUE!</v>
      </c>
      <c r="F121" s="483"/>
      <c r="G121" s="483"/>
      <c r="H121" s="483"/>
      <c r="I121" s="483"/>
      <c r="J121" s="495" t="s">
        <v>2404</v>
      </c>
      <c r="K121" s="490"/>
      <c r="L121" s="490"/>
    </row>
    <row r="122" spans="1:12" ht="115.5" thickBot="1">
      <c r="A122" s="488"/>
      <c r="B122" s="496" t="e" vm="202">
        <v>#VALUE!</v>
      </c>
      <c r="C122" s="497" t="s">
        <v>2403</v>
      </c>
      <c r="D122" s="499" t="s">
        <v>4600</v>
      </c>
      <c r="E122" s="496"/>
      <c r="F122" s="499" t="s">
        <v>2402</v>
      </c>
      <c r="G122" s="496"/>
      <c r="H122" s="496"/>
      <c r="I122" s="496"/>
      <c r="J122" s="499" t="s">
        <v>2401</v>
      </c>
      <c r="K122" s="498"/>
      <c r="L122" s="490"/>
    </row>
    <row r="123" spans="1:12" ht="13.5" thickBot="1">
      <c r="A123" s="488"/>
      <c r="B123" s="491" t="s">
        <v>2400</v>
      </c>
      <c r="C123" s="492"/>
      <c r="D123" s="492"/>
      <c r="E123" s="492"/>
      <c r="F123" s="492"/>
      <c r="G123" s="492"/>
      <c r="H123" s="492"/>
      <c r="I123" s="492"/>
      <c r="J123" s="492"/>
      <c r="K123" s="493"/>
      <c r="L123" s="490"/>
    </row>
    <row r="124" spans="1:12" ht="77.25" thickBot="1">
      <c r="A124" s="488"/>
      <c r="B124" s="483" t="e" vm="203">
        <v>#VALUE!</v>
      </c>
      <c r="C124" s="494" t="s">
        <v>2399</v>
      </c>
      <c r="D124" s="494" t="s">
        <v>4601</v>
      </c>
      <c r="E124" s="483" t="e" vm="204">
        <v>#VALUE!</v>
      </c>
      <c r="F124" s="494" t="s">
        <v>4602</v>
      </c>
      <c r="G124" s="483" t="e" vm="205">
        <v>#VALUE!</v>
      </c>
      <c r="H124" s="494" t="s">
        <v>4581</v>
      </c>
      <c r="I124" s="483" t="e" vm="206">
        <v>#VALUE!</v>
      </c>
      <c r="J124" s="495" t="s">
        <v>2395</v>
      </c>
      <c r="K124" s="490"/>
      <c r="L124" s="490"/>
    </row>
    <row r="125" spans="1:12" ht="64.5" thickBot="1">
      <c r="A125" s="488"/>
      <c r="B125" s="483" t="e" vm="207">
        <v>#VALUE!</v>
      </c>
      <c r="C125" s="494" t="s">
        <v>2394</v>
      </c>
      <c r="D125" s="494" t="s">
        <v>2393</v>
      </c>
      <c r="E125" s="483" t="e" vm="208">
        <v>#VALUE!</v>
      </c>
      <c r="F125" s="495" t="s">
        <v>2392</v>
      </c>
      <c r="G125" s="483"/>
      <c r="H125" s="483"/>
      <c r="I125" s="483"/>
      <c r="J125" s="495" t="s">
        <v>2391</v>
      </c>
      <c r="K125" s="490"/>
      <c r="L125" s="490"/>
    </row>
    <row r="126" spans="1:12" ht="115.5" thickBot="1">
      <c r="A126" s="488"/>
      <c r="B126" s="483" t="e" vm="209">
        <v>#VALUE!</v>
      </c>
      <c r="C126" s="494" t="s">
        <v>2390</v>
      </c>
      <c r="D126" s="494" t="s">
        <v>4603</v>
      </c>
      <c r="E126" s="483" t="e" vm="210">
        <v>#VALUE!</v>
      </c>
      <c r="F126" s="483"/>
      <c r="G126" s="483"/>
      <c r="H126" s="483"/>
      <c r="I126" s="483"/>
      <c r="J126" s="495" t="s">
        <v>2388</v>
      </c>
      <c r="K126" s="490"/>
      <c r="L126" s="490"/>
    </row>
    <row r="127" spans="1:12" ht="102.75" thickBot="1">
      <c r="A127" s="488"/>
      <c r="B127" s="483" t="e" vm="211">
        <v>#VALUE!</v>
      </c>
      <c r="C127" s="494" t="s">
        <v>2387</v>
      </c>
      <c r="D127" s="494" t="s">
        <v>4604</v>
      </c>
      <c r="E127" s="483" t="e" vm="212">
        <v>#VALUE!</v>
      </c>
      <c r="F127" s="494" t="s">
        <v>4605</v>
      </c>
      <c r="G127" s="483" t="e" vm="213">
        <v>#VALUE!</v>
      </c>
      <c r="H127" s="494" t="s">
        <v>4595</v>
      </c>
      <c r="I127" s="483" t="e" vm="214">
        <v>#VALUE!</v>
      </c>
      <c r="J127" s="495" t="s">
        <v>2343</v>
      </c>
      <c r="K127" s="490"/>
      <c r="L127" s="490"/>
    </row>
    <row r="128" spans="1:12" ht="77.25" thickBot="1">
      <c r="A128" s="488"/>
      <c r="B128" s="483" t="e" vm="215">
        <v>#VALUE!</v>
      </c>
      <c r="C128" s="494" t="s">
        <v>2386</v>
      </c>
      <c r="D128" s="494" t="s">
        <v>4604</v>
      </c>
      <c r="E128" s="483" t="e" vm="193">
        <v>#VALUE!</v>
      </c>
      <c r="F128" s="494" t="s">
        <v>4605</v>
      </c>
      <c r="G128" s="483" t="e" vm="213">
        <v>#VALUE!</v>
      </c>
      <c r="H128" s="494" t="s">
        <v>4595</v>
      </c>
      <c r="I128" s="483" t="e" vm="194">
        <v>#VALUE!</v>
      </c>
      <c r="J128" s="495" t="s">
        <v>2343</v>
      </c>
      <c r="K128" s="490"/>
      <c r="L128" s="490"/>
    </row>
    <row r="129" spans="1:12" ht="90" thickBot="1">
      <c r="A129" s="488"/>
      <c r="B129" s="483" t="e" vm="216">
        <v>#VALUE!</v>
      </c>
      <c r="C129" s="494" t="s">
        <v>2385</v>
      </c>
      <c r="D129" s="494" t="s">
        <v>4604</v>
      </c>
      <c r="E129" s="483" t="e" vm="193">
        <v>#VALUE!</v>
      </c>
      <c r="F129" s="494" t="s">
        <v>4605</v>
      </c>
      <c r="G129" s="483" t="e" vm="213">
        <v>#VALUE!</v>
      </c>
      <c r="H129" s="494" t="s">
        <v>4595</v>
      </c>
      <c r="I129" s="483" t="e" vm="214">
        <v>#VALUE!</v>
      </c>
      <c r="J129" s="495" t="s">
        <v>2343</v>
      </c>
      <c r="K129" s="490"/>
      <c r="L129" s="490"/>
    </row>
    <row r="130" spans="1:12" ht="102.75" thickBot="1">
      <c r="A130" s="488"/>
      <c r="B130" s="483" t="e" vm="217">
        <v>#VALUE!</v>
      </c>
      <c r="C130" s="494" t="s">
        <v>2384</v>
      </c>
      <c r="D130" s="494" t="s">
        <v>4604</v>
      </c>
      <c r="E130" s="483" t="e" vm="193">
        <v>#VALUE!</v>
      </c>
      <c r="F130" s="494" t="s">
        <v>4605</v>
      </c>
      <c r="G130" s="483" t="e" vm="213">
        <v>#VALUE!</v>
      </c>
      <c r="H130" s="494" t="s">
        <v>4595</v>
      </c>
      <c r="I130" s="483" t="e" vm="194">
        <v>#VALUE!</v>
      </c>
      <c r="J130" s="495" t="s">
        <v>2343</v>
      </c>
      <c r="K130" s="490"/>
      <c r="L130" s="490"/>
    </row>
    <row r="131" spans="1:12" ht="90" thickBot="1">
      <c r="A131" s="488"/>
      <c r="B131" s="483" t="e" vm="218">
        <v>#VALUE!</v>
      </c>
      <c r="C131" s="494" t="s">
        <v>2383</v>
      </c>
      <c r="D131" s="494" t="s">
        <v>4606</v>
      </c>
      <c r="E131" s="483" t="e" vm="219">
        <v>#VALUE!</v>
      </c>
      <c r="F131" s="483"/>
      <c r="G131" s="483"/>
      <c r="H131" s="483"/>
      <c r="I131" s="483"/>
      <c r="J131" s="494" t="s">
        <v>2381</v>
      </c>
      <c r="K131" s="490"/>
      <c r="L131" s="490"/>
    </row>
    <row r="132" spans="1:12" ht="64.5" thickBot="1">
      <c r="A132" s="488"/>
      <c r="B132" s="483" t="e" vm="220">
        <v>#VALUE!</v>
      </c>
      <c r="C132" s="494" t="s">
        <v>2380</v>
      </c>
      <c r="D132" s="494" t="s">
        <v>2379</v>
      </c>
      <c r="E132" s="483" t="e" vm="221">
        <v>#VALUE!</v>
      </c>
      <c r="F132" s="483"/>
      <c r="G132" s="483"/>
      <c r="H132" s="483"/>
      <c r="I132" s="483"/>
      <c r="J132" s="495" t="s">
        <v>2337</v>
      </c>
      <c r="K132" s="490"/>
      <c r="L132" s="490"/>
    </row>
    <row r="133" spans="1:12" ht="102.75" thickBot="1">
      <c r="A133" s="488"/>
      <c r="B133" s="496" t="e" vm="222">
        <v>#VALUE!</v>
      </c>
      <c r="C133" s="497" t="s">
        <v>2378</v>
      </c>
      <c r="D133" s="497" t="s">
        <v>4607</v>
      </c>
      <c r="E133" s="496" t="e" vm="223">
        <v>#VALUE!</v>
      </c>
      <c r="F133" s="497" t="s">
        <v>4608</v>
      </c>
      <c r="G133" s="496" t="e" vm="224">
        <v>#VALUE!</v>
      </c>
      <c r="H133" s="496"/>
      <c r="I133" s="496"/>
      <c r="J133" s="497" t="s">
        <v>2373</v>
      </c>
      <c r="K133" s="498"/>
      <c r="L133" s="490"/>
    </row>
    <row r="134" spans="1:12" ht="13.5" thickBot="1">
      <c r="A134" s="488"/>
      <c r="B134" s="491" t="s">
        <v>2377</v>
      </c>
      <c r="C134" s="492"/>
      <c r="D134" s="492"/>
      <c r="E134" s="492"/>
      <c r="F134" s="492"/>
      <c r="G134" s="492"/>
      <c r="H134" s="492"/>
      <c r="I134" s="492"/>
      <c r="J134" s="492"/>
      <c r="K134" s="493"/>
      <c r="L134" s="490"/>
    </row>
    <row r="135" spans="1:12" ht="102.75" thickBot="1">
      <c r="A135" s="488"/>
      <c r="B135" s="483" t="e" vm="225">
        <v>#VALUE!</v>
      </c>
      <c r="C135" s="494" t="s">
        <v>2376</v>
      </c>
      <c r="D135" s="494" t="s">
        <v>4607</v>
      </c>
      <c r="E135" s="483" t="e" vm="226">
        <v>#VALUE!</v>
      </c>
      <c r="F135" s="494" t="s">
        <v>4608</v>
      </c>
      <c r="G135" s="483" t="e" vm="224">
        <v>#VALUE!</v>
      </c>
      <c r="H135" s="483"/>
      <c r="I135" s="483"/>
      <c r="J135" s="494" t="s">
        <v>2373</v>
      </c>
      <c r="K135" s="490"/>
      <c r="L135" s="490"/>
    </row>
    <row r="136" spans="1:12" ht="128.25" thickBot="1">
      <c r="A136" s="488"/>
      <c r="B136" s="483" t="e" vm="227">
        <v>#VALUE!</v>
      </c>
      <c r="C136" s="494" t="s">
        <v>4609</v>
      </c>
      <c r="D136" s="494" t="s">
        <v>4604</v>
      </c>
      <c r="E136" s="483" t="e" vm="212">
        <v>#VALUE!</v>
      </c>
      <c r="F136" s="494" t="s">
        <v>4605</v>
      </c>
      <c r="G136" s="483" t="e" vm="228">
        <v>#VALUE!</v>
      </c>
      <c r="H136" s="494" t="s">
        <v>4595</v>
      </c>
      <c r="I136" s="483" t="e" vm="229">
        <v>#VALUE!</v>
      </c>
      <c r="J136" s="495" t="s">
        <v>2343</v>
      </c>
      <c r="K136" s="490"/>
      <c r="L136" s="490"/>
    </row>
    <row r="137" spans="1:12" ht="102.75" thickBot="1">
      <c r="A137" s="488"/>
      <c r="B137" s="483" t="e" vm="216">
        <v>#VALUE!</v>
      </c>
      <c r="C137" s="494" t="s">
        <v>2371</v>
      </c>
      <c r="D137" s="494" t="s">
        <v>4604</v>
      </c>
      <c r="E137" s="483" t="e" vm="212">
        <v>#VALUE!</v>
      </c>
      <c r="F137" s="494" t="s">
        <v>4605</v>
      </c>
      <c r="G137" s="483" t="e" vm="228">
        <v>#VALUE!</v>
      </c>
      <c r="H137" s="494" t="s">
        <v>4595</v>
      </c>
      <c r="I137" s="483" t="e" vm="229">
        <v>#VALUE!</v>
      </c>
      <c r="J137" s="495" t="s">
        <v>2343</v>
      </c>
      <c r="K137" s="490"/>
      <c r="L137" s="490"/>
    </row>
    <row r="138" spans="1:12" ht="153.75" thickBot="1">
      <c r="A138" s="488"/>
      <c r="B138" s="483" t="e" vm="230">
        <v>#VALUE!</v>
      </c>
      <c r="C138" s="494" t="s">
        <v>2370</v>
      </c>
      <c r="D138" s="494" t="s">
        <v>4594</v>
      </c>
      <c r="E138" s="483" t="e" vm="231">
        <v>#VALUE!</v>
      </c>
      <c r="F138" s="494" t="s">
        <v>4610</v>
      </c>
      <c r="G138" s="483" t="e" vm="232">
        <v>#VALUE!</v>
      </c>
      <c r="H138" s="494" t="s">
        <v>4595</v>
      </c>
      <c r="I138" s="483" t="e" vm="233">
        <v>#VALUE!</v>
      </c>
      <c r="J138" s="494" t="s">
        <v>2369</v>
      </c>
      <c r="K138" s="490"/>
      <c r="L138" s="490"/>
    </row>
    <row r="139" spans="1:12" ht="115.5" thickBot="1">
      <c r="A139" s="488"/>
      <c r="B139" s="483" t="e" vm="234">
        <v>#VALUE!</v>
      </c>
      <c r="C139" s="494" t="s">
        <v>4611</v>
      </c>
      <c r="D139" s="494" t="s">
        <v>4604</v>
      </c>
      <c r="E139" s="483" t="e" vm="212">
        <v>#VALUE!</v>
      </c>
      <c r="F139" s="494" t="s">
        <v>4605</v>
      </c>
      <c r="G139" s="483" t="e" vm="228">
        <v>#VALUE!</v>
      </c>
      <c r="H139" s="494" t="s">
        <v>4595</v>
      </c>
      <c r="I139" s="483" t="e" vm="229">
        <v>#VALUE!</v>
      </c>
      <c r="J139" s="495" t="s">
        <v>2343</v>
      </c>
      <c r="K139" s="490"/>
      <c r="L139" s="490"/>
    </row>
    <row r="140" spans="1:12" ht="77.25" thickBot="1">
      <c r="A140" s="488"/>
      <c r="B140" s="483" t="e" vm="235">
        <v>#VALUE!</v>
      </c>
      <c r="C140" s="494" t="s">
        <v>2367</v>
      </c>
      <c r="D140" s="495" t="s">
        <v>4612</v>
      </c>
      <c r="E140" s="483" t="e" vm="236">
        <v>#VALUE!</v>
      </c>
      <c r="F140" s="495" t="s">
        <v>2362</v>
      </c>
      <c r="G140" s="483"/>
      <c r="H140" s="483"/>
      <c r="I140" s="483"/>
      <c r="J140" s="495" t="s">
        <v>2365</v>
      </c>
      <c r="K140" s="490"/>
      <c r="L140" s="490"/>
    </row>
    <row r="141" spans="1:12" ht="90" thickBot="1">
      <c r="A141" s="488"/>
      <c r="B141" s="483" t="e" vm="237">
        <v>#VALUE!</v>
      </c>
      <c r="C141" s="494" t="s">
        <v>2364</v>
      </c>
      <c r="D141" s="495" t="s">
        <v>4600</v>
      </c>
      <c r="E141" s="483"/>
      <c r="F141" s="495" t="s">
        <v>2362</v>
      </c>
      <c r="G141" s="483"/>
      <c r="H141" s="483"/>
      <c r="I141" s="483"/>
      <c r="J141" s="495" t="s">
        <v>2361</v>
      </c>
      <c r="K141" s="490"/>
      <c r="L141" s="490"/>
    </row>
    <row r="142" spans="1:12" ht="77.25" thickBot="1">
      <c r="A142" s="488"/>
      <c r="B142" s="483" t="e" vm="238">
        <v>#VALUE!</v>
      </c>
      <c r="C142" s="494" t="s">
        <v>2360</v>
      </c>
      <c r="D142" s="483"/>
      <c r="E142" s="483"/>
      <c r="F142" s="495" t="s">
        <v>4613</v>
      </c>
      <c r="G142" s="483" t="e" vm="239">
        <v>#VALUE!</v>
      </c>
      <c r="H142" s="483"/>
      <c r="I142" s="483"/>
      <c r="J142" s="494" t="s">
        <v>2358</v>
      </c>
      <c r="K142" s="490"/>
      <c r="L142" s="490"/>
    </row>
    <row r="143" spans="1:12" ht="90" thickBot="1">
      <c r="A143" s="488"/>
      <c r="B143" s="483" t="e" vm="240">
        <v>#VALUE!</v>
      </c>
      <c r="C143" s="494" t="s">
        <v>2357</v>
      </c>
      <c r="D143" s="494" t="s">
        <v>4614</v>
      </c>
      <c r="E143" s="483" t="e" vm="241">
        <v>#VALUE!</v>
      </c>
      <c r="F143" s="483"/>
      <c r="G143" s="483"/>
      <c r="H143" s="483"/>
      <c r="I143" s="483"/>
      <c r="J143" s="495" t="s">
        <v>2355</v>
      </c>
      <c r="K143" s="490"/>
      <c r="L143" s="490"/>
    </row>
    <row r="144" spans="1:12" ht="179.25" thickBot="1">
      <c r="A144" s="488"/>
      <c r="B144" s="483" t="e" vm="242">
        <v>#VALUE!</v>
      </c>
      <c r="C144" s="494" t="s">
        <v>2354</v>
      </c>
      <c r="D144" s="494" t="s">
        <v>4585</v>
      </c>
      <c r="E144" s="483" t="e" vm="243">
        <v>#VALUE!</v>
      </c>
      <c r="F144" s="495" t="s">
        <v>2352</v>
      </c>
      <c r="G144" s="483"/>
      <c r="H144" s="483"/>
      <c r="I144" s="483"/>
      <c r="J144" s="495" t="s">
        <v>2351</v>
      </c>
      <c r="K144" s="490"/>
      <c r="L144" s="490"/>
    </row>
    <row r="145" spans="1:12" ht="64.5" thickBot="1">
      <c r="A145" s="488"/>
      <c r="B145" s="496" t="e" vm="244">
        <v>#VALUE!</v>
      </c>
      <c r="C145" s="497" t="s">
        <v>4615</v>
      </c>
      <c r="D145" s="497" t="s">
        <v>2349</v>
      </c>
      <c r="E145" s="496" t="e" vm="245">
        <v>#VALUE!</v>
      </c>
      <c r="F145" s="496"/>
      <c r="G145" s="496"/>
      <c r="H145" s="496"/>
      <c r="I145" s="496"/>
      <c r="J145" s="497" t="s">
        <v>2348</v>
      </c>
      <c r="K145" s="498"/>
      <c r="L145" s="490"/>
    </row>
    <row r="146" spans="1:12" ht="13.5" thickBot="1">
      <c r="A146" s="488"/>
      <c r="B146" s="491" t="s">
        <v>2347</v>
      </c>
      <c r="C146" s="492"/>
      <c r="D146" s="492"/>
      <c r="E146" s="492"/>
      <c r="F146" s="492"/>
      <c r="G146" s="492"/>
      <c r="H146" s="492"/>
      <c r="I146" s="492"/>
      <c r="J146" s="492"/>
      <c r="K146" s="493"/>
      <c r="L146" s="490"/>
    </row>
    <row r="147" spans="1:12" ht="90" thickBot="1">
      <c r="A147" s="488"/>
      <c r="B147" s="483" t="e" vm="246">
        <v>#VALUE!</v>
      </c>
      <c r="C147" s="494" t="s">
        <v>2346</v>
      </c>
      <c r="D147" s="494" t="s">
        <v>4604</v>
      </c>
      <c r="E147" s="483" t="e" vm="212">
        <v>#VALUE!</v>
      </c>
      <c r="F147" s="494" t="s">
        <v>4605</v>
      </c>
      <c r="G147" s="483" t="e" vm="228">
        <v>#VALUE!</v>
      </c>
      <c r="H147" s="494" t="s">
        <v>4595</v>
      </c>
      <c r="I147" s="483" t="e" vm="229">
        <v>#VALUE!</v>
      </c>
      <c r="J147" s="495" t="s">
        <v>2343</v>
      </c>
      <c r="K147" s="490"/>
      <c r="L147" s="490"/>
    </row>
    <row r="148" spans="1:12" ht="153.75" thickBot="1">
      <c r="A148" s="488"/>
      <c r="B148" s="483" t="e" vm="247">
        <v>#VALUE!</v>
      </c>
      <c r="C148" s="494" t="s">
        <v>2342</v>
      </c>
      <c r="D148" s="494" t="s">
        <v>4594</v>
      </c>
      <c r="E148" s="483" t="e" vm="231">
        <v>#VALUE!</v>
      </c>
      <c r="F148" s="494" t="s">
        <v>4610</v>
      </c>
      <c r="G148" s="483" t="e" vm="248">
        <v>#VALUE!</v>
      </c>
      <c r="H148" s="494" t="s">
        <v>4595</v>
      </c>
      <c r="I148" s="483" t="e" vm="233">
        <v>#VALUE!</v>
      </c>
      <c r="J148" s="495" t="s">
        <v>2337</v>
      </c>
      <c r="K148" s="490"/>
      <c r="L148" s="490"/>
    </row>
    <row r="149" spans="1:12" ht="166.5" thickBot="1">
      <c r="A149" s="488"/>
      <c r="B149" s="483" t="e" vm="249">
        <v>#VALUE!</v>
      </c>
      <c r="C149" s="494" t="s">
        <v>2341</v>
      </c>
      <c r="D149" s="494" t="s">
        <v>4594</v>
      </c>
      <c r="E149" s="483" t="e" vm="250">
        <v>#VALUE!</v>
      </c>
      <c r="F149" s="494" t="s">
        <v>4610</v>
      </c>
      <c r="G149" s="483" t="e" vm="251">
        <v>#VALUE!</v>
      </c>
      <c r="H149" s="494" t="s">
        <v>4595</v>
      </c>
      <c r="I149" s="483" t="e" vm="233">
        <v>#VALUE!</v>
      </c>
      <c r="J149" s="495" t="s">
        <v>2337</v>
      </c>
      <c r="K149" s="490"/>
      <c r="L149" s="490"/>
    </row>
    <row r="150" spans="1:12" ht="115.5" thickBot="1">
      <c r="A150" s="490"/>
      <c r="B150" s="483" t="e" vm="252">
        <v>#VALUE!</v>
      </c>
      <c r="C150" s="494" t="s">
        <v>2336</v>
      </c>
      <c r="D150" s="494" t="s">
        <v>4616</v>
      </c>
      <c r="E150" s="483" t="e" vm="253">
        <v>#VALUE!</v>
      </c>
      <c r="F150" s="483"/>
      <c r="G150" s="483"/>
      <c r="H150" s="483"/>
      <c r="I150" s="483"/>
      <c r="J150" s="495" t="s">
        <v>2334</v>
      </c>
      <c r="K150" s="490"/>
      <c r="L150" s="483"/>
    </row>
  </sheetData>
  <mergeCells count="15">
    <mergeCell ref="B123:K123"/>
    <mergeCell ref="B134:K134"/>
    <mergeCell ref="B146:K146"/>
    <mergeCell ref="B62:K62"/>
    <mergeCell ref="B77:K77"/>
    <mergeCell ref="B88:K88"/>
    <mergeCell ref="B98:K98"/>
    <mergeCell ref="B104:K104"/>
    <mergeCell ref="B116:K116"/>
    <mergeCell ref="B3:K3"/>
    <mergeCell ref="B15:K15"/>
    <mergeCell ref="B21:K21"/>
    <mergeCell ref="B32:K32"/>
    <mergeCell ref="B42:K42"/>
    <mergeCell ref="B56:K56"/>
  </mergeCells>
  <hyperlinks>
    <hyperlink ref="B3" r:id="rId1" display="https://wiki.warthunder.com/Category:USA_ground_vehicles" xr:uid="{3EFC63AA-05FE-4C68-85C6-95759A7157AF}"/>
    <hyperlink ref="C4" r:id="rId2" display="https://wiki.warthunder.com/M2A4" xr:uid="{95F13B36-3FDE-42D6-B3FC-19E845AF7193}"/>
    <hyperlink ref="D4" r:id="rId3" display="https://imgur.com/a/tM5qoIQ" xr:uid="{DCCE06C8-2F3D-42C5-9402-25181B75A166}"/>
    <hyperlink ref="J4" r:id="rId4" location="M2A4M5A1TELESCOPE41" display="http://afvdb.50megs.com/usa/pics/lighttankm2/lighttankm2.html - M2A4M5A1TELESCOPE41" xr:uid="{EC088AEC-2A5C-4310-A7D6-890649531937}"/>
    <hyperlink ref="C5" r:id="rId5" display="https://wiki.warthunder.com/M3_Stuart" xr:uid="{38608848-4BA9-4CDC-AC26-E34B2EBE9C92}"/>
    <hyperlink ref="D5" r:id="rId6" display="https://imgur.com/a/tM5qoIQ" xr:uid="{8DB3C366-19C4-4084-8B06-E08EFDC61DEB}"/>
    <hyperlink ref="J5" r:id="rId7" location="M3early" display="http://afvdb.50megs.com/usa/m3stuart.html - M3early" xr:uid="{2D73899B-CC45-4262-BEB2-21E788708B9E}"/>
    <hyperlink ref="C6" r:id="rId8" display="https://wiki.warthunder.com/M3A1_Stuart" xr:uid="{10750563-6851-41E4-A078-D4D8A85C761F}"/>
    <hyperlink ref="D6" r:id="rId9" display="https://imgur.com/a/QjUNcGp" xr:uid="{8CA85058-5F43-432E-A1DA-6942DA96E7E9}"/>
    <hyperlink ref="J6" r:id="rId10" location="M4PERI417" display="http://afvdb.50megs.com/usa/pics/m3stuart/m3stuart.html - M4PERI417" xr:uid="{0DD37333-045B-4573-8793-11F2C75C1D80}"/>
    <hyperlink ref="C7" r:id="rId11" display="https://wiki.warthunder.com/M2" xr:uid="{535275FE-C045-4F5B-AE74-D13746BB69E9}"/>
    <hyperlink ref="D7" r:id="rId12" display="https://imgur.com/a/tM5qoIQ" xr:uid="{98CE4E40-C4F2-4B97-A801-70F131EBFF77}"/>
    <hyperlink ref="J7" r:id="rId13" display="https://www.ibiblio.org/hyperwar/USA/ref/FM/PDFs/FM23-80.pdf" xr:uid="{ECC8FCCE-5419-4DB2-87BB-217CDC8D201A}"/>
    <hyperlink ref="C8" r:id="rId14" display="https://wiki.warthunder.com/LVT(A)(1)" xr:uid="{49BC9467-D1F8-48E9-86D8-1AFFE38D5610}"/>
    <hyperlink ref="D8" r:id="rId15" display="https://imgur.com/a/QjUNcGp" xr:uid="{EB672386-2DA7-47AC-BE1D-7F5DC77F8896}"/>
    <hyperlink ref="J8" r:id="rId16" display="http://afvdb.50megs.com/usa/lvta1.html" xr:uid="{68CE6F6C-BB0F-40FF-BAD6-8C40D41503B7}"/>
    <hyperlink ref="C9" r:id="rId17" display="https://wiki.warthunder.com/M22" xr:uid="{1AB2C56B-234C-4DFD-9FE3-AD2AECFCFC93}"/>
    <hyperlink ref="J9" r:id="rId18" display="http://afvdb.50megs.com/usa/m22locust.html" xr:uid="{5A4B564E-8FD4-41AD-A97B-58BAEC0781CB}"/>
    <hyperlink ref="C10" r:id="rId19" display="https://wiki.warthunder.com/M13_MGMC" xr:uid="{ABA7E1CB-6AD9-40B2-B56D-956A9C9385E1}"/>
    <hyperlink ref="D10" r:id="rId20" display="https://imgur.com/a/BFj3VZd" xr:uid="{64319A79-BE4A-48D5-A1D4-0CF723917506}"/>
    <hyperlink ref="C11" r:id="rId21" display="https://wiki.warthunder.com/M15_CGMC" xr:uid="{A833DF30-62CA-45B8-9161-FFD16E06CC8A}"/>
    <hyperlink ref="D11" r:id="rId22" display="https://imgur.com/a/porp3dR" xr:uid="{2850444E-5556-45C0-9A7A-1D1E9AE1A97A}"/>
    <hyperlink ref="F11" r:id="rId23" display="https://imgur.com/a/porp3dR" xr:uid="{2898A80F-EA2E-450A-8F3A-9AC4071E3DF8}"/>
    <hyperlink ref="J11" r:id="rId24" location="RETS34" display="http://afvdb.50megs.com/usa/pics/mgmcm15/mgmcm15.html - RETS34" xr:uid="{C4A4CBDA-BC0D-40BD-B316-2792BF3CB293}"/>
    <hyperlink ref="C12" r:id="rId25" display="https://wiki.warthunder.com/M2A2" xr:uid="{D8A5BEAB-3ECE-475A-9BF6-25D52AE35809}"/>
    <hyperlink ref="D12" r:id="rId26" display="https://imgur.com/a/tM5qoIQ" xr:uid="{769AE59B-8A8C-4429-9433-609B81D2DD11}"/>
    <hyperlink ref="J12" r:id="rId27" location="M2A2" display="http://afvdb.50megs.com/usa/lighttankm2.html - M2A2" xr:uid="{2E6C1D63-BAB7-4BD7-AA9A-D09B0E5250E1}"/>
    <hyperlink ref="C13" r:id="rId28" display="https://wiki.warthunder.com/M8_Scott" xr:uid="{CABCEA9A-E28E-439A-A0EA-6644A7ACECE6}"/>
    <hyperlink ref="F13" r:id="rId29" display="https://imgur.com/a/u3qVtwU" xr:uid="{5F5C3CF1-FCD4-4CF6-855C-2DE7341D94D5}"/>
    <hyperlink ref="J13" r:id="rId30" location="M56TEL282_284" display="http://afvdb.50megs.com/usa/pics/75mmhmcm8/75mmhmcm8.html - M56TEL282_284" xr:uid="{094B67E4-8C5C-47BB-A1B1-9495240E9A72}"/>
    <hyperlink ref="C14" r:id="rId31" display="https://wiki.warthunder.com/M3_GMC" xr:uid="{7A5CC0FF-A4D6-42E0-8122-9C198A44611E}"/>
    <hyperlink ref="D14" r:id="rId32" display="https://imgur.com/a/nt6uBnX" xr:uid="{671A2F14-B94C-4F88-AD3B-25B436CAA985}"/>
    <hyperlink ref="J14" r:id="rId33" location="TELM33RETICLE44" display="http://afvdb.50megs.com/usa/pics/75mmgmcm3/75mmgmcm3.html - TELM33RETICLE44" xr:uid="{22055A35-2605-4CAE-B3F5-C31B6F14820A}"/>
    <hyperlink ref="B15" r:id="rId34" display="https://wiki.warthunder.com/Category:USA_ground_vehicles" xr:uid="{88C7B7F9-A56B-4A09-AB5D-1D409ABE1B37}"/>
    <hyperlink ref="C16" r:id="rId35" display="https://wiki.warthunder.com/M2A4_(1st_Arm.Div.)" xr:uid="{662F69E4-9134-459A-8A84-9059D6B1772F}"/>
    <hyperlink ref="D16" r:id="rId36" display="https://imgur.com/a/tM5qoIQ" xr:uid="{92FA6A11-59C7-49EF-B61E-09E46AD4724D}"/>
    <hyperlink ref="J16" r:id="rId37" location="M2A4M5A1TELESCOPE41" display="http://afvdb.50megs.com/usa/pics/lighttankm2/lighttankm2.html - M2A4M5A1TELESCOPE41" xr:uid="{66B94CEC-B7CC-46E7-A6E8-4E59C8AD52AA}"/>
    <hyperlink ref="C17" r:id="rId38" display="https://wiki.warthunder.com/LVT(A)(4)" xr:uid="{0D5AD977-0B33-4C2E-9181-FAFA38C8840F}"/>
    <hyperlink ref="D17" r:id="rId39" display="https://imgur.com/a/AZG1cce" xr:uid="{479D1A1E-F70B-4DB9-A5E5-877C80D6A9C5}"/>
    <hyperlink ref="F17" r:id="rId40" display="https://imgur.com/a/u3qVtwU" xr:uid="{69309256-DD38-4DB9-BF87-0F0C93995CCC}"/>
    <hyperlink ref="J17" r:id="rId41" display="http://afvdb.50megs.com/usa/lvta4.html" xr:uid="{4D8B63E6-A6B3-45A3-82EA-D15EA2FD3A17}"/>
    <hyperlink ref="C18" r:id="rId42" display="https://wiki.warthunder.com/M3A1_(USMC)" xr:uid="{4D5AEE98-9A25-47A2-9803-3AD19E48C65F}"/>
    <hyperlink ref="D18" r:id="rId43" display="https://imgur.com/a/QjUNcGp" xr:uid="{35FF624F-4718-4622-B3FC-C0193E65D095}"/>
    <hyperlink ref="J18" r:id="rId44" location="M4PERI417" display="http://afvdb.50megs.com/usa/pics/m3stuart/m3stuart.html - M4PERI417" xr:uid="{B6673FC6-7199-4524-A37A-91BD332B2D62}"/>
    <hyperlink ref="C19" r:id="rId45" display="https://wiki.warthunder.com/LVT(A)(1)_(TheRussianBadger)" xr:uid="{ED6031FB-29E6-4C3C-85E2-424844D5C1DD}"/>
    <hyperlink ref="D19" r:id="rId46" display="https://imgur.com/a/QjUNcGp" xr:uid="{22A6AB62-80DA-40A0-AE3F-BB6D4E44EFB9}"/>
    <hyperlink ref="J19" r:id="rId47" display="http://afvdb.50megs.com/usa/lvta1.html" xr:uid="{E2512638-A74C-4280-BDD2-5F5B5167545B}"/>
    <hyperlink ref="C20" r:id="rId48" display="https://wiki.warthunder.com/M8_LAC" xr:uid="{EB6DD1D1-D342-47DD-AE52-E1002B2DEF9C}"/>
    <hyperlink ref="D20" r:id="rId49" display="https://imgur.com/a/AZG1cce" xr:uid="{DD5B8D6F-6A95-4E5E-B956-37CF05FBEBE7}"/>
    <hyperlink ref="J20" r:id="rId50" display="http://afvdb.50megs.com/usa/lacm8.html" xr:uid="{4EE7C7E8-FFC6-43F2-ADD0-18E04553FB14}"/>
    <hyperlink ref="B21" r:id="rId51" display="https://wiki.warthunder.com/Category:USA_ground_vehicles" xr:uid="{B116CE31-7A24-40E9-BC6D-808846F11018}"/>
    <hyperlink ref="C22" r:id="rId52" display="https://wiki.warthunder.com/M5A1" xr:uid="{AD77CB24-7D67-4C66-BAD6-A0D41AFEDA68}"/>
    <hyperlink ref="D22" r:id="rId53" display="https://imgur.com/a/AZG1cce" xr:uid="{A36A4C75-BE0A-40E2-8FB9-9819F37132BB}"/>
    <hyperlink ref="C23" r:id="rId54" display="https://wiki.warthunder.com/M24" xr:uid="{932B14FB-BC0D-4540-A3A8-CA96FE57E815}"/>
    <hyperlink ref="D23" r:id="rId55" display="https://imgur.com/a/6CxgGxb" xr:uid="{BE96EFC9-ED6A-4AFC-8C7F-54B6C3747AAF}"/>
    <hyperlink ref="F23" r:id="rId56" display="https://imgur.com/a/T94vPuy" xr:uid="{A0CFF16D-7273-419A-A31B-339CA8A71882}"/>
    <hyperlink ref="C24" r:id="rId57" display="https://wiki.warthunder.com/M3_Lee" xr:uid="{2317499A-E15C-402D-89A3-3FCA921E3475}"/>
    <hyperlink ref="D24" r:id="rId58" display="https://imgur.com/a/QjUNcGp" xr:uid="{9360D7E6-44C0-4AC0-8EBB-631BAB06F44D}"/>
    <hyperlink ref="F24" r:id="rId59" display="https://imgur.com/a/vvw7Et7" xr:uid="{3E206BD7-FED7-4382-8D81-7E86AFB4257D}"/>
    <hyperlink ref="C25" r:id="rId60" display="https://wiki.warthunder.com/M4A1" xr:uid="{BD9D9550-03D4-40E3-9E65-76B351B058CA}"/>
    <hyperlink ref="D25" r:id="rId61" display="https://imgur.com/a/WSnrmsZ" xr:uid="{F8613B1D-16FC-4823-B37C-286980C6CA43}"/>
    <hyperlink ref="C26" r:id="rId62" display="https://wiki.warthunder.com/M4" xr:uid="{D3A832E6-2C13-471B-B82B-DAD2EEE8A346}"/>
    <hyperlink ref="D26" r:id="rId63" display="https://imgur.com/a/QjUNcGp" xr:uid="{726BD3A2-4CD0-432A-B302-AB0046B5C45D}"/>
    <hyperlink ref="F26" r:id="rId64" display="https://imgur.com/a/WSnrmsZ" xr:uid="{FF1FF434-5AC0-487A-925A-2B2CC4998374}"/>
    <hyperlink ref="C27" r:id="rId65" display="https://wiki.warthunder.com/M4A2" xr:uid="{B04C2F36-B113-4C4E-875D-84550E641487}"/>
    <hyperlink ref="D27" r:id="rId66" display="https://imgur.com/a/QjUNcGp" xr:uid="{171BE178-89C5-46D2-9EB1-1C1A5CF5CC5A}"/>
    <hyperlink ref="F27" r:id="rId67" display="https://imgur.com/a/WSnrmsZ" xr:uid="{3ED7F8EC-F83B-41AA-A1BF-C5C147B44001}"/>
    <hyperlink ref="C28" r:id="rId68" display="https://wiki.warthunder.com/M16_MGMC" xr:uid="{3E82EDA5-54D4-442F-8190-27EABE304C70}"/>
    <hyperlink ref="D28" r:id="rId69" display="https://imgur.com/a/BFj3VZd" xr:uid="{C5CDB8B5-95F9-4184-A9BD-C83D116B826E}"/>
    <hyperlink ref="J28" r:id="rId70" display="https://www.bits.de/NRANEU/others/amd-us-archive/Fm44-2%2856%29.pdf" xr:uid="{1BF6E18A-B78A-4BE8-9F63-D14059782E03}"/>
    <hyperlink ref="C29" r:id="rId71" display="https://wiki.warthunder.com/unit/us_t77e1" xr:uid="{A469E7B7-44A5-4413-88BB-8BC0BE0ABBDE}"/>
    <hyperlink ref="C30" r:id="rId72" display="https://wiki.warthunder.com/M4A3_(105)" xr:uid="{5EB604D8-F3B4-4685-9DE6-FB2D2D12F8FE}"/>
    <hyperlink ref="D30" r:id="rId73" display="https://imgur.com/a/jyc35KV" xr:uid="{9513F49E-3971-46F4-829B-8B7ACEF05E13}"/>
    <hyperlink ref="F30" r:id="rId74" display="https://imgur.com/a/jyc35KV" xr:uid="{9772ADAC-8EFC-42E9-BB59-2FA91C16B7F7}"/>
    <hyperlink ref="C31" r:id="rId75" display="https://wiki.warthunder.com/M10_GMC" xr:uid="{EC48143C-BFAD-4E01-BAE1-F12FCCDB7B25}"/>
    <hyperlink ref="D31" r:id="rId76" display="https://imgur.com/a/AZG1cce" xr:uid="{32341522-F0D1-49C4-B13E-7ED0569C2B8B}"/>
    <hyperlink ref="B32" r:id="rId77" display="https://wiki.warthunder.com/Category:USA_ground_vehicles" xr:uid="{4F01A931-86DE-4A06-AD2C-7CD07D687290}"/>
    <hyperlink ref="C33" r:id="rId78" display="https://wiki.warthunder.com/Stuart_VI_(5th_CAD)_(USA)" xr:uid="{ED92B5A0-2793-46B0-9C70-A53268507425}"/>
    <hyperlink ref="D33" r:id="rId79" display="https://imgur.com/a/AZG1cce" xr:uid="{A4AB4EA7-301C-4255-B8D9-95E8F785FC13}"/>
    <hyperlink ref="F33" r:id="rId80" display="https://imgur.com/a/QjUNcGp" xr:uid="{F348201C-4148-4BBD-A998-5F7D4108045A}"/>
    <hyperlink ref="C34" r:id="rId81" display="https://wiki.warthunder.com/Grant_I_(USA)" xr:uid="{0FBC7348-FC22-493A-934C-B9156C874B15}"/>
    <hyperlink ref="D34" r:id="rId82" display="https://imgur.com/a/QjUNcGp" xr:uid="{2E4739C4-CBF2-4716-8A37-9BBB1DE5E6EB}"/>
    <hyperlink ref="C35" r:id="rId83" display="https://wiki.warthunder.com/M4A5" xr:uid="{14218DA2-D328-45C6-9D01-0C0330B057EA}"/>
    <hyperlink ref="C36" r:id="rId84" display="https://wiki.warthunder.com/M24_(TL)" xr:uid="{FF648D70-5139-4CD5-913F-04C4DF3FEAE2}"/>
    <hyperlink ref="D36" r:id="rId85" display="https://imgur.com/a/6CxgGxb" xr:uid="{052787C0-9744-429D-B009-611D397FF225}"/>
    <hyperlink ref="F36" r:id="rId86" display="https://imgur.com/a/T94vPuy" xr:uid="{B19FF3D7-D57D-420F-8E20-D32894D76ABE}"/>
    <hyperlink ref="C37" r:id="rId87" display="https://wiki.warthunder.com/M4_(WT_Mobile)" xr:uid="{F625E0E7-03A2-4811-9611-00AF77E9BA0F}"/>
    <hyperlink ref="D37" r:id="rId88" display="https://imgur.com/a/QjUNcGp" xr:uid="{0381AA84-FDEE-46C9-A7C0-3F83B2B53B26}"/>
    <hyperlink ref="F37" r:id="rId89" display="https://imgur.com/a/WSnrmsZ" xr:uid="{D8517A6E-590A-410A-BFCB-6FFC8DBDE897}"/>
    <hyperlink ref="C38" r:id="rId90" display="https://wiki.warthunder.com/LVT(A)(4)_(ZIS-2)_(USA)" xr:uid="{631785DD-2F1C-463F-84D7-31D92F8508CB}"/>
    <hyperlink ref="J38" r:id="rId91" display="https://reibert.info/lots/pricel-zis-2-k-57-mm-pushke-ili-k-pulemetu.665128/" xr:uid="{F1088EA5-E718-4F23-B0D7-BF240F46B9EC}"/>
    <hyperlink ref="C39" r:id="rId92" display="https://wiki.warthunder.com/M5A1_TD" xr:uid="{F2371892-9E8B-4205-A4D3-5E8DB92C4DD1}"/>
    <hyperlink ref="D39" r:id="rId93" display="https://imgur.com/a/AZG1cce" xr:uid="{2898B9F4-6541-444C-9CAC-BF58719E44E9}"/>
    <hyperlink ref="F39" r:id="rId94" display="https://imgur.com/a/QjUNcGp" xr:uid="{9C4B8A25-0D3E-4047-BB74-659E1066B5FD}"/>
    <hyperlink ref="C40" r:id="rId95" display="https://wiki.warthunder.com/M8A1_GMC" xr:uid="{3D6A72C1-7C98-4D37-9CDF-7625DEC7EE90}"/>
    <hyperlink ref="J40" r:id="rId96" display="https://tanks-encyclopedia.com/75-mm-gun-m3-on-howitzer-motor-carriage-m8-chassis/" xr:uid="{D69EA7F6-DA1C-42D5-B490-A9182FDC934D}"/>
    <hyperlink ref="C41" r:id="rId97" display="https://wiki.warthunder.com/T18E2" xr:uid="{87F80A0D-2477-41AA-B04D-0D599604AC3A}"/>
    <hyperlink ref="B42" r:id="rId98" display="https://wiki.warthunder.com/Category:Sweden_ground_vehicles" xr:uid="{D57CBEB9-6CC0-4156-8652-4B89FDEC3C9F}"/>
    <hyperlink ref="C43" r:id="rId99" display="https://wiki.warthunder.com/M18_GMC" xr:uid="{F4EB010A-ACB3-416A-B128-45C733B0F999}"/>
    <hyperlink ref="D43" r:id="rId100" display="https://imgur.com/a/KalhOZk" xr:uid="{18DB007B-20B5-486C-888E-E7B1E44798E9}"/>
    <hyperlink ref="F43" r:id="rId101" display="https://imgur.com/a/fAOD4Sc" xr:uid="{AB07633E-E21A-46E0-97C7-A4C5E5FFB566}"/>
    <hyperlink ref="C44" r:id="rId102" display="https://wiki.warthunder.com/M4A1_(76)_W" xr:uid="{2DD4298A-B020-46A7-9F7E-581881FE3AFA}"/>
    <hyperlink ref="D44" r:id="rId103" display="https://imgur.com/a/6CxgGxb" xr:uid="{0F2D128A-3B8B-4F0C-9473-1DEB38D87601}"/>
    <hyperlink ref="F44" r:id="rId104" display="https://imgur.com/a/fAOD4Sc" xr:uid="{9F023C48-165D-426E-B645-708ADDC26C3E}"/>
    <hyperlink ref="C45" r:id="rId105" display="https://wiki.warthunder.com/M4A2_(76)_W" xr:uid="{C2BE8CC8-CE05-4FC7-92E8-1B67ECDF380B}"/>
    <hyperlink ref="D45" r:id="rId106" display="https://imgur.com/a/6CxgGxb" xr:uid="{72ACA9C1-7E02-4EFD-8071-DA393579CABD}"/>
    <hyperlink ref="F45" r:id="rId107" display="https://imgur.com/a/fAOD4Sc" xr:uid="{8FF0313D-7C50-47CF-AB3E-7040566A9F20}"/>
    <hyperlink ref="C46" r:id="rId108" display="https://wiki.warthunder.com/M4A3_(76)_W" xr:uid="{DE3651E6-1B87-4169-9A65-818662C589CD}"/>
    <hyperlink ref="D46" r:id="rId109" display="https://imgur.com/a/6CxgGxb" xr:uid="{4E848818-8AA6-4F39-A9C6-D1C636918D88}"/>
    <hyperlink ref="F46" r:id="rId110" display="https://imgur.com/a/fAOD4Sc" xr:uid="{6BF2DF25-BE49-401F-AAAD-FC363FCEDD59}"/>
    <hyperlink ref="C47" r:id="rId111" display="https://wiki.warthunder.com/M6A1" xr:uid="{310243F5-0FF1-4789-B512-A2103082D46E}"/>
    <hyperlink ref="C48" r:id="rId112" display="https://wiki.warthunder.com/T1E1" xr:uid="{74C2F088-6A96-49F5-9A2C-8C39A55A8F23}"/>
    <hyperlink ref="C49" r:id="rId113" display="https://wiki.warthunder.com/M4A3E2" xr:uid="{612F28E0-0553-402F-B067-19251090923E}"/>
    <hyperlink ref="D49" r:id="rId114" display="https://imgur.com/a/6CxgGxb" xr:uid="{B09D13F6-D244-4B49-A4A9-6C4EF9734148}"/>
    <hyperlink ref="F49" r:id="rId115" display="https://imgur.com/a/X7CotwD" xr:uid="{98FC9BCF-EEB7-47EE-9D99-4EDBFE66808A}"/>
    <hyperlink ref="C50" r:id="rId116" display="https://wiki.warthunder.com/T1E1_(90)" xr:uid="{0F3DE886-CC35-4D7A-A0D9-884CFBAD0EAA}"/>
    <hyperlink ref="C51" r:id="rId117" display="https://wiki.warthunder.com/M19A1" xr:uid="{E70F96C3-68EB-4C26-ABF4-B7B77C4219F1}"/>
    <hyperlink ref="C52" r:id="rId118" display="https://wiki.warthunder.com/M42" xr:uid="{0075C974-07C2-4BDB-B4EA-7573C8C77F90}"/>
    <hyperlink ref="K52" r:id="rId119" display="https://live.warthunder.com/post/737621/en/" xr:uid="{644429DF-D24F-4F8C-B404-96B5281F1479}"/>
    <hyperlink ref="C53" r:id="rId120" display="https://wiki.warthunder.com/unit/us_m44" xr:uid="{8ACA49F1-020A-4A4A-846C-8208DBAE7C06}"/>
    <hyperlink ref="D53" r:id="rId121" display="https://imgur.com/a/FA2Uf8R" xr:uid="{0D93CC88-B51C-4F61-A28B-7F19D5FA6D5D}"/>
    <hyperlink ref="F53" r:id="rId122" display="https://imgur.com/a/u3qVtwU" xr:uid="{6267A1C6-1698-4A38-84E4-5E49DB08C22D}"/>
    <hyperlink ref="C54" r:id="rId123" display="https://wiki.warthunder.com/M36_GMC" xr:uid="{705BB1E3-CE38-4A16-B673-A2F49782763B}"/>
    <hyperlink ref="D54" r:id="rId124" display="https://imgur.com/a/6CxgGxb" xr:uid="{A44C95D8-0DAF-4DC5-B5B2-6B9DDFFC2A0D}"/>
    <hyperlink ref="F54" r:id="rId125" display="https://imgur.com/a/u3qVtwU" xr:uid="{A3AAD3B0-E1CB-4A3B-9053-331A1147A753}"/>
    <hyperlink ref="J54" r:id="rId126" display="http://afvdb.50megs.com/usa/90mmgmcm36.html" xr:uid="{387D830D-5817-4F4E-9CFF-96CB74064C9F}"/>
    <hyperlink ref="C55" r:id="rId127" display="https://wiki.warthunder.com/M36B2" xr:uid="{2C88C0C5-CEA1-4023-A396-CFE0B63E484E}"/>
    <hyperlink ref="D55" r:id="rId128" display="https://imgur.com/a/6CxgGxb" xr:uid="{E4F5D03A-0608-4F2B-B276-6A21323F94C6}"/>
    <hyperlink ref="F55" r:id="rId129" display="https://imgur.com/a/u3qVtwU" xr:uid="{8261EB62-A7CC-4BA3-9AA7-F70BC2BE9E81}"/>
    <hyperlink ref="J55" r:id="rId130" display="http://afvdb.50megs.com/usa/90mmgmcm36.html" xr:uid="{8FAF6D8F-420F-4293-B136-7FFC99A339EE}"/>
    <hyperlink ref="B56" r:id="rId131" display="https://wiki.warthunder.com/Category:USA_ground_vehicles" xr:uid="{E709B574-BEFE-4E03-9060-5C1AF42D3B25}"/>
    <hyperlink ref="C57" r:id="rId132" display="https://wiki.warthunder.com/Calliope" xr:uid="{4BA94C59-9699-4B9D-934D-11C17094182F}"/>
    <hyperlink ref="D57" r:id="rId133" display="https://imgur.com/a/QjUNcGp" xr:uid="{BABC8AC4-D931-426F-85FC-BE477E12B191}"/>
    <hyperlink ref="F57" r:id="rId134" display="https://imgur.com/a/WSnrmsZ" xr:uid="{C5F3B0F4-413D-4F16-937E-EA0B9C8E3069}"/>
    <hyperlink ref="C58" r:id="rId135" display="https://wiki.warthunder.com/T14" xr:uid="{3BE196E0-19C0-418B-AC16-51E1C935AC43}"/>
    <hyperlink ref="C59" r:id="rId136" display="https://wiki.warthunder.com/Cobra_King" xr:uid="{513B5932-005D-4CBE-8BEA-2D6F63906CA7}"/>
    <hyperlink ref="D59" r:id="rId137" display="https://imgur.com/a/6CxgGxb" xr:uid="{35BF3B74-EC25-4016-9645-7D7495D4D68D}"/>
    <hyperlink ref="F59" r:id="rId138" display="https://imgur.com/a/X7CotwD" xr:uid="{FF4D31E4-10C4-449A-A80D-494BEAA38564}"/>
    <hyperlink ref="C60" r:id="rId139" display="https://wiki.warthunder.com/T55E1" xr:uid="{0B5AB91C-A6BE-4CE9-9FD4-7A9391911575}"/>
    <hyperlink ref="D60" r:id="rId140" display="https://imgur.com/a/u3qVtwU" xr:uid="{5CADAC77-EC06-47DB-8874-BB5461078877}"/>
    <hyperlink ref="C61" r:id="rId141" display="https://wiki.warthunder.com/M18_%22Black_Cat%22" xr:uid="{D5D73930-0E69-44DD-9199-2141FC4F317B}"/>
    <hyperlink ref="F61" r:id="rId142" display="https://imgur.com/a/fAOD4Sc" xr:uid="{D03608EC-8190-4BAD-AAF7-5039E62ED141}"/>
    <hyperlink ref="B62" r:id="rId143" display="https://wiki.warthunder.com/Category:USA_ground_vehicles" xr:uid="{9A5ED44B-1636-4605-8CA9-F1A59EA65029}"/>
    <hyperlink ref="C63" r:id="rId144" display="https://wiki.warthunder.com/M41A1" xr:uid="{2813E287-B3F2-458B-86F0-DF36DB813EC1}"/>
    <hyperlink ref="F63" r:id="rId145" display="https://imgur.com/a/K3ssmAK" xr:uid="{07B0EC7D-A1EB-49F3-9AA4-D48D34F9F245}"/>
    <hyperlink ref="C64" r:id="rId146" display="https://wiki.warthunder.com/T92" xr:uid="{E49E3BFE-5F2E-4EFB-A71A-FFCF567852D4}"/>
    <hyperlink ref="C65" r:id="rId147" display="https://wiki.warthunder.com/M4/T26" xr:uid="{5B3CB70C-14C7-46F8-882E-5B6D263A0545}"/>
    <hyperlink ref="D65" r:id="rId148" display="https://imgur.com/a/6CxgGxb" xr:uid="{68D175DF-10BA-4EF1-B6EE-E8CD4CDDD315}"/>
    <hyperlink ref="C66" r:id="rId149" display="https://wiki.warthunder.com/T25" xr:uid="{2765F4EF-B142-40FE-A2F4-255C31BC3F00}"/>
    <hyperlink ref="D66" r:id="rId150" display="https://imgur.com/a/6CxgGxb" xr:uid="{79EB8AB9-B4A0-49E1-960A-16D5ED4AC649}"/>
    <hyperlink ref="C67" r:id="rId151" display="https://wiki.warthunder.com/M26" xr:uid="{4D18B74B-5694-46AE-9A9F-0721224F9D1B}"/>
    <hyperlink ref="D67" r:id="rId152" display="https://imgur.com/a/6CxgGxb" xr:uid="{9CF73915-8E20-450C-AAE3-92255BB91F4B}"/>
    <hyperlink ref="F67" r:id="rId153" display="https://imgur.com/a/T94vPuy" xr:uid="{E05821B6-9E82-42CA-AD59-C4520455B9ED}"/>
    <hyperlink ref="C68" r:id="rId154" display="https://wiki.warthunder.com/M46" xr:uid="{F7F36E0E-57CE-4122-B10D-444EB3FB33EE}"/>
    <hyperlink ref="F68" r:id="rId155" display="https://imgur.com/a/T94vPuy" xr:uid="{26E260B6-C037-4AC2-BE31-867D8CCBCF19}"/>
    <hyperlink ref="C69" r:id="rId156" display="https://wiki.warthunder.com/M4A3E2_(76)_W" xr:uid="{C302B5EE-A82F-4BA3-BA40-273BCDAA3094}"/>
    <hyperlink ref="D69" r:id="rId157" display="https://imgur.com/a/6CxgGxb" xr:uid="{A78DD777-FEE8-4E85-A2FF-A268C8AA3068}"/>
    <hyperlink ref="C70" r:id="rId158" display="https://wiki.warthunder.com/T26E5" xr:uid="{75D9CB38-D093-44B5-92C5-6B2AD17795D9}"/>
    <hyperlink ref="F70" r:id="rId159" display="https://imgur.com/a/T94vPuy" xr:uid="{087EBF28-FBF3-4C5B-868B-8670EB60348E}"/>
    <hyperlink ref="C71" r:id="rId160" display="https://wiki.warthunder.com/T26E1-1" xr:uid="{66561221-E468-4B8B-B6AF-CBB304061B98}"/>
    <hyperlink ref="D71" r:id="rId161" display="https://imgur.com/a/6CxgGxb" xr:uid="{0311585F-DBD6-4B78-9B71-92FD7179EA98}"/>
    <hyperlink ref="J71" r:id="rId162" display="https://tanks-encyclopedia.com/ww2/us/t26e4-super-pershing/" xr:uid="{A920E6F5-DB91-41BE-A020-BC0DC25064F3}"/>
    <hyperlink ref="C72" r:id="rId163" display="https://wiki.warthunder.com/T34" xr:uid="{3F84DEDF-E08E-4E90-987E-B4C57F30C71E}"/>
    <hyperlink ref="C73" r:id="rId164" display="https://wiki.warthunder.com/unit/us_skink_aa" xr:uid="{73BD4956-261C-49EC-8B51-770BF3BA2144}"/>
    <hyperlink ref="C74" r:id="rId165" display="https://wiki.warthunder.com/M109A1" xr:uid="{2B31D229-6FE6-4A31-9D0E-1C676C055FC8}"/>
    <hyperlink ref="C75" r:id="rId166" display="https://wiki.warthunder.com/M56" xr:uid="{FCFE992E-8D91-4719-A963-DCAC2C9A506F}"/>
    <hyperlink ref="C76" r:id="rId167" display="https://wiki.warthunder.com/M50" xr:uid="{2FA182FE-9B9C-4AB2-81D6-CFEA65CD68DE}"/>
    <hyperlink ref="D76" r:id="rId168" display="https://imgur.com/a/yOSbpqX" xr:uid="{E7936166-F52A-458C-BC25-D596600698BF}"/>
    <hyperlink ref="B77" r:id="rId169" display="https://wiki.warthunder.com/Category:USA_ground_vehicles" xr:uid="{FCF34DAB-14E6-48C5-9846-ABA244ED0573}"/>
    <hyperlink ref="C78" r:id="rId170" display="https://wiki.warthunder.com/Super_Hellcat" xr:uid="{028DC80D-50AC-4A37-9658-99F9F21143EF}"/>
    <hyperlink ref="C79" r:id="rId171" display="https://wiki.warthunder.com/T20" xr:uid="{5FE73471-7B96-4BBE-9DDA-51ACBDC8F601}"/>
    <hyperlink ref="D79" r:id="rId172" display="https://imgur.com/a/6CxgGxb" xr:uid="{539C87DC-07DD-4A10-B897-4D9A8C4A8BC6}"/>
    <hyperlink ref="C80" r:id="rId173" display="https://wiki.warthunder.com/M26_T99" xr:uid="{81C05E63-58CE-4A38-8118-B97951978960}"/>
    <hyperlink ref="D80" r:id="rId174" display="https://imgur.com/a/6CxgGxb" xr:uid="{52570376-AF8B-4717-901A-5B17420D864A}"/>
    <hyperlink ref="F80" r:id="rId175" display="https://imgur.com/a/T94vPuy" xr:uid="{8953D1AA-5711-4CBE-A722-3C762651874F}"/>
    <hyperlink ref="C81" r:id="rId176" display="https://wiki.warthunder.com/M26E1" xr:uid="{F23AE494-FC9E-43BC-AB8A-80D7AAAE1800}"/>
    <hyperlink ref="C82" r:id="rId177" display="https://wiki.warthunder.com/M46_%22Tiger%22" xr:uid="{773DBB20-16A9-4599-BAD8-CE0E67892B62}"/>
    <hyperlink ref="F82" r:id="rId178" display="https://imgur.com/a/T94vPuy" xr:uid="{8A3E0512-DB4F-44F6-8445-3AB8A8856FD3}"/>
    <hyperlink ref="C83" r:id="rId179" display="https://wiki.warthunder.com/T28" xr:uid="{DE2E8DCC-059C-4A9C-83F3-356B9FB57CBE}"/>
    <hyperlink ref="J83" r:id="rId180" display="https://old-forum.warthunder.com/index.php?/topic/514506-28-07-2021-t139t140-telescopic-sight-wrong-magnification-field-of-view/" xr:uid="{143D7589-9482-4C5C-BD7F-7661EBD88BD6}"/>
    <hyperlink ref="C84" r:id="rId181" display="https://wiki.warthunder.com/M551(76)" xr:uid="{50F3172D-0D43-4531-8969-F24187242C7A}"/>
    <hyperlink ref="D84" r:id="rId182" display="https://imgur.com/a/LuQZX3i" xr:uid="{7FB6EAA7-17E6-4FCD-9331-9B7F8C414E0C}"/>
    <hyperlink ref="F84" r:id="rId183" display="https://imgur.com/a/vBcPmQT" xr:uid="{06553BE1-AE89-4A0E-9D45-C4A4ED9034BF}"/>
    <hyperlink ref="C85" r:id="rId184" display="https://wiki.warthunder.com/T30" xr:uid="{0BFE86E7-370E-4C90-85D4-A886C11F2382}"/>
    <hyperlink ref="C86" r:id="rId185" display="https://wiki.warthunder.com/M6A2E1" xr:uid="{0CE192DD-5464-4238-94B6-F73B57FFB6A5}"/>
    <hyperlink ref="F86" r:id="rId186" display="https://imgur.com/a/T94vPuy" xr:uid="{1B9F711B-AEB3-45C0-8547-E65689A916EB}"/>
    <hyperlink ref="J86" r:id="rId187" display="https://www.patreon.com/posts/detroit-arsenal-50389573" xr:uid="{15F409C0-E360-43AC-B2C8-6808A055CA69}"/>
    <hyperlink ref="C87" r:id="rId188" display="https://wiki.warthunder.com/T29" xr:uid="{AAD9A191-05E4-4744-9EB1-DA89D816B180}"/>
    <hyperlink ref="B88" r:id="rId189" display="https://wiki.warthunder.com/Category:USA_ground_vehicles" xr:uid="{212FD657-AF63-47E9-A683-C1AB80E218CB}"/>
    <hyperlink ref="C89" r:id="rId190" display="https://wiki.warthunder.com/XM800T" xr:uid="{7F05B216-7871-4503-AF7B-4B5760267314}"/>
    <hyperlink ref="C90" r:id="rId191" display="https://wiki.warthunder.com/M47" xr:uid="{0402ACC1-F54A-4F0D-851E-43A017DB7C85}"/>
    <hyperlink ref="D90" r:id="rId192" display="https://imgur.com/a/C5CnSfL" xr:uid="{DC24AA0B-DFA5-4181-BAB9-E6BE6C2091DC}"/>
    <hyperlink ref="F90" r:id="rId193" display="https://imgur.com/a/K3ssmAK" xr:uid="{50996BF2-C5F1-4C68-8A9C-58A66A388107}"/>
    <hyperlink ref="J90" r:id="rId194" location="M20PERI43" display="http://afvdb.50megs.com/usa/pics/m47patton/m47patton.html - M20PERI43" xr:uid="{10C22355-70C9-4426-B179-7335E12A9B58}"/>
    <hyperlink ref="C91" r:id="rId195" display="https://wiki.warthunder.com/M48A1" xr:uid="{71F01363-CD22-4A10-AD29-50DAA39DAE0A}"/>
    <hyperlink ref="D91" r:id="rId196" display="https://imgur.com/a/SrvRXR5" xr:uid="{72D9583A-696D-4339-B020-90B0B913109D}"/>
    <hyperlink ref="F91" r:id="rId197" display="https://imgur.com/a/K3ssmAK" xr:uid="{DF62CFC0-CEB0-4D56-BE7E-DA3CBE17BEB9}"/>
    <hyperlink ref="C92" r:id="rId198" display="https://wiki.warthunder.com/M60" xr:uid="{A4B1001D-B8AA-4370-823F-0B46700BA5A9}"/>
    <hyperlink ref="F92" r:id="rId199" display="https://imgur.com/a/K3ssmAK" xr:uid="{58573BDE-38F6-4F6B-A3CD-9F1BC66B4DA3}"/>
    <hyperlink ref="J92" r:id="rId200" location="M60GUNNERSIGHTS106-110" display="http://afvdb.50megs.com/usa/pics/m60/m60.html - M60GUNNERSIGHTS106-110" xr:uid="{299062E1-1954-45F1-8EDF-CC11F69EF87A}"/>
    <hyperlink ref="C93" r:id="rId201" display="https://wiki.warthunder.com/T32" xr:uid="{49CC104B-8EC2-4973-B7AC-50D01B34A981}"/>
    <hyperlink ref="C94" r:id="rId202" display="https://wiki.warthunder.com/T32E1" xr:uid="{5A4EBB18-831C-4AB8-9162-578DE973B00D}"/>
    <hyperlink ref="C95" r:id="rId203" display="https://wiki.warthunder.com/M103" xr:uid="{F162F124-A4EA-4E96-9C72-CAA2F5DBA1B0}"/>
    <hyperlink ref="F95" r:id="rId204" display="https://imgur.com/a/K3ssmAK" xr:uid="{4560A18A-D1D9-4113-9658-B0D1B675504C}"/>
    <hyperlink ref="C96" r:id="rId205" display="https://wiki.warthunder.com/M163" xr:uid="{7861CC67-9322-4A82-AA84-B41C87FE1984}"/>
    <hyperlink ref="F96" r:id="rId206" display="https://imgur.com/a/computing-sight-m61-SooJJVl" xr:uid="{33C9BC50-A032-4D36-AC62-6881F9697C38}"/>
    <hyperlink ref="J96" r:id="rId207" display="https://archive.org/details/TM9235030010M163VADS/mode/2up" xr:uid="{A0946450-6ED9-4BAD-8A78-3ACF353286A9}"/>
    <hyperlink ref="C97" r:id="rId208" display="https://wiki.warthunder.com/T95" xr:uid="{82AF5F39-E4C8-451C-B83F-190672391DF8}"/>
    <hyperlink ref="J97" r:id="rId209" display="https://old-forum.warthunder.com/index.php?/topic/514506-28-07-2021-t139t140-telescopic-sight-wrong-magnification-field-of-view/" xr:uid="{4D5314DF-82C0-4201-94E3-1520545F6BED}"/>
    <hyperlink ref="B98" r:id="rId210" display="https://wiki.warthunder.com/Category:USA_ground_vehicles" xr:uid="{CE18A5AE-F8D1-4BF6-B32B-FC566A215EF7}"/>
    <hyperlink ref="C99" r:id="rId211" display="https://wiki.warthunder.com/M728_CEV" xr:uid="{C96302C3-1010-4B32-B809-C931EE9D9864}"/>
    <hyperlink ref="C100" r:id="rId212" display="https://wiki.warthunder.com/T54E2" xr:uid="{4D997074-8507-4FEA-939D-E964F346C5D9}"/>
    <hyperlink ref="C101" r:id="rId213" display="https://wiki.warthunder.com/T54E1" xr:uid="{E2C823EC-D52C-4708-BACB-E1EA7DBDA860}"/>
    <hyperlink ref="D101" r:id="rId214" display="https://imgur.com/a/K3ssmAK" xr:uid="{C7240F97-E03D-4C5C-9CC2-DCF126D1FF4B}"/>
    <hyperlink ref="C102" r:id="rId215" display="https://wiki.warthunder.com/T114" xr:uid="{8DC71912-3DE6-401B-B023-DD1FEAAD2D40}"/>
    <hyperlink ref="J102" r:id="rId216" display="https://apps.dtic.mil/sti/tr/pdf/AD0015315.pdf" xr:uid="{72F5C0BB-66B4-48DE-B5F4-E9BC0F002382}"/>
    <hyperlink ref="C103" r:id="rId217" display="https://wiki.warthunder.com/Magach_3_(ERA)_(USA)" xr:uid="{0B48B8FE-9C92-4908-B0E0-0A932F11D193}"/>
    <hyperlink ref="B104" r:id="rId218" display="https://wiki.warthunder.com/Category:USA_ground_vehicles" xr:uid="{8BB219E8-B9F2-487F-993D-182439ACC8F4}"/>
    <hyperlink ref="C105" r:id="rId219" display="https://wiki.warthunder.com/M551" xr:uid="{59000BEB-D796-4C50-AD61-0E54501372FA}"/>
    <hyperlink ref="D105" r:id="rId220" display="https://imgur.com/a/LuQZX3i" xr:uid="{7E385D6F-C78F-46C7-9827-06616F978EDC}"/>
    <hyperlink ref="F105" r:id="rId221" display="https://imgur.com/a/vBcPmQT" xr:uid="{EF5BC672-2C11-42F9-A1A4-8967BB47DAFD}"/>
    <hyperlink ref="C106" r:id="rId222" display="https://wiki.warthunder.com/M3_Bradley" xr:uid="{83437745-D17D-4CD6-A410-D37B2B51554A}"/>
    <hyperlink ref="D106" r:id="rId223" display="https://imgur.com/a/qzAi8hc" xr:uid="{BB027D8B-BDAB-445F-BFFA-E15023E29AD1}"/>
    <hyperlink ref="F106" r:id="rId224" display="https://imgur.com/a/KA8OBMU" xr:uid="{FF45A28C-BDD7-48C4-B41E-2517C95AD48E}"/>
    <hyperlink ref="J106" r:id="rId225" display="https://www.globalsecurity.org/military/library/policy/army/fm/3-22-1/fm3-22-1.pdf" xr:uid="{B9BF2B4A-C6A9-413E-9A3C-885962689105}"/>
    <hyperlink ref="C107" r:id="rId226" display="https://wiki.warthunder.com/M60A1_(AOS)" xr:uid="{504AAFD1-6EC8-44FB-A4B9-C46CE368574C}"/>
    <hyperlink ref="F107" r:id="rId227" display="https://imgur.com/a/K3ssmAK" xr:uid="{3856D702-E58A-40E7-834B-F8D1CDB5536B}"/>
    <hyperlink ref="J107" r:id="rId228" location="M105DRETICLE2-340" display="http://afvdb.50megs.com/usa/pics/m60/m60.html - M105DRETICLE2-340" xr:uid="{B764BC57-BE73-487B-BF3E-33E76C1D383D}"/>
    <hyperlink ref="C108" r:id="rId229" display="https://wiki.warthunder.com/M60A1_RISE_(P)" xr:uid="{7E8EA586-7F85-454C-99A4-6C490BF92B99}"/>
    <hyperlink ref="F108" r:id="rId230" display="https://imgur.com/a/K3ssmAK" xr:uid="{B1E45D7A-D116-4FF4-88A0-7EDF92D117D8}"/>
    <hyperlink ref="J108" r:id="rId231" location="M105DRETICLE2-340" display="http://afvdb.50megs.com/usa/pics/m60/m60.html - M105DRETICLE2-340" xr:uid="{A4008E8A-F342-46B4-9870-6BCD9E25AE94}"/>
    <hyperlink ref="C109" r:id="rId232" display="https://wiki.warthunder.com/M60A3_TTS" xr:uid="{3B55E915-79DB-45D4-8949-DD4A871D0EC4}"/>
    <hyperlink ref="D109" r:id="rId233" display="https://imgur.com/a/AX6L6w3" xr:uid="{532C2DC6-47BD-49F3-A2D4-97E37098D6EF}"/>
    <hyperlink ref="C110" r:id="rId234" display="https://wiki.warthunder.com/T95E1" xr:uid="{E4699104-C990-4C1D-B9C9-0A77EC722474}"/>
    <hyperlink ref="C111" r:id="rId235" display="https://wiki.warthunder.com/XM803" xr:uid="{F30CADE6-421C-445F-B576-2342B1D7EB4A}"/>
    <hyperlink ref="D111" r:id="rId236" display="https://imgur.com/a/BIscCJA" xr:uid="{EB7105E9-5864-4827-99A1-A0D5D4360E90}"/>
    <hyperlink ref="C112" r:id="rId237" display="https://wiki.warthunder.com/MBT-70" xr:uid="{A6B82324-096B-4479-B4B3-D903CBD22746}"/>
    <hyperlink ref="J112" r:id="rId238" display="https://live.warthunder.com/post/673379/en/" xr:uid="{E8F3C601-E1E3-4395-B129-CBD4CC42F16B}"/>
    <hyperlink ref="C113" r:id="rId239" display="https://wiki.warthunder.com/M247" xr:uid="{94DD7D22-D0D4-44A1-AD6D-12060BD75F9D}"/>
    <hyperlink ref="C114" r:id="rId240" display="https://wiki.warthunder.com/Imp.Chaparral" xr:uid="{EA22FF3D-A84C-43EE-B936-F0D2A8FE4B59}"/>
    <hyperlink ref="D114" r:id="rId241" display="https://imgur.com/a/p1tQwii" xr:uid="{6D9DFAC4-868E-4A78-B975-CDB4DB55C569}"/>
    <hyperlink ref="F114" r:id="rId242" display="https://imgur.com/a/XMCZBs0" xr:uid="{A07302CB-81ED-4A4B-8133-F7C39337BCA8}"/>
    <hyperlink ref="C115" r:id="rId243" display="https://wiki.warthunder.com/M60A2" xr:uid="{541BD862-3EE7-46AB-A907-177CFCAE3267}"/>
    <hyperlink ref="F115" r:id="rId244" display="https://imgur.com/a/nJU64X6" xr:uid="{75782C57-A458-47FC-BEA7-944AEF28D56E}"/>
    <hyperlink ref="J115" r:id="rId245" location="M60A2GUNNERPERI2-40" display="http://afvdb.50megs.com/usa/pics/m60/m60.html - M60A2GUNNERPERI2-40" xr:uid="{F34442F3-EA80-4D1D-A959-C50C1835B1B2}"/>
    <hyperlink ref="B116" r:id="rId246" display="https://wiki.warthunder.com/Category:USA_ground_vehicles" xr:uid="{FAEABE98-76DB-438C-ABC0-60F3A319FDD6}"/>
    <hyperlink ref="C117" r:id="rId247" display="https://wiki.warthunder.com/M901" xr:uid="{4A8B7F8A-8897-4982-9780-14A278FF6676}"/>
    <hyperlink ref="D117" r:id="rId248" display="https://imgur.com/a/RxBsYkZ" xr:uid="{4EC14596-0B8A-43D0-B6E7-1F2B9039CE6C}"/>
    <hyperlink ref="C118" r:id="rId249" display="https://wiki.warthunder.com/XM1_(Chrysler)" xr:uid="{5876389F-01F1-4721-B03F-00954D17D696}"/>
    <hyperlink ref="D118" r:id="rId250" display="https://imgur.com/a/bksKTMA" xr:uid="{34E38FBD-A5D9-49B8-B22C-0BE3B267A28C}"/>
    <hyperlink ref="F118" r:id="rId251" display="https://imgur.com/a/LP0Wa1M" xr:uid="{56AD8ED8-C360-4A1C-9195-11CF7E16C130}"/>
    <hyperlink ref="J118" r:id="rId252" display="https://youtu.be/WDs5oQW1vNA?t=1176" xr:uid="{5ACA2A47-161F-4A56-922D-3C66F781E846}"/>
    <hyperlink ref="C119" r:id="rId253" display="https://wiki.warthunder.com/XM1_(GM)" xr:uid="{68D70895-C11A-4DFC-A76A-E4C8E6C20540}"/>
    <hyperlink ref="D119" r:id="rId254" display="https://imgur.com/a/xm1-general-motors-fcs-p4QEdWb" xr:uid="{0152488C-980F-458F-AAB1-17F19CE226AF}"/>
    <hyperlink ref="F119" r:id="rId255" display="https://imgur.com/a/xm1-general-motors-fcs-p4QEdWb" xr:uid="{C0784E43-9C20-4059-BE8D-1E3F90B67915}"/>
    <hyperlink ref="J119" r:id="rId256" display="https://youtu.be/iUwagEWmMdE?t=24" xr:uid="{88804B16-82A7-44C0-8830-397A04A02B98}"/>
    <hyperlink ref="C120" r:id="rId257" display="https://wiki.warthunder.com/Merkava_Mk.1_(USA)" xr:uid="{26DC3FD7-91C6-4E72-B18E-0EEA8CBDD8BB}"/>
    <hyperlink ref="D120" r:id="rId258" display="https://imgur.com/a/oIJlkLg" xr:uid="{4A628985-F6BC-48A1-99FC-84BB931C2493}"/>
    <hyperlink ref="C121" r:id="rId259" display="https://wiki.warthunder.com/Merkava_Mk.2B_(USA)" xr:uid="{FD608E0B-0B51-41AB-9557-7D3A0CCB59F7}"/>
    <hyperlink ref="D121" r:id="rId260" display="https://imgur.com/a/mmglMIR" xr:uid="{2C41EEB3-6ECB-4A44-885A-A28E2DC3553C}"/>
    <hyperlink ref="C122" r:id="rId261" display="https://wiki.warthunder.com/XM8" xr:uid="{C5EF8F5D-FCB9-4F16-BC6A-C1DB2E746930}"/>
    <hyperlink ref="B123" r:id="rId262" display="https://wiki.warthunder.com/Category:USA_ground_vehicles" xr:uid="{B418372F-9D8C-4263-9244-94BA325B7867}"/>
    <hyperlink ref="C124" r:id="rId263" display="https://wiki.warthunder.com/M3A3_Bradley" xr:uid="{5880B5FE-C513-4FD5-A3B4-AF9306123E27}"/>
    <hyperlink ref="D124" r:id="rId264" display="https://imgur.com/a/j4GMm1o" xr:uid="{9F615D37-DA34-41C4-9E3D-ACCB251604DC}"/>
    <hyperlink ref="F124" r:id="rId265" display="https://imgur.com/a/j4GMm1o" xr:uid="{CB5F3E82-D0AE-4BE4-9311-E9009BE8B342}"/>
    <hyperlink ref="H124" r:id="rId266" display="https://imgur.com/a/KA8OBMU" xr:uid="{58D872C3-C718-41A0-85FA-9EA0FDE9CF09}"/>
    <hyperlink ref="C125" r:id="rId267" display="https://wiki.warthunder.com/HSTV-L" xr:uid="{3288465A-2DB3-4CC8-9B19-FA20088C2FD1}"/>
    <hyperlink ref="D125" r:id="rId268" display="https://imgur.com/a/tWB3q2F" xr:uid="{96E3DF7D-A469-4B6C-8518-C861372F9B8E}"/>
    <hyperlink ref="C126" r:id="rId269" display="https://wiki.warthunder.com/120S" xr:uid="{0609217E-A735-483C-B352-78C31BAA8425}"/>
    <hyperlink ref="D126" r:id="rId270" display="https://imgur.com/a/AX6L6w3" xr:uid="{DE61A2D4-D6B2-4282-BC3B-EAC3136E3072}"/>
    <hyperlink ref="C127" r:id="rId271" display="https://wiki.warthunder.com/M1A1_HC" xr:uid="{82638FFB-16B1-442B-8C92-E202A21CB423}"/>
    <hyperlink ref="D127" r:id="rId272" display="https://imgur.com/a/GTM4Ood" xr:uid="{659BD5C3-5AF1-408D-A6F0-5A4E022FFA31}"/>
    <hyperlink ref="F127" r:id="rId273" display="https://imgur.com/a/u60JwrI" xr:uid="{6081CCEC-0EF4-4B96-A685-79A627821128}"/>
    <hyperlink ref="H127" r:id="rId274" display="https://imgur.com/a/LQebx7l" xr:uid="{D33FDCD7-9ECD-4BA7-AE57-030FF1EF8DE4}"/>
    <hyperlink ref="C128" r:id="rId275" display="https://wiki.warthunder.com/M1_Abrams" xr:uid="{71760559-DBFD-4B2A-88B5-2A7E5B2DD850}"/>
    <hyperlink ref="D128" r:id="rId276" display="https://imgur.com/a/GTM4Ood" xr:uid="{8794A717-C77D-4C68-BDB3-C365EA411E0D}"/>
    <hyperlink ref="F128" r:id="rId277" display="https://imgur.com/a/u60JwrI" xr:uid="{42B85CED-EC67-4FAA-BAB4-8EEED664DD28}"/>
    <hyperlink ref="H128" r:id="rId278" display="https://imgur.com/a/LP0Wa1M" xr:uid="{558A849C-6CE1-4D37-AEBC-43FCB9423A6E}"/>
    <hyperlink ref="C129" r:id="rId279" display="https://wiki.warthunder.com/M1A1" xr:uid="{01B51768-4E28-4DD3-B80D-92ACF33840CD}"/>
    <hyperlink ref="D129" r:id="rId280" display="https://imgur.com/a/GTM4Ood" xr:uid="{78BD68F5-4A4F-42C1-BB2A-7708EEF84C73}"/>
    <hyperlink ref="F129" r:id="rId281" display="https://imgur.com/a/u60JwrI" xr:uid="{EB3234CD-258C-4C44-B550-AFBB21591B24}"/>
    <hyperlink ref="H129" r:id="rId282" display="https://imgur.com/a/LQebx7l" xr:uid="{7E55002B-4A6E-43C0-B5CE-04357ACD2722}"/>
    <hyperlink ref="C130" r:id="rId283" display="https://wiki.warthunder.com/IPM1" xr:uid="{94BC82DB-1361-467F-BA08-EC44A4724C03}"/>
    <hyperlink ref="D130" r:id="rId284" display="https://imgur.com/a/GTM4Ood" xr:uid="{592B5C04-2960-4DFC-BC1D-F4647EF243E1}"/>
    <hyperlink ref="F130" r:id="rId285" display="https://imgur.com/a/u60JwrI" xr:uid="{3E208516-F979-4278-8469-12FFC3B2CBA1}"/>
    <hyperlink ref="H130" r:id="rId286" display="https://imgur.com/a/LP0Wa1M" xr:uid="{749E0F21-F12C-4562-9E93-D37F755C02FC}"/>
    <hyperlink ref="C131" r:id="rId287" display="https://wiki.warthunder.com/LAV-AD" xr:uid="{DF9D1641-25DE-4B9B-8342-853B81AB81DC}"/>
    <hyperlink ref="D131" r:id="rId288" display="https://imgur.com/a/jaAxGuW" xr:uid="{D675169B-8750-479F-9EE5-76AFAEA51682}"/>
    <hyperlink ref="J131" r:id="rId289" display="https://youtu.be/XooFmPUt6aA?t=29" xr:uid="{A7410A23-0A82-48C8-BEE4-3C6BA948CB30}"/>
    <hyperlink ref="C132" r:id="rId290" display="https://wiki.warthunder.com/XM975" xr:uid="{AB2C2C8A-B1C3-4F34-9DBF-976595A32B24}"/>
    <hyperlink ref="D132" r:id="rId291" display="https://imgur.com/a/gd8Rfmb" xr:uid="{D6F88477-B4FB-41B1-A7CD-9B4A376AD873}"/>
    <hyperlink ref="C133" r:id="rId292" display="https://wiki.warthunder.com/M1128" xr:uid="{B13F6382-50CC-4D90-9847-E8D85C4C570D}"/>
    <hyperlink ref="D133" r:id="rId293" display="https://imgur.com/a/B9Z3iAG" xr:uid="{8DF5D3D7-9712-4503-812D-00A4A1D22CBD}"/>
    <hyperlink ref="F133" r:id="rId294" display="https://imgur.com/a/IMJyJK3" xr:uid="{EA4B1578-B0BA-458F-AFF9-DC07FDC06BAA}"/>
    <hyperlink ref="J133" r:id="rId295" display="https://youtu.be/dS4vNE58RR4" xr:uid="{7C4FB006-FFFD-41AE-BF0C-B3B3A93936B3}"/>
    <hyperlink ref="B134" r:id="rId296" display="https://wiki.warthunder.com/Category:USA_ground_vehicles" xr:uid="{D5F6280A-53B8-405A-9260-915F2EEB3D2E}"/>
    <hyperlink ref="C135" r:id="rId297" display="https://wiki.warthunder.com/M1128_Wolfpack" xr:uid="{220F15E5-C7ED-4C6C-BCE6-AB6E1446E295}"/>
    <hyperlink ref="D135" r:id="rId298" display="https://imgur.com/a/B9Z3iAG" xr:uid="{B01ADBBC-2C0F-4BCE-A7DF-EE2EAF1B4A94}"/>
    <hyperlink ref="F135" r:id="rId299" display="https://imgur.com/a/IMJyJK3" xr:uid="{36F17FAA-F1A4-46C7-8C43-D73AD8F832C3}"/>
    <hyperlink ref="J135" r:id="rId300" display="https://youtu.be/dS4vNE58RR4" xr:uid="{ECC78B91-EE8C-4BA9-A646-E132D035AC6F}"/>
    <hyperlink ref="C136" r:id="rId301" display="https://wiki.warthunder.com/M1_KVT" xr:uid="{B6FF7AE4-3B35-4401-ABAA-1085C2DA9AC1}"/>
    <hyperlink ref="D136" r:id="rId302" display="https://imgur.com/a/GTM4Ood" xr:uid="{34878F89-BCB9-4BB9-834C-EFF4659C0925}"/>
    <hyperlink ref="F136" r:id="rId303" display="https://imgur.com/a/u60JwrI" xr:uid="{DEDCCD69-878C-4DFB-BBD3-8E2F7A37F1E6}"/>
    <hyperlink ref="H136" r:id="rId304" display="https://imgur.com/a/LQebx7l" xr:uid="{9716C083-1018-467B-92E0-C4E4D60E125B}"/>
    <hyperlink ref="C137" r:id="rId305" display="https://wiki.warthunder.com/M1A1_(YouTube_Cup)" xr:uid="{27277F4F-943E-4681-ABF6-FF3F6BDDF31F}"/>
    <hyperlink ref="D137" r:id="rId306" display="https://imgur.com/a/GTM4Ood" xr:uid="{8CD2F8B8-13E9-478F-AAA8-BA16E184B69C}"/>
    <hyperlink ref="F137" r:id="rId307" display="https://imgur.com/a/u60JwrI" xr:uid="{BC676B51-B975-4003-A26E-77A46A736A2C}"/>
    <hyperlink ref="H137" r:id="rId308" display="https://imgur.com/a/LQebx7l" xr:uid="{A7EA9BA5-E01B-4B31-8607-03785B86B28A}"/>
    <hyperlink ref="C138" r:id="rId309" display="https://wiki.warthunder.com/M1A1_AIM" xr:uid="{2912059C-E7B2-4125-9F3C-54148B808640}"/>
    <hyperlink ref="D138" r:id="rId310" display="https://imgur.com/a/late-abrams-gps-day-idk-which-versions-bksKTMA" xr:uid="{F6844F24-F2E1-4B2D-8E32-E65FA84C2F2C}"/>
    <hyperlink ref="F138" r:id="rId311" display="https://imgur.com/a/m1a1-sa-fep-thermal-imaging-system-8snQv0K" xr:uid="{C588EF36-6784-4D2C-BDBA-E9644ECEADCF}"/>
    <hyperlink ref="H138" r:id="rId312" display="https://imgur.com/a/LQebx7l" xr:uid="{F6D8BED7-C1AA-4922-8C29-A23B33A5DE83}"/>
    <hyperlink ref="J138" r:id="rId313" display="https://youtu.be/V-gYBxHPO_Y?t=2" xr:uid="{6A2D28D7-CA99-4210-BF8F-F3439310EA84}"/>
    <hyperlink ref="C139" r:id="rId314" display="https://wiki.warthunder.com/M1A1_Click-Bait" xr:uid="{6F4FDF5A-2231-4380-AFCC-B6C92FB689B2}"/>
    <hyperlink ref="D139" r:id="rId315" display="https://imgur.com/a/GTM4Ood" xr:uid="{20182D86-4018-4D78-ABD6-C3DF9AD49229}"/>
    <hyperlink ref="F139" r:id="rId316" display="https://imgur.com/a/u60JwrI" xr:uid="{05EEF814-5A6A-4C8D-9022-B036EB74EA55}"/>
    <hyperlink ref="H139" r:id="rId317" display="https://imgur.com/a/LQebx7l" xr:uid="{A33D48BB-9A64-4F8E-81E3-B56BA34A99A4}"/>
    <hyperlink ref="C140" r:id="rId318" display="https://wiki.warthunder.com/unit/us_rdf_lt" xr:uid="{7BAD4D57-CB29-4CC9-BC41-7212AC827949}"/>
    <hyperlink ref="C141" r:id="rId319" display="https://wiki.warthunder.com/CCVL" xr:uid="{3BFDBD0F-6DFF-4F3C-8735-976FC834A65B}"/>
    <hyperlink ref="C142" r:id="rId320" display="https://wiki.warthunder.com/M60_AMBT" xr:uid="{50550FBD-8B15-4772-B80B-FEF83C0CE5BD}"/>
    <hyperlink ref="J142" r:id="rId321" display="https://imgur.com/a/25hdcLY" xr:uid="{63B6DAE8-1A10-4EF3-8434-6AA0AA747B8A}"/>
    <hyperlink ref="C143" r:id="rId322" display="https://wiki.warthunder.com/LOSAT" xr:uid="{5AC1EF0D-8D99-4754-9A10-51D631BE1436}"/>
    <hyperlink ref="D143" r:id="rId323" display="https://imgur.com/a/er5TrFN" xr:uid="{1BADD72A-795D-404A-9F0E-B3406D12DCB0}"/>
    <hyperlink ref="C144" r:id="rId324" display="https://wiki.warthunder.com/AGS" xr:uid="{FB568922-D69A-4E11-AF39-CF1618D6B4B5}"/>
    <hyperlink ref="D144" r:id="rId325" display="https://imgur.com/a/AX6L6w3" xr:uid="{F456E820-70B9-4BB5-97A7-723E6A8B5624}"/>
    <hyperlink ref="C145" r:id="rId326" display="https://wiki.warthunder.com/Merkava_Mk.3D_(USA)" xr:uid="{FCF834AD-4839-4061-A2C6-BDCC8CCD1418}"/>
    <hyperlink ref="D145" r:id="rId327" display="https://imgur.com/a/barak-zohar-baz-fcs-TkTvGWs" xr:uid="{D93B36D2-41C7-4C12-AA93-E26384F13452}"/>
    <hyperlink ref="J145" r:id="rId328" display="https://youtu.be/bI-d8RuPnDo?list=PLJn2WsHDwZWYGbNSRA9sto1QW3o6J9fev" xr:uid="{06EB657B-EB78-443F-B03E-452238A46E38}"/>
    <hyperlink ref="B146" r:id="rId329" display="https://wiki.warthunder.com/Category:USA_ground_vehicles" xr:uid="{D2A2265E-4F2C-4ACF-8E4D-A89D73FE4366}"/>
    <hyperlink ref="C147" r:id="rId330" display="https://wiki.warthunder.com/M1A2_Abrams" xr:uid="{2D97146F-B297-4337-B2A4-2AACDDC20B44}"/>
    <hyperlink ref="D147" r:id="rId331" display="https://imgur.com/a/GTM4Ood" xr:uid="{760E6C79-B7B8-40E4-881F-2EC66612EAF7}"/>
    <hyperlink ref="F147" r:id="rId332" display="https://imgur.com/a/u60JwrI" xr:uid="{9B033BCB-504B-4614-A750-57E2B7DCC9E7}"/>
    <hyperlink ref="H147" r:id="rId333" display="https://imgur.com/a/LQebx7l" xr:uid="{AE1A2A09-6827-4D4B-85F7-FD861AEBDD93}"/>
    <hyperlink ref="C148" r:id="rId334" display="https://wiki.warthunder.com/M1A2_SEP" xr:uid="{A664169A-A3A2-453F-89AD-4F0A727D8024}"/>
    <hyperlink ref="D148" r:id="rId335" display="https://imgur.com/a/late-abrams-gps-day-idk-which-versions-bksKTMA" xr:uid="{AB80DF9C-9B70-4505-9020-80F256786612}"/>
    <hyperlink ref="F148" r:id="rId336" display="https://imgur.com/a/cXisMvl" xr:uid="{0C75B82D-59D7-4C43-9853-60CABCC53532}"/>
    <hyperlink ref="H148" r:id="rId337" display="https://imgur.com/a/LQebx7l" xr:uid="{9F007828-A894-4B6D-AB8A-1802C419BC83}"/>
    <hyperlink ref="C149" r:id="rId338" display="https://wiki.warthunder.com/M1A2_SEP_V2" xr:uid="{A084F968-7223-4711-90AF-7D6111E84BAB}"/>
    <hyperlink ref="D149" r:id="rId339" display="https://imgur.com/a/late-abrams-gps-day-idk-which-versions-bksKTMA" xr:uid="{2BE8F0ED-8F85-46B0-908E-B5133E71427F}"/>
    <hyperlink ref="F149" r:id="rId340" display="https://imgur.com/a/cXisMvl" xr:uid="{8033E2E7-0514-45E6-9165-559BB42E06E9}"/>
    <hyperlink ref="H149" r:id="rId341" display="https://imgur.com/a/LQebx7l" xr:uid="{9D584291-84E0-41C0-9274-82EEE1974F57}"/>
    <hyperlink ref="C150" r:id="rId342" display="https://wiki.warthunder.com/ADATS" xr:uid="{96CA6B07-C260-4BD8-82AF-546ED13F4C0D}"/>
    <hyperlink ref="D150" r:id="rId343" display="https://imgur.com/a/k9IqBBB" xr:uid="{777B8631-5C17-4E0C-81F0-678E3B771B9E}"/>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03A1E-2A7F-470A-AE73-14BE86FFA5F7}">
  <dimension ref="A1:L180"/>
  <sheetViews>
    <sheetView workbookViewId="0">
      <selection activeCell="E7" sqref="E7"/>
    </sheetView>
  </sheetViews>
  <sheetFormatPr defaultColWidth="20" defaultRowHeight="12.75"/>
  <cols>
    <col min="1" max="16384" width="20" style="506"/>
  </cols>
  <sheetData>
    <row r="1" spans="1:12" ht="13.5" thickBot="1">
      <c r="A1" s="505"/>
      <c r="B1" s="485"/>
      <c r="C1" s="485"/>
      <c r="D1" s="485"/>
      <c r="E1" s="485"/>
      <c r="F1" s="485"/>
      <c r="G1" s="485"/>
      <c r="H1" s="485"/>
      <c r="I1" s="485"/>
      <c r="J1" s="485"/>
      <c r="K1" s="485"/>
      <c r="L1" s="486"/>
    </row>
    <row r="2" spans="1:12" ht="39" thickBot="1">
      <c r="A2" s="488"/>
      <c r="B2" s="489" t="s">
        <v>1006</v>
      </c>
      <c r="C2" s="489" t="s">
        <v>2672</v>
      </c>
      <c r="D2" s="489" t="s">
        <v>2671</v>
      </c>
      <c r="E2" s="489" t="s">
        <v>2670</v>
      </c>
      <c r="F2" s="489" t="s">
        <v>2669</v>
      </c>
      <c r="G2" s="489" t="s">
        <v>2668</v>
      </c>
      <c r="H2" s="489" t="s">
        <v>2667</v>
      </c>
      <c r="I2" s="489" t="s">
        <v>2666</v>
      </c>
      <c r="J2" s="489" t="s">
        <v>2665</v>
      </c>
      <c r="K2" s="489" t="s">
        <v>2664</v>
      </c>
      <c r="L2" s="490"/>
    </row>
    <row r="3" spans="1:12" ht="13.5" thickBot="1">
      <c r="A3" s="488"/>
      <c r="B3" s="491" t="s">
        <v>2663</v>
      </c>
      <c r="C3" s="492"/>
      <c r="D3" s="492"/>
      <c r="E3" s="492"/>
      <c r="F3" s="492"/>
      <c r="G3" s="492"/>
      <c r="H3" s="492"/>
      <c r="I3" s="492"/>
      <c r="J3" s="492"/>
      <c r="K3" s="493"/>
      <c r="L3" s="490"/>
    </row>
    <row r="4" spans="1:12" ht="51.75" thickBot="1">
      <c r="A4" s="488"/>
      <c r="B4" s="483" t="e" vm="254">
        <v>#VALUE!</v>
      </c>
      <c r="C4" s="495" t="s">
        <v>4617</v>
      </c>
      <c r="D4" s="495" t="s">
        <v>4618</v>
      </c>
      <c r="E4" s="483" t="e" vm="255">
        <v>#VALUE!</v>
      </c>
      <c r="F4" s="483"/>
      <c r="G4" s="483"/>
      <c r="H4" s="483"/>
      <c r="I4" s="483"/>
      <c r="J4" s="483"/>
      <c r="K4" s="490"/>
      <c r="L4" s="490"/>
    </row>
    <row r="5" spans="1:12" ht="77.25" thickBot="1">
      <c r="A5" s="488"/>
      <c r="B5" s="483" t="e" vm="256">
        <v>#VALUE!</v>
      </c>
      <c r="C5" s="495" t="s">
        <v>4619</v>
      </c>
      <c r="D5" s="495" t="s">
        <v>4618</v>
      </c>
      <c r="E5" s="483" t="e" vm="255">
        <v>#VALUE!</v>
      </c>
      <c r="F5" s="483"/>
      <c r="G5" s="483"/>
      <c r="H5" s="483"/>
      <c r="I5" s="483"/>
      <c r="J5" s="483"/>
      <c r="K5" s="490"/>
      <c r="L5" s="490"/>
    </row>
    <row r="6" spans="1:12" ht="77.25" thickBot="1">
      <c r="A6" s="488"/>
      <c r="B6" s="483" t="e" vm="257">
        <v>#VALUE!</v>
      </c>
      <c r="C6" s="495" t="s">
        <v>4620</v>
      </c>
      <c r="D6" s="495" t="s">
        <v>4618</v>
      </c>
      <c r="E6" s="483" t="e" vm="255">
        <v>#VALUE!</v>
      </c>
      <c r="F6" s="483"/>
      <c r="G6" s="483"/>
      <c r="H6" s="483"/>
      <c r="I6" s="483"/>
      <c r="J6" s="483"/>
      <c r="K6" s="490"/>
      <c r="L6" s="490"/>
    </row>
    <row r="7" spans="1:12" ht="153.75" thickBot="1">
      <c r="A7" s="488"/>
      <c r="B7" s="483" t="e" vm="258">
        <v>#VALUE!</v>
      </c>
      <c r="C7" s="495" t="s">
        <v>4621</v>
      </c>
      <c r="D7" s="495" t="s">
        <v>4618</v>
      </c>
      <c r="E7" s="483" t="e" vm="255">
        <v>#VALUE!</v>
      </c>
      <c r="F7" s="483"/>
      <c r="G7" s="483"/>
      <c r="H7" s="483"/>
      <c r="I7" s="483"/>
      <c r="J7" s="483"/>
      <c r="K7" s="490"/>
      <c r="L7" s="490"/>
    </row>
    <row r="8" spans="1:12" ht="90" thickBot="1">
      <c r="A8" s="488"/>
      <c r="B8" s="483" t="e" vm="259">
        <v>#VALUE!</v>
      </c>
      <c r="C8" s="495" t="s">
        <v>4622</v>
      </c>
      <c r="D8" s="495" t="s">
        <v>4623</v>
      </c>
      <c r="E8" s="483"/>
      <c r="F8" s="483"/>
      <c r="G8" s="483"/>
      <c r="H8" s="483"/>
      <c r="I8" s="483"/>
      <c r="J8" s="483"/>
      <c r="K8" s="490"/>
      <c r="L8" s="490"/>
    </row>
    <row r="9" spans="1:12" ht="90" thickBot="1">
      <c r="A9" s="488"/>
      <c r="B9" s="483" t="e" vm="260">
        <v>#VALUE!</v>
      </c>
      <c r="C9" s="495" t="s">
        <v>4624</v>
      </c>
      <c r="D9" s="495" t="s">
        <v>4625</v>
      </c>
      <c r="E9" s="483"/>
      <c r="F9" s="483"/>
      <c r="G9" s="483"/>
      <c r="H9" s="483"/>
      <c r="I9" s="483"/>
      <c r="J9" s="483"/>
      <c r="K9" s="490"/>
      <c r="L9" s="490"/>
    </row>
    <row r="10" spans="1:12" ht="128.25" thickBot="1">
      <c r="A10" s="488"/>
      <c r="B10" s="483" t="e" vm="261">
        <v>#VALUE!</v>
      </c>
      <c r="C10" s="495" t="s">
        <v>4626</v>
      </c>
      <c r="D10" s="495" t="s">
        <v>4627</v>
      </c>
      <c r="E10" s="483" t="e" vm="262">
        <v>#VALUE!</v>
      </c>
      <c r="F10" s="483"/>
      <c r="G10" s="483"/>
      <c r="H10" s="483"/>
      <c r="I10" s="483"/>
      <c r="J10" s="483"/>
      <c r="K10" s="490"/>
      <c r="L10" s="490"/>
    </row>
    <row r="11" spans="1:12" ht="90" thickBot="1">
      <c r="A11" s="488"/>
      <c r="B11" s="483"/>
      <c r="C11" s="495" t="s">
        <v>4628</v>
      </c>
      <c r="D11" s="495" t="s">
        <v>4627</v>
      </c>
      <c r="E11" s="483" t="e" vm="262">
        <v>#VALUE!</v>
      </c>
      <c r="F11" s="483"/>
      <c r="G11" s="483"/>
      <c r="H11" s="483"/>
      <c r="I11" s="483"/>
      <c r="J11" s="483"/>
      <c r="K11" s="490"/>
      <c r="L11" s="490"/>
    </row>
    <row r="12" spans="1:12" ht="90" thickBot="1">
      <c r="A12" s="488"/>
      <c r="B12" s="483"/>
      <c r="C12" s="495" t="s">
        <v>4629</v>
      </c>
      <c r="D12" s="495" t="s">
        <v>4630</v>
      </c>
      <c r="E12" s="483"/>
      <c r="F12" s="483"/>
      <c r="G12" s="483"/>
      <c r="H12" s="483"/>
      <c r="I12" s="483"/>
      <c r="J12" s="483"/>
      <c r="K12" s="490"/>
      <c r="L12" s="490"/>
    </row>
    <row r="13" spans="1:12" ht="90" thickBot="1">
      <c r="A13" s="488"/>
      <c r="B13" s="483"/>
      <c r="C13" s="495" t="s">
        <v>4631</v>
      </c>
      <c r="D13" s="494" t="s">
        <v>4632</v>
      </c>
      <c r="E13" s="483"/>
      <c r="F13" s="483"/>
      <c r="G13" s="483"/>
      <c r="H13" s="483"/>
      <c r="I13" s="483"/>
      <c r="J13" s="483"/>
      <c r="K13" s="490"/>
      <c r="L13" s="490"/>
    </row>
    <row r="14" spans="1:12" ht="90" thickBot="1">
      <c r="A14" s="488"/>
      <c r="B14" s="483"/>
      <c r="C14" s="495" t="s">
        <v>4633</v>
      </c>
      <c r="D14" s="494" t="s">
        <v>4634</v>
      </c>
      <c r="E14" s="483"/>
      <c r="F14" s="483"/>
      <c r="G14" s="483"/>
      <c r="H14" s="483"/>
      <c r="I14" s="483"/>
      <c r="J14" s="483"/>
      <c r="K14" s="490"/>
      <c r="L14" s="490"/>
    </row>
    <row r="15" spans="1:12" ht="90" thickBot="1">
      <c r="A15" s="488"/>
      <c r="B15" s="483"/>
      <c r="C15" s="495" t="s">
        <v>4635</v>
      </c>
      <c r="D15" s="495" t="s">
        <v>4630</v>
      </c>
      <c r="E15" s="483"/>
      <c r="F15" s="483"/>
      <c r="G15" s="483"/>
      <c r="H15" s="483"/>
      <c r="I15" s="483"/>
      <c r="J15" s="483"/>
      <c r="K15" s="490"/>
      <c r="L15" s="490"/>
    </row>
    <row r="16" spans="1:12" ht="90" thickBot="1">
      <c r="A16" s="488"/>
      <c r="B16" s="483"/>
      <c r="C16" s="495" t="s">
        <v>4636</v>
      </c>
      <c r="D16" s="495" t="s">
        <v>4630</v>
      </c>
      <c r="E16" s="483"/>
      <c r="F16" s="483"/>
      <c r="G16" s="483"/>
      <c r="H16" s="483"/>
      <c r="I16" s="483"/>
      <c r="J16" s="483"/>
      <c r="K16" s="490"/>
      <c r="L16" s="490"/>
    </row>
    <row r="17" spans="1:12" ht="77.25" thickBot="1">
      <c r="A17" s="488"/>
      <c r="B17" s="483"/>
      <c r="C17" s="495" t="s">
        <v>4637</v>
      </c>
      <c r="D17" s="483"/>
      <c r="E17" s="483"/>
      <c r="F17" s="483"/>
      <c r="G17" s="483"/>
      <c r="H17" s="483"/>
      <c r="I17" s="483"/>
      <c r="J17" s="483"/>
      <c r="K17" s="490"/>
      <c r="L17" s="490"/>
    </row>
    <row r="18" spans="1:12" ht="102.75" thickBot="1">
      <c r="A18" s="488"/>
      <c r="B18" s="483"/>
      <c r="C18" s="495" t="s">
        <v>4638</v>
      </c>
      <c r="D18" s="483"/>
      <c r="E18" s="483"/>
      <c r="F18" s="483"/>
      <c r="G18" s="483"/>
      <c r="H18" s="483"/>
      <c r="I18" s="483"/>
      <c r="J18" s="483"/>
      <c r="K18" s="490"/>
      <c r="L18" s="490"/>
    </row>
    <row r="19" spans="1:12" ht="141" thickBot="1">
      <c r="A19" s="488"/>
      <c r="B19" s="483"/>
      <c r="C19" s="495" t="s">
        <v>4639</v>
      </c>
      <c r="D19" s="494" t="s">
        <v>4640</v>
      </c>
      <c r="E19" s="483"/>
      <c r="F19" s="483"/>
      <c r="G19" s="483"/>
      <c r="H19" s="483"/>
      <c r="I19" s="483"/>
      <c r="J19" s="483"/>
      <c r="K19" s="490"/>
      <c r="L19" s="490"/>
    </row>
    <row r="20" spans="1:12" ht="115.5" thickBot="1">
      <c r="A20" s="488"/>
      <c r="B20" s="483"/>
      <c r="C20" s="495" t="s">
        <v>4641</v>
      </c>
      <c r="D20" s="495" t="s">
        <v>4642</v>
      </c>
      <c r="E20" s="483"/>
      <c r="F20" s="483"/>
      <c r="G20" s="483"/>
      <c r="H20" s="483"/>
      <c r="I20" s="483"/>
      <c r="J20" s="483"/>
      <c r="K20" s="500" t="s">
        <v>2574</v>
      </c>
      <c r="L20" s="490"/>
    </row>
    <row r="21" spans="1:12" ht="128.25" thickBot="1">
      <c r="A21" s="488"/>
      <c r="B21" s="483"/>
      <c r="C21" s="495" t="s">
        <v>4643</v>
      </c>
      <c r="D21" s="494" t="s">
        <v>4644</v>
      </c>
      <c r="E21" s="483"/>
      <c r="F21" s="483"/>
      <c r="G21" s="483"/>
      <c r="H21" s="483"/>
      <c r="I21" s="483"/>
      <c r="J21" s="483"/>
      <c r="K21" s="490"/>
      <c r="L21" s="490"/>
    </row>
    <row r="22" spans="1:12" ht="153.75" thickBot="1">
      <c r="A22" s="488"/>
      <c r="B22" s="483"/>
      <c r="C22" s="495" t="s">
        <v>4645</v>
      </c>
      <c r="D22" s="495" t="s">
        <v>4646</v>
      </c>
      <c r="E22" s="483"/>
      <c r="F22" s="483"/>
      <c r="G22" s="483"/>
      <c r="H22" s="483"/>
      <c r="I22" s="483"/>
      <c r="J22" s="483"/>
      <c r="K22" s="490"/>
      <c r="L22" s="490"/>
    </row>
    <row r="23" spans="1:12" ht="141" thickBot="1">
      <c r="A23" s="488"/>
      <c r="B23" s="483"/>
      <c r="C23" s="495" t="s">
        <v>4647</v>
      </c>
      <c r="D23" s="495" t="s">
        <v>4648</v>
      </c>
      <c r="E23" s="483"/>
      <c r="F23" s="483"/>
      <c r="G23" s="483"/>
      <c r="H23" s="483"/>
      <c r="I23" s="483"/>
      <c r="J23" s="483"/>
      <c r="K23" s="490"/>
      <c r="L23" s="490"/>
    </row>
    <row r="24" spans="1:12" ht="128.25" thickBot="1">
      <c r="A24" s="488"/>
      <c r="B24" s="483"/>
      <c r="C24" s="495" t="s">
        <v>4649</v>
      </c>
      <c r="D24" s="495" t="s">
        <v>4650</v>
      </c>
      <c r="E24" s="483"/>
      <c r="F24" s="483"/>
      <c r="G24" s="483"/>
      <c r="H24" s="483"/>
      <c r="I24" s="483"/>
      <c r="J24" s="483"/>
      <c r="K24" s="490"/>
      <c r="L24" s="490"/>
    </row>
    <row r="25" spans="1:12" ht="204.75" thickBot="1">
      <c r="A25" s="488"/>
      <c r="B25" s="483"/>
      <c r="C25" s="495" t="s">
        <v>4651</v>
      </c>
      <c r="D25" s="495" t="s">
        <v>4652</v>
      </c>
      <c r="E25" s="483"/>
      <c r="F25" s="483"/>
      <c r="G25" s="483"/>
      <c r="H25" s="483"/>
      <c r="I25" s="483"/>
      <c r="J25" s="483"/>
      <c r="K25" s="490"/>
      <c r="L25" s="490"/>
    </row>
    <row r="26" spans="1:12" ht="102.75" thickBot="1">
      <c r="A26" s="488"/>
      <c r="B26" s="496"/>
      <c r="C26" s="499" t="s">
        <v>4653</v>
      </c>
      <c r="D26" s="499" t="s">
        <v>4654</v>
      </c>
      <c r="E26" s="496"/>
      <c r="F26" s="499" t="s">
        <v>4655</v>
      </c>
      <c r="G26" s="496"/>
      <c r="H26" s="496"/>
      <c r="I26" s="496"/>
      <c r="J26" s="496"/>
      <c r="K26" s="498"/>
      <c r="L26" s="490"/>
    </row>
    <row r="27" spans="1:12" ht="13.5" thickBot="1">
      <c r="A27" s="488"/>
      <c r="B27" s="491" t="s">
        <v>2642</v>
      </c>
      <c r="C27" s="492"/>
      <c r="D27" s="492"/>
      <c r="E27" s="492"/>
      <c r="F27" s="492"/>
      <c r="G27" s="492"/>
      <c r="H27" s="492"/>
      <c r="I27" s="492"/>
      <c r="J27" s="492"/>
      <c r="K27" s="493"/>
      <c r="L27" s="490"/>
    </row>
    <row r="28" spans="1:12" ht="128.25" thickBot="1">
      <c r="A28" s="488"/>
      <c r="B28" s="483"/>
      <c r="C28" s="495" t="s">
        <v>4656</v>
      </c>
      <c r="D28" s="494" t="s">
        <v>4632</v>
      </c>
      <c r="E28" s="483"/>
      <c r="F28" s="483"/>
      <c r="G28" s="483"/>
      <c r="H28" s="483"/>
      <c r="I28" s="483"/>
      <c r="J28" s="483"/>
      <c r="K28" s="490"/>
      <c r="L28" s="490"/>
    </row>
    <row r="29" spans="1:12" ht="141" thickBot="1">
      <c r="A29" s="488"/>
      <c r="B29" s="483"/>
      <c r="C29" s="495" t="s">
        <v>4657</v>
      </c>
      <c r="D29" s="494" t="s">
        <v>4632</v>
      </c>
      <c r="E29" s="483"/>
      <c r="F29" s="483"/>
      <c r="G29" s="483"/>
      <c r="H29" s="483"/>
      <c r="I29" s="483"/>
      <c r="J29" s="483"/>
      <c r="K29" s="490"/>
      <c r="L29" s="490"/>
    </row>
    <row r="30" spans="1:12" ht="77.25" thickBot="1">
      <c r="A30" s="488"/>
      <c r="B30" s="483"/>
      <c r="C30" s="495" t="s">
        <v>4658</v>
      </c>
      <c r="D30" s="494" t="s">
        <v>4632</v>
      </c>
      <c r="E30" s="483"/>
      <c r="F30" s="483"/>
      <c r="G30" s="483"/>
      <c r="H30" s="483"/>
      <c r="I30" s="483"/>
      <c r="J30" s="483"/>
      <c r="K30" s="490"/>
      <c r="L30" s="490"/>
    </row>
    <row r="31" spans="1:12" ht="102.75" thickBot="1">
      <c r="A31" s="488"/>
      <c r="B31" s="483"/>
      <c r="C31" s="495" t="s">
        <v>4659</v>
      </c>
      <c r="D31" s="495" t="s">
        <v>4660</v>
      </c>
      <c r="E31" s="483"/>
      <c r="F31" s="483"/>
      <c r="G31" s="483"/>
      <c r="H31" s="483"/>
      <c r="I31" s="483"/>
      <c r="J31" s="483"/>
      <c r="K31" s="490"/>
      <c r="L31" s="490"/>
    </row>
    <row r="32" spans="1:12" ht="128.25" thickBot="1">
      <c r="A32" s="488"/>
      <c r="B32" s="483"/>
      <c r="C32" s="495" t="s">
        <v>4661</v>
      </c>
      <c r="D32" s="495" t="s">
        <v>4662</v>
      </c>
      <c r="E32" s="483"/>
      <c r="F32" s="483"/>
      <c r="G32" s="483"/>
      <c r="H32" s="483"/>
      <c r="I32" s="483"/>
      <c r="J32" s="483"/>
      <c r="K32" s="490"/>
      <c r="L32" s="490"/>
    </row>
    <row r="33" spans="1:12" ht="102.75" thickBot="1">
      <c r="A33" s="488"/>
      <c r="B33" s="483"/>
      <c r="C33" s="495" t="s">
        <v>4663</v>
      </c>
      <c r="D33" s="494" t="s">
        <v>4640</v>
      </c>
      <c r="E33" s="483"/>
      <c r="F33" s="483"/>
      <c r="G33" s="483"/>
      <c r="H33" s="483"/>
      <c r="I33" s="483"/>
      <c r="J33" s="483"/>
      <c r="K33" s="490"/>
      <c r="L33" s="490"/>
    </row>
    <row r="34" spans="1:12" ht="115.5" thickBot="1">
      <c r="A34" s="488"/>
      <c r="B34" s="483"/>
      <c r="C34" s="495" t="s">
        <v>4664</v>
      </c>
      <c r="D34" s="495" t="s">
        <v>4650</v>
      </c>
      <c r="E34" s="483"/>
      <c r="F34" s="483"/>
      <c r="G34" s="483"/>
      <c r="H34" s="483"/>
      <c r="I34" s="483"/>
      <c r="J34" s="483"/>
      <c r="K34" s="490"/>
      <c r="L34" s="490"/>
    </row>
    <row r="35" spans="1:12" ht="128.25" thickBot="1">
      <c r="A35" s="488"/>
      <c r="B35" s="496"/>
      <c r="C35" s="499" t="s">
        <v>4665</v>
      </c>
      <c r="D35" s="496"/>
      <c r="E35" s="496"/>
      <c r="F35" s="496"/>
      <c r="G35" s="496"/>
      <c r="H35" s="496"/>
      <c r="I35" s="496"/>
      <c r="J35" s="496"/>
      <c r="K35" s="498"/>
      <c r="L35" s="490"/>
    </row>
    <row r="36" spans="1:12" ht="13.5" thickBot="1">
      <c r="A36" s="507"/>
      <c r="B36" s="491" t="s">
        <v>2631</v>
      </c>
      <c r="C36" s="492"/>
      <c r="D36" s="492"/>
      <c r="E36" s="492"/>
      <c r="F36" s="492"/>
      <c r="G36" s="492"/>
      <c r="H36" s="492"/>
      <c r="I36" s="492"/>
      <c r="J36" s="492"/>
      <c r="K36" s="493"/>
      <c r="L36" s="508"/>
    </row>
    <row r="37" spans="1:12" ht="102.75" thickBot="1">
      <c r="A37" s="488"/>
      <c r="B37" s="483"/>
      <c r="C37" s="495" t="s">
        <v>4666</v>
      </c>
      <c r="D37" s="494" t="s">
        <v>4667</v>
      </c>
      <c r="E37" s="483"/>
      <c r="F37" s="483"/>
      <c r="G37" s="483"/>
      <c r="H37" s="483"/>
      <c r="I37" s="483"/>
      <c r="J37" s="483"/>
      <c r="K37" s="490"/>
      <c r="L37" s="490"/>
    </row>
    <row r="38" spans="1:12" ht="115.5" thickBot="1">
      <c r="A38" s="488"/>
      <c r="B38" s="483"/>
      <c r="C38" s="495" t="s">
        <v>4668</v>
      </c>
      <c r="D38" s="495" t="s">
        <v>4669</v>
      </c>
      <c r="E38" s="483"/>
      <c r="F38" s="483"/>
      <c r="G38" s="483"/>
      <c r="H38" s="483"/>
      <c r="I38" s="483"/>
      <c r="J38" s="483"/>
      <c r="K38" s="490"/>
      <c r="L38" s="490"/>
    </row>
    <row r="39" spans="1:12" ht="90" thickBot="1">
      <c r="A39" s="488"/>
      <c r="B39" s="483"/>
      <c r="C39" s="495" t="s">
        <v>4670</v>
      </c>
      <c r="D39" s="494" t="s">
        <v>4671</v>
      </c>
      <c r="E39" s="483"/>
      <c r="F39" s="483"/>
      <c r="G39" s="483"/>
      <c r="H39" s="483"/>
      <c r="I39" s="483"/>
      <c r="J39" s="483"/>
      <c r="K39" s="490"/>
      <c r="L39" s="490"/>
    </row>
    <row r="40" spans="1:12" ht="115.5" thickBot="1">
      <c r="A40" s="488"/>
      <c r="B40" s="483"/>
      <c r="C40" s="495" t="s">
        <v>4672</v>
      </c>
      <c r="D40" s="494" t="s">
        <v>4671</v>
      </c>
      <c r="E40" s="483"/>
      <c r="F40" s="483"/>
      <c r="G40" s="483"/>
      <c r="H40" s="483"/>
      <c r="I40" s="483"/>
      <c r="J40" s="483"/>
      <c r="K40" s="490"/>
      <c r="L40" s="490"/>
    </row>
    <row r="41" spans="1:12" ht="90" thickBot="1">
      <c r="A41" s="488"/>
      <c r="B41" s="483"/>
      <c r="C41" s="495" t="s">
        <v>4673</v>
      </c>
      <c r="D41" s="494" t="s">
        <v>4671</v>
      </c>
      <c r="E41" s="483"/>
      <c r="F41" s="483"/>
      <c r="G41" s="483"/>
      <c r="H41" s="483"/>
      <c r="I41" s="483"/>
      <c r="J41" s="483"/>
      <c r="K41" s="490"/>
      <c r="L41" s="490"/>
    </row>
    <row r="42" spans="1:12" ht="115.5" thickBot="1">
      <c r="A42" s="488"/>
      <c r="B42" s="483"/>
      <c r="C42" s="495" t="s">
        <v>4674</v>
      </c>
      <c r="D42" s="494" t="s">
        <v>4675</v>
      </c>
      <c r="E42" s="483"/>
      <c r="F42" s="483"/>
      <c r="G42" s="483"/>
      <c r="H42" s="483"/>
      <c r="I42" s="483"/>
      <c r="J42" s="483"/>
      <c r="K42" s="490"/>
      <c r="L42" s="490"/>
    </row>
    <row r="43" spans="1:12" ht="115.5" thickBot="1">
      <c r="A43" s="488"/>
      <c r="B43" s="483"/>
      <c r="C43" s="495" t="s">
        <v>4676</v>
      </c>
      <c r="D43" s="494" t="s">
        <v>4675</v>
      </c>
      <c r="E43" s="483"/>
      <c r="F43" s="483"/>
      <c r="G43" s="483"/>
      <c r="H43" s="483"/>
      <c r="I43" s="483"/>
      <c r="J43" s="483"/>
      <c r="K43" s="490"/>
      <c r="L43" s="490"/>
    </row>
    <row r="44" spans="1:12" ht="90" thickBot="1">
      <c r="A44" s="488"/>
      <c r="B44" s="483"/>
      <c r="C44" s="495" t="s">
        <v>4677</v>
      </c>
      <c r="D44" s="495" t="s">
        <v>4678</v>
      </c>
      <c r="E44" s="483"/>
      <c r="F44" s="483"/>
      <c r="G44" s="483"/>
      <c r="H44" s="483"/>
      <c r="I44" s="483"/>
      <c r="J44" s="483"/>
      <c r="K44" s="490"/>
      <c r="L44" s="490"/>
    </row>
    <row r="45" spans="1:12" ht="90" thickBot="1">
      <c r="A45" s="488"/>
      <c r="B45" s="483"/>
      <c r="C45" s="495" t="s">
        <v>4679</v>
      </c>
      <c r="D45" s="494" t="s">
        <v>4680</v>
      </c>
      <c r="E45" s="483"/>
      <c r="F45" s="483"/>
      <c r="G45" s="483"/>
      <c r="H45" s="483"/>
      <c r="I45" s="483"/>
      <c r="J45" s="483"/>
      <c r="K45" s="490"/>
      <c r="L45" s="490"/>
    </row>
    <row r="46" spans="1:12" ht="128.25" thickBot="1">
      <c r="A46" s="488"/>
      <c r="B46" s="483"/>
      <c r="C46" s="495" t="s">
        <v>4681</v>
      </c>
      <c r="D46" s="494" t="s">
        <v>4682</v>
      </c>
      <c r="E46" s="483"/>
      <c r="F46" s="495" t="s">
        <v>4683</v>
      </c>
      <c r="G46" s="483"/>
      <c r="H46" s="483"/>
      <c r="I46" s="483"/>
      <c r="J46" s="494" t="s">
        <v>4684</v>
      </c>
      <c r="K46" s="490"/>
      <c r="L46" s="490"/>
    </row>
    <row r="47" spans="1:12" ht="153.75" thickBot="1">
      <c r="A47" s="488"/>
      <c r="B47" s="483"/>
      <c r="C47" s="495" t="s">
        <v>4685</v>
      </c>
      <c r="D47" s="495" t="s">
        <v>4652</v>
      </c>
      <c r="E47" s="483"/>
      <c r="F47" s="483"/>
      <c r="G47" s="483"/>
      <c r="H47" s="483"/>
      <c r="I47" s="483"/>
      <c r="J47" s="483"/>
      <c r="K47" s="490"/>
      <c r="L47" s="490"/>
    </row>
    <row r="48" spans="1:12" ht="90" thickBot="1">
      <c r="A48" s="488"/>
      <c r="B48" s="483"/>
      <c r="C48" s="495" t="s">
        <v>4686</v>
      </c>
      <c r="D48" s="495" t="s">
        <v>4687</v>
      </c>
      <c r="E48" s="483"/>
      <c r="F48" s="483"/>
      <c r="G48" s="483"/>
      <c r="H48" s="483"/>
      <c r="I48" s="483"/>
      <c r="J48" s="483"/>
      <c r="K48" s="490"/>
      <c r="L48" s="490"/>
    </row>
    <row r="49" spans="1:12" ht="102.75" thickBot="1">
      <c r="A49" s="488"/>
      <c r="B49" s="483"/>
      <c r="C49" s="495" t="s">
        <v>4688</v>
      </c>
      <c r="D49" s="495" t="s">
        <v>4687</v>
      </c>
      <c r="E49" s="483"/>
      <c r="F49" s="483"/>
      <c r="G49" s="483"/>
      <c r="H49" s="483"/>
      <c r="I49" s="483"/>
      <c r="J49" s="483"/>
      <c r="K49" s="490"/>
      <c r="L49" s="490"/>
    </row>
    <row r="50" spans="1:12" ht="102.75" thickBot="1">
      <c r="A50" s="488"/>
      <c r="B50" s="496"/>
      <c r="C50" s="499" t="s">
        <v>4689</v>
      </c>
      <c r="D50" s="499" t="s">
        <v>4687</v>
      </c>
      <c r="E50" s="496"/>
      <c r="F50" s="496"/>
      <c r="G50" s="496"/>
      <c r="H50" s="496"/>
      <c r="I50" s="496"/>
      <c r="J50" s="496"/>
      <c r="K50" s="498"/>
      <c r="L50" s="490"/>
    </row>
    <row r="51" spans="1:12" ht="13.5" thickBot="1">
      <c r="A51" s="488"/>
      <c r="B51" s="491" t="s">
        <v>2612</v>
      </c>
      <c r="C51" s="492"/>
      <c r="D51" s="492"/>
      <c r="E51" s="492"/>
      <c r="F51" s="492"/>
      <c r="G51" s="492"/>
      <c r="H51" s="492"/>
      <c r="I51" s="492"/>
      <c r="J51" s="492"/>
      <c r="K51" s="493"/>
      <c r="L51" s="490"/>
    </row>
    <row r="52" spans="1:12" ht="128.25" thickBot="1">
      <c r="A52" s="488"/>
      <c r="B52" s="483"/>
      <c r="C52" s="495" t="s">
        <v>4690</v>
      </c>
      <c r="D52" s="494" t="s">
        <v>4691</v>
      </c>
      <c r="E52" s="483"/>
      <c r="F52" s="483"/>
      <c r="G52" s="483"/>
      <c r="H52" s="483"/>
      <c r="I52" s="483"/>
      <c r="J52" s="483"/>
      <c r="K52" s="490"/>
      <c r="L52" s="490"/>
    </row>
    <row r="53" spans="1:12" ht="90" thickBot="1">
      <c r="A53" s="488"/>
      <c r="B53" s="483"/>
      <c r="C53" s="495" t="s">
        <v>4692</v>
      </c>
      <c r="D53" s="495" t="s">
        <v>4693</v>
      </c>
      <c r="E53" s="483"/>
      <c r="F53" s="483"/>
      <c r="G53" s="483"/>
      <c r="H53" s="483"/>
      <c r="I53" s="483"/>
      <c r="J53" s="483"/>
      <c r="K53" s="490"/>
      <c r="L53" s="490"/>
    </row>
    <row r="54" spans="1:12" ht="192" thickBot="1">
      <c r="A54" s="488"/>
      <c r="B54" s="483"/>
      <c r="C54" s="495" t="s">
        <v>4694</v>
      </c>
      <c r="D54" s="509" t="s">
        <v>4695</v>
      </c>
      <c r="E54" s="483"/>
      <c r="F54" s="483"/>
      <c r="G54" s="483"/>
      <c r="H54" s="483"/>
      <c r="I54" s="483"/>
      <c r="J54" s="483"/>
      <c r="K54" s="490"/>
      <c r="L54" s="490"/>
    </row>
    <row r="55" spans="1:12" ht="128.25" thickBot="1">
      <c r="A55" s="488"/>
      <c r="B55" s="483"/>
      <c r="C55" s="495" t="s">
        <v>4696</v>
      </c>
      <c r="D55" s="494" t="s">
        <v>4697</v>
      </c>
      <c r="E55" s="483"/>
      <c r="F55" s="483"/>
      <c r="G55" s="483"/>
      <c r="H55" s="483"/>
      <c r="I55" s="483"/>
      <c r="J55" s="483"/>
      <c r="K55" s="490"/>
      <c r="L55" s="490"/>
    </row>
    <row r="56" spans="1:12" ht="166.5" thickBot="1">
      <c r="A56" s="488"/>
      <c r="B56" s="483"/>
      <c r="C56" s="495" t="s">
        <v>4698</v>
      </c>
      <c r="D56" s="483"/>
      <c r="E56" s="483"/>
      <c r="F56" s="483"/>
      <c r="G56" s="483"/>
      <c r="H56" s="483"/>
      <c r="I56" s="483"/>
      <c r="J56" s="483"/>
      <c r="K56" s="490"/>
      <c r="L56" s="490"/>
    </row>
    <row r="57" spans="1:12" ht="128.25" thickBot="1">
      <c r="A57" s="488"/>
      <c r="B57" s="496"/>
      <c r="C57" s="499" t="s">
        <v>4699</v>
      </c>
      <c r="D57" s="499" t="s">
        <v>4652</v>
      </c>
      <c r="E57" s="496"/>
      <c r="F57" s="496"/>
      <c r="G57" s="496"/>
      <c r="H57" s="496"/>
      <c r="I57" s="496"/>
      <c r="J57" s="496"/>
      <c r="K57" s="498"/>
      <c r="L57" s="490"/>
    </row>
    <row r="58" spans="1:12" ht="13.5" thickBot="1">
      <c r="A58" s="488"/>
      <c r="B58" s="491" t="s">
        <v>2591</v>
      </c>
      <c r="C58" s="492"/>
      <c r="D58" s="492"/>
      <c r="E58" s="492"/>
      <c r="F58" s="492"/>
      <c r="G58" s="492"/>
      <c r="H58" s="492"/>
      <c r="I58" s="492"/>
      <c r="J58" s="492"/>
      <c r="K58" s="493"/>
      <c r="L58" s="490"/>
    </row>
    <row r="59" spans="1:12" ht="102.75" thickBot="1">
      <c r="A59" s="488"/>
      <c r="B59" s="483"/>
      <c r="C59" s="495" t="s">
        <v>4700</v>
      </c>
      <c r="D59" s="495" t="s">
        <v>4687</v>
      </c>
      <c r="E59" s="483"/>
      <c r="F59" s="495" t="s">
        <v>4652</v>
      </c>
      <c r="G59" s="483"/>
      <c r="H59" s="483"/>
      <c r="I59" s="483"/>
      <c r="J59" s="483"/>
      <c r="K59" s="490"/>
      <c r="L59" s="490"/>
    </row>
    <row r="60" spans="1:12" ht="115.5" thickBot="1">
      <c r="A60" s="488"/>
      <c r="B60" s="483"/>
      <c r="C60" s="495" t="s">
        <v>4701</v>
      </c>
      <c r="D60" s="495" t="s">
        <v>4702</v>
      </c>
      <c r="E60" s="483"/>
      <c r="F60" s="483"/>
      <c r="G60" s="483"/>
      <c r="H60" s="483"/>
      <c r="I60" s="483"/>
      <c r="J60" s="483"/>
      <c r="K60" s="490"/>
      <c r="L60" s="490"/>
    </row>
    <row r="61" spans="1:12" ht="102.75" thickBot="1">
      <c r="A61" s="488"/>
      <c r="B61" s="483"/>
      <c r="C61" s="495" t="s">
        <v>4703</v>
      </c>
      <c r="D61" s="494" t="s">
        <v>4537</v>
      </c>
      <c r="E61" s="483" t="e" vm="263">
        <v>#VALUE!</v>
      </c>
      <c r="F61" s="494" t="s">
        <v>4538</v>
      </c>
      <c r="G61" s="483" t="e" vm="264">
        <v>#VALUE!</v>
      </c>
      <c r="H61" s="483"/>
      <c r="I61" s="483"/>
      <c r="J61" s="495" t="s">
        <v>2570</v>
      </c>
      <c r="K61" s="490"/>
      <c r="L61" s="490"/>
    </row>
    <row r="62" spans="1:12" ht="179.25" thickBot="1">
      <c r="A62" s="488"/>
      <c r="B62" s="483"/>
      <c r="C62" s="495" t="s">
        <v>4704</v>
      </c>
      <c r="D62" s="495" t="s">
        <v>4687</v>
      </c>
      <c r="E62" s="483"/>
      <c r="F62" s="495" t="s">
        <v>4652</v>
      </c>
      <c r="G62" s="483"/>
      <c r="H62" s="483"/>
      <c r="I62" s="483"/>
      <c r="J62" s="483"/>
      <c r="K62" s="490"/>
      <c r="L62" s="490"/>
    </row>
    <row r="63" spans="1:12" ht="90" thickBot="1">
      <c r="A63" s="488"/>
      <c r="B63" s="483"/>
      <c r="C63" s="495" t="s">
        <v>4705</v>
      </c>
      <c r="D63" s="494" t="s">
        <v>4644</v>
      </c>
      <c r="E63" s="483"/>
      <c r="F63" s="483"/>
      <c r="G63" s="483"/>
      <c r="H63" s="483"/>
      <c r="I63" s="483"/>
      <c r="J63" s="494" t="s">
        <v>4706</v>
      </c>
      <c r="K63" s="490"/>
      <c r="L63" s="490"/>
    </row>
    <row r="64" spans="1:12" ht="102.75" thickBot="1">
      <c r="A64" s="488"/>
      <c r="B64" s="483"/>
      <c r="C64" s="495" t="s">
        <v>4707</v>
      </c>
      <c r="D64" s="495" t="s">
        <v>4708</v>
      </c>
      <c r="E64" s="483"/>
      <c r="F64" s="483"/>
      <c r="G64" s="483"/>
      <c r="H64" s="483"/>
      <c r="I64" s="483"/>
      <c r="J64" s="483"/>
      <c r="K64" s="490"/>
      <c r="L64" s="490"/>
    </row>
    <row r="65" spans="1:12" ht="102.75" thickBot="1">
      <c r="A65" s="488"/>
      <c r="B65" s="483"/>
      <c r="C65" s="495" t="s">
        <v>4709</v>
      </c>
      <c r="D65" s="495" t="s">
        <v>4710</v>
      </c>
      <c r="E65" s="483"/>
      <c r="F65" s="483"/>
      <c r="G65" s="483"/>
      <c r="H65" s="483"/>
      <c r="I65" s="483"/>
      <c r="J65" s="483"/>
      <c r="K65" s="490"/>
      <c r="L65" s="490"/>
    </row>
    <row r="66" spans="1:12" ht="102.75" thickBot="1">
      <c r="A66" s="488"/>
      <c r="B66" s="483"/>
      <c r="C66" s="495" t="s">
        <v>4711</v>
      </c>
      <c r="D66" s="483"/>
      <c r="E66" s="483"/>
      <c r="F66" s="483"/>
      <c r="G66" s="483"/>
      <c r="H66" s="483"/>
      <c r="I66" s="483"/>
      <c r="J66" s="483"/>
      <c r="K66" s="490"/>
      <c r="L66" s="490"/>
    </row>
    <row r="67" spans="1:12" ht="115.5" thickBot="1">
      <c r="A67" s="488"/>
      <c r="B67" s="483"/>
      <c r="C67" s="495" t="s">
        <v>4712</v>
      </c>
      <c r="D67" s="494" t="s">
        <v>4713</v>
      </c>
      <c r="E67" s="483"/>
      <c r="F67" s="483"/>
      <c r="G67" s="483"/>
      <c r="H67" s="483"/>
      <c r="I67" s="483"/>
      <c r="J67" s="483"/>
      <c r="K67" s="490"/>
      <c r="L67" s="490"/>
    </row>
    <row r="68" spans="1:12" ht="141" thickBot="1">
      <c r="A68" s="488"/>
      <c r="B68" s="483"/>
      <c r="C68" s="495" t="s">
        <v>4714</v>
      </c>
      <c r="D68" s="494" t="s">
        <v>4715</v>
      </c>
      <c r="E68" s="483"/>
      <c r="F68" s="495" t="s">
        <v>4716</v>
      </c>
      <c r="G68" s="483"/>
      <c r="H68" s="483"/>
      <c r="I68" s="483"/>
      <c r="J68" s="483"/>
      <c r="K68" s="490"/>
      <c r="L68" s="490"/>
    </row>
    <row r="69" spans="1:12" ht="128.25" thickBot="1">
      <c r="A69" s="488"/>
      <c r="B69" s="483"/>
      <c r="C69" s="495" t="s">
        <v>4717</v>
      </c>
      <c r="D69" s="494" t="s">
        <v>4718</v>
      </c>
      <c r="E69" s="483"/>
      <c r="F69" s="483"/>
      <c r="G69" s="483"/>
      <c r="H69" s="483"/>
      <c r="I69" s="483"/>
      <c r="J69" s="483"/>
      <c r="K69" s="490"/>
      <c r="L69" s="490"/>
    </row>
    <row r="70" spans="1:12" ht="90" thickBot="1">
      <c r="A70" s="488"/>
      <c r="B70" s="483"/>
      <c r="C70" s="495" t="s">
        <v>4719</v>
      </c>
      <c r="D70" s="495" t="s">
        <v>4687</v>
      </c>
      <c r="E70" s="483"/>
      <c r="F70" s="483"/>
      <c r="G70" s="483"/>
      <c r="H70" s="483"/>
      <c r="I70" s="483"/>
      <c r="J70" s="483"/>
      <c r="K70" s="490"/>
      <c r="L70" s="490"/>
    </row>
    <row r="71" spans="1:12" ht="51.75" thickBot="1">
      <c r="A71" s="488"/>
      <c r="B71" s="483"/>
      <c r="C71" s="495" t="s">
        <v>4720</v>
      </c>
      <c r="D71" s="495" t="s">
        <v>4669</v>
      </c>
      <c r="E71" s="483"/>
      <c r="F71" s="483"/>
      <c r="G71" s="483"/>
      <c r="H71" s="483"/>
      <c r="I71" s="483"/>
      <c r="J71" s="483"/>
      <c r="K71" s="490"/>
      <c r="L71" s="490"/>
    </row>
    <row r="72" spans="1:12" ht="64.5" thickBot="1">
      <c r="A72" s="488"/>
      <c r="B72" s="496"/>
      <c r="C72" s="499" t="s">
        <v>4721</v>
      </c>
      <c r="D72" s="499" t="s">
        <v>4687</v>
      </c>
      <c r="E72" s="496"/>
      <c r="F72" s="496"/>
      <c r="G72" s="496"/>
      <c r="H72" s="496"/>
      <c r="I72" s="496"/>
      <c r="J72" s="496"/>
      <c r="K72" s="498"/>
      <c r="L72" s="490"/>
    </row>
    <row r="73" spans="1:12" ht="13.5" thickBot="1">
      <c r="A73" s="488"/>
      <c r="B73" s="491" t="s">
        <v>2565</v>
      </c>
      <c r="C73" s="492"/>
      <c r="D73" s="492"/>
      <c r="E73" s="492"/>
      <c r="F73" s="492"/>
      <c r="G73" s="492"/>
      <c r="H73" s="492"/>
      <c r="I73" s="492"/>
      <c r="J73" s="492"/>
      <c r="K73" s="493"/>
      <c r="L73" s="490"/>
    </row>
    <row r="74" spans="1:12" ht="90" thickBot="1">
      <c r="A74" s="488"/>
      <c r="B74" s="483"/>
      <c r="C74" s="495" t="s">
        <v>4722</v>
      </c>
      <c r="D74" s="495" t="s">
        <v>4723</v>
      </c>
      <c r="E74" s="483"/>
      <c r="F74" s="495" t="s">
        <v>4724</v>
      </c>
      <c r="G74" s="483"/>
      <c r="H74" s="483"/>
      <c r="I74" s="483"/>
      <c r="J74" s="483"/>
      <c r="K74" s="490"/>
      <c r="L74" s="490"/>
    </row>
    <row r="75" spans="1:12" ht="115.5" thickBot="1">
      <c r="A75" s="488"/>
      <c r="B75" s="510"/>
      <c r="C75" s="495" t="s">
        <v>4725</v>
      </c>
      <c r="D75" s="483"/>
      <c r="E75" s="483"/>
      <c r="F75" s="483"/>
      <c r="G75" s="483"/>
      <c r="H75" s="483"/>
      <c r="I75" s="483"/>
      <c r="J75" s="483"/>
      <c r="K75" s="490"/>
      <c r="L75" s="490"/>
    </row>
    <row r="76" spans="1:12" ht="77.25" thickBot="1">
      <c r="A76" s="488"/>
      <c r="B76" s="483"/>
      <c r="C76" s="495" t="s">
        <v>4726</v>
      </c>
      <c r="D76" s="494" t="s">
        <v>4680</v>
      </c>
      <c r="E76" s="483"/>
      <c r="F76" s="483"/>
      <c r="G76" s="510"/>
      <c r="H76" s="483"/>
      <c r="I76" s="510"/>
      <c r="J76" s="483"/>
      <c r="K76" s="490"/>
      <c r="L76" s="490"/>
    </row>
    <row r="77" spans="1:12" ht="115.5" thickBot="1">
      <c r="A77" s="488"/>
      <c r="B77" s="510"/>
      <c r="C77" s="495" t="s">
        <v>4727</v>
      </c>
      <c r="D77" s="483"/>
      <c r="E77" s="483"/>
      <c r="F77" s="483"/>
      <c r="G77" s="483"/>
      <c r="H77" s="483"/>
      <c r="I77" s="483"/>
      <c r="J77" s="483"/>
      <c r="K77" s="490"/>
      <c r="L77" s="490"/>
    </row>
    <row r="78" spans="1:12" ht="153.75" thickBot="1">
      <c r="A78" s="488"/>
      <c r="B78" s="483"/>
      <c r="C78" s="495" t="s">
        <v>4728</v>
      </c>
      <c r="D78" s="495" t="s">
        <v>4687</v>
      </c>
      <c r="E78" s="483"/>
      <c r="F78" s="483"/>
      <c r="G78" s="483"/>
      <c r="H78" s="483"/>
      <c r="I78" s="483"/>
      <c r="J78" s="483"/>
      <c r="K78" s="490"/>
      <c r="L78" s="490"/>
    </row>
    <row r="79" spans="1:12" ht="51.75" thickBot="1">
      <c r="A79" s="488"/>
      <c r="B79" s="483"/>
      <c r="C79" s="495" t="s">
        <v>4729</v>
      </c>
      <c r="D79" s="495" t="s">
        <v>4687</v>
      </c>
      <c r="E79" s="483"/>
      <c r="F79" s="483"/>
      <c r="G79" s="483"/>
      <c r="H79" s="483"/>
      <c r="I79" s="483"/>
      <c r="J79" s="483"/>
      <c r="K79" s="490"/>
      <c r="L79" s="490"/>
    </row>
    <row r="80" spans="1:12" ht="166.5" thickBot="1">
      <c r="A80" s="488"/>
      <c r="B80" s="483"/>
      <c r="C80" s="495" t="s">
        <v>4730</v>
      </c>
      <c r="D80" s="495" t="s">
        <v>4731</v>
      </c>
      <c r="E80" s="483"/>
      <c r="F80" s="494" t="s">
        <v>4732</v>
      </c>
      <c r="G80" s="483"/>
      <c r="H80" s="483"/>
      <c r="I80" s="483"/>
      <c r="J80" s="483"/>
      <c r="K80" s="490"/>
      <c r="L80" s="490"/>
    </row>
    <row r="81" spans="1:12" ht="153.75" thickBot="1">
      <c r="A81" s="488"/>
      <c r="B81" s="483"/>
      <c r="C81" s="495" t="s">
        <v>4733</v>
      </c>
      <c r="D81" s="495" t="s">
        <v>4652</v>
      </c>
      <c r="E81" s="483"/>
      <c r="F81" s="483"/>
      <c r="G81" s="483"/>
      <c r="H81" s="483"/>
      <c r="I81" s="483"/>
      <c r="J81" s="494" t="s">
        <v>2358</v>
      </c>
      <c r="K81" s="490"/>
      <c r="L81" s="490"/>
    </row>
    <row r="82" spans="1:12" ht="90" thickBot="1">
      <c r="A82" s="488"/>
      <c r="B82" s="483"/>
      <c r="C82" s="495" t="s">
        <v>4734</v>
      </c>
      <c r="D82" s="495" t="s">
        <v>4735</v>
      </c>
      <c r="E82" s="483" t="e" vm="265">
        <v>#VALUE!</v>
      </c>
      <c r="F82" s="494" t="s">
        <v>4736</v>
      </c>
      <c r="G82" s="483" t="e" vm="266">
        <v>#VALUE!</v>
      </c>
      <c r="H82" s="483"/>
      <c r="I82" s="483"/>
      <c r="J82" s="483"/>
      <c r="K82" s="490"/>
      <c r="L82" s="490"/>
    </row>
    <row r="83" spans="1:12" ht="90" thickBot="1">
      <c r="A83" s="488"/>
      <c r="B83" s="483"/>
      <c r="C83" s="495" t="s">
        <v>4737</v>
      </c>
      <c r="D83" s="495" t="s">
        <v>4738</v>
      </c>
      <c r="E83" s="483"/>
      <c r="F83" s="495" t="s">
        <v>4739</v>
      </c>
      <c r="G83" s="483"/>
      <c r="H83" s="483"/>
      <c r="I83" s="483"/>
      <c r="J83" s="483"/>
      <c r="K83" s="490"/>
      <c r="L83" s="490"/>
    </row>
    <row r="84" spans="1:12" ht="102.75" thickBot="1">
      <c r="A84" s="488"/>
      <c r="B84" s="483"/>
      <c r="C84" s="495" t="s">
        <v>4740</v>
      </c>
      <c r="D84" s="495" t="s">
        <v>2776</v>
      </c>
      <c r="E84" s="483"/>
      <c r="F84" s="483"/>
      <c r="G84" s="483"/>
      <c r="H84" s="483"/>
      <c r="I84" s="483"/>
      <c r="J84" s="483"/>
      <c r="K84" s="490"/>
      <c r="L84" s="490"/>
    </row>
    <row r="85" spans="1:12" ht="141" thickBot="1">
      <c r="A85" s="488"/>
      <c r="B85" s="483"/>
      <c r="C85" s="495" t="s">
        <v>4741</v>
      </c>
      <c r="D85" s="495" t="s">
        <v>4708</v>
      </c>
      <c r="E85" s="483"/>
      <c r="F85" s="483"/>
      <c r="G85" s="483"/>
      <c r="H85" s="483"/>
      <c r="I85" s="483"/>
      <c r="J85" s="483"/>
      <c r="K85" s="490"/>
      <c r="L85" s="490"/>
    </row>
    <row r="86" spans="1:12" ht="153.75" thickBot="1">
      <c r="A86" s="488"/>
      <c r="B86" s="483"/>
      <c r="C86" s="495" t="s">
        <v>4742</v>
      </c>
      <c r="D86" s="495" t="s">
        <v>4708</v>
      </c>
      <c r="E86" s="483"/>
      <c r="F86" s="483"/>
      <c r="G86" s="483"/>
      <c r="H86" s="483"/>
      <c r="I86" s="483"/>
      <c r="J86" s="483"/>
      <c r="K86" s="490"/>
      <c r="L86" s="490"/>
    </row>
    <row r="87" spans="1:12" ht="204.75" thickBot="1">
      <c r="A87" s="488"/>
      <c r="B87" s="495" t="s">
        <v>2776</v>
      </c>
      <c r="C87" s="495" t="s">
        <v>4743</v>
      </c>
      <c r="D87" s="494" t="s">
        <v>4718</v>
      </c>
      <c r="E87" s="483"/>
      <c r="F87" s="483"/>
      <c r="G87" s="483"/>
      <c r="H87" s="483"/>
      <c r="I87" s="483"/>
      <c r="J87" s="483"/>
      <c r="K87" s="490"/>
      <c r="L87" s="490"/>
    </row>
    <row r="88" spans="1:12" ht="102.75" thickBot="1">
      <c r="A88" s="488"/>
      <c r="B88" s="483"/>
      <c r="C88" s="495" t="s">
        <v>4744</v>
      </c>
      <c r="D88" s="495" t="s">
        <v>4708</v>
      </c>
      <c r="E88" s="483"/>
      <c r="F88" s="483"/>
      <c r="G88" s="483"/>
      <c r="H88" s="483"/>
      <c r="I88" s="483"/>
      <c r="J88" s="483"/>
      <c r="K88" s="490"/>
      <c r="L88" s="490"/>
    </row>
    <row r="89" spans="1:12" ht="102.75" thickBot="1">
      <c r="A89" s="488"/>
      <c r="B89" s="496"/>
      <c r="C89" s="499" t="s">
        <v>4745</v>
      </c>
      <c r="D89" s="499" t="s">
        <v>4708</v>
      </c>
      <c r="E89" s="496"/>
      <c r="F89" s="496"/>
      <c r="G89" s="496"/>
      <c r="H89" s="496"/>
      <c r="I89" s="496"/>
      <c r="J89" s="496"/>
      <c r="K89" s="498"/>
      <c r="L89" s="490"/>
    </row>
    <row r="90" spans="1:12" ht="13.5" thickBot="1">
      <c r="A90" s="488"/>
      <c r="B90" s="491" t="s">
        <v>2551</v>
      </c>
      <c r="C90" s="492"/>
      <c r="D90" s="492"/>
      <c r="E90" s="492"/>
      <c r="F90" s="492"/>
      <c r="G90" s="492"/>
      <c r="H90" s="492"/>
      <c r="I90" s="492"/>
      <c r="J90" s="492"/>
      <c r="K90" s="493"/>
      <c r="L90" s="490"/>
    </row>
    <row r="91" spans="1:12" ht="64.5" thickBot="1">
      <c r="A91" s="488"/>
      <c r="B91" s="483"/>
      <c r="C91" s="495" t="s">
        <v>4746</v>
      </c>
      <c r="D91" s="495" t="s">
        <v>4747</v>
      </c>
      <c r="E91" s="483"/>
      <c r="F91" s="495" t="s">
        <v>4748</v>
      </c>
      <c r="G91" s="483"/>
      <c r="H91" s="483"/>
      <c r="I91" s="483"/>
      <c r="J91" s="483"/>
      <c r="K91" s="490"/>
      <c r="L91" s="490"/>
    </row>
    <row r="92" spans="1:12" ht="77.25" thickBot="1">
      <c r="A92" s="488"/>
      <c r="B92" s="483"/>
      <c r="C92" s="495" t="s">
        <v>4749</v>
      </c>
      <c r="D92" s="483"/>
      <c r="E92" s="483"/>
      <c r="F92" s="483"/>
      <c r="G92" s="483"/>
      <c r="H92" s="483"/>
      <c r="I92" s="483"/>
      <c r="J92" s="483"/>
      <c r="K92" s="490"/>
      <c r="L92" s="490"/>
    </row>
    <row r="93" spans="1:12" ht="166.5" thickBot="1">
      <c r="A93" s="488"/>
      <c r="B93" s="483"/>
      <c r="C93" s="495" t="s">
        <v>4750</v>
      </c>
      <c r="D93" s="495" t="s">
        <v>4751</v>
      </c>
      <c r="E93" s="483"/>
      <c r="F93" s="483"/>
      <c r="G93" s="483"/>
      <c r="H93" s="483"/>
      <c r="I93" s="483"/>
      <c r="J93" s="483"/>
      <c r="K93" s="490"/>
      <c r="L93" s="490"/>
    </row>
    <row r="94" spans="1:12" ht="141" thickBot="1">
      <c r="A94" s="488"/>
      <c r="B94" s="483"/>
      <c r="C94" s="495" t="s">
        <v>4752</v>
      </c>
      <c r="D94" s="495" t="s">
        <v>4753</v>
      </c>
      <c r="E94" s="483"/>
      <c r="F94" s="483"/>
      <c r="G94" s="483"/>
      <c r="H94" s="483"/>
      <c r="I94" s="483"/>
      <c r="J94" s="483"/>
      <c r="K94" s="490"/>
      <c r="L94" s="490"/>
    </row>
    <row r="95" spans="1:12" ht="115.5" thickBot="1">
      <c r="A95" s="488"/>
      <c r="B95" s="483"/>
      <c r="C95" s="495" t="s">
        <v>4754</v>
      </c>
      <c r="D95" s="495" t="s">
        <v>4755</v>
      </c>
      <c r="E95" s="483"/>
      <c r="F95" s="483"/>
      <c r="G95" s="483"/>
      <c r="H95" s="483"/>
      <c r="I95" s="483"/>
      <c r="J95" s="483"/>
      <c r="K95" s="490"/>
      <c r="L95" s="490"/>
    </row>
    <row r="96" spans="1:12" ht="115.5" thickBot="1">
      <c r="A96" s="488"/>
      <c r="B96" s="483"/>
      <c r="C96" s="495" t="s">
        <v>4756</v>
      </c>
      <c r="D96" s="495" t="s">
        <v>4755</v>
      </c>
      <c r="E96" s="483"/>
      <c r="F96" s="483"/>
      <c r="G96" s="483"/>
      <c r="H96" s="483"/>
      <c r="I96" s="483"/>
      <c r="J96" s="483"/>
      <c r="K96" s="490"/>
      <c r="L96" s="490"/>
    </row>
    <row r="97" spans="1:12" ht="115.5" thickBot="1">
      <c r="A97" s="488"/>
      <c r="B97" s="483"/>
      <c r="C97" s="495" t="s">
        <v>4757</v>
      </c>
      <c r="D97" s="495" t="s">
        <v>4758</v>
      </c>
      <c r="E97" s="483"/>
      <c r="F97" s="495" t="s">
        <v>4759</v>
      </c>
      <c r="G97" s="483"/>
      <c r="H97" s="483"/>
      <c r="I97" s="483"/>
      <c r="J97" s="483"/>
      <c r="K97" s="490"/>
      <c r="L97" s="490"/>
    </row>
    <row r="98" spans="1:12" ht="115.5" thickBot="1">
      <c r="A98" s="488"/>
      <c r="B98" s="495" t="s">
        <v>2776</v>
      </c>
      <c r="C98" s="495" t="s">
        <v>4760</v>
      </c>
      <c r="D98" s="494" t="s">
        <v>4718</v>
      </c>
      <c r="E98" s="483"/>
      <c r="F98" s="483"/>
      <c r="G98" s="483"/>
      <c r="H98" s="483"/>
      <c r="I98" s="483"/>
      <c r="J98" s="483"/>
      <c r="K98" s="490"/>
      <c r="L98" s="490"/>
    </row>
    <row r="99" spans="1:12" ht="115.5" thickBot="1">
      <c r="A99" s="488"/>
      <c r="B99" s="483"/>
      <c r="C99" s="495" t="s">
        <v>4761</v>
      </c>
      <c r="D99" s="483"/>
      <c r="E99" s="483"/>
      <c r="F99" s="495" t="s">
        <v>4716</v>
      </c>
      <c r="G99" s="483"/>
      <c r="H99" s="483"/>
      <c r="I99" s="483"/>
      <c r="J99" s="483"/>
      <c r="K99" s="490"/>
      <c r="L99" s="490"/>
    </row>
    <row r="100" spans="1:12" ht="141" thickBot="1">
      <c r="A100" s="488"/>
      <c r="B100" s="483"/>
      <c r="C100" s="495" t="s">
        <v>4762</v>
      </c>
      <c r="D100" s="495" t="s">
        <v>4763</v>
      </c>
      <c r="E100" s="483"/>
      <c r="F100" s="495" t="s">
        <v>4764</v>
      </c>
      <c r="G100" s="483"/>
      <c r="H100" s="495" t="s">
        <v>4765</v>
      </c>
      <c r="I100" s="483"/>
      <c r="J100" s="495" t="s">
        <v>4766</v>
      </c>
      <c r="K100" s="490"/>
      <c r="L100" s="490"/>
    </row>
    <row r="101" spans="1:12" ht="115.5" thickBot="1">
      <c r="A101" s="488"/>
      <c r="B101" s="483"/>
      <c r="C101" s="495" t="s">
        <v>4767</v>
      </c>
      <c r="D101" s="495" t="s">
        <v>4687</v>
      </c>
      <c r="E101" s="483"/>
      <c r="F101" s="483"/>
      <c r="G101" s="483"/>
      <c r="H101" s="483"/>
      <c r="I101" s="483"/>
      <c r="J101" s="483"/>
      <c r="K101" s="490"/>
      <c r="L101" s="490"/>
    </row>
    <row r="102" spans="1:12" ht="90" thickBot="1">
      <c r="A102" s="488"/>
      <c r="B102" s="483"/>
      <c r="C102" s="495" t="s">
        <v>4768</v>
      </c>
      <c r="D102" s="495" t="s">
        <v>4769</v>
      </c>
      <c r="E102" s="483"/>
      <c r="F102" s="483"/>
      <c r="G102" s="483"/>
      <c r="H102" s="483"/>
      <c r="I102" s="483"/>
      <c r="J102" s="495" t="s">
        <v>4770</v>
      </c>
      <c r="K102" s="490"/>
      <c r="L102" s="490"/>
    </row>
    <row r="103" spans="1:12" ht="115.5" thickBot="1">
      <c r="A103" s="488"/>
      <c r="B103" s="483"/>
      <c r="C103" s="495" t="s">
        <v>4771</v>
      </c>
      <c r="D103" s="495" t="s">
        <v>4687</v>
      </c>
      <c r="E103" s="483"/>
      <c r="F103" s="483"/>
      <c r="G103" s="483"/>
      <c r="H103" s="483"/>
      <c r="I103" s="483"/>
      <c r="J103" s="483"/>
      <c r="K103" s="490"/>
      <c r="L103" s="490"/>
    </row>
    <row r="104" spans="1:12" ht="102.75" thickBot="1">
      <c r="A104" s="488"/>
      <c r="B104" s="496"/>
      <c r="C104" s="499" t="s">
        <v>4772</v>
      </c>
      <c r="D104" s="499" t="s">
        <v>4773</v>
      </c>
      <c r="E104" s="496"/>
      <c r="F104" s="496"/>
      <c r="G104" s="496"/>
      <c r="H104" s="496"/>
      <c r="I104" s="496"/>
      <c r="J104" s="496"/>
      <c r="K104" s="498"/>
      <c r="L104" s="490"/>
    </row>
    <row r="105" spans="1:12" ht="13.5" thickBot="1">
      <c r="A105" s="488"/>
      <c r="B105" s="491" t="s">
        <v>2522</v>
      </c>
      <c r="C105" s="492"/>
      <c r="D105" s="492"/>
      <c r="E105" s="492"/>
      <c r="F105" s="492"/>
      <c r="G105" s="492"/>
      <c r="H105" s="492"/>
      <c r="I105" s="492"/>
      <c r="J105" s="492"/>
      <c r="K105" s="493"/>
      <c r="L105" s="490"/>
    </row>
    <row r="106" spans="1:12" ht="77.25" thickBot="1">
      <c r="A106" s="488"/>
      <c r="B106" s="483"/>
      <c r="C106" s="495" t="s">
        <v>4774</v>
      </c>
      <c r="D106" s="495" t="s">
        <v>4708</v>
      </c>
      <c r="E106" s="483"/>
      <c r="F106" s="483"/>
      <c r="G106" s="483"/>
      <c r="H106" s="483"/>
      <c r="I106" s="483"/>
      <c r="J106" s="483"/>
      <c r="K106" s="490"/>
      <c r="L106" s="490"/>
    </row>
    <row r="107" spans="1:12" ht="128.25" thickBot="1">
      <c r="A107" s="488"/>
      <c r="B107" s="483"/>
      <c r="C107" s="495" t="s">
        <v>4775</v>
      </c>
      <c r="D107" s="495" t="s">
        <v>4687</v>
      </c>
      <c r="E107" s="483"/>
      <c r="F107" s="483"/>
      <c r="G107" s="483"/>
      <c r="H107" s="483"/>
      <c r="I107" s="483"/>
      <c r="J107" s="483"/>
      <c r="K107" s="490"/>
      <c r="L107" s="490"/>
    </row>
    <row r="108" spans="1:12" ht="90" thickBot="1">
      <c r="A108" s="488"/>
      <c r="B108" s="483"/>
      <c r="C108" s="495" t="s">
        <v>4776</v>
      </c>
      <c r="D108" s="495" t="s">
        <v>4687</v>
      </c>
      <c r="E108" s="483"/>
      <c r="F108" s="483"/>
      <c r="G108" s="483"/>
      <c r="H108" s="483"/>
      <c r="I108" s="483"/>
      <c r="J108" s="483"/>
      <c r="K108" s="490"/>
      <c r="L108" s="490"/>
    </row>
    <row r="109" spans="1:12" ht="153.75" thickBot="1">
      <c r="A109" s="488"/>
      <c r="B109" s="483"/>
      <c r="C109" s="495" t="s">
        <v>4777</v>
      </c>
      <c r="D109" s="495" t="s">
        <v>4778</v>
      </c>
      <c r="E109" s="483"/>
      <c r="F109" s="495" t="s">
        <v>4779</v>
      </c>
      <c r="G109" s="483"/>
      <c r="H109" s="483"/>
      <c r="I109" s="483"/>
      <c r="J109" s="483"/>
      <c r="K109" s="490"/>
      <c r="L109" s="490"/>
    </row>
    <row r="110" spans="1:12" ht="141" thickBot="1">
      <c r="A110" s="488"/>
      <c r="B110" s="483"/>
      <c r="C110" s="495" t="s">
        <v>4780</v>
      </c>
      <c r="D110" s="495" t="s">
        <v>2776</v>
      </c>
      <c r="E110" s="483"/>
      <c r="F110" s="483"/>
      <c r="G110" s="483"/>
      <c r="H110" s="483"/>
      <c r="I110" s="483"/>
      <c r="J110" s="494" t="s">
        <v>4781</v>
      </c>
      <c r="K110" s="490"/>
      <c r="L110" s="490"/>
    </row>
    <row r="111" spans="1:12" ht="166.5" thickBot="1">
      <c r="A111" s="488"/>
      <c r="B111" s="483"/>
      <c r="C111" s="495" t="s">
        <v>4782</v>
      </c>
      <c r="D111" s="495" t="s">
        <v>4755</v>
      </c>
      <c r="E111" s="483"/>
      <c r="F111" s="483"/>
      <c r="G111" s="483"/>
      <c r="H111" s="483"/>
      <c r="I111" s="483"/>
      <c r="J111" s="483"/>
      <c r="K111" s="490"/>
      <c r="L111" s="490"/>
    </row>
    <row r="112" spans="1:12" ht="115.5" thickBot="1">
      <c r="A112" s="488"/>
      <c r="B112" s="483"/>
      <c r="C112" s="495" t="s">
        <v>4783</v>
      </c>
      <c r="D112" s="495" t="s">
        <v>4753</v>
      </c>
      <c r="E112" s="483"/>
      <c r="F112" s="483"/>
      <c r="G112" s="483"/>
      <c r="H112" s="483"/>
      <c r="I112" s="483"/>
      <c r="J112" s="483"/>
      <c r="K112" s="490"/>
      <c r="L112" s="490"/>
    </row>
    <row r="113" spans="1:12" ht="51.75" thickBot="1">
      <c r="A113" s="488"/>
      <c r="B113" s="483"/>
      <c r="C113" s="495" t="s">
        <v>4784</v>
      </c>
      <c r="D113" s="483"/>
      <c r="E113" s="483"/>
      <c r="F113" s="483"/>
      <c r="G113" s="483"/>
      <c r="H113" s="483"/>
      <c r="I113" s="483"/>
      <c r="J113" s="483"/>
      <c r="K113" s="490"/>
      <c r="L113" s="490"/>
    </row>
    <row r="114" spans="1:12" ht="153.75" thickBot="1">
      <c r="A114" s="488"/>
      <c r="B114" s="483"/>
      <c r="C114" s="495" t="s">
        <v>4785</v>
      </c>
      <c r="D114" s="495" t="s">
        <v>2776</v>
      </c>
      <c r="E114" s="483"/>
      <c r="F114" s="483"/>
      <c r="G114" s="483"/>
      <c r="H114" s="483"/>
      <c r="I114" s="483"/>
      <c r="J114" s="494" t="s">
        <v>4781</v>
      </c>
      <c r="K114" s="490"/>
      <c r="L114" s="490"/>
    </row>
    <row r="115" spans="1:12" ht="153.75" thickBot="1">
      <c r="A115" s="488"/>
      <c r="B115" s="483"/>
      <c r="C115" s="495" t="s">
        <v>4786</v>
      </c>
      <c r="D115" s="495" t="s">
        <v>4787</v>
      </c>
      <c r="E115" s="483"/>
      <c r="F115" s="495" t="s">
        <v>4788</v>
      </c>
      <c r="G115" s="483"/>
      <c r="H115" s="483"/>
      <c r="I115" s="483"/>
      <c r="J115" s="495" t="s">
        <v>4770</v>
      </c>
      <c r="K115" s="490"/>
      <c r="L115" s="490"/>
    </row>
    <row r="116" spans="1:12" ht="141" thickBot="1">
      <c r="A116" s="488"/>
      <c r="B116" s="496"/>
      <c r="C116" s="499" t="s">
        <v>4789</v>
      </c>
      <c r="D116" s="499" t="s">
        <v>2776</v>
      </c>
      <c r="E116" s="496"/>
      <c r="F116" s="496"/>
      <c r="G116" s="496"/>
      <c r="H116" s="496"/>
      <c r="I116" s="496"/>
      <c r="J116" s="497" t="s">
        <v>4790</v>
      </c>
      <c r="K116" s="498"/>
      <c r="L116" s="490"/>
    </row>
    <row r="117" spans="1:12" ht="13.5" thickBot="1">
      <c r="A117" s="488"/>
      <c r="B117" s="491" t="s">
        <v>2497</v>
      </c>
      <c r="C117" s="492"/>
      <c r="D117" s="492"/>
      <c r="E117" s="492"/>
      <c r="F117" s="492"/>
      <c r="G117" s="492"/>
      <c r="H117" s="492"/>
      <c r="I117" s="492"/>
      <c r="J117" s="492"/>
      <c r="K117" s="493"/>
      <c r="L117" s="490"/>
    </row>
    <row r="118" spans="1:12" ht="77.25" thickBot="1">
      <c r="A118" s="488"/>
      <c r="B118" s="483"/>
      <c r="C118" s="495" t="s">
        <v>4791</v>
      </c>
      <c r="D118" s="494" t="s">
        <v>4792</v>
      </c>
      <c r="E118" s="483"/>
      <c r="F118" s="483"/>
      <c r="G118" s="483"/>
      <c r="H118" s="483"/>
      <c r="I118" s="483"/>
      <c r="J118" s="495" t="s">
        <v>4793</v>
      </c>
      <c r="K118" s="490"/>
      <c r="L118" s="490"/>
    </row>
    <row r="119" spans="1:12" ht="77.25" thickBot="1">
      <c r="A119" s="488"/>
      <c r="B119" s="483"/>
      <c r="C119" s="495" t="s">
        <v>4794</v>
      </c>
      <c r="D119" s="495" t="s">
        <v>4795</v>
      </c>
      <c r="E119" s="483"/>
      <c r="F119" s="483"/>
      <c r="G119" s="483"/>
      <c r="H119" s="483"/>
      <c r="I119" s="483"/>
      <c r="J119" s="483"/>
      <c r="K119" s="490"/>
      <c r="L119" s="490"/>
    </row>
    <row r="120" spans="1:12" ht="141" thickBot="1">
      <c r="A120" s="488"/>
      <c r="B120" s="483"/>
      <c r="C120" s="495" t="s">
        <v>4796</v>
      </c>
      <c r="D120" s="494" t="s">
        <v>4797</v>
      </c>
      <c r="E120" s="483"/>
      <c r="F120" s="483"/>
      <c r="G120" s="483"/>
      <c r="H120" s="483"/>
      <c r="I120" s="483"/>
      <c r="J120" s="495" t="s">
        <v>4793</v>
      </c>
      <c r="K120" s="490"/>
      <c r="L120" s="490"/>
    </row>
    <row r="121" spans="1:12" ht="77.25" thickBot="1">
      <c r="A121" s="488"/>
      <c r="B121" s="483"/>
      <c r="C121" s="495" t="s">
        <v>4798</v>
      </c>
      <c r="D121" s="495" t="s">
        <v>4799</v>
      </c>
      <c r="E121" s="483"/>
      <c r="F121" s="495" t="s">
        <v>4800</v>
      </c>
      <c r="G121" s="483"/>
      <c r="H121" s="495" t="s">
        <v>4801</v>
      </c>
      <c r="I121" s="483"/>
      <c r="J121" s="495" t="s">
        <v>4802</v>
      </c>
      <c r="K121" s="490"/>
      <c r="L121" s="490"/>
    </row>
    <row r="122" spans="1:12" ht="102.75" thickBot="1">
      <c r="A122" s="488"/>
      <c r="B122" s="483"/>
      <c r="C122" s="495" t="s">
        <v>4803</v>
      </c>
      <c r="D122" s="495" t="s">
        <v>4804</v>
      </c>
      <c r="E122" s="483"/>
      <c r="F122" s="495" t="s">
        <v>4805</v>
      </c>
      <c r="G122" s="483" t="e" vm="267">
        <v>#VALUE!</v>
      </c>
      <c r="H122" s="483"/>
      <c r="I122" s="483"/>
      <c r="J122" s="495" t="s">
        <v>4806</v>
      </c>
      <c r="K122" s="490"/>
      <c r="L122" s="490"/>
    </row>
    <row r="123" spans="1:12" ht="77.25" thickBot="1">
      <c r="A123" s="488"/>
      <c r="B123" s="483"/>
      <c r="C123" s="495" t="s">
        <v>4807</v>
      </c>
      <c r="D123" s="495" t="s">
        <v>4808</v>
      </c>
      <c r="E123" s="483"/>
      <c r="F123" s="494" t="s">
        <v>4809</v>
      </c>
      <c r="G123" s="483"/>
      <c r="H123" s="483"/>
      <c r="I123" s="483"/>
      <c r="J123" s="494" t="s">
        <v>4810</v>
      </c>
      <c r="K123" s="490"/>
      <c r="L123" s="490"/>
    </row>
    <row r="124" spans="1:12" ht="128.25" thickBot="1">
      <c r="A124" s="488"/>
      <c r="B124" s="483"/>
      <c r="C124" s="495" t="s">
        <v>4811</v>
      </c>
      <c r="D124" s="495" t="s">
        <v>4812</v>
      </c>
      <c r="E124" s="483"/>
      <c r="F124" s="483"/>
      <c r="G124" s="483"/>
      <c r="H124" s="483"/>
      <c r="I124" s="483"/>
      <c r="J124" s="495" t="s">
        <v>4813</v>
      </c>
      <c r="K124" s="490"/>
      <c r="L124" s="490"/>
    </row>
    <row r="125" spans="1:12" ht="153.75" thickBot="1">
      <c r="A125" s="488"/>
      <c r="B125" s="483"/>
      <c r="C125" s="495" t="s">
        <v>4814</v>
      </c>
      <c r="D125" s="494" t="s">
        <v>4815</v>
      </c>
      <c r="E125" s="483"/>
      <c r="F125" s="483"/>
      <c r="G125" s="483"/>
      <c r="H125" s="483"/>
      <c r="I125" s="483"/>
      <c r="J125" s="483"/>
      <c r="K125" s="490"/>
      <c r="L125" s="490"/>
    </row>
    <row r="126" spans="1:12" ht="64.5" thickBot="1">
      <c r="A126" s="488"/>
      <c r="B126" s="483"/>
      <c r="C126" s="495" t="s">
        <v>4816</v>
      </c>
      <c r="D126" s="495" t="s">
        <v>4817</v>
      </c>
      <c r="E126" s="483"/>
      <c r="F126" s="483"/>
      <c r="G126" s="483"/>
      <c r="H126" s="483"/>
      <c r="I126" s="483"/>
      <c r="J126" s="495" t="s">
        <v>4818</v>
      </c>
      <c r="K126" s="490"/>
      <c r="L126" s="490"/>
    </row>
    <row r="127" spans="1:12" ht="204.75" thickBot="1">
      <c r="A127" s="488"/>
      <c r="B127" s="483"/>
      <c r="C127" s="495" t="s">
        <v>4819</v>
      </c>
      <c r="D127" s="495" t="s">
        <v>4820</v>
      </c>
      <c r="E127" s="483"/>
      <c r="F127" s="483"/>
      <c r="G127" s="483"/>
      <c r="H127" s="483"/>
      <c r="I127" s="483"/>
      <c r="J127" s="483"/>
      <c r="K127" s="490"/>
      <c r="L127" s="490"/>
    </row>
    <row r="128" spans="1:12" ht="64.5" thickBot="1">
      <c r="A128" s="488"/>
      <c r="B128" s="496"/>
      <c r="C128" s="499" t="s">
        <v>4821</v>
      </c>
      <c r="D128" s="497" t="s">
        <v>4822</v>
      </c>
      <c r="E128" s="496"/>
      <c r="F128" s="496"/>
      <c r="G128" s="496"/>
      <c r="H128" s="496"/>
      <c r="I128" s="496"/>
      <c r="J128" s="499" t="s">
        <v>4823</v>
      </c>
      <c r="K128" s="498"/>
      <c r="L128" s="490"/>
    </row>
    <row r="129" spans="1:12" ht="13.5" thickBot="1">
      <c r="A129" s="488"/>
      <c r="B129" s="491" t="s">
        <v>2468</v>
      </c>
      <c r="C129" s="492"/>
      <c r="D129" s="492"/>
      <c r="E129" s="492"/>
      <c r="F129" s="492"/>
      <c r="G129" s="492"/>
      <c r="H129" s="492"/>
      <c r="I129" s="492"/>
      <c r="J129" s="492"/>
      <c r="K129" s="493"/>
      <c r="L129" s="490"/>
    </row>
    <row r="130" spans="1:12" ht="128.25" thickBot="1">
      <c r="A130" s="488"/>
      <c r="B130" s="483"/>
      <c r="C130" s="495" t="s">
        <v>4824</v>
      </c>
      <c r="D130" s="495" t="s">
        <v>4825</v>
      </c>
      <c r="E130" s="483"/>
      <c r="F130" s="494" t="s">
        <v>4826</v>
      </c>
      <c r="G130" s="483" t="e" vm="267">
        <v>#VALUE!</v>
      </c>
      <c r="H130" s="483"/>
      <c r="I130" s="483"/>
      <c r="J130" s="483"/>
      <c r="K130" s="490"/>
      <c r="L130" s="490"/>
    </row>
    <row r="131" spans="1:12" ht="141" thickBot="1">
      <c r="A131" s="488"/>
      <c r="B131" s="483"/>
      <c r="C131" s="495" t="s">
        <v>4827</v>
      </c>
      <c r="D131" s="483"/>
      <c r="E131" s="483"/>
      <c r="F131" s="483"/>
      <c r="G131" s="483"/>
      <c r="H131" s="483"/>
      <c r="I131" s="483"/>
      <c r="J131" s="483"/>
      <c r="K131" s="490"/>
      <c r="L131" s="490"/>
    </row>
    <row r="132" spans="1:12" ht="166.5" thickBot="1">
      <c r="A132" s="488"/>
      <c r="B132" s="483"/>
      <c r="C132" s="495" t="s">
        <v>4828</v>
      </c>
      <c r="D132" s="495" t="s">
        <v>4829</v>
      </c>
      <c r="E132" s="483"/>
      <c r="F132" s="483"/>
      <c r="G132" s="483"/>
      <c r="H132" s="483"/>
      <c r="I132" s="483"/>
      <c r="J132" s="483"/>
      <c r="K132" s="490"/>
      <c r="L132" s="490"/>
    </row>
    <row r="133" spans="1:12" ht="90" thickBot="1">
      <c r="A133" s="488"/>
      <c r="B133" s="496"/>
      <c r="C133" s="499" t="s">
        <v>4830</v>
      </c>
      <c r="D133" s="499" t="s">
        <v>4829</v>
      </c>
      <c r="E133" s="496"/>
      <c r="F133" s="496"/>
      <c r="G133" s="496"/>
      <c r="H133" s="496"/>
      <c r="I133" s="496"/>
      <c r="J133" s="496"/>
      <c r="K133" s="498"/>
      <c r="L133" s="490"/>
    </row>
    <row r="134" spans="1:12" ht="13.5" thickBot="1">
      <c r="A134" s="488"/>
      <c r="B134" s="491" t="s">
        <v>2453</v>
      </c>
      <c r="C134" s="492"/>
      <c r="D134" s="492"/>
      <c r="E134" s="492"/>
      <c r="F134" s="492"/>
      <c r="G134" s="492"/>
      <c r="H134" s="492"/>
      <c r="I134" s="492"/>
      <c r="J134" s="492"/>
      <c r="K134" s="493"/>
      <c r="L134" s="490"/>
    </row>
    <row r="135" spans="1:12" ht="90" thickBot="1">
      <c r="A135" s="488"/>
      <c r="B135" s="483"/>
      <c r="C135" s="495" t="s">
        <v>4831</v>
      </c>
      <c r="D135" s="494" t="s">
        <v>4832</v>
      </c>
      <c r="E135" s="483"/>
      <c r="F135" s="483"/>
      <c r="G135" s="483"/>
      <c r="H135" s="483"/>
      <c r="I135" s="483"/>
      <c r="J135" s="494" t="s">
        <v>4833</v>
      </c>
      <c r="K135" s="490"/>
      <c r="L135" s="490"/>
    </row>
    <row r="136" spans="1:12" ht="115.5" thickBot="1">
      <c r="A136" s="488"/>
      <c r="B136" s="483"/>
      <c r="C136" s="495" t="s">
        <v>4834</v>
      </c>
      <c r="D136" s="494" t="s">
        <v>4835</v>
      </c>
      <c r="E136" s="483"/>
      <c r="F136" s="494" t="s">
        <v>4836</v>
      </c>
      <c r="G136" s="483"/>
      <c r="H136" s="483"/>
      <c r="I136" s="483"/>
      <c r="J136" s="495" t="s">
        <v>4837</v>
      </c>
      <c r="K136" s="490"/>
      <c r="L136" s="490"/>
    </row>
    <row r="137" spans="1:12" ht="102.75" thickBot="1">
      <c r="A137" s="488"/>
      <c r="B137" s="483"/>
      <c r="C137" s="495" t="s">
        <v>4838</v>
      </c>
      <c r="D137" s="495" t="s">
        <v>4839</v>
      </c>
      <c r="E137" s="483"/>
      <c r="F137" s="483"/>
      <c r="G137" s="483"/>
      <c r="H137" s="483"/>
      <c r="I137" s="483"/>
      <c r="J137" s="495" t="s">
        <v>4840</v>
      </c>
      <c r="K137" s="490"/>
      <c r="L137" s="490"/>
    </row>
    <row r="138" spans="1:12" ht="102.75" thickBot="1">
      <c r="A138" s="488"/>
      <c r="B138" s="483"/>
      <c r="C138" s="495" t="s">
        <v>4841</v>
      </c>
      <c r="D138" s="495" t="s">
        <v>4842</v>
      </c>
      <c r="E138" s="483"/>
      <c r="F138" s="483"/>
      <c r="G138" s="483"/>
      <c r="H138" s="483"/>
      <c r="I138" s="483"/>
      <c r="J138" s="495" t="s">
        <v>4806</v>
      </c>
      <c r="K138" s="490"/>
      <c r="L138" s="490"/>
    </row>
    <row r="139" spans="1:12" ht="77.25" thickBot="1">
      <c r="A139" s="488"/>
      <c r="B139" s="483"/>
      <c r="C139" s="495" t="s">
        <v>4843</v>
      </c>
      <c r="D139" s="495" t="s">
        <v>4844</v>
      </c>
      <c r="E139" s="483"/>
      <c r="F139" s="495" t="s">
        <v>4845</v>
      </c>
      <c r="G139" s="483"/>
      <c r="H139" s="483"/>
      <c r="I139" s="483"/>
      <c r="J139" s="483"/>
      <c r="K139" s="490"/>
      <c r="L139" s="490"/>
    </row>
    <row r="140" spans="1:12" ht="128.25" thickBot="1">
      <c r="A140" s="488"/>
      <c r="B140" s="483"/>
      <c r="C140" s="495" t="s">
        <v>4846</v>
      </c>
      <c r="D140" s="494" t="s">
        <v>4847</v>
      </c>
      <c r="E140" s="483"/>
      <c r="F140" s="495" t="s">
        <v>4848</v>
      </c>
      <c r="G140" s="483"/>
      <c r="H140" s="483"/>
      <c r="I140" s="483"/>
      <c r="J140" s="495" t="s">
        <v>4849</v>
      </c>
      <c r="K140" s="490"/>
      <c r="L140" s="490"/>
    </row>
    <row r="141" spans="1:12" ht="128.25" thickBot="1">
      <c r="A141" s="488"/>
      <c r="B141" s="483"/>
      <c r="C141" s="495" t="s">
        <v>4850</v>
      </c>
      <c r="D141" s="494" t="s">
        <v>4851</v>
      </c>
      <c r="E141" s="483"/>
      <c r="F141" s="483"/>
      <c r="G141" s="483"/>
      <c r="H141" s="483"/>
      <c r="I141" s="483"/>
      <c r="J141" s="495" t="s">
        <v>4852</v>
      </c>
      <c r="K141" s="490"/>
      <c r="L141" s="490"/>
    </row>
    <row r="142" spans="1:12" ht="77.25" thickBot="1">
      <c r="A142" s="488"/>
      <c r="B142" s="483"/>
      <c r="C142" s="495" t="s">
        <v>4853</v>
      </c>
      <c r="D142" s="495" t="s">
        <v>4808</v>
      </c>
      <c r="E142" s="483"/>
      <c r="F142" s="494" t="s">
        <v>4809</v>
      </c>
      <c r="G142" s="483"/>
      <c r="H142" s="483"/>
      <c r="I142" s="483"/>
      <c r="J142" s="494" t="s">
        <v>4810</v>
      </c>
      <c r="K142" s="490"/>
      <c r="L142" s="490"/>
    </row>
    <row r="143" spans="1:12" ht="128.25" thickBot="1">
      <c r="A143" s="488"/>
      <c r="B143" s="483"/>
      <c r="C143" s="495" t="s">
        <v>4854</v>
      </c>
      <c r="D143" s="494" t="s">
        <v>4855</v>
      </c>
      <c r="E143" s="483"/>
      <c r="F143" s="494" t="s">
        <v>4809</v>
      </c>
      <c r="G143" s="483"/>
      <c r="H143" s="483"/>
      <c r="I143" s="483"/>
      <c r="J143" s="495" t="s">
        <v>4856</v>
      </c>
      <c r="K143" s="490"/>
      <c r="L143" s="490"/>
    </row>
    <row r="144" spans="1:12" ht="204.75" thickBot="1">
      <c r="A144" s="488"/>
      <c r="B144" s="483"/>
      <c r="C144" s="495" t="s">
        <v>4857</v>
      </c>
      <c r="D144" s="494" t="s">
        <v>4858</v>
      </c>
      <c r="E144" s="483"/>
      <c r="F144" s="483"/>
      <c r="G144" s="483"/>
      <c r="H144" s="483"/>
      <c r="I144" s="483"/>
      <c r="J144" s="495" t="s">
        <v>4859</v>
      </c>
      <c r="K144" s="490"/>
      <c r="L144" s="490"/>
    </row>
    <row r="145" spans="1:12" ht="166.5" thickBot="1">
      <c r="A145" s="488"/>
      <c r="B145" s="496"/>
      <c r="C145" s="499" t="s">
        <v>4860</v>
      </c>
      <c r="D145" s="497" t="s">
        <v>4861</v>
      </c>
      <c r="E145" s="496"/>
      <c r="F145" s="496"/>
      <c r="G145" s="496"/>
      <c r="H145" s="496"/>
      <c r="I145" s="496"/>
      <c r="J145" s="499" t="s">
        <v>4823</v>
      </c>
      <c r="K145" s="498"/>
      <c r="L145" s="490"/>
    </row>
    <row r="146" spans="1:12" ht="13.5" thickBot="1">
      <c r="A146" s="488"/>
      <c r="B146" s="491" t="s">
        <v>2418</v>
      </c>
      <c r="C146" s="492"/>
      <c r="D146" s="492"/>
      <c r="E146" s="492"/>
      <c r="F146" s="492"/>
      <c r="G146" s="492"/>
      <c r="H146" s="492"/>
      <c r="I146" s="492"/>
      <c r="J146" s="492"/>
      <c r="K146" s="493"/>
      <c r="L146" s="490"/>
    </row>
    <row r="147" spans="1:12" ht="141" thickBot="1">
      <c r="A147" s="488"/>
      <c r="B147" s="483"/>
      <c r="C147" s="495" t="s">
        <v>4862</v>
      </c>
      <c r="D147" s="494" t="s">
        <v>4832</v>
      </c>
      <c r="E147" s="483"/>
      <c r="F147" s="483"/>
      <c r="G147" s="483"/>
      <c r="H147" s="483"/>
      <c r="I147" s="483"/>
      <c r="J147" s="494" t="s">
        <v>4833</v>
      </c>
      <c r="K147" s="490"/>
      <c r="L147" s="490"/>
    </row>
    <row r="148" spans="1:12" ht="230.25" thickBot="1">
      <c r="A148" s="488"/>
      <c r="B148" s="483"/>
      <c r="C148" s="495" t="s">
        <v>4863</v>
      </c>
      <c r="D148" s="494" t="s">
        <v>4855</v>
      </c>
      <c r="E148" s="483"/>
      <c r="F148" s="494" t="s">
        <v>4809</v>
      </c>
      <c r="G148" s="483"/>
      <c r="H148" s="483"/>
      <c r="I148" s="483"/>
      <c r="J148" s="495" t="s">
        <v>4864</v>
      </c>
      <c r="K148" s="490"/>
      <c r="L148" s="490"/>
    </row>
    <row r="149" spans="1:12" ht="77.25" thickBot="1">
      <c r="A149" s="488"/>
      <c r="B149" s="483"/>
      <c r="C149" s="495" t="s">
        <v>4865</v>
      </c>
      <c r="D149" s="494" t="s">
        <v>4866</v>
      </c>
      <c r="E149" s="483"/>
      <c r="F149" s="483"/>
      <c r="G149" s="483"/>
      <c r="H149" s="483"/>
      <c r="I149" s="483"/>
      <c r="J149" s="483"/>
      <c r="K149" s="490"/>
      <c r="L149" s="490"/>
    </row>
    <row r="150" spans="1:12" ht="204.75" thickBot="1">
      <c r="A150" s="488"/>
      <c r="B150" s="483"/>
      <c r="C150" s="495" t="s">
        <v>4867</v>
      </c>
      <c r="D150" s="483"/>
      <c r="E150" s="483"/>
      <c r="F150" s="483"/>
      <c r="G150" s="483"/>
      <c r="H150" s="483"/>
      <c r="I150" s="483"/>
      <c r="J150" s="483"/>
      <c r="K150" s="490"/>
      <c r="L150" s="490"/>
    </row>
    <row r="151" spans="1:12" ht="141" thickBot="1">
      <c r="A151" s="488"/>
      <c r="B151" s="496"/>
      <c r="C151" s="499" t="s">
        <v>4868</v>
      </c>
      <c r="D151" s="497" t="s">
        <v>4855</v>
      </c>
      <c r="E151" s="496"/>
      <c r="F151" s="497" t="s">
        <v>4809</v>
      </c>
      <c r="G151" s="496"/>
      <c r="H151" s="496"/>
      <c r="I151" s="496"/>
      <c r="J151" s="499" t="s">
        <v>4856</v>
      </c>
      <c r="K151" s="498"/>
      <c r="L151" s="490"/>
    </row>
    <row r="152" spans="1:12" ht="13.5" thickBot="1">
      <c r="A152" s="488"/>
      <c r="B152" s="491" t="s">
        <v>2400</v>
      </c>
      <c r="C152" s="492"/>
      <c r="D152" s="492"/>
      <c r="E152" s="492"/>
      <c r="F152" s="492"/>
      <c r="G152" s="492"/>
      <c r="H152" s="492"/>
      <c r="I152" s="492"/>
      <c r="J152" s="492"/>
      <c r="K152" s="493"/>
      <c r="L152" s="490"/>
    </row>
    <row r="153" spans="1:12" ht="90" thickBot="1">
      <c r="A153" s="488"/>
      <c r="B153" s="483"/>
      <c r="C153" s="495" t="s">
        <v>4869</v>
      </c>
      <c r="D153" s="495" t="s">
        <v>4808</v>
      </c>
      <c r="E153" s="483"/>
      <c r="F153" s="494" t="s">
        <v>4809</v>
      </c>
      <c r="G153" s="483"/>
      <c r="H153" s="483"/>
      <c r="I153" s="483"/>
      <c r="J153" s="495" t="s">
        <v>4870</v>
      </c>
      <c r="K153" s="490"/>
      <c r="L153" s="490"/>
    </row>
    <row r="154" spans="1:12" ht="141" thickBot="1">
      <c r="A154" s="488"/>
      <c r="B154" s="483"/>
      <c r="C154" s="495" t="s">
        <v>4871</v>
      </c>
      <c r="D154" s="494" t="s">
        <v>4872</v>
      </c>
      <c r="E154" s="483"/>
      <c r="F154" s="483"/>
      <c r="G154" s="483"/>
      <c r="H154" s="483"/>
      <c r="I154" s="483"/>
      <c r="J154" s="495" t="s">
        <v>4873</v>
      </c>
      <c r="K154" s="490"/>
      <c r="L154" s="490"/>
    </row>
    <row r="155" spans="1:12" ht="166.5" thickBot="1">
      <c r="A155" s="488"/>
      <c r="B155" s="483"/>
      <c r="C155" s="495" t="s">
        <v>4874</v>
      </c>
      <c r="D155" s="494" t="s">
        <v>4875</v>
      </c>
      <c r="E155" s="483"/>
      <c r="F155" s="483"/>
      <c r="G155" s="483"/>
      <c r="H155" s="483"/>
      <c r="I155" s="483"/>
      <c r="J155" s="495" t="s">
        <v>4876</v>
      </c>
      <c r="K155" s="490"/>
      <c r="L155" s="490"/>
    </row>
    <row r="156" spans="1:12" ht="230.25" thickBot="1">
      <c r="A156" s="488"/>
      <c r="B156" s="483"/>
      <c r="C156" s="495" t="s">
        <v>4877</v>
      </c>
      <c r="D156" s="494" t="s">
        <v>4878</v>
      </c>
      <c r="E156" s="483"/>
      <c r="F156" s="483"/>
      <c r="G156" s="483"/>
      <c r="H156" s="483"/>
      <c r="I156" s="483"/>
      <c r="J156" s="495" t="s">
        <v>4879</v>
      </c>
      <c r="K156" s="490"/>
      <c r="L156" s="490"/>
    </row>
    <row r="157" spans="1:12" ht="102.75" thickBot="1">
      <c r="A157" s="488"/>
      <c r="B157" s="483"/>
      <c r="C157" s="495" t="s">
        <v>4880</v>
      </c>
      <c r="D157" s="495" t="s">
        <v>4881</v>
      </c>
      <c r="E157" s="483"/>
      <c r="F157" s="483"/>
      <c r="G157" s="483"/>
      <c r="H157" s="483"/>
      <c r="I157" s="483"/>
      <c r="J157" s="494" t="s">
        <v>4882</v>
      </c>
      <c r="K157" s="500" t="s">
        <v>4883</v>
      </c>
      <c r="L157" s="490"/>
    </row>
    <row r="158" spans="1:12" ht="141" thickBot="1">
      <c r="A158" s="488"/>
      <c r="B158" s="483"/>
      <c r="C158" s="495" t="s">
        <v>4884</v>
      </c>
      <c r="D158" s="494" t="s">
        <v>4885</v>
      </c>
      <c r="E158" s="483"/>
      <c r="F158" s="494" t="s">
        <v>4886</v>
      </c>
      <c r="G158" s="483"/>
      <c r="H158" s="483"/>
      <c r="I158" s="483"/>
      <c r="J158" s="495" t="s">
        <v>4887</v>
      </c>
      <c r="K158" s="500" t="s">
        <v>4883</v>
      </c>
      <c r="L158" s="490"/>
    </row>
    <row r="159" spans="1:12" ht="128.25" thickBot="1">
      <c r="A159" s="488"/>
      <c r="B159" s="483"/>
      <c r="C159" s="495" t="s">
        <v>4888</v>
      </c>
      <c r="D159" s="494" t="s">
        <v>4889</v>
      </c>
      <c r="E159" s="483"/>
      <c r="F159" s="483"/>
      <c r="G159" s="483"/>
      <c r="H159" s="483"/>
      <c r="I159" s="483"/>
      <c r="J159" s="495" t="s">
        <v>4890</v>
      </c>
      <c r="K159" s="490"/>
      <c r="L159" s="490"/>
    </row>
    <row r="160" spans="1:12" ht="128.25" thickBot="1">
      <c r="A160" s="488"/>
      <c r="B160" s="483"/>
      <c r="C160" s="495" t="s">
        <v>4891</v>
      </c>
      <c r="D160" s="494" t="s">
        <v>4858</v>
      </c>
      <c r="E160" s="483"/>
      <c r="F160" s="483"/>
      <c r="G160" s="483"/>
      <c r="H160" s="483"/>
      <c r="I160" s="483"/>
      <c r="J160" s="494" t="s">
        <v>4892</v>
      </c>
      <c r="K160" s="490"/>
      <c r="L160" s="490"/>
    </row>
    <row r="161" spans="1:12" ht="90" thickBot="1">
      <c r="A161" s="488"/>
      <c r="B161" s="483"/>
      <c r="C161" s="495" t="s">
        <v>4893</v>
      </c>
      <c r="D161" s="494" t="s">
        <v>2379</v>
      </c>
      <c r="E161" s="483"/>
      <c r="F161" s="483"/>
      <c r="G161" s="483"/>
      <c r="H161" s="483"/>
      <c r="I161" s="483"/>
      <c r="J161" s="495" t="s">
        <v>2337</v>
      </c>
      <c r="K161" s="490"/>
      <c r="L161" s="490"/>
    </row>
    <row r="162" spans="1:12" ht="128.25" thickBot="1">
      <c r="A162" s="488"/>
      <c r="B162" s="483"/>
      <c r="C162" s="495" t="s">
        <v>4894</v>
      </c>
      <c r="D162" s="494" t="s">
        <v>4895</v>
      </c>
      <c r="E162" s="483"/>
      <c r="F162" s="483"/>
      <c r="G162" s="483"/>
      <c r="H162" s="483"/>
      <c r="I162" s="483"/>
      <c r="J162" s="495" t="s">
        <v>4896</v>
      </c>
      <c r="K162" s="490"/>
      <c r="L162" s="490"/>
    </row>
    <row r="163" spans="1:12" ht="51.75" thickBot="1">
      <c r="A163" s="490"/>
      <c r="B163" s="483"/>
      <c r="C163" s="495" t="s">
        <v>4897</v>
      </c>
      <c r="D163" s="494" t="s">
        <v>4898</v>
      </c>
      <c r="E163" s="483"/>
      <c r="F163" s="483"/>
      <c r="G163" s="483"/>
      <c r="H163" s="483"/>
      <c r="I163" s="483"/>
      <c r="J163" s="495" t="s">
        <v>4899</v>
      </c>
      <c r="K163" s="490"/>
      <c r="L163" s="483"/>
    </row>
    <row r="164" spans="1:12" ht="90" thickBot="1">
      <c r="A164" s="488"/>
      <c r="B164" s="496"/>
      <c r="C164" s="499" t="s">
        <v>4900</v>
      </c>
      <c r="D164" s="499" t="s">
        <v>4901</v>
      </c>
      <c r="E164" s="496"/>
      <c r="F164" s="497" t="s">
        <v>4902</v>
      </c>
      <c r="G164" s="496"/>
      <c r="H164" s="496"/>
      <c r="I164" s="496"/>
      <c r="J164" s="499" t="s">
        <v>4903</v>
      </c>
      <c r="K164" s="498"/>
      <c r="L164" s="490"/>
    </row>
    <row r="165" spans="1:12" ht="13.5" thickBot="1">
      <c r="A165" s="488"/>
      <c r="B165" s="491" t="s">
        <v>2377</v>
      </c>
      <c r="C165" s="492"/>
      <c r="D165" s="492"/>
      <c r="E165" s="492"/>
      <c r="F165" s="492"/>
      <c r="G165" s="492"/>
      <c r="H165" s="492"/>
      <c r="I165" s="492"/>
      <c r="J165" s="492"/>
      <c r="K165" s="493"/>
      <c r="L165" s="490"/>
    </row>
    <row r="166" spans="1:12" ht="141" thickBot="1">
      <c r="A166" s="488"/>
      <c r="B166" s="483"/>
      <c r="C166" s="495" t="s">
        <v>4904</v>
      </c>
      <c r="D166" s="494" t="s">
        <v>4885</v>
      </c>
      <c r="E166" s="483"/>
      <c r="F166" s="494" t="s">
        <v>4886</v>
      </c>
      <c r="G166" s="483"/>
      <c r="H166" s="483"/>
      <c r="I166" s="483"/>
      <c r="J166" s="495" t="s">
        <v>4887</v>
      </c>
      <c r="K166" s="500" t="s">
        <v>4883</v>
      </c>
      <c r="L166" s="490"/>
    </row>
    <row r="167" spans="1:12" ht="141" thickBot="1">
      <c r="A167" s="488"/>
      <c r="B167" s="483"/>
      <c r="C167" s="495" t="s">
        <v>4905</v>
      </c>
      <c r="D167" s="494" t="s">
        <v>4906</v>
      </c>
      <c r="E167" s="483"/>
      <c r="F167" s="483"/>
      <c r="G167" s="483"/>
      <c r="H167" s="483"/>
      <c r="I167" s="483"/>
      <c r="J167" s="494" t="s">
        <v>4907</v>
      </c>
      <c r="K167" s="500" t="s">
        <v>4908</v>
      </c>
      <c r="L167" s="490"/>
    </row>
    <row r="168" spans="1:12" ht="115.5" thickBot="1">
      <c r="A168" s="488"/>
      <c r="B168" s="483"/>
      <c r="C168" s="495" t="s">
        <v>4909</v>
      </c>
      <c r="D168" s="495" t="s">
        <v>4910</v>
      </c>
      <c r="E168" s="483"/>
      <c r="F168" s="483"/>
      <c r="G168" s="483"/>
      <c r="H168" s="483"/>
      <c r="I168" s="483"/>
      <c r="J168" s="495" t="s">
        <v>4911</v>
      </c>
      <c r="K168" s="500" t="s">
        <v>4883</v>
      </c>
      <c r="L168" s="490"/>
    </row>
    <row r="169" spans="1:12" ht="128.25" thickBot="1">
      <c r="A169" s="488"/>
      <c r="B169" s="483"/>
      <c r="C169" s="495" t="s">
        <v>4912</v>
      </c>
      <c r="D169" s="494" t="s">
        <v>4913</v>
      </c>
      <c r="E169" s="483"/>
      <c r="F169" s="483"/>
      <c r="G169" s="483"/>
      <c r="H169" s="483"/>
      <c r="I169" s="483"/>
      <c r="J169" s="495" t="s">
        <v>4914</v>
      </c>
      <c r="K169" s="500" t="s">
        <v>4883</v>
      </c>
      <c r="L169" s="490"/>
    </row>
    <row r="170" spans="1:12" ht="128.25" thickBot="1">
      <c r="A170" s="488"/>
      <c r="B170" s="483"/>
      <c r="C170" s="495" t="s">
        <v>4915</v>
      </c>
      <c r="D170" s="494" t="s">
        <v>4916</v>
      </c>
      <c r="E170" s="483"/>
      <c r="F170" s="494" t="s">
        <v>4886</v>
      </c>
      <c r="G170" s="483"/>
      <c r="H170" s="494" t="s">
        <v>4917</v>
      </c>
      <c r="I170" s="483"/>
      <c r="J170" s="483"/>
      <c r="K170" s="490"/>
      <c r="L170" s="490"/>
    </row>
    <row r="171" spans="1:12" ht="102.75" thickBot="1">
      <c r="A171" s="488"/>
      <c r="B171" s="496"/>
      <c r="C171" s="499" t="s">
        <v>4918</v>
      </c>
      <c r="D171" s="497" t="s">
        <v>4919</v>
      </c>
      <c r="E171" s="496"/>
      <c r="F171" s="496"/>
      <c r="G171" s="496"/>
      <c r="H171" s="496"/>
      <c r="I171" s="496"/>
      <c r="J171" s="499" t="s">
        <v>4920</v>
      </c>
      <c r="K171" s="498"/>
      <c r="L171" s="490"/>
    </row>
    <row r="172" spans="1:12" ht="13.5" thickBot="1">
      <c r="A172" s="488"/>
      <c r="B172" s="491" t="s">
        <v>2347</v>
      </c>
      <c r="C172" s="492"/>
      <c r="D172" s="492"/>
      <c r="E172" s="492"/>
      <c r="F172" s="492"/>
      <c r="G172" s="492"/>
      <c r="H172" s="492"/>
      <c r="I172" s="492"/>
      <c r="J172" s="492"/>
      <c r="K172" s="493"/>
      <c r="L172" s="490"/>
    </row>
    <row r="173" spans="1:12" ht="141" thickBot="1">
      <c r="A173" s="488"/>
      <c r="B173" s="483"/>
      <c r="C173" s="495" t="s">
        <v>4921</v>
      </c>
      <c r="D173" s="494" t="s">
        <v>4922</v>
      </c>
      <c r="E173" s="483"/>
      <c r="F173" s="494" t="s">
        <v>4886</v>
      </c>
      <c r="G173" s="483"/>
      <c r="H173" s="483"/>
      <c r="I173" s="483"/>
      <c r="J173" s="495" t="s">
        <v>4887</v>
      </c>
      <c r="K173" s="500" t="s">
        <v>4883</v>
      </c>
      <c r="L173" s="490"/>
    </row>
    <row r="174" spans="1:12" ht="141" thickBot="1">
      <c r="A174" s="488"/>
      <c r="B174" s="483"/>
      <c r="C174" s="495" t="s">
        <v>4923</v>
      </c>
      <c r="D174" s="494" t="s">
        <v>4922</v>
      </c>
      <c r="E174" s="483"/>
      <c r="F174" s="494" t="s">
        <v>4924</v>
      </c>
      <c r="G174" s="483"/>
      <c r="H174" s="483"/>
      <c r="I174" s="483"/>
      <c r="J174" s="495" t="s">
        <v>4887</v>
      </c>
      <c r="K174" s="500" t="s">
        <v>4883</v>
      </c>
      <c r="L174" s="490"/>
    </row>
    <row r="175" spans="1:12" ht="141" thickBot="1">
      <c r="A175" s="488"/>
      <c r="B175" s="483"/>
      <c r="C175" s="495" t="s">
        <v>4925</v>
      </c>
      <c r="D175" s="494" t="s">
        <v>4922</v>
      </c>
      <c r="E175" s="483"/>
      <c r="F175" s="494" t="s">
        <v>4886</v>
      </c>
      <c r="G175" s="483"/>
      <c r="H175" s="483"/>
      <c r="I175" s="483"/>
      <c r="J175" s="495" t="s">
        <v>4887</v>
      </c>
      <c r="K175" s="500" t="s">
        <v>4883</v>
      </c>
      <c r="L175" s="490"/>
    </row>
    <row r="176" spans="1:12" ht="128.25" thickBot="1">
      <c r="A176" s="488"/>
      <c r="B176" s="483"/>
      <c r="C176" s="495" t="s">
        <v>4926</v>
      </c>
      <c r="D176" s="494" t="s">
        <v>4927</v>
      </c>
      <c r="E176" s="483"/>
      <c r="F176" s="494" t="s">
        <v>4928</v>
      </c>
      <c r="G176" s="483"/>
      <c r="H176" s="494" t="s">
        <v>4917</v>
      </c>
      <c r="I176" s="483"/>
      <c r="J176" s="495" t="s">
        <v>4887</v>
      </c>
      <c r="K176" s="500" t="s">
        <v>4883</v>
      </c>
      <c r="L176" s="490"/>
    </row>
    <row r="177" spans="1:12" ht="141" thickBot="1">
      <c r="A177" s="488"/>
      <c r="B177" s="496"/>
      <c r="C177" s="499" t="s">
        <v>4929</v>
      </c>
      <c r="D177" s="497" t="s">
        <v>2379</v>
      </c>
      <c r="E177" s="496"/>
      <c r="F177" s="496"/>
      <c r="G177" s="496"/>
      <c r="H177" s="496"/>
      <c r="I177" s="496"/>
      <c r="J177" s="499" t="s">
        <v>2337</v>
      </c>
      <c r="K177" s="498"/>
      <c r="L177" s="490"/>
    </row>
    <row r="178" spans="1:12" ht="13.5" thickBot="1">
      <c r="A178" s="488"/>
      <c r="B178" s="491" t="s">
        <v>4930</v>
      </c>
      <c r="C178" s="492"/>
      <c r="D178" s="492"/>
      <c r="E178" s="492"/>
      <c r="F178" s="492"/>
      <c r="G178" s="492"/>
      <c r="H178" s="492"/>
      <c r="I178" s="492"/>
      <c r="J178" s="492"/>
      <c r="K178" s="493"/>
      <c r="L178" s="490"/>
    </row>
    <row r="179" spans="1:12" ht="102.75" thickBot="1">
      <c r="A179" s="490"/>
      <c r="B179" s="483"/>
      <c r="C179" s="495" t="s">
        <v>4931</v>
      </c>
      <c r="D179" s="494" t="s">
        <v>4932</v>
      </c>
      <c r="E179" s="483"/>
      <c r="F179" s="494" t="s">
        <v>4886</v>
      </c>
      <c r="G179" s="483"/>
      <c r="H179" s="483"/>
      <c r="I179" s="483"/>
      <c r="J179" s="495" t="s">
        <v>4933</v>
      </c>
      <c r="K179" s="500" t="s">
        <v>4883</v>
      </c>
      <c r="L179" s="483"/>
    </row>
    <row r="180" spans="1:12" ht="141" thickBot="1">
      <c r="A180" s="490"/>
      <c r="B180" s="496"/>
      <c r="C180" s="499" t="s">
        <v>4934</v>
      </c>
      <c r="D180" s="497" t="s">
        <v>4922</v>
      </c>
      <c r="E180" s="496"/>
      <c r="F180" s="497" t="s">
        <v>4886</v>
      </c>
      <c r="G180" s="496"/>
      <c r="H180" s="496"/>
      <c r="I180" s="496"/>
      <c r="J180" s="499" t="s">
        <v>4887</v>
      </c>
      <c r="K180" s="511" t="s">
        <v>4883</v>
      </c>
      <c r="L180" s="483"/>
    </row>
  </sheetData>
  <mergeCells count="16">
    <mergeCell ref="B152:K152"/>
    <mergeCell ref="B165:K165"/>
    <mergeCell ref="B172:K172"/>
    <mergeCell ref="B178:K178"/>
    <mergeCell ref="B90:K90"/>
    <mergeCell ref="B105:K105"/>
    <mergeCell ref="B117:K117"/>
    <mergeCell ref="B129:K129"/>
    <mergeCell ref="B134:K134"/>
    <mergeCell ref="B146:K146"/>
    <mergeCell ref="B3:K3"/>
    <mergeCell ref="B27:K27"/>
    <mergeCell ref="B36:K36"/>
    <mergeCell ref="B51:K51"/>
    <mergeCell ref="B58:K58"/>
    <mergeCell ref="B73:K73"/>
  </mergeCells>
  <hyperlinks>
    <hyperlink ref="B3" r:id="rId1" display="https://wiki.warthunder.com/Category:Germany_ground_vehicles" xr:uid="{9048F344-6C74-4B29-BBE9-36C90664BCB2}"/>
    <hyperlink ref="D13" r:id="rId2" display="https://imgur.com/a/CqVe8Tz" xr:uid="{52DAE8FC-C63A-4D6B-BFB8-584147CBEC56}"/>
    <hyperlink ref="D14" r:id="rId3" display="https://imgur.com/a/CqVe8Tz" xr:uid="{58FE1F97-A9DB-44C1-A083-D952D43D11E6}"/>
    <hyperlink ref="D19" r:id="rId4" display="https://imgur.com/a/CqVe8Tz" xr:uid="{CAC2DE8C-4176-4A14-9D2A-EFE46CE44E8E}"/>
    <hyperlink ref="K20" r:id="rId5" display="https://live.warthunder.com/post/695442/en/" xr:uid="{CA645281-8E24-41E9-9A64-AF7CB3CBF993}"/>
    <hyperlink ref="D21" r:id="rId6" display="https://imgur.com/a/yQwBeSL" xr:uid="{BA084762-50E8-4CE3-A2E9-37643ABA9FB9}"/>
    <hyperlink ref="B27" r:id="rId7" display="https://wiki.warthunder.com/Category:Germany_ground_vehicles" xr:uid="{C9C2A62B-8B0B-4CC8-AB07-C3B7E6AB6D8A}"/>
    <hyperlink ref="D28" r:id="rId8" display="https://imgur.com/a/CqVe8Tz" xr:uid="{A8D404FE-9565-499B-A2E3-081258E5EE9B}"/>
    <hyperlink ref="D29" r:id="rId9" display="https://imgur.com/a/CqVe8Tz" xr:uid="{6FA39FB3-F08E-42E3-98F1-E28B99D913BD}"/>
    <hyperlink ref="D30" r:id="rId10" display="https://imgur.com/a/CqVe8Tz" xr:uid="{5A4FEEBA-552F-4417-8B51-3AE18FBC5E8B}"/>
    <hyperlink ref="D33" r:id="rId11" display="https://imgur.com/a/CqVe8Tz" xr:uid="{FAD5E3BE-4C82-40D0-A260-20EBF629FB8A}"/>
    <hyperlink ref="B36" r:id="rId12" display="https://wiki.warthunder.com/Category:Germany_ground_vehicles" xr:uid="{06B2EDE2-DE19-4623-B485-43E5E5D3B255}"/>
    <hyperlink ref="D37" r:id="rId13" display="https://imgur.com/a/gAGX9Xk" xr:uid="{F8AE3313-B647-47A4-89E2-654362A905F2}"/>
    <hyperlink ref="D39" r:id="rId14" display="https://imgur.com/a/Umw5xzd" xr:uid="{4A12DDB1-F5BE-4265-B5AA-E07ED7ABCB72}"/>
    <hyperlink ref="D40" r:id="rId15" display="https://imgur.com/a/Umw5xzd" xr:uid="{4A59CED0-6354-43A1-B1FA-BC4EEDEF2ACC}"/>
    <hyperlink ref="D41" r:id="rId16" display="https://imgur.com/a/Umw5xzd" xr:uid="{21BDC02F-7FC3-4032-8A37-1A7A4326574C}"/>
    <hyperlink ref="D42" r:id="rId17" display="https://imgur.com/a/fI5G6o6" xr:uid="{0356016E-B6EE-4FC3-9F29-3342D15956F3}"/>
    <hyperlink ref="D43" r:id="rId18" display="https://imgur.com/a/fI5G6o6" xr:uid="{D3ACC9C3-AD84-4F68-8BBC-10F296AC0984}"/>
    <hyperlink ref="D45" r:id="rId19" display="https://imgur.com/a/uHpWHSn" xr:uid="{2C7F72C7-6978-46C8-B3B8-3969D5F3BFB8}"/>
    <hyperlink ref="D46" r:id="rId20" display="https://imgur.com/a/aNrbXyz" xr:uid="{82D6C718-D6AE-42A7-9719-5E1D360ACFC5}"/>
    <hyperlink ref="J46" r:id="rId21" display="https://axis-militaria.com/product/ww-ii-german-wh-army-z-f-3x8-2-0-cm-anti-aircraft-sight-mg151-20-drilling/" xr:uid="{931D0A13-43B0-4542-9971-E539E004FCE5}"/>
    <hyperlink ref="B51" r:id="rId22" display="https://wiki.warthunder.com/Category:Germany_ground_vehicles" xr:uid="{D3B4004B-FA74-4C61-A7A2-E2709ADD9B24}"/>
    <hyperlink ref="D52" r:id="rId23" display="https://imgur.com/a/Umw5xzd" xr:uid="{12463E8D-F437-40E8-90E1-D46E47ABAD9A}"/>
    <hyperlink ref="D55" r:id="rId24" display="https://imgur.com/a/gAGX9Xk" xr:uid="{D905CEDB-3084-47DE-8D20-FBF2875591E1}"/>
    <hyperlink ref="B58" r:id="rId25" display="https://wiki.warthunder.com/Category:Germany_ground_vehicles" xr:uid="{34C636B3-6220-4EBA-B60E-CA3505BE70AF}"/>
    <hyperlink ref="D61" r:id="rId26" display="https://imgur.com/a/FA2Uf8R" xr:uid="{93DF1AC3-C6FF-4890-AA32-10C244674DD7}"/>
    <hyperlink ref="F61" r:id="rId27" display="https://imgur.com/a/u3qVtwU" xr:uid="{D6076CB8-B11E-4C98-8312-220B3931E603}"/>
    <hyperlink ref="D63" r:id="rId28" display="https://imgur.com/a/yQwBeSL" xr:uid="{24BB853E-B90E-41E2-AFC9-B749001B078B}"/>
    <hyperlink ref="J63" r:id="rId29" display="https://djvu.online/file/Vdyh2MsCnXt9n" xr:uid="{A2891392-C88E-4705-9456-B8C22FCD4220}"/>
    <hyperlink ref="D67" r:id="rId30" display="https://imgur.com/a/tYTeeZb" xr:uid="{31FC57CE-3CA7-44BB-B239-1D85F88A08C9}"/>
    <hyperlink ref="D68" r:id="rId31" display="https://imgur.com/a/if2s5T3" xr:uid="{9CB22F86-9821-4D06-9378-63B0BE8A69A1}"/>
    <hyperlink ref="D69" r:id="rId32" display="https://imgur.com/a/mkN5q8K" xr:uid="{ECE7D0AD-56E3-432B-884F-8426534F3390}"/>
    <hyperlink ref="B73" r:id="rId33" display="https://wiki.warthunder.com/Category:Germany_ground_vehicles" xr:uid="{872CEC28-B9D8-491A-9884-1881BAB49832}"/>
    <hyperlink ref="D76" r:id="rId34" display="https://imgur.com/a/uHpWHSn" xr:uid="{23BB943B-CA2A-4F1A-BE29-3D9650EC8DB9}"/>
    <hyperlink ref="F80" r:id="rId35" display="https://imgur.com/a/fI5G6o6" xr:uid="{60543421-B727-47DC-8C88-33A33A983911}"/>
    <hyperlink ref="J81" r:id="rId36" display="https://imgur.com/a/Fkfa5in" xr:uid="{B1217FE7-97E1-4630-9FC2-AA3BD03DAC91}"/>
    <hyperlink ref="F82" r:id="rId37" display="https://imgur.com/a/X7CotwD" xr:uid="{577917C7-90C5-4B45-96C8-6CE01F493132}"/>
    <hyperlink ref="D87" r:id="rId38" display="https://imgur.com/a/mkN5q8K" xr:uid="{9C5400E8-3C5C-4FC5-8626-DD22BF52B670}"/>
    <hyperlink ref="B90" r:id="rId39" display="https://wiki.warthunder.com/Category:Germany_ground_vehicles" xr:uid="{EC01980E-2BAC-42E8-99CE-9047E77A6797}"/>
    <hyperlink ref="D98" r:id="rId40" display="https://imgur.com/a/mkN5q8K" xr:uid="{5BBF35AB-76EC-40A9-9835-03BBAE6BF8A5}"/>
    <hyperlink ref="B105" r:id="rId41" display="https://wiki.warthunder.com/Category:Germany_ground_vehicles" xr:uid="{2E133D40-292D-45EA-AE0A-569BBA72C391}"/>
    <hyperlink ref="J110" r:id="rId42" display="https://tanks-encyclopedia.com/ww2-germany-panther-ii-mit-88cm-kwk-43-l71/" xr:uid="{87B7A35A-6160-4B05-B0A3-F9D8C0EAEA27}"/>
    <hyperlink ref="J114" r:id="rId43" display="https://tanks-encyclopedia.com/3-7-cm-flakzwilling-auf-panther-fahrgestell-341/" xr:uid="{03876741-6C1F-46E0-983D-5DB437A79504}"/>
    <hyperlink ref="J116" r:id="rId44" location="History" display="https://wiki.warthunder.com/Tiger_II_(10.5_cm_Kw.K) - History" xr:uid="{1466AF0F-9692-4BEF-B6CE-460CAB5085C9}"/>
    <hyperlink ref="B117" r:id="rId45" display="https://wiki.warthunder.com/Category:Germany_ground_vehicles" xr:uid="{E93B9A58-F246-4F36-AE7A-62ABD02EBB76}"/>
    <hyperlink ref="D118" r:id="rId46" display="https://imgur.com/a/qkcRIUq" xr:uid="{AC1D9E35-72EF-4436-B19C-18FC858A2C54}"/>
    <hyperlink ref="D120" r:id="rId47" display="https://imgur.com/a/qkcRIUq" xr:uid="{37F7CCDF-CAD6-4ED5-940D-053DD3AA1F58}"/>
    <hyperlink ref="F123" r:id="rId48" display="https://imgur.com/a/klroz7S" xr:uid="{E47FF9B1-1148-4B27-BED0-303FC95B428F}"/>
    <hyperlink ref="J123" r:id="rId49" location="Description" display="https://en.wikipedia.org/wiki/Leopard_1 - Description" xr:uid="{530CF3F6-F002-487B-B9AE-0C96885A42A3}"/>
    <hyperlink ref="D125" r:id="rId50" display="https://imgur.com/a/qkcRIUq" xr:uid="{BA933DCE-507E-4E3A-AB35-4B9B6C56A119}"/>
    <hyperlink ref="D128" r:id="rId51" display="https://imgur.com/a/UUVPFDw" xr:uid="{4AA656DE-1F6C-4DCE-AAA4-795EEDCDBCAA}"/>
    <hyperlink ref="B129" r:id="rId52" display="https://wiki.warthunder.com/Category:Germany_ground_vehicles" xr:uid="{65A9F399-C3F0-4F4B-8FC7-652F286AA4FB}"/>
    <hyperlink ref="F130" r:id="rId53" display="https://imgur.com/a/K3ssmAK" xr:uid="{34FE9F26-48CB-440F-A6B3-61D2B7D533B1}"/>
    <hyperlink ref="B134" r:id="rId54" display="https://wiki.warthunder.com/Category:Germany_ground_vehicles" xr:uid="{0507A1A2-22F4-4625-83F1-0ACCE52868C3}"/>
    <hyperlink ref="D135" r:id="rId55" display="https://imgur.com/a/G0AwjQD" xr:uid="{45117796-46C3-4BBF-8723-4F93F1E23015}"/>
    <hyperlink ref="J135" r:id="rId56" display="https://www.zona-militar.com/foros/threads/todo-sobre-el-tam-tanque-argentino-mediano.14704/page-735" xr:uid="{F7374F7C-7374-4A14-A675-AB4984A39F80}"/>
    <hyperlink ref="D136" r:id="rId57" display="https://imgur.com/a/EzREPJO" xr:uid="{32A77A3D-D22C-48A0-9A92-61E7C57AFFBE}"/>
    <hyperlink ref="F136" r:id="rId58" display="https://imgur.com/a/EzREPJO" xr:uid="{24032D66-D4E9-4EC9-990C-0057143FE9BF}"/>
    <hyperlink ref="D140" r:id="rId59" display="https://imgur.com/a/pL8EpFs" xr:uid="{8643D89F-21E8-4FA7-9B1E-C5EAEB55DF2B}"/>
    <hyperlink ref="D141" r:id="rId60" display="https://imgur.com/a/8i9h32x" xr:uid="{690A7C16-5698-4B6D-894A-89FA3FA5E298}"/>
    <hyperlink ref="F142" r:id="rId61" display="https://imgur.com/a/klroz7S" xr:uid="{AD20E4AB-8462-4051-B3D5-8051AF11A40E}"/>
    <hyperlink ref="J142" r:id="rId62" location="Description" display="https://en.wikipedia.org/wiki/Leopard_1 - Description" xr:uid="{59A0C2A8-3056-4A78-8028-2D721E2A5C93}"/>
    <hyperlink ref="D143" r:id="rId63" display="https://imgur.com/a/pL8EpFs" xr:uid="{ECB735A8-CB02-4DEC-92D3-C240259946A7}"/>
    <hyperlink ref="F143" r:id="rId64" display="https://imgur.com/a/klroz7S" xr:uid="{E3297915-DC40-44BB-9DEA-B80DC96178D2}"/>
    <hyperlink ref="D144" r:id="rId65" display="https://imgur.com/a/MYTERYt" xr:uid="{AC1B7C00-6BEF-405D-B7E4-ABFDBCB85B65}"/>
    <hyperlink ref="D145" r:id="rId66" display="https://imgur.com/a/UUVPFDw" xr:uid="{C38B70EE-4431-4E5B-A408-13DE1B96278C}"/>
    <hyperlink ref="B146" r:id="rId67" display="https://wiki.warthunder.com/Category:Germany_ground_vehicles" xr:uid="{54F6FD56-6883-48DA-BFE5-C343E19B5E69}"/>
    <hyperlink ref="D147" r:id="rId68" display="https://imgur.com/a/G0AwjQD" xr:uid="{A15C09A6-8B0B-415F-AA29-930C78083322}"/>
    <hyperlink ref="J147" r:id="rId69" display="https://www.zona-militar.com/foros/threads/todo-sobre-el-tam-tanque-argentino-mediano.14704/page-735" xr:uid="{33BDFBC2-9373-4F18-A11E-EDEDD315D65F}"/>
    <hyperlink ref="D148" r:id="rId70" display="https://imgur.com/a/pL8EpFs" xr:uid="{336AF65A-3AE4-4188-BC93-784815202274}"/>
    <hyperlink ref="F148" r:id="rId71" display="https://imgur.com/a/klroz7S" xr:uid="{C1988652-105B-40F8-8FD2-4550ABA8C5DA}"/>
    <hyperlink ref="D149" r:id="rId72" display="https://imgur.com/a/6bsB4VM" xr:uid="{9A4D0AB1-3059-4CF7-8784-40E8A29FEB5D}"/>
    <hyperlink ref="D151" r:id="rId73" display="https://imgur.com/a/pL8EpFs" xr:uid="{AE04F151-6288-49AB-9EC0-C2A47D5EC048}"/>
    <hyperlink ref="F151" r:id="rId74" display="https://imgur.com/a/klroz7S" xr:uid="{B46DA029-C014-4747-80F9-EB076D430587}"/>
    <hyperlink ref="B152" r:id="rId75" display="https://wiki.warthunder.com/Category:Germany_ground_vehicles" xr:uid="{DDCBB327-5F90-4577-B7A2-551B43DD1204}"/>
    <hyperlink ref="F153" r:id="rId76" display="https://imgur.com/a/klroz7S" xr:uid="{B53AFAEA-772B-423B-A62B-DF4CB4E9E6C9}"/>
    <hyperlink ref="D154" r:id="rId77" display="https://imgur.com/a/xETBYmj" xr:uid="{79AA9EA0-3A7B-4FB5-BD57-72D945E64BDB}"/>
    <hyperlink ref="D155" r:id="rId78" display="https://imgur.com/a/lVBc6vq" xr:uid="{3362B4A5-1911-4887-894A-CB98F599F247}"/>
    <hyperlink ref="D156" r:id="rId79" display="https://imgur.com/a/lVBc6vq" xr:uid="{18621D11-0EBB-45EE-8BEB-C8729BCB4809}"/>
    <hyperlink ref="J157" r:id="rId80" display="https://imgur.com/sGsPs9X" xr:uid="{4874A66F-9C9A-4E8C-ADBC-5690F8535324}"/>
    <hyperlink ref="K157" r:id="rId81" display="https://live.warthunder.com/post/1087706/en/" xr:uid="{77895110-D090-4C0C-8EBC-6A03609EA4FE}"/>
    <hyperlink ref="D158" r:id="rId82" display="https://imgur.com/a/pL8EpFs" xr:uid="{CAA51F86-14A7-4093-9F06-3E552BF0FDAB}"/>
    <hyperlink ref="F158" r:id="rId83" display="https://imgur.com/a/Ffr7ODk" xr:uid="{B145B504-82E1-4863-AC90-41442E09C95A}"/>
    <hyperlink ref="K158" r:id="rId84" display="https://live.warthunder.com/post/1087706/en/" xr:uid="{14AB9460-FC99-4E94-B546-04D0FA96277E}"/>
    <hyperlink ref="D159" r:id="rId85" display="https://imgur.com/a/y0iQpPk" xr:uid="{DDC4A3ED-8790-4F5A-8088-417EE506832D}"/>
    <hyperlink ref="D160" r:id="rId86" display="https://imgur.com/a/MYTERYt" xr:uid="{6F15BFDB-9F3C-4625-B29F-24C30F794D3E}"/>
    <hyperlink ref="J160" r:id="rId87" display="https://youtu.be/jwh_naNtis8?t=606" xr:uid="{9919D48B-4E98-4903-A076-BD2BD29DE9FA}"/>
    <hyperlink ref="D161" r:id="rId88" display="https://imgur.com/a/gd8Rfmb" xr:uid="{66685F92-3209-439D-B233-BF587762E589}"/>
    <hyperlink ref="D162" r:id="rId89" display="https://imgur.com/a/nw9ZQ6r" xr:uid="{8AE9CBB2-92D0-494A-86ED-B819A05DAD1A}"/>
    <hyperlink ref="D163" r:id="rId90" display="https://imgur.com/a/APDVVN0" xr:uid="{9F2CF3FF-FE7D-4819-98C3-9929888FE5EA}"/>
    <hyperlink ref="F164" r:id="rId91" display="https://imgur.com/thdq846" xr:uid="{799F435A-503F-4DEC-9E35-DAF9A01296A8}"/>
    <hyperlink ref="B165" r:id="rId92" display="https://wiki.warthunder.com/Category:Germany_ground_vehicles" xr:uid="{1CBDD251-230B-4916-85EE-7D09CC697516}"/>
    <hyperlink ref="D166" r:id="rId93" display="https://imgur.com/a/pL8EpFs" xr:uid="{BB280174-0CE2-443D-8512-74AF28A73337}"/>
    <hyperlink ref="F166" r:id="rId94" display="https://imgur.com/a/Ffr7ODk" xr:uid="{719AD8FA-11FB-4C82-86B3-544B16C5272A}"/>
    <hyperlink ref="K166" r:id="rId95" display="https://live.warthunder.com/post/1087706/en/" xr:uid="{7B3E9E8F-BDB3-4577-BED6-4457CADB56DC}"/>
    <hyperlink ref="D167" r:id="rId96" display="https://imgur.com/a/WSAavwY" xr:uid="{FFDF9BE2-1B9E-4B5A-B55A-47570CA7DF8C}"/>
    <hyperlink ref="J167" r:id="rId97" display="https://www.controp.com/wp-content/uploads/2021/10/SIGHT-25HD.pdf" xr:uid="{5BF1A056-9FB3-4218-A5D3-1E6AF3A7F8FA}"/>
    <hyperlink ref="K167" r:id="rId98" display="https://live.warthunder.com/post/1091322/en/" xr:uid="{23D4BC54-20AE-4FF0-9D53-DB8C1304556F}"/>
    <hyperlink ref="K168" r:id="rId99" display="https://live.warthunder.com/post/1087706/en/" xr:uid="{C4E6EA1E-0550-4223-9984-0FD18D074ACC}"/>
    <hyperlink ref="D169" r:id="rId100" display="https://imgur.com/a/pL8EpFs" xr:uid="{62929A33-8C54-43BC-B395-7EB62EF694B6}"/>
    <hyperlink ref="K169" r:id="rId101" display="https://live.warthunder.com/post/1087706/en/" xr:uid="{D61EF7C5-C90D-4349-9751-DB1551C7DB66}"/>
    <hyperlink ref="D170" r:id="rId102" display="https://imgur.com/a/emes-15-with-attica-gl-Z5djSou" xr:uid="{42A19369-D06F-4EC4-843C-802E381D64F0}"/>
    <hyperlink ref="F170" r:id="rId103" display="https://imgur.com/a/Ffr7ODk" xr:uid="{DE1B2A2E-ECCB-4942-BF6A-E4571BCDEA09}"/>
    <hyperlink ref="H170" r:id="rId104" display="https://imgur.com/a/leopard-2-multi-functional-display-8m7YC2b" xr:uid="{3C20C481-0F2D-4696-86E5-46556897F049}"/>
    <hyperlink ref="D171" r:id="rId105" display="https://imgur.com/a/john-cockerill-J8vIoJT" xr:uid="{DA265058-E01F-4070-A014-94B2DA53E2A0}"/>
    <hyperlink ref="B172" r:id="rId106" display="https://wiki.warthunder.com/Category:Germany_ground_vehicles" xr:uid="{99415B35-00D7-4275-85EE-04CCFDC2D324}"/>
    <hyperlink ref="D173" r:id="rId107" display="https://imgur.com/a/pL8EpFs" xr:uid="{EAD138FF-38DE-4E46-985B-F5CFADB8F1CD}"/>
    <hyperlink ref="F173" r:id="rId108" display="https://imgur.com/a/Ffr7ODk" xr:uid="{E3BA3CD0-1245-4E93-A4ED-4FE3478FF1F3}"/>
    <hyperlink ref="K173" r:id="rId109" display="https://live.warthunder.com/post/1087706/en/" xr:uid="{7F479216-0600-466B-B160-21E99C8E22B4}"/>
    <hyperlink ref="D174" r:id="rId110" display="https://imgur.com/a/pL8EpFs" xr:uid="{C1DC032D-2D1D-47A8-A056-D9C08B7E4126}"/>
    <hyperlink ref="F174" r:id="rId111" display="https://imgur.com/a/Ffr7ODk" xr:uid="{B3679242-2EAB-4DEA-9BA7-E812D1E1FE79}"/>
    <hyperlink ref="K174" r:id="rId112" display="https://live.warthunder.com/post/1087706/en/" xr:uid="{599BB1DE-61E6-4CFA-86A9-4B7D258894E6}"/>
    <hyperlink ref="D175" r:id="rId113" display="https://imgur.com/a/pL8EpFs" xr:uid="{C0F2DE17-B464-4F06-B512-E668C86CA47F}"/>
    <hyperlink ref="F175" r:id="rId114" display="https://imgur.com/a/Ffr7ODk" xr:uid="{DDA6983D-72C5-433E-BE73-DAAAE3BDC01E}"/>
    <hyperlink ref="K175" r:id="rId115" display="https://live.warthunder.com/post/1087706/en/" xr:uid="{4DEFE389-435C-40B6-8AF6-FD0242DDB107}"/>
    <hyperlink ref="D176" r:id="rId116" display="https://imgur.com/a/emes-15-with-attica-gl-Z5djSou" xr:uid="{67FA5E8D-8F8C-4347-AFE2-BA65A3BF5DFC}"/>
    <hyperlink ref="F176" r:id="rId117" display="https://imgur.com/a/fero-z18a7-J3NFq6P" xr:uid="{2568081B-6EBE-42C6-ADD5-EE95C1AF6744}"/>
    <hyperlink ref="H176" r:id="rId118" display="https://imgur.com/a/leopard-2-multi-functional-display-8m7YC2b" xr:uid="{1D81A47C-6551-40CE-8E1C-0F9611A0E392}"/>
    <hyperlink ref="K176" r:id="rId119" display="https://live.warthunder.com/post/1087706/en/" xr:uid="{CADA7A16-CBED-464F-90DF-FD8C7738632E}"/>
    <hyperlink ref="D177" r:id="rId120" display="https://imgur.com/a/gd8Rfmb" xr:uid="{5B1301B5-E186-4DAA-9CEC-6384A2BD08CE}"/>
    <hyperlink ref="B178" r:id="rId121" display="https://wiki.warthunder.com/Category:Germany_ground_vehicles" xr:uid="{15FE0B73-C2E7-4D36-8389-119A5D968DC0}"/>
    <hyperlink ref="D179" r:id="rId122" display="https://imgur.com/a/pL8EpFs" xr:uid="{094A46B6-9F10-403E-AFB7-82D5E6FB806D}"/>
    <hyperlink ref="F179" r:id="rId123" display="https://imgur.com/a/Ffr7ODk" xr:uid="{10E7E17B-896C-42AD-95AE-12B5C87355BC}"/>
    <hyperlink ref="K179" r:id="rId124" display="https://live.warthunder.com/post/1087706/en/" xr:uid="{7EFABF96-EFA2-4E39-8A16-58D139887828}"/>
    <hyperlink ref="D180" r:id="rId125" display="https://imgur.com/a/pL8EpFs" xr:uid="{6F5092C5-253C-4E26-96BD-B68128134277}"/>
    <hyperlink ref="F180" r:id="rId126" display="https://imgur.com/a/Ffr7ODk" xr:uid="{7A1290F9-AD30-4264-873F-AE7B86967CA2}"/>
    <hyperlink ref="K180" r:id="rId127" display="https://live.warthunder.com/post/1087706/en/" xr:uid="{56FCB5D8-EC86-4234-8CE2-A10D61D9B87E}"/>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7838B-4537-4751-9A66-E577805C1C06}">
  <dimension ref="A1:L184"/>
  <sheetViews>
    <sheetView workbookViewId="0">
      <selection activeCell="C14" sqref="C14"/>
    </sheetView>
  </sheetViews>
  <sheetFormatPr defaultColWidth="28" defaultRowHeight="12.75"/>
  <cols>
    <col min="1" max="16384" width="28" style="506"/>
  </cols>
  <sheetData>
    <row r="1" spans="1:12" ht="13.5" thickBot="1">
      <c r="A1" s="483"/>
      <c r="B1" s="485"/>
      <c r="C1" s="485"/>
      <c r="D1" s="485"/>
      <c r="E1" s="485"/>
      <c r="F1" s="485"/>
      <c r="G1" s="485"/>
      <c r="H1" s="485"/>
      <c r="I1" s="485"/>
      <c r="J1" s="485"/>
      <c r="K1" s="485"/>
      <c r="L1" s="483"/>
    </row>
    <row r="2" spans="1:12" ht="39" thickBot="1">
      <c r="A2" s="490"/>
      <c r="B2" s="489" t="s">
        <v>1006</v>
      </c>
      <c r="C2" s="489" t="s">
        <v>2672</v>
      </c>
      <c r="D2" s="489" t="s">
        <v>2671</v>
      </c>
      <c r="E2" s="489" t="s">
        <v>2670</v>
      </c>
      <c r="F2" s="489" t="s">
        <v>2669</v>
      </c>
      <c r="G2" s="489" t="s">
        <v>2668</v>
      </c>
      <c r="H2" s="489" t="s">
        <v>2667</v>
      </c>
      <c r="I2" s="489" t="s">
        <v>2666</v>
      </c>
      <c r="J2" s="489" t="s">
        <v>2665</v>
      </c>
      <c r="K2" s="489" t="s">
        <v>2664</v>
      </c>
      <c r="L2" s="483"/>
    </row>
    <row r="3" spans="1:12" ht="13.5" thickBot="1">
      <c r="A3" s="490"/>
      <c r="B3" s="491" t="s">
        <v>2663</v>
      </c>
      <c r="C3" s="492"/>
      <c r="D3" s="492"/>
      <c r="E3" s="492"/>
      <c r="F3" s="492"/>
      <c r="G3" s="492"/>
      <c r="H3" s="492"/>
      <c r="I3" s="492"/>
      <c r="J3" s="492"/>
      <c r="K3" s="493"/>
      <c r="L3" s="483"/>
    </row>
    <row r="4" spans="1:12" ht="51.75" thickBot="1">
      <c r="A4" s="490"/>
      <c r="B4" s="483" t="e" vm="268">
        <v>#VALUE!</v>
      </c>
      <c r="C4" s="495" t="s">
        <v>4935</v>
      </c>
      <c r="D4" s="495" t="s">
        <v>4936</v>
      </c>
      <c r="E4" s="483" t="e" vm="269">
        <v>#VALUE!</v>
      </c>
      <c r="F4" s="495" t="s">
        <v>4937</v>
      </c>
      <c r="G4" s="483"/>
      <c r="H4" s="483"/>
      <c r="I4" s="483"/>
      <c r="J4" s="483"/>
      <c r="K4" s="490"/>
      <c r="L4" s="483"/>
    </row>
    <row r="5" spans="1:12" ht="51.75" thickBot="1">
      <c r="A5" s="490"/>
      <c r="B5" s="483" t="e" vm="270">
        <v>#VALUE!</v>
      </c>
      <c r="C5" s="495" t="s">
        <v>4938</v>
      </c>
      <c r="D5" s="495" t="s">
        <v>4936</v>
      </c>
      <c r="E5" s="483" t="e" vm="269">
        <v>#VALUE!</v>
      </c>
      <c r="F5" s="495" t="s">
        <v>4937</v>
      </c>
      <c r="G5" s="483"/>
      <c r="H5" s="483"/>
      <c r="I5" s="483"/>
      <c r="J5" s="483"/>
      <c r="K5" s="490"/>
      <c r="L5" s="483"/>
    </row>
    <row r="6" spans="1:12" ht="64.5" thickBot="1">
      <c r="A6" s="490"/>
      <c r="B6" s="483" t="e" vm="271">
        <v>#VALUE!</v>
      </c>
      <c r="C6" s="495" t="s">
        <v>4939</v>
      </c>
      <c r="D6" s="495" t="s">
        <v>4936</v>
      </c>
      <c r="E6" s="483" t="e" vm="269">
        <v>#VALUE!</v>
      </c>
      <c r="F6" s="495" t="s">
        <v>4937</v>
      </c>
      <c r="G6" s="483"/>
      <c r="H6" s="483"/>
      <c r="I6" s="483"/>
      <c r="J6" s="483"/>
      <c r="K6" s="490"/>
      <c r="L6" s="483"/>
    </row>
    <row r="7" spans="1:12" ht="51.75" thickBot="1">
      <c r="A7" s="490"/>
      <c r="B7" s="483" t="e" vm="272">
        <v>#VALUE!</v>
      </c>
      <c r="C7" s="495" t="s">
        <v>4940</v>
      </c>
      <c r="D7" s="495" t="s">
        <v>4936</v>
      </c>
      <c r="E7" s="483" t="e" vm="269">
        <v>#VALUE!</v>
      </c>
      <c r="F7" s="495" t="s">
        <v>4937</v>
      </c>
      <c r="G7" s="483"/>
      <c r="H7" s="483"/>
      <c r="I7" s="483"/>
      <c r="J7" s="483"/>
      <c r="K7" s="490"/>
      <c r="L7" s="483"/>
    </row>
    <row r="8" spans="1:12" ht="39" thickBot="1">
      <c r="A8" s="490"/>
      <c r="B8" s="483" t="e" vm="273">
        <v>#VALUE!</v>
      </c>
      <c r="C8" s="495" t="s">
        <v>4941</v>
      </c>
      <c r="D8" s="495" t="s">
        <v>4942</v>
      </c>
      <c r="E8" s="483" t="e" vm="274">
        <v>#VALUE!</v>
      </c>
      <c r="F8" s="495" t="s">
        <v>4937</v>
      </c>
      <c r="G8" s="483"/>
      <c r="H8" s="483"/>
      <c r="I8" s="483"/>
      <c r="J8" s="483"/>
      <c r="K8" s="490"/>
      <c r="L8" s="483"/>
    </row>
    <row r="9" spans="1:12" ht="39" thickBot="1">
      <c r="A9" s="490"/>
      <c r="B9" s="483" t="e" vm="275">
        <v>#VALUE!</v>
      </c>
      <c r="C9" s="495" t="s">
        <v>4943</v>
      </c>
      <c r="D9" s="495" t="s">
        <v>4942</v>
      </c>
      <c r="E9" s="483" t="e" vm="276">
        <v>#VALUE!</v>
      </c>
      <c r="F9" s="495" t="s">
        <v>4937</v>
      </c>
      <c r="G9" s="483"/>
      <c r="H9" s="483"/>
      <c r="I9" s="483"/>
      <c r="J9" s="483"/>
      <c r="K9" s="490"/>
      <c r="L9" s="483"/>
    </row>
    <row r="10" spans="1:12" ht="26.25" thickBot="1">
      <c r="A10" s="490"/>
      <c r="B10" s="483" t="e" vm="277">
        <v>#VALUE!</v>
      </c>
      <c r="C10" s="495" t="s">
        <v>4944</v>
      </c>
      <c r="D10" s="483"/>
      <c r="E10" s="483"/>
      <c r="F10" s="495" t="s">
        <v>4937</v>
      </c>
      <c r="G10" s="483"/>
      <c r="H10" s="483"/>
      <c r="I10" s="483"/>
      <c r="J10" s="483"/>
      <c r="K10" s="490"/>
      <c r="L10" s="483"/>
    </row>
    <row r="11" spans="1:12" ht="77.25" thickBot="1">
      <c r="A11" s="490"/>
      <c r="B11" s="483"/>
      <c r="C11" s="495" t="s">
        <v>4945</v>
      </c>
      <c r="D11" s="495" t="s">
        <v>4946</v>
      </c>
      <c r="E11" s="483"/>
      <c r="F11" s="483"/>
      <c r="G11" s="483"/>
      <c r="H11" s="483"/>
      <c r="I11" s="483"/>
      <c r="J11" s="483"/>
      <c r="K11" s="490"/>
      <c r="L11" s="483"/>
    </row>
    <row r="12" spans="1:12" ht="51.75" thickBot="1">
      <c r="A12" s="490"/>
      <c r="B12" s="483"/>
      <c r="C12" s="495" t="s">
        <v>4947</v>
      </c>
      <c r="D12" s="495" t="s">
        <v>4946</v>
      </c>
      <c r="E12" s="483"/>
      <c r="F12" s="495" t="s">
        <v>4942</v>
      </c>
      <c r="G12" s="483" t="e" vm="276">
        <v>#VALUE!</v>
      </c>
      <c r="H12" s="483"/>
      <c r="I12" s="483"/>
      <c r="J12" s="483"/>
      <c r="K12" s="490"/>
      <c r="L12" s="483"/>
    </row>
    <row r="13" spans="1:12" ht="26.25" thickBot="1">
      <c r="A13" s="490"/>
      <c r="B13" s="483"/>
      <c r="C13" s="495" t="s">
        <v>4948</v>
      </c>
      <c r="D13" s="483"/>
      <c r="E13" s="483"/>
      <c r="F13" s="483"/>
      <c r="G13" s="483"/>
      <c r="H13" s="483"/>
      <c r="I13" s="483"/>
      <c r="J13" s="483"/>
      <c r="K13" s="490"/>
      <c r="L13" s="483"/>
    </row>
    <row r="14" spans="1:12" ht="26.25" thickBot="1">
      <c r="A14" s="490"/>
      <c r="B14" s="483"/>
      <c r="C14" s="495" t="s">
        <v>4949</v>
      </c>
      <c r="D14" s="495" t="s">
        <v>4950</v>
      </c>
      <c r="E14" s="483"/>
      <c r="F14" s="483"/>
      <c r="G14" s="483"/>
      <c r="H14" s="483"/>
      <c r="I14" s="483"/>
      <c r="J14" s="483"/>
      <c r="K14" s="490"/>
      <c r="L14" s="483"/>
    </row>
    <row r="15" spans="1:12" ht="90" thickBot="1">
      <c r="A15" s="490"/>
      <c r="B15" s="483"/>
      <c r="C15" s="495" t="s">
        <v>4951</v>
      </c>
      <c r="D15" s="495" t="s">
        <v>4716</v>
      </c>
      <c r="E15" s="483"/>
      <c r="F15" s="483"/>
      <c r="G15" s="483"/>
      <c r="H15" s="483"/>
      <c r="I15" s="483"/>
      <c r="J15" s="483"/>
      <c r="K15" s="490"/>
      <c r="L15" s="483"/>
    </row>
    <row r="16" spans="1:12" ht="51.75" thickBot="1">
      <c r="A16" s="490"/>
      <c r="B16" s="496"/>
      <c r="C16" s="499" t="s">
        <v>4952</v>
      </c>
      <c r="D16" s="499" t="s">
        <v>4716</v>
      </c>
      <c r="E16" s="496"/>
      <c r="F16" s="496"/>
      <c r="G16" s="496"/>
      <c r="H16" s="496"/>
      <c r="I16" s="496"/>
      <c r="J16" s="496"/>
      <c r="K16" s="498"/>
      <c r="L16" s="483"/>
    </row>
    <row r="17" spans="1:12" ht="13.5" thickBot="1">
      <c r="A17" s="490"/>
      <c r="B17" s="491" t="s">
        <v>2642</v>
      </c>
      <c r="C17" s="492"/>
      <c r="D17" s="492"/>
      <c r="E17" s="492"/>
      <c r="F17" s="492"/>
      <c r="G17" s="492"/>
      <c r="H17" s="492"/>
      <c r="I17" s="492"/>
      <c r="J17" s="492"/>
      <c r="K17" s="493"/>
      <c r="L17" s="483"/>
    </row>
    <row r="18" spans="1:12" ht="128.25" thickBot="1">
      <c r="A18" s="490"/>
      <c r="B18" s="483"/>
      <c r="C18" s="495" t="s">
        <v>4953</v>
      </c>
      <c r="D18" s="495" t="s">
        <v>4936</v>
      </c>
      <c r="E18" s="483" t="e" vm="278">
        <v>#VALUE!</v>
      </c>
      <c r="F18" s="495" t="s">
        <v>4937</v>
      </c>
      <c r="G18" s="483"/>
      <c r="H18" s="483"/>
      <c r="I18" s="483"/>
      <c r="J18" s="483"/>
      <c r="K18" s="490"/>
      <c r="L18" s="483"/>
    </row>
    <row r="19" spans="1:12" ht="51.75" thickBot="1">
      <c r="A19" s="490"/>
      <c r="B19" s="483"/>
      <c r="C19" s="495" t="s">
        <v>4954</v>
      </c>
      <c r="D19" s="495" t="s">
        <v>4936</v>
      </c>
      <c r="E19" s="483" t="e" vm="278">
        <v>#VALUE!</v>
      </c>
      <c r="F19" s="495" t="s">
        <v>4937</v>
      </c>
      <c r="G19" s="483"/>
      <c r="H19" s="483"/>
      <c r="I19" s="483"/>
      <c r="J19" s="483"/>
      <c r="K19" s="490"/>
      <c r="L19" s="483"/>
    </row>
    <row r="20" spans="1:12" ht="39" thickBot="1">
      <c r="A20" s="490"/>
      <c r="B20" s="483"/>
      <c r="C20" s="495" t="s">
        <v>4955</v>
      </c>
      <c r="D20" s="495" t="s">
        <v>4956</v>
      </c>
      <c r="E20" s="483"/>
      <c r="F20" s="483"/>
      <c r="G20" s="483"/>
      <c r="H20" s="483"/>
      <c r="I20" s="483"/>
      <c r="J20" s="483"/>
      <c r="K20" s="490"/>
      <c r="L20" s="483"/>
    </row>
    <row r="21" spans="1:12" ht="141" thickBot="1">
      <c r="A21" s="490"/>
      <c r="B21" s="483"/>
      <c r="C21" s="495" t="s">
        <v>4957</v>
      </c>
      <c r="D21" s="495" t="s">
        <v>4691</v>
      </c>
      <c r="E21" s="483" t="e" vm="279">
        <v>#VALUE!</v>
      </c>
      <c r="F21" s="483"/>
      <c r="G21" s="483"/>
      <c r="H21" s="483"/>
      <c r="I21" s="483"/>
      <c r="J21" s="483"/>
      <c r="K21" s="490"/>
      <c r="L21" s="483"/>
    </row>
    <row r="22" spans="1:12" ht="90" thickBot="1">
      <c r="A22" s="490"/>
      <c r="B22" s="483"/>
      <c r="C22" s="495" t="s">
        <v>4958</v>
      </c>
      <c r="D22" s="495" t="s">
        <v>4936</v>
      </c>
      <c r="E22" s="483" t="e" vm="278">
        <v>#VALUE!</v>
      </c>
      <c r="F22" s="495" t="s">
        <v>4937</v>
      </c>
      <c r="G22" s="483"/>
      <c r="H22" s="483"/>
      <c r="I22" s="483"/>
      <c r="J22" s="483"/>
      <c r="K22" s="490"/>
      <c r="L22" s="483"/>
    </row>
    <row r="23" spans="1:12" ht="51.75" thickBot="1">
      <c r="A23" s="490"/>
      <c r="B23" s="483"/>
      <c r="C23" s="495" t="s">
        <v>4959</v>
      </c>
      <c r="D23" s="495" t="s">
        <v>4936</v>
      </c>
      <c r="E23" s="483" t="e" vm="278">
        <v>#VALUE!</v>
      </c>
      <c r="F23" s="495" t="s">
        <v>4937</v>
      </c>
      <c r="G23" s="483"/>
      <c r="H23" s="483"/>
      <c r="I23" s="483"/>
      <c r="J23" s="483"/>
      <c r="K23" s="490"/>
      <c r="L23" s="483"/>
    </row>
    <row r="24" spans="1:12" ht="26.25" thickBot="1">
      <c r="A24" s="490"/>
      <c r="B24" s="483"/>
      <c r="C24" s="495" t="s">
        <v>4960</v>
      </c>
      <c r="D24" s="495" t="s">
        <v>4961</v>
      </c>
      <c r="E24" s="483" t="e" vm="276">
        <v>#VALUE!</v>
      </c>
      <c r="F24" s="495" t="s">
        <v>4937</v>
      </c>
      <c r="G24" s="483"/>
      <c r="H24" s="483"/>
      <c r="I24" s="483"/>
      <c r="J24" s="494" t="s">
        <v>4962</v>
      </c>
      <c r="K24" s="490"/>
      <c r="L24" s="483"/>
    </row>
    <row r="25" spans="1:12" ht="64.5" thickBot="1">
      <c r="A25" s="490"/>
      <c r="B25" s="483"/>
      <c r="C25" s="495" t="s">
        <v>4963</v>
      </c>
      <c r="D25" s="495" t="s">
        <v>4964</v>
      </c>
      <c r="E25" s="483"/>
      <c r="F25" s="483"/>
      <c r="G25" s="483"/>
      <c r="H25" s="483"/>
      <c r="I25" s="483"/>
      <c r="J25" s="483"/>
      <c r="K25" s="490"/>
      <c r="L25" s="483"/>
    </row>
    <row r="26" spans="1:12" ht="77.25" thickBot="1">
      <c r="A26" s="490"/>
      <c r="B26" s="496"/>
      <c r="C26" s="499" t="s">
        <v>4965</v>
      </c>
      <c r="D26" s="499" t="s">
        <v>4936</v>
      </c>
      <c r="E26" s="496" t="e" vm="278">
        <v>#VALUE!</v>
      </c>
      <c r="F26" s="499" t="s">
        <v>4937</v>
      </c>
      <c r="G26" s="496"/>
      <c r="H26" s="496"/>
      <c r="I26" s="496"/>
      <c r="J26" s="496"/>
      <c r="K26" s="498"/>
      <c r="L26" s="483"/>
    </row>
    <row r="27" spans="1:12" ht="13.5" thickBot="1">
      <c r="A27" s="490"/>
      <c r="B27" s="491" t="s">
        <v>2631</v>
      </c>
      <c r="C27" s="492"/>
      <c r="D27" s="492"/>
      <c r="E27" s="492"/>
      <c r="F27" s="492"/>
      <c r="G27" s="492"/>
      <c r="H27" s="492"/>
      <c r="I27" s="492"/>
      <c r="J27" s="492"/>
      <c r="K27" s="493"/>
      <c r="L27" s="483"/>
    </row>
    <row r="28" spans="1:12" ht="51.75" thickBot="1">
      <c r="A28" s="490"/>
      <c r="B28" s="483"/>
      <c r="C28" s="495" t="s">
        <v>4966</v>
      </c>
      <c r="D28" s="495" t="s">
        <v>4936</v>
      </c>
      <c r="E28" s="483" t="e" vm="278">
        <v>#VALUE!</v>
      </c>
      <c r="F28" s="495" t="s">
        <v>4937</v>
      </c>
      <c r="G28" s="483"/>
      <c r="H28" s="483"/>
      <c r="I28" s="483"/>
      <c r="J28" s="483"/>
      <c r="K28" s="490"/>
      <c r="L28" s="483"/>
    </row>
    <row r="29" spans="1:12" ht="115.5" thickBot="1">
      <c r="A29" s="490"/>
      <c r="B29" s="483"/>
      <c r="C29" s="495" t="s">
        <v>4967</v>
      </c>
      <c r="D29" s="495" t="s">
        <v>4738</v>
      </c>
      <c r="E29" s="483" t="e" vm="280">
        <v>#VALUE!</v>
      </c>
      <c r="F29" s="495" t="s">
        <v>4739</v>
      </c>
      <c r="G29" s="483"/>
      <c r="H29" s="483"/>
      <c r="I29" s="483"/>
      <c r="J29" s="483"/>
      <c r="K29" s="490"/>
      <c r="L29" s="483"/>
    </row>
    <row r="30" spans="1:12" ht="115.5" thickBot="1">
      <c r="A30" s="490"/>
      <c r="B30" s="483"/>
      <c r="C30" s="495" t="s">
        <v>4968</v>
      </c>
      <c r="D30" s="495" t="s">
        <v>4723</v>
      </c>
      <c r="E30" s="483" t="e" vm="281">
        <v>#VALUE!</v>
      </c>
      <c r="F30" s="495" t="s">
        <v>4724</v>
      </c>
      <c r="G30" s="483" t="e" vm="282">
        <v>#VALUE!</v>
      </c>
      <c r="H30" s="483"/>
      <c r="I30" s="483"/>
      <c r="J30" s="483"/>
      <c r="K30" s="490"/>
      <c r="L30" s="483"/>
    </row>
    <row r="31" spans="1:12" ht="115.5" thickBot="1">
      <c r="A31" s="490"/>
      <c r="B31" s="483"/>
      <c r="C31" s="495" t="s">
        <v>4969</v>
      </c>
      <c r="D31" s="495" t="s">
        <v>4723</v>
      </c>
      <c r="E31" s="483" t="e" vm="281">
        <v>#VALUE!</v>
      </c>
      <c r="F31" s="495" t="s">
        <v>4724</v>
      </c>
      <c r="G31" s="483" t="e" vm="282">
        <v>#VALUE!</v>
      </c>
      <c r="H31" s="483"/>
      <c r="I31" s="483"/>
      <c r="J31" s="483"/>
      <c r="K31" s="490"/>
      <c r="L31" s="483"/>
    </row>
    <row r="32" spans="1:12" ht="128.25" thickBot="1">
      <c r="A32" s="490"/>
      <c r="B32" s="483"/>
      <c r="C32" s="495" t="s">
        <v>4970</v>
      </c>
      <c r="D32" s="495" t="s">
        <v>4723</v>
      </c>
      <c r="E32" s="483" t="e" vm="281">
        <v>#VALUE!</v>
      </c>
      <c r="F32" s="495" t="s">
        <v>4724</v>
      </c>
      <c r="G32" s="483" t="e" vm="282">
        <v>#VALUE!</v>
      </c>
      <c r="H32" s="483"/>
      <c r="I32" s="483"/>
      <c r="J32" s="483"/>
      <c r="K32" s="490"/>
      <c r="L32" s="483"/>
    </row>
    <row r="33" spans="1:12" ht="64.5" thickBot="1">
      <c r="A33" s="490"/>
      <c r="B33" s="483"/>
      <c r="C33" s="495" t="s">
        <v>4971</v>
      </c>
      <c r="D33" s="495" t="s">
        <v>4942</v>
      </c>
      <c r="E33" s="483" t="e" vm="276">
        <v>#VALUE!</v>
      </c>
      <c r="F33" s="495" t="s">
        <v>4937</v>
      </c>
      <c r="G33" s="483"/>
      <c r="H33" s="483"/>
      <c r="I33" s="483"/>
      <c r="J33" s="483"/>
      <c r="K33" s="490"/>
      <c r="L33" s="483"/>
    </row>
    <row r="34" spans="1:12" ht="90" thickBot="1">
      <c r="A34" s="490"/>
      <c r="B34" s="483"/>
      <c r="C34" s="495" t="s">
        <v>4972</v>
      </c>
      <c r="D34" s="495" t="s">
        <v>4738</v>
      </c>
      <c r="E34" s="483" t="e" vm="280">
        <v>#VALUE!</v>
      </c>
      <c r="F34" s="495" t="s">
        <v>4739</v>
      </c>
      <c r="G34" s="483"/>
      <c r="H34" s="483"/>
      <c r="I34" s="483"/>
      <c r="J34" s="483"/>
      <c r="K34" s="490"/>
      <c r="L34" s="483"/>
    </row>
    <row r="35" spans="1:12" ht="90" thickBot="1">
      <c r="A35" s="490"/>
      <c r="B35" s="483"/>
      <c r="C35" s="495" t="s">
        <v>4973</v>
      </c>
      <c r="D35" s="495" t="s">
        <v>4974</v>
      </c>
      <c r="E35" s="483"/>
      <c r="F35" s="495" t="s">
        <v>4975</v>
      </c>
      <c r="G35" s="483"/>
      <c r="H35" s="483"/>
      <c r="I35" s="483"/>
      <c r="J35" s="483"/>
      <c r="K35" s="490"/>
      <c r="L35" s="483"/>
    </row>
    <row r="36" spans="1:12" ht="77.25" thickBot="1">
      <c r="A36" s="490"/>
      <c r="B36" s="483"/>
      <c r="C36" s="495" t="s">
        <v>4976</v>
      </c>
      <c r="D36" s="495" t="s">
        <v>4723</v>
      </c>
      <c r="E36" s="483" t="e" vm="281">
        <v>#VALUE!</v>
      </c>
      <c r="F36" s="495" t="s">
        <v>4977</v>
      </c>
      <c r="G36" s="483"/>
      <c r="H36" s="483"/>
      <c r="I36" s="483"/>
      <c r="J36" s="483"/>
      <c r="K36" s="490"/>
      <c r="L36" s="483"/>
    </row>
    <row r="37" spans="1:12" ht="51.75" thickBot="1">
      <c r="A37" s="490"/>
      <c r="B37" s="483"/>
      <c r="C37" s="495" t="s">
        <v>4978</v>
      </c>
      <c r="D37" s="495" t="s">
        <v>4979</v>
      </c>
      <c r="E37" s="483"/>
      <c r="F37" s="495" t="s">
        <v>4980</v>
      </c>
      <c r="G37" s="483"/>
      <c r="H37" s="483"/>
      <c r="I37" s="483"/>
      <c r="J37" s="483"/>
      <c r="K37" s="490"/>
      <c r="L37" s="483"/>
    </row>
    <row r="38" spans="1:12" ht="39" thickBot="1">
      <c r="A38" s="490"/>
      <c r="B38" s="483"/>
      <c r="C38" s="495" t="s">
        <v>4981</v>
      </c>
      <c r="D38" s="494" t="s">
        <v>4982</v>
      </c>
      <c r="E38" s="483" t="e" vm="283">
        <v>#VALUE!</v>
      </c>
      <c r="F38" s="495" t="s">
        <v>4983</v>
      </c>
      <c r="G38" s="483"/>
      <c r="H38" s="483"/>
      <c r="I38" s="483"/>
      <c r="J38" s="495" t="s">
        <v>4984</v>
      </c>
      <c r="K38" s="490"/>
      <c r="L38" s="483"/>
    </row>
    <row r="39" spans="1:12" ht="64.5" thickBot="1">
      <c r="A39" s="490"/>
      <c r="B39" s="483"/>
      <c r="C39" s="495" t="s">
        <v>4985</v>
      </c>
      <c r="D39" s="495" t="s">
        <v>4986</v>
      </c>
      <c r="E39" s="483"/>
      <c r="F39" s="483"/>
      <c r="G39" s="483"/>
      <c r="H39" s="483"/>
      <c r="I39" s="483"/>
      <c r="J39" s="495" t="s">
        <v>4987</v>
      </c>
      <c r="K39" s="490"/>
      <c r="L39" s="483"/>
    </row>
    <row r="40" spans="1:12" ht="39" thickBot="1">
      <c r="A40" s="490"/>
      <c r="B40" s="483"/>
      <c r="C40" s="495" t="s">
        <v>4988</v>
      </c>
      <c r="D40" s="495" t="s">
        <v>4989</v>
      </c>
      <c r="E40" s="483"/>
      <c r="F40" s="483"/>
      <c r="G40" s="483"/>
      <c r="H40" s="483"/>
      <c r="I40" s="483"/>
      <c r="J40" s="494" t="s">
        <v>4990</v>
      </c>
      <c r="K40" s="490"/>
      <c r="L40" s="483"/>
    </row>
    <row r="41" spans="1:12" ht="90" thickBot="1">
      <c r="A41" s="490"/>
      <c r="B41" s="483"/>
      <c r="C41" s="495" t="s">
        <v>4991</v>
      </c>
      <c r="D41" s="483"/>
      <c r="E41" s="483"/>
      <c r="F41" s="483"/>
      <c r="G41" s="483"/>
      <c r="H41" s="483"/>
      <c r="I41" s="483"/>
      <c r="J41" s="483"/>
      <c r="K41" s="490"/>
      <c r="L41" s="483"/>
    </row>
    <row r="42" spans="1:12" ht="51.75" thickBot="1">
      <c r="A42" s="490"/>
      <c r="B42" s="483"/>
      <c r="C42" s="495" t="s">
        <v>4992</v>
      </c>
      <c r="D42" s="483"/>
      <c r="E42" s="483"/>
      <c r="F42" s="483"/>
      <c r="G42" s="483"/>
      <c r="H42" s="483"/>
      <c r="I42" s="483"/>
      <c r="J42" s="483"/>
      <c r="K42" s="490"/>
      <c r="L42" s="483"/>
    </row>
    <row r="43" spans="1:12" ht="90" thickBot="1">
      <c r="A43" s="490"/>
      <c r="B43" s="483"/>
      <c r="C43" s="495" t="s">
        <v>4993</v>
      </c>
      <c r="D43" s="495" t="s">
        <v>4994</v>
      </c>
      <c r="E43" s="483"/>
      <c r="F43" s="495" t="s">
        <v>4995</v>
      </c>
      <c r="G43" s="510"/>
      <c r="H43" s="483"/>
      <c r="I43" s="483"/>
      <c r="J43" s="483"/>
      <c r="K43" s="490"/>
      <c r="L43" s="483"/>
    </row>
    <row r="44" spans="1:12" ht="39" thickBot="1">
      <c r="A44" s="490"/>
      <c r="B44" s="483"/>
      <c r="C44" s="495" t="s">
        <v>4996</v>
      </c>
      <c r="D44" s="483"/>
      <c r="E44" s="483"/>
      <c r="F44" s="483"/>
      <c r="G44" s="483"/>
      <c r="H44" s="483"/>
      <c r="I44" s="483"/>
      <c r="J44" s="483"/>
      <c r="K44" s="490"/>
      <c r="L44" s="483"/>
    </row>
    <row r="45" spans="1:12" ht="26.25" thickBot="1">
      <c r="A45" s="490"/>
      <c r="B45" s="496"/>
      <c r="C45" s="499" t="s">
        <v>4997</v>
      </c>
      <c r="D45" s="496"/>
      <c r="E45" s="496"/>
      <c r="F45" s="496"/>
      <c r="G45" s="496"/>
      <c r="H45" s="496"/>
      <c r="I45" s="496"/>
      <c r="J45" s="496"/>
      <c r="K45" s="498"/>
      <c r="L45" s="483"/>
    </row>
    <row r="46" spans="1:12" ht="13.5" thickBot="1">
      <c r="A46" s="490"/>
      <c r="B46" s="491" t="s">
        <v>2612</v>
      </c>
      <c r="C46" s="492"/>
      <c r="D46" s="492"/>
      <c r="E46" s="492"/>
      <c r="F46" s="492"/>
      <c r="G46" s="492"/>
      <c r="H46" s="492"/>
      <c r="I46" s="492"/>
      <c r="J46" s="492"/>
      <c r="K46" s="493"/>
      <c r="L46" s="483"/>
    </row>
    <row r="47" spans="1:12" ht="51.75" thickBot="1">
      <c r="A47" s="490"/>
      <c r="B47" s="483"/>
      <c r="C47" s="495" t="s">
        <v>4998</v>
      </c>
      <c r="D47" s="495" t="s">
        <v>4999</v>
      </c>
      <c r="E47" s="483"/>
      <c r="F47" s="495" t="s">
        <v>4980</v>
      </c>
      <c r="G47" s="483"/>
      <c r="H47" s="483"/>
      <c r="I47" s="483"/>
      <c r="J47" s="483"/>
      <c r="K47" s="490"/>
      <c r="L47" s="483"/>
    </row>
    <row r="48" spans="1:12" ht="115.5" thickBot="1">
      <c r="A48" s="490"/>
      <c r="B48" s="483"/>
      <c r="C48" s="495" t="s">
        <v>5000</v>
      </c>
      <c r="D48" s="495" t="s">
        <v>4936</v>
      </c>
      <c r="E48" s="483" t="e" vm="278">
        <v>#VALUE!</v>
      </c>
      <c r="F48" s="495" t="s">
        <v>4937</v>
      </c>
      <c r="G48" s="483"/>
      <c r="H48" s="483"/>
      <c r="I48" s="483"/>
      <c r="J48" s="483"/>
      <c r="K48" s="490"/>
      <c r="L48" s="483"/>
    </row>
    <row r="49" spans="1:12" ht="141" thickBot="1">
      <c r="A49" s="490"/>
      <c r="B49" s="483"/>
      <c r="C49" s="495" t="s">
        <v>5001</v>
      </c>
      <c r="D49" s="495" t="s">
        <v>4738</v>
      </c>
      <c r="E49" s="483" t="e" vm="280">
        <v>#VALUE!</v>
      </c>
      <c r="F49" s="495" t="s">
        <v>4739</v>
      </c>
      <c r="G49" s="483"/>
      <c r="H49" s="483"/>
      <c r="I49" s="483"/>
      <c r="J49" s="483"/>
      <c r="K49" s="490"/>
      <c r="L49" s="483"/>
    </row>
    <row r="50" spans="1:12" ht="90" thickBot="1">
      <c r="A50" s="490"/>
      <c r="B50" s="483"/>
      <c r="C50" s="495" t="s">
        <v>5002</v>
      </c>
      <c r="D50" s="495" t="s">
        <v>4723</v>
      </c>
      <c r="E50" s="483" t="e" vm="281">
        <v>#VALUE!</v>
      </c>
      <c r="F50" s="495" t="s">
        <v>4937</v>
      </c>
      <c r="G50" s="483"/>
      <c r="H50" s="483"/>
      <c r="I50" s="483"/>
      <c r="J50" s="494" t="s">
        <v>4962</v>
      </c>
      <c r="K50" s="490"/>
      <c r="L50" s="483"/>
    </row>
    <row r="51" spans="1:12" ht="64.5" thickBot="1">
      <c r="A51" s="490"/>
      <c r="B51" s="483"/>
      <c r="C51" s="495" t="s">
        <v>5003</v>
      </c>
      <c r="D51" s="495" t="s">
        <v>4961</v>
      </c>
      <c r="E51" s="483" t="e" vm="276">
        <v>#VALUE!</v>
      </c>
      <c r="F51" s="495" t="s">
        <v>4937</v>
      </c>
      <c r="G51" s="483"/>
      <c r="H51" s="483"/>
      <c r="I51" s="483"/>
      <c r="J51" s="483"/>
      <c r="K51" s="490"/>
      <c r="L51" s="483"/>
    </row>
    <row r="52" spans="1:12" ht="179.25" thickBot="1">
      <c r="A52" s="490"/>
      <c r="B52" s="483"/>
      <c r="C52" s="495" t="s">
        <v>5004</v>
      </c>
      <c r="D52" s="495" t="s">
        <v>4723</v>
      </c>
      <c r="E52" s="483" t="e" vm="281">
        <v>#VALUE!</v>
      </c>
      <c r="F52" s="483"/>
      <c r="G52" s="483"/>
      <c r="H52" s="483"/>
      <c r="I52" s="483"/>
      <c r="J52" s="483"/>
      <c r="K52" s="490"/>
      <c r="L52" s="483"/>
    </row>
    <row r="53" spans="1:12" ht="128.25" thickBot="1">
      <c r="A53" s="490"/>
      <c r="B53" s="483"/>
      <c r="C53" s="495" t="s">
        <v>5005</v>
      </c>
      <c r="D53" s="495" t="s">
        <v>4723</v>
      </c>
      <c r="E53" s="483" t="e" vm="281">
        <v>#VALUE!</v>
      </c>
      <c r="F53" s="483"/>
      <c r="G53" s="483"/>
      <c r="H53" s="483"/>
      <c r="I53" s="483"/>
      <c r="J53" s="483"/>
      <c r="K53" s="490"/>
      <c r="L53" s="483"/>
    </row>
    <row r="54" spans="1:12" ht="141" thickBot="1">
      <c r="A54" s="490"/>
      <c r="B54" s="483"/>
      <c r="C54" s="495" t="s">
        <v>5006</v>
      </c>
      <c r="D54" s="495" t="s">
        <v>4950</v>
      </c>
      <c r="E54" s="483"/>
      <c r="F54" s="483"/>
      <c r="G54" s="483"/>
      <c r="H54" s="483"/>
      <c r="I54" s="483"/>
      <c r="J54" s="483"/>
      <c r="K54" s="490"/>
      <c r="L54" s="483"/>
    </row>
    <row r="55" spans="1:12" ht="64.5" thickBot="1">
      <c r="A55" s="490"/>
      <c r="B55" s="483"/>
      <c r="C55" s="495" t="s">
        <v>5007</v>
      </c>
      <c r="D55" s="495" t="s">
        <v>4986</v>
      </c>
      <c r="E55" s="483"/>
      <c r="F55" s="483"/>
      <c r="G55" s="483"/>
      <c r="H55" s="483"/>
      <c r="I55" s="483"/>
      <c r="J55" s="495" t="s">
        <v>4987</v>
      </c>
      <c r="K55" s="490"/>
      <c r="L55" s="483"/>
    </row>
    <row r="56" spans="1:12" ht="64.5" thickBot="1">
      <c r="A56" s="490"/>
      <c r="B56" s="483"/>
      <c r="C56" s="495" t="s">
        <v>5008</v>
      </c>
      <c r="D56" s="495" t="s">
        <v>5009</v>
      </c>
      <c r="E56" s="483" t="e" vm="284">
        <v>#VALUE!</v>
      </c>
      <c r="F56" s="495" t="s">
        <v>5010</v>
      </c>
      <c r="G56" s="483" t="e" vm="285">
        <v>#VALUE!</v>
      </c>
      <c r="H56" s="483"/>
      <c r="I56" s="483"/>
      <c r="J56" s="483"/>
      <c r="K56" s="490"/>
      <c r="L56" s="483"/>
    </row>
    <row r="57" spans="1:12" ht="64.5" thickBot="1">
      <c r="A57" s="490"/>
      <c r="B57" s="483"/>
      <c r="C57" s="495" t="s">
        <v>5011</v>
      </c>
      <c r="D57" s="495" t="s">
        <v>4989</v>
      </c>
      <c r="E57" s="483"/>
      <c r="F57" s="483"/>
      <c r="G57" s="483"/>
      <c r="H57" s="483"/>
      <c r="I57" s="483"/>
      <c r="J57" s="483"/>
      <c r="K57" s="490"/>
      <c r="L57" s="483"/>
    </row>
    <row r="58" spans="1:12" ht="77.25" thickBot="1">
      <c r="A58" s="490"/>
      <c r="B58" s="483"/>
      <c r="C58" s="495" t="s">
        <v>5012</v>
      </c>
      <c r="D58" s="483"/>
      <c r="E58" s="483"/>
      <c r="F58" s="483"/>
      <c r="G58" s="483"/>
      <c r="H58" s="483"/>
      <c r="I58" s="483"/>
      <c r="J58" s="483"/>
      <c r="K58" s="490"/>
      <c r="L58" s="483"/>
    </row>
    <row r="59" spans="1:12" ht="77.25" thickBot="1">
      <c r="A59" s="490"/>
      <c r="B59" s="483"/>
      <c r="C59" s="495" t="s">
        <v>5013</v>
      </c>
      <c r="D59" s="483"/>
      <c r="E59" s="483"/>
      <c r="F59" s="483"/>
      <c r="G59" s="483"/>
      <c r="H59" s="483"/>
      <c r="I59" s="483"/>
      <c r="J59" s="483"/>
      <c r="K59" s="490"/>
      <c r="L59" s="483"/>
    </row>
    <row r="60" spans="1:12" ht="64.5" thickBot="1">
      <c r="A60" s="490"/>
      <c r="B60" s="496"/>
      <c r="C60" s="499" t="s">
        <v>5014</v>
      </c>
      <c r="D60" s="499" t="s">
        <v>4986</v>
      </c>
      <c r="E60" s="496"/>
      <c r="F60" s="496"/>
      <c r="G60" s="496"/>
      <c r="H60" s="496"/>
      <c r="I60" s="496"/>
      <c r="J60" s="499" t="s">
        <v>4987</v>
      </c>
      <c r="K60" s="498"/>
      <c r="L60" s="483"/>
    </row>
    <row r="61" spans="1:12" ht="13.5" thickBot="1">
      <c r="A61" s="490"/>
      <c r="B61" s="491" t="s">
        <v>2591</v>
      </c>
      <c r="C61" s="492"/>
      <c r="D61" s="492"/>
      <c r="E61" s="492"/>
      <c r="F61" s="492"/>
      <c r="G61" s="492"/>
      <c r="H61" s="492"/>
      <c r="I61" s="492"/>
      <c r="J61" s="492"/>
      <c r="K61" s="493"/>
      <c r="L61" s="483"/>
    </row>
    <row r="62" spans="1:12" ht="102.75" thickBot="1">
      <c r="A62" s="490"/>
      <c r="B62" s="483"/>
      <c r="C62" s="495" t="s">
        <v>5015</v>
      </c>
      <c r="D62" s="495" t="s">
        <v>5016</v>
      </c>
      <c r="E62" s="483"/>
      <c r="F62" s="483"/>
      <c r="G62" s="483"/>
      <c r="H62" s="483"/>
      <c r="I62" s="483"/>
      <c r="J62" s="483"/>
      <c r="K62" s="490"/>
      <c r="L62" s="483"/>
    </row>
    <row r="63" spans="1:12" ht="90" thickBot="1">
      <c r="A63" s="490"/>
      <c r="B63" s="483"/>
      <c r="C63" s="495" t="s">
        <v>5017</v>
      </c>
      <c r="D63" s="495" t="s">
        <v>4986</v>
      </c>
      <c r="E63" s="483"/>
      <c r="F63" s="483"/>
      <c r="G63" s="483"/>
      <c r="H63" s="483"/>
      <c r="I63" s="483"/>
      <c r="J63" s="483"/>
      <c r="K63" s="490"/>
      <c r="L63" s="483"/>
    </row>
    <row r="64" spans="1:12" ht="77.25" thickBot="1">
      <c r="A64" s="490"/>
      <c r="B64" s="483"/>
      <c r="C64" s="495" t="s">
        <v>5018</v>
      </c>
      <c r="D64" s="495" t="s">
        <v>4723</v>
      </c>
      <c r="E64" s="483" t="e" vm="281">
        <v>#VALUE!</v>
      </c>
      <c r="F64" s="483"/>
      <c r="G64" s="483"/>
      <c r="H64" s="483"/>
      <c r="I64" s="483"/>
      <c r="J64" s="483"/>
      <c r="K64" s="490"/>
      <c r="L64" s="483"/>
    </row>
    <row r="65" spans="1:12" ht="90" thickBot="1">
      <c r="A65" s="490"/>
      <c r="B65" s="483"/>
      <c r="C65" s="495" t="s">
        <v>5019</v>
      </c>
      <c r="D65" s="495" t="s">
        <v>5020</v>
      </c>
      <c r="E65" s="483"/>
      <c r="F65" s="495" t="s">
        <v>5021</v>
      </c>
      <c r="G65" s="483"/>
      <c r="H65" s="483"/>
      <c r="I65" s="483"/>
      <c r="J65" s="483"/>
      <c r="K65" s="490"/>
      <c r="L65" s="483"/>
    </row>
    <row r="66" spans="1:12" ht="102.75" thickBot="1">
      <c r="A66" s="490"/>
      <c r="B66" s="483"/>
      <c r="C66" s="495" t="s">
        <v>5022</v>
      </c>
      <c r="D66" s="495" t="s">
        <v>5020</v>
      </c>
      <c r="E66" s="483"/>
      <c r="F66" s="495" t="s">
        <v>5021</v>
      </c>
      <c r="G66" s="483"/>
      <c r="H66" s="483"/>
      <c r="I66" s="483"/>
      <c r="J66" s="483"/>
      <c r="K66" s="490"/>
      <c r="L66" s="483"/>
    </row>
    <row r="67" spans="1:12" ht="51.75" thickBot="1">
      <c r="A67" s="490"/>
      <c r="B67" s="483"/>
      <c r="C67" s="495" t="s">
        <v>5023</v>
      </c>
      <c r="D67" s="495" t="s">
        <v>5024</v>
      </c>
      <c r="E67" s="483"/>
      <c r="F67" s="495" t="s">
        <v>5025</v>
      </c>
      <c r="G67" s="483"/>
      <c r="H67" s="483"/>
      <c r="I67" s="483"/>
      <c r="J67" s="483"/>
      <c r="K67" s="490"/>
      <c r="L67" s="483"/>
    </row>
    <row r="68" spans="1:12" ht="51.75" thickBot="1">
      <c r="A68" s="490"/>
      <c r="B68" s="483"/>
      <c r="C68" s="495" t="s">
        <v>5026</v>
      </c>
      <c r="D68" s="495" t="s">
        <v>5027</v>
      </c>
      <c r="E68" s="483"/>
      <c r="F68" s="483"/>
      <c r="G68" s="483"/>
      <c r="H68" s="483"/>
      <c r="I68" s="483"/>
      <c r="J68" s="483"/>
      <c r="K68" s="490"/>
      <c r="L68" s="483"/>
    </row>
    <row r="69" spans="1:12" ht="64.5" thickBot="1">
      <c r="A69" s="490"/>
      <c r="B69" s="483"/>
      <c r="C69" s="495" t="s">
        <v>5028</v>
      </c>
      <c r="D69" s="495" t="s">
        <v>5029</v>
      </c>
      <c r="E69" s="483"/>
      <c r="F69" s="483"/>
      <c r="G69" s="483"/>
      <c r="H69" s="483"/>
      <c r="I69" s="483"/>
      <c r="J69" s="483"/>
      <c r="K69" s="490"/>
      <c r="L69" s="483"/>
    </row>
    <row r="70" spans="1:12" ht="51.75" thickBot="1">
      <c r="A70" s="490"/>
      <c r="B70" s="483"/>
      <c r="C70" s="495" t="s">
        <v>5030</v>
      </c>
      <c r="D70" s="495" t="s">
        <v>5020</v>
      </c>
      <c r="E70" s="483"/>
      <c r="F70" s="495" t="s">
        <v>4986</v>
      </c>
      <c r="G70" s="483"/>
      <c r="H70" s="483"/>
      <c r="I70" s="483"/>
      <c r="J70" s="483"/>
      <c r="K70" s="490"/>
      <c r="L70" s="483"/>
    </row>
    <row r="71" spans="1:12" ht="77.25" thickBot="1">
      <c r="A71" s="490"/>
      <c r="B71" s="483"/>
      <c r="C71" s="495" t="s">
        <v>5031</v>
      </c>
      <c r="D71" s="495" t="s">
        <v>5029</v>
      </c>
      <c r="E71" s="483"/>
      <c r="F71" s="483"/>
      <c r="G71" s="483"/>
      <c r="H71" s="483"/>
      <c r="I71" s="483"/>
      <c r="J71" s="483"/>
      <c r="K71" s="490"/>
      <c r="L71" s="483"/>
    </row>
    <row r="72" spans="1:12" ht="51.75" thickBot="1">
      <c r="A72" s="490"/>
      <c r="B72" s="483"/>
      <c r="C72" s="495" t="s">
        <v>5032</v>
      </c>
      <c r="D72" s="495" t="s">
        <v>5020</v>
      </c>
      <c r="E72" s="483"/>
      <c r="F72" s="495" t="s">
        <v>4986</v>
      </c>
      <c r="G72" s="483"/>
      <c r="H72" s="483"/>
      <c r="I72" s="483"/>
      <c r="J72" s="483"/>
      <c r="K72" s="490"/>
      <c r="L72" s="483"/>
    </row>
    <row r="73" spans="1:12" ht="51.75" thickBot="1">
      <c r="A73" s="490"/>
      <c r="B73" s="483"/>
      <c r="C73" s="495" t="s">
        <v>5033</v>
      </c>
      <c r="D73" s="495" t="s">
        <v>5034</v>
      </c>
      <c r="E73" s="483"/>
      <c r="F73" s="483"/>
      <c r="G73" s="483"/>
      <c r="H73" s="483"/>
      <c r="I73" s="483"/>
      <c r="J73" s="483"/>
      <c r="K73" s="490"/>
      <c r="L73" s="483"/>
    </row>
    <row r="74" spans="1:12" ht="26.25" thickBot="1">
      <c r="A74" s="490"/>
      <c r="B74" s="510"/>
      <c r="C74" s="495" t="s">
        <v>5035</v>
      </c>
      <c r="D74" s="483"/>
      <c r="E74" s="483"/>
      <c r="F74" s="483"/>
      <c r="G74" s="483"/>
      <c r="H74" s="483"/>
      <c r="I74" s="483"/>
      <c r="J74" s="483"/>
      <c r="K74" s="490"/>
      <c r="L74" s="483"/>
    </row>
    <row r="75" spans="1:12" ht="90" thickBot="1">
      <c r="A75" s="490"/>
      <c r="B75" s="512"/>
      <c r="C75" s="499" t="s">
        <v>5036</v>
      </c>
      <c r="D75" s="499" t="s">
        <v>4994</v>
      </c>
      <c r="E75" s="512"/>
      <c r="F75" s="499" t="s">
        <v>4995</v>
      </c>
      <c r="G75" s="512"/>
      <c r="H75" s="496"/>
      <c r="I75" s="512"/>
      <c r="J75" s="496"/>
      <c r="K75" s="498"/>
      <c r="L75" s="483"/>
    </row>
    <row r="76" spans="1:12" ht="13.5" thickBot="1">
      <c r="A76" s="490"/>
      <c r="B76" s="491" t="s">
        <v>2565</v>
      </c>
      <c r="C76" s="492"/>
      <c r="D76" s="492"/>
      <c r="E76" s="492"/>
      <c r="F76" s="492"/>
      <c r="G76" s="492"/>
      <c r="H76" s="492"/>
      <c r="I76" s="492"/>
      <c r="J76" s="492"/>
      <c r="K76" s="493"/>
      <c r="L76" s="483"/>
    </row>
    <row r="77" spans="1:12" ht="64.5" thickBot="1">
      <c r="A77" s="490"/>
      <c r="B77" s="483"/>
      <c r="C77" s="495" t="s">
        <v>5037</v>
      </c>
      <c r="D77" s="495" t="s">
        <v>4989</v>
      </c>
      <c r="E77" s="483"/>
      <c r="F77" s="483"/>
      <c r="G77" s="483"/>
      <c r="H77" s="483"/>
      <c r="I77" s="483"/>
      <c r="J77" s="483"/>
      <c r="K77" s="490"/>
      <c r="L77" s="483"/>
    </row>
    <row r="78" spans="1:12" ht="102.75" thickBot="1">
      <c r="A78" s="490"/>
      <c r="B78" s="510"/>
      <c r="C78" s="495" t="s">
        <v>5038</v>
      </c>
      <c r="D78" s="495" t="s">
        <v>5016</v>
      </c>
      <c r="E78" s="483"/>
      <c r="F78" s="483"/>
      <c r="G78" s="483"/>
      <c r="H78" s="483"/>
      <c r="I78" s="483"/>
      <c r="J78" s="483"/>
      <c r="K78" s="490"/>
      <c r="L78" s="483"/>
    </row>
    <row r="79" spans="1:12" ht="90" thickBot="1">
      <c r="A79" s="490"/>
      <c r="B79" s="483"/>
      <c r="C79" s="495" t="s">
        <v>5039</v>
      </c>
      <c r="D79" s="494" t="s">
        <v>5040</v>
      </c>
      <c r="E79" s="483" t="e" vm="286">
        <v>#VALUE!</v>
      </c>
      <c r="F79" s="495" t="s">
        <v>5041</v>
      </c>
      <c r="G79" s="483"/>
      <c r="H79" s="483"/>
      <c r="I79" s="483"/>
      <c r="J79" s="483"/>
      <c r="K79" s="490"/>
      <c r="L79" s="483"/>
    </row>
    <row r="80" spans="1:12" ht="102.75" thickBot="1">
      <c r="A80" s="490"/>
      <c r="B80" s="483"/>
      <c r="C80" s="495" t="s">
        <v>5042</v>
      </c>
      <c r="D80" s="494" t="s">
        <v>5043</v>
      </c>
      <c r="E80" s="483"/>
      <c r="F80" s="483"/>
      <c r="G80" s="483"/>
      <c r="H80" s="483"/>
      <c r="I80" s="483"/>
      <c r="J80" s="495" t="s">
        <v>5044</v>
      </c>
      <c r="K80" s="490"/>
      <c r="L80" s="483"/>
    </row>
    <row r="81" spans="1:12" ht="90" thickBot="1">
      <c r="A81" s="490"/>
      <c r="B81" s="483"/>
      <c r="C81" s="495" t="s">
        <v>5045</v>
      </c>
      <c r="D81" s="495" t="s">
        <v>5046</v>
      </c>
      <c r="E81" s="483"/>
      <c r="F81" s="495" t="s">
        <v>5047</v>
      </c>
      <c r="G81" s="483"/>
      <c r="H81" s="483"/>
      <c r="I81" s="483"/>
      <c r="J81" s="483"/>
      <c r="K81" s="490"/>
      <c r="L81" s="483"/>
    </row>
    <row r="82" spans="1:12" ht="115.5" thickBot="1">
      <c r="A82" s="490"/>
      <c r="B82" s="483"/>
      <c r="C82" s="495" t="s">
        <v>5048</v>
      </c>
      <c r="D82" s="495" t="s">
        <v>4738</v>
      </c>
      <c r="E82" s="483" t="e" vm="280">
        <v>#VALUE!</v>
      </c>
      <c r="F82" s="495" t="s">
        <v>4739</v>
      </c>
      <c r="G82" s="483"/>
      <c r="H82" s="483"/>
      <c r="I82" s="483"/>
      <c r="J82" s="483"/>
      <c r="K82" s="490"/>
      <c r="L82" s="483"/>
    </row>
    <row r="83" spans="1:12" ht="64.5" thickBot="1">
      <c r="A83" s="490"/>
      <c r="B83" s="483"/>
      <c r="C83" s="495" t="s">
        <v>5049</v>
      </c>
      <c r="D83" s="495" t="s">
        <v>4937</v>
      </c>
      <c r="E83" s="483"/>
      <c r="F83" s="483"/>
      <c r="G83" s="483"/>
      <c r="H83" s="483"/>
      <c r="I83" s="483"/>
      <c r="J83" s="483"/>
      <c r="K83" s="490"/>
      <c r="L83" s="483"/>
    </row>
    <row r="84" spans="1:12" ht="90" thickBot="1">
      <c r="A84" s="490"/>
      <c r="B84" s="483"/>
      <c r="C84" s="495" t="s">
        <v>5050</v>
      </c>
      <c r="D84" s="495" t="s">
        <v>5051</v>
      </c>
      <c r="E84" s="483"/>
      <c r="F84" s="495" t="s">
        <v>5047</v>
      </c>
      <c r="G84" s="483"/>
      <c r="H84" s="483"/>
      <c r="I84" s="483"/>
      <c r="J84" s="494" t="s">
        <v>5052</v>
      </c>
      <c r="K84" s="490"/>
      <c r="L84" s="483"/>
    </row>
    <row r="85" spans="1:12" ht="39" thickBot="1">
      <c r="A85" s="490"/>
      <c r="B85" s="496"/>
      <c r="C85" s="499" t="s">
        <v>5053</v>
      </c>
      <c r="D85" s="499" t="s">
        <v>4723</v>
      </c>
      <c r="E85" s="496" t="e" vm="281">
        <v>#VALUE!</v>
      </c>
      <c r="F85" s="496"/>
      <c r="G85" s="496"/>
      <c r="H85" s="496"/>
      <c r="I85" s="496"/>
      <c r="J85" s="496"/>
      <c r="K85" s="498"/>
      <c r="L85" s="483"/>
    </row>
    <row r="86" spans="1:12" ht="13.5" thickBot="1">
      <c r="A86" s="490"/>
      <c r="B86" s="491" t="s">
        <v>2551</v>
      </c>
      <c r="C86" s="492"/>
      <c r="D86" s="492"/>
      <c r="E86" s="492"/>
      <c r="F86" s="492"/>
      <c r="G86" s="492"/>
      <c r="H86" s="492"/>
      <c r="I86" s="492"/>
      <c r="J86" s="492"/>
      <c r="K86" s="493"/>
      <c r="L86" s="483"/>
    </row>
    <row r="87" spans="1:12" ht="102.75" thickBot="1">
      <c r="A87" s="490"/>
      <c r="B87" s="483"/>
      <c r="C87" s="495" t="s">
        <v>5054</v>
      </c>
      <c r="D87" s="495" t="s">
        <v>4986</v>
      </c>
      <c r="E87" s="483"/>
      <c r="F87" s="483"/>
      <c r="G87" s="483"/>
      <c r="H87" s="483"/>
      <c r="I87" s="483"/>
      <c r="J87" s="483"/>
      <c r="K87" s="490"/>
      <c r="L87" s="483"/>
    </row>
    <row r="88" spans="1:12" ht="64.5" thickBot="1">
      <c r="A88" s="490"/>
      <c r="B88" s="483"/>
      <c r="C88" s="495" t="s">
        <v>5055</v>
      </c>
      <c r="D88" s="495" t="s">
        <v>5056</v>
      </c>
      <c r="E88" s="483"/>
      <c r="F88" s="483"/>
      <c r="G88" s="483"/>
      <c r="H88" s="483"/>
      <c r="I88" s="483"/>
      <c r="J88" s="483"/>
      <c r="K88" s="490"/>
      <c r="L88" s="483"/>
    </row>
    <row r="89" spans="1:12" ht="115.5" thickBot="1">
      <c r="A89" s="490"/>
      <c r="B89" s="483"/>
      <c r="C89" s="495" t="s">
        <v>5057</v>
      </c>
      <c r="D89" s="495" t="s">
        <v>5058</v>
      </c>
      <c r="E89" s="483"/>
      <c r="F89" s="495" t="s">
        <v>5059</v>
      </c>
      <c r="G89" s="483"/>
      <c r="H89" s="483"/>
      <c r="I89" s="483"/>
      <c r="J89" s="483"/>
      <c r="K89" s="490"/>
      <c r="L89" s="483"/>
    </row>
    <row r="90" spans="1:12" ht="128.25" thickBot="1">
      <c r="A90" s="490"/>
      <c r="B90" s="483"/>
      <c r="C90" s="495" t="s">
        <v>5060</v>
      </c>
      <c r="D90" s="495" t="s">
        <v>5061</v>
      </c>
      <c r="E90" s="483"/>
      <c r="F90" s="483"/>
      <c r="G90" s="483"/>
      <c r="H90" s="483"/>
      <c r="I90" s="483"/>
      <c r="J90" s="483"/>
      <c r="K90" s="490"/>
      <c r="L90" s="483"/>
    </row>
    <row r="91" spans="1:12" ht="141" thickBot="1">
      <c r="A91" s="490"/>
      <c r="B91" s="483"/>
      <c r="C91" s="495" t="s">
        <v>5062</v>
      </c>
      <c r="D91" s="495" t="s">
        <v>5061</v>
      </c>
      <c r="E91" s="483"/>
      <c r="F91" s="483"/>
      <c r="G91" s="483"/>
      <c r="H91" s="483"/>
      <c r="I91" s="483"/>
      <c r="J91" s="483"/>
      <c r="K91" s="490"/>
      <c r="L91" s="483"/>
    </row>
    <row r="92" spans="1:12" ht="51.75" thickBot="1">
      <c r="A92" s="490"/>
      <c r="B92" s="483"/>
      <c r="C92" s="495" t="s">
        <v>5063</v>
      </c>
      <c r="D92" s="494" t="s">
        <v>5064</v>
      </c>
      <c r="E92" s="483"/>
      <c r="F92" s="494" t="s">
        <v>5065</v>
      </c>
      <c r="G92" s="483"/>
      <c r="H92" s="483"/>
      <c r="I92" s="483"/>
      <c r="J92" s="483"/>
      <c r="K92" s="490"/>
      <c r="L92" s="483"/>
    </row>
    <row r="93" spans="1:12" ht="51.75" thickBot="1">
      <c r="A93" s="490"/>
      <c r="B93" s="483"/>
      <c r="C93" s="495" t="s">
        <v>5066</v>
      </c>
      <c r="D93" s="495" t="s">
        <v>5067</v>
      </c>
      <c r="E93" s="483"/>
      <c r="F93" s="483"/>
      <c r="G93" s="483"/>
      <c r="H93" s="483"/>
      <c r="I93" s="483"/>
      <c r="J93" s="483"/>
      <c r="K93" s="490"/>
      <c r="L93" s="483"/>
    </row>
    <row r="94" spans="1:12" ht="90" thickBot="1">
      <c r="A94" s="490"/>
      <c r="B94" s="483"/>
      <c r="C94" s="495" t="s">
        <v>5068</v>
      </c>
      <c r="D94" s="495" t="s">
        <v>5061</v>
      </c>
      <c r="E94" s="483"/>
      <c r="F94" s="483"/>
      <c r="G94" s="483"/>
      <c r="H94" s="483"/>
      <c r="I94" s="483"/>
      <c r="J94" s="483"/>
      <c r="K94" s="490"/>
      <c r="L94" s="483"/>
    </row>
    <row r="95" spans="1:12" ht="51.75" thickBot="1">
      <c r="A95" s="490"/>
      <c r="B95" s="483"/>
      <c r="C95" s="495" t="s">
        <v>5069</v>
      </c>
      <c r="D95" s="495" t="s">
        <v>5070</v>
      </c>
      <c r="E95" s="483"/>
      <c r="F95" s="483"/>
      <c r="G95" s="483"/>
      <c r="H95" s="483"/>
      <c r="I95" s="483"/>
      <c r="J95" s="483"/>
      <c r="K95" s="490"/>
      <c r="L95" s="483"/>
    </row>
    <row r="96" spans="1:12" ht="90" thickBot="1">
      <c r="A96" s="490"/>
      <c r="B96" s="483"/>
      <c r="C96" s="495" t="s">
        <v>5071</v>
      </c>
      <c r="D96" s="495" t="s">
        <v>5072</v>
      </c>
      <c r="E96" s="483"/>
      <c r="F96" s="495" t="s">
        <v>5073</v>
      </c>
      <c r="G96" s="483"/>
      <c r="H96" s="483"/>
      <c r="I96" s="483"/>
      <c r="J96" s="483"/>
      <c r="K96" s="490"/>
      <c r="L96" s="483"/>
    </row>
    <row r="97" spans="1:12" ht="102.75" thickBot="1">
      <c r="A97" s="490"/>
      <c r="B97" s="483"/>
      <c r="C97" s="495" t="s">
        <v>5074</v>
      </c>
      <c r="D97" s="495" t="s">
        <v>5075</v>
      </c>
      <c r="E97" s="483"/>
      <c r="F97" s="495" t="s">
        <v>5076</v>
      </c>
      <c r="G97" s="483"/>
      <c r="H97" s="483"/>
      <c r="I97" s="483"/>
      <c r="J97" s="494" t="s">
        <v>5077</v>
      </c>
      <c r="K97" s="490"/>
      <c r="L97" s="483"/>
    </row>
    <row r="98" spans="1:12" ht="77.25" thickBot="1">
      <c r="A98" s="490"/>
      <c r="B98" s="483"/>
      <c r="C98" s="495" t="s">
        <v>5078</v>
      </c>
      <c r="D98" s="494" t="s">
        <v>5079</v>
      </c>
      <c r="E98" s="483"/>
      <c r="F98" s="494" t="s">
        <v>5080</v>
      </c>
      <c r="G98" s="483"/>
      <c r="H98" s="483"/>
      <c r="I98" s="483"/>
      <c r="J98" s="495" t="s">
        <v>5081</v>
      </c>
      <c r="K98" s="490"/>
      <c r="L98" s="483"/>
    </row>
    <row r="99" spans="1:12" ht="90" thickBot="1">
      <c r="A99" s="490"/>
      <c r="B99" s="496"/>
      <c r="C99" s="499" t="s">
        <v>5082</v>
      </c>
      <c r="D99" s="499" t="s">
        <v>5083</v>
      </c>
      <c r="E99" s="496"/>
      <c r="F99" s="496"/>
      <c r="G99" s="496"/>
      <c r="H99" s="496"/>
      <c r="I99" s="496"/>
      <c r="J99" s="497" t="s">
        <v>5084</v>
      </c>
      <c r="K99" s="498"/>
      <c r="L99" s="483"/>
    </row>
    <row r="100" spans="1:12" ht="13.5" thickBot="1">
      <c r="A100" s="490"/>
      <c r="B100" s="491" t="s">
        <v>2522</v>
      </c>
      <c r="C100" s="492"/>
      <c r="D100" s="492"/>
      <c r="E100" s="492"/>
      <c r="F100" s="492"/>
      <c r="G100" s="492"/>
      <c r="H100" s="492"/>
      <c r="I100" s="492"/>
      <c r="J100" s="492"/>
      <c r="K100" s="493"/>
      <c r="L100" s="483"/>
    </row>
    <row r="101" spans="1:12" ht="90" thickBot="1">
      <c r="A101" s="490"/>
      <c r="B101" s="483"/>
      <c r="C101" s="495" t="s">
        <v>5085</v>
      </c>
      <c r="D101" s="495" t="s">
        <v>5058</v>
      </c>
      <c r="E101" s="483"/>
      <c r="F101" s="495" t="s">
        <v>5059</v>
      </c>
      <c r="G101" s="483"/>
      <c r="H101" s="483"/>
      <c r="I101" s="483"/>
      <c r="J101" s="483"/>
      <c r="K101" s="490"/>
      <c r="L101" s="483"/>
    </row>
    <row r="102" spans="1:12" ht="192" thickBot="1">
      <c r="A102" s="490"/>
      <c r="B102" s="483"/>
      <c r="C102" s="495" t="s">
        <v>5086</v>
      </c>
      <c r="D102" s="495" t="s">
        <v>5056</v>
      </c>
      <c r="E102" s="483"/>
      <c r="F102" s="483"/>
      <c r="G102" s="483"/>
      <c r="H102" s="483"/>
      <c r="I102" s="483"/>
      <c r="J102" s="483"/>
      <c r="K102" s="490"/>
      <c r="L102" s="483"/>
    </row>
    <row r="103" spans="1:12" ht="39" thickBot="1">
      <c r="A103" s="490"/>
      <c r="B103" s="483"/>
      <c r="C103" s="495" t="s">
        <v>5087</v>
      </c>
      <c r="D103" s="495" t="s">
        <v>5061</v>
      </c>
      <c r="E103" s="483"/>
      <c r="F103" s="483"/>
      <c r="G103" s="483"/>
      <c r="H103" s="483"/>
      <c r="I103" s="483"/>
      <c r="J103" s="483"/>
      <c r="K103" s="490"/>
      <c r="L103" s="483"/>
    </row>
    <row r="104" spans="1:12" ht="64.5" thickBot="1">
      <c r="A104" s="490"/>
      <c r="B104" s="483"/>
      <c r="C104" s="495" t="s">
        <v>5088</v>
      </c>
      <c r="D104" s="495" t="s">
        <v>5061</v>
      </c>
      <c r="E104" s="483"/>
      <c r="F104" s="483"/>
      <c r="G104" s="483"/>
      <c r="H104" s="483"/>
      <c r="I104" s="483"/>
      <c r="J104" s="483"/>
      <c r="K104" s="490"/>
      <c r="L104" s="483"/>
    </row>
    <row r="105" spans="1:12" ht="115.5" thickBot="1">
      <c r="A105" s="490"/>
      <c r="B105" s="483"/>
      <c r="C105" s="495" t="s">
        <v>5089</v>
      </c>
      <c r="D105" s="495" t="s">
        <v>5090</v>
      </c>
      <c r="E105" s="483"/>
      <c r="F105" s="483"/>
      <c r="G105" s="483"/>
      <c r="H105" s="483"/>
      <c r="I105" s="483"/>
      <c r="J105" s="483"/>
      <c r="K105" s="490"/>
      <c r="L105" s="483"/>
    </row>
    <row r="106" spans="1:12" ht="128.25" thickBot="1">
      <c r="A106" s="490"/>
      <c r="B106" s="483"/>
      <c r="C106" s="495" t="s">
        <v>5091</v>
      </c>
      <c r="D106" s="495" t="s">
        <v>4738</v>
      </c>
      <c r="E106" s="483" t="e" vm="280">
        <v>#VALUE!</v>
      </c>
      <c r="F106" s="495" t="s">
        <v>5092</v>
      </c>
      <c r="G106" s="483"/>
      <c r="H106" s="483"/>
      <c r="I106" s="483"/>
      <c r="J106" s="483"/>
      <c r="K106" s="490"/>
      <c r="L106" s="483"/>
    </row>
    <row r="107" spans="1:12" ht="115.5" thickBot="1">
      <c r="A107" s="490"/>
      <c r="B107" s="483"/>
      <c r="C107" s="495" t="s">
        <v>5093</v>
      </c>
      <c r="D107" s="495" t="s">
        <v>4755</v>
      </c>
      <c r="E107" s="483" t="e" vm="287">
        <v>#VALUE!</v>
      </c>
      <c r="F107" s="483"/>
      <c r="G107" s="483"/>
      <c r="H107" s="483"/>
      <c r="I107" s="483"/>
      <c r="J107" s="483"/>
      <c r="K107" s="490"/>
      <c r="L107" s="483"/>
    </row>
    <row r="108" spans="1:12" ht="294" thickBot="1">
      <c r="A108" s="490"/>
      <c r="B108" s="483"/>
      <c r="C108" s="495" t="s">
        <v>5094</v>
      </c>
      <c r="D108" s="495" t="s">
        <v>5061</v>
      </c>
      <c r="E108" s="483"/>
      <c r="F108" s="483"/>
      <c r="G108" s="483"/>
      <c r="H108" s="483"/>
      <c r="I108" s="483"/>
      <c r="J108" s="483"/>
      <c r="K108" s="490"/>
      <c r="L108" s="483"/>
    </row>
    <row r="109" spans="1:12" ht="102.75" thickBot="1">
      <c r="A109" s="490"/>
      <c r="B109" s="483"/>
      <c r="C109" s="495" t="s">
        <v>5095</v>
      </c>
      <c r="D109" s="495" t="s">
        <v>5058</v>
      </c>
      <c r="E109" s="483"/>
      <c r="F109" s="483"/>
      <c r="G109" s="483"/>
      <c r="H109" s="483"/>
      <c r="I109" s="483"/>
      <c r="J109" s="495" t="s">
        <v>5096</v>
      </c>
      <c r="K109" s="490"/>
      <c r="L109" s="483"/>
    </row>
    <row r="110" spans="1:12" ht="77.25" thickBot="1">
      <c r="A110" s="490"/>
      <c r="B110" s="496"/>
      <c r="C110" s="499" t="s">
        <v>5097</v>
      </c>
      <c r="D110" s="497" t="s">
        <v>5098</v>
      </c>
      <c r="E110" s="496"/>
      <c r="F110" s="496"/>
      <c r="G110" s="496"/>
      <c r="H110" s="496"/>
      <c r="I110" s="496"/>
      <c r="J110" s="496"/>
      <c r="K110" s="498"/>
      <c r="L110" s="483"/>
    </row>
    <row r="111" spans="1:12" ht="13.5" thickBot="1">
      <c r="A111" s="490"/>
      <c r="B111" s="491" t="s">
        <v>2497</v>
      </c>
      <c r="C111" s="492"/>
      <c r="D111" s="492"/>
      <c r="E111" s="492"/>
      <c r="F111" s="492"/>
      <c r="G111" s="492"/>
      <c r="H111" s="492"/>
      <c r="I111" s="492"/>
      <c r="J111" s="492"/>
      <c r="K111" s="493"/>
      <c r="L111" s="483"/>
    </row>
    <row r="112" spans="1:12" ht="64.5" thickBot="1">
      <c r="A112" s="490"/>
      <c r="B112" s="483"/>
      <c r="C112" s="495" t="s">
        <v>5099</v>
      </c>
      <c r="D112" s="495" t="s">
        <v>5090</v>
      </c>
      <c r="E112" s="483"/>
      <c r="F112" s="483"/>
      <c r="G112" s="483"/>
      <c r="H112" s="483"/>
      <c r="I112" s="483"/>
      <c r="J112" s="483"/>
      <c r="K112" s="490"/>
      <c r="L112" s="483"/>
    </row>
    <row r="113" spans="1:12" ht="77.25" thickBot="1">
      <c r="A113" s="490"/>
      <c r="B113" s="483"/>
      <c r="C113" s="495" t="s">
        <v>5100</v>
      </c>
      <c r="D113" s="495" t="s">
        <v>5090</v>
      </c>
      <c r="E113" s="483"/>
      <c r="F113" s="483"/>
      <c r="G113" s="483"/>
      <c r="H113" s="483"/>
      <c r="I113" s="483"/>
      <c r="J113" s="483"/>
      <c r="K113" s="490"/>
      <c r="L113" s="483"/>
    </row>
    <row r="114" spans="1:12" ht="77.25" thickBot="1">
      <c r="A114" s="490"/>
      <c r="B114" s="483"/>
      <c r="C114" s="495" t="s">
        <v>5101</v>
      </c>
      <c r="D114" s="495" t="s">
        <v>5090</v>
      </c>
      <c r="E114" s="483"/>
      <c r="F114" s="483"/>
      <c r="G114" s="483"/>
      <c r="H114" s="483"/>
      <c r="I114" s="483"/>
      <c r="J114" s="483"/>
      <c r="K114" s="490"/>
      <c r="L114" s="483"/>
    </row>
    <row r="115" spans="1:12" ht="77.25" thickBot="1">
      <c r="A115" s="490"/>
      <c r="B115" s="483"/>
      <c r="C115" s="495" t="s">
        <v>5102</v>
      </c>
      <c r="D115" s="495" t="s">
        <v>5103</v>
      </c>
      <c r="E115" s="483"/>
      <c r="F115" s="483"/>
      <c r="G115" s="483"/>
      <c r="H115" s="483"/>
      <c r="I115" s="483"/>
      <c r="J115" s="483"/>
      <c r="K115" s="490"/>
      <c r="L115" s="483"/>
    </row>
    <row r="116" spans="1:12" ht="115.5" thickBot="1">
      <c r="A116" s="490"/>
      <c r="B116" s="483"/>
      <c r="C116" s="495" t="s">
        <v>5104</v>
      </c>
      <c r="D116" s="495" t="s">
        <v>5061</v>
      </c>
      <c r="E116" s="483"/>
      <c r="F116" s="483"/>
      <c r="G116" s="483"/>
      <c r="H116" s="483"/>
      <c r="I116" s="483"/>
      <c r="J116" s="483"/>
      <c r="K116" s="490"/>
      <c r="L116" s="483"/>
    </row>
    <row r="117" spans="1:12" ht="90" thickBot="1">
      <c r="A117" s="490"/>
      <c r="B117" s="483"/>
      <c r="C117" s="495" t="s">
        <v>5105</v>
      </c>
      <c r="D117" s="495" t="s">
        <v>5106</v>
      </c>
      <c r="E117" s="483"/>
      <c r="F117" s="495" t="s">
        <v>5107</v>
      </c>
      <c r="G117" s="483"/>
      <c r="H117" s="483"/>
      <c r="I117" s="483"/>
      <c r="J117" s="483"/>
      <c r="K117" s="490"/>
      <c r="L117" s="483"/>
    </row>
    <row r="118" spans="1:12" ht="64.5" thickBot="1">
      <c r="A118" s="490"/>
      <c r="B118" s="483"/>
      <c r="C118" s="495" t="s">
        <v>5108</v>
      </c>
      <c r="D118" s="494" t="s">
        <v>5109</v>
      </c>
      <c r="E118" s="483"/>
      <c r="F118" s="495" t="s">
        <v>5110</v>
      </c>
      <c r="G118" s="483"/>
      <c r="H118" s="483"/>
      <c r="I118" s="483"/>
      <c r="J118" s="494" t="s">
        <v>5111</v>
      </c>
      <c r="K118" s="490"/>
      <c r="L118" s="483"/>
    </row>
    <row r="119" spans="1:12" ht="64.5" thickBot="1">
      <c r="A119" s="490"/>
      <c r="B119" s="483"/>
      <c r="C119" s="495" t="s">
        <v>5112</v>
      </c>
      <c r="D119" s="495" t="s">
        <v>5113</v>
      </c>
      <c r="E119" s="483" t="e" vm="288">
        <v>#VALUE!</v>
      </c>
      <c r="F119" s="483"/>
      <c r="G119" s="483"/>
      <c r="H119" s="483"/>
      <c r="I119" s="483"/>
      <c r="J119" s="483"/>
      <c r="K119" s="490"/>
      <c r="L119" s="483"/>
    </row>
    <row r="120" spans="1:12" ht="77.25" thickBot="1">
      <c r="A120" s="490"/>
      <c r="B120" s="483"/>
      <c r="C120" s="495" t="s">
        <v>5114</v>
      </c>
      <c r="D120" s="495" t="s">
        <v>5115</v>
      </c>
      <c r="E120" s="483"/>
      <c r="F120" s="495" t="s">
        <v>5116</v>
      </c>
      <c r="G120" s="483"/>
      <c r="H120" s="483"/>
      <c r="I120" s="483"/>
      <c r="J120" s="483"/>
      <c r="K120" s="490"/>
      <c r="L120" s="483"/>
    </row>
    <row r="121" spans="1:12" ht="64.5" thickBot="1">
      <c r="A121" s="490"/>
      <c r="B121" s="483"/>
      <c r="C121" s="495" t="s">
        <v>5117</v>
      </c>
      <c r="D121" s="495" t="s">
        <v>5118</v>
      </c>
      <c r="E121" s="483"/>
      <c r="F121" s="495" t="s">
        <v>5119</v>
      </c>
      <c r="G121" s="483"/>
      <c r="H121" s="483"/>
      <c r="I121" s="483"/>
      <c r="J121" s="483"/>
      <c r="K121" s="490"/>
      <c r="L121" s="483"/>
    </row>
    <row r="122" spans="1:12" ht="51.75" thickBot="1">
      <c r="A122" s="490"/>
      <c r="B122" s="483"/>
      <c r="C122" s="495" t="s">
        <v>5120</v>
      </c>
      <c r="D122" s="495" t="s">
        <v>5121</v>
      </c>
      <c r="E122" s="483"/>
      <c r="F122" s="495" t="s">
        <v>5122</v>
      </c>
      <c r="G122" s="483"/>
      <c r="H122" s="483"/>
      <c r="I122" s="483"/>
      <c r="J122" s="483"/>
      <c r="K122" s="490"/>
      <c r="L122" s="483"/>
    </row>
    <row r="123" spans="1:12" ht="77.25" thickBot="1">
      <c r="A123" s="490"/>
      <c r="B123" s="483"/>
      <c r="C123" s="495" t="s">
        <v>5123</v>
      </c>
      <c r="D123" s="495" t="s">
        <v>5124</v>
      </c>
      <c r="E123" s="483"/>
      <c r="F123" s="483"/>
      <c r="G123" s="483"/>
      <c r="H123" s="483"/>
      <c r="I123" s="483"/>
      <c r="J123" s="483"/>
      <c r="K123" s="490"/>
      <c r="L123" s="483"/>
    </row>
    <row r="124" spans="1:12" ht="77.25" thickBot="1">
      <c r="A124" s="490"/>
      <c r="B124" s="483"/>
      <c r="C124" s="495" t="s">
        <v>5125</v>
      </c>
      <c r="D124" s="494" t="s">
        <v>5126</v>
      </c>
      <c r="E124" s="483"/>
      <c r="F124" s="483"/>
      <c r="G124" s="483"/>
      <c r="H124" s="483"/>
      <c r="I124" s="483"/>
      <c r="J124" s="494" t="s">
        <v>5127</v>
      </c>
      <c r="K124" s="490"/>
      <c r="L124" s="483"/>
    </row>
    <row r="125" spans="1:12" ht="90" thickBot="1">
      <c r="A125" s="490"/>
      <c r="B125" s="496"/>
      <c r="C125" s="499" t="s">
        <v>5128</v>
      </c>
      <c r="D125" s="499" t="s">
        <v>5129</v>
      </c>
      <c r="E125" s="496"/>
      <c r="F125" s="496"/>
      <c r="G125" s="496"/>
      <c r="H125" s="496"/>
      <c r="I125" s="496"/>
      <c r="J125" s="496"/>
      <c r="K125" s="498"/>
      <c r="L125" s="483"/>
    </row>
    <row r="126" spans="1:12" ht="13.5" thickBot="1">
      <c r="A126" s="490"/>
      <c r="B126" s="491" t="s">
        <v>2468</v>
      </c>
      <c r="C126" s="492"/>
      <c r="D126" s="492"/>
      <c r="E126" s="492"/>
      <c r="F126" s="492"/>
      <c r="G126" s="492"/>
      <c r="H126" s="492"/>
      <c r="I126" s="492"/>
      <c r="J126" s="492"/>
      <c r="K126" s="493"/>
      <c r="L126" s="483"/>
    </row>
    <row r="127" spans="1:12" ht="115.5" thickBot="1">
      <c r="A127" s="490"/>
      <c r="B127" s="483"/>
      <c r="C127" s="495" t="s">
        <v>5130</v>
      </c>
      <c r="D127" s="495" t="s">
        <v>5131</v>
      </c>
      <c r="E127" s="483"/>
      <c r="F127" s="495" t="s">
        <v>5132</v>
      </c>
      <c r="G127" s="483"/>
      <c r="H127" s="483"/>
      <c r="I127" s="483"/>
      <c r="J127" s="495" t="s">
        <v>4987</v>
      </c>
      <c r="K127" s="490"/>
      <c r="L127" s="483"/>
    </row>
    <row r="128" spans="1:12" ht="77.25" thickBot="1">
      <c r="A128" s="490"/>
      <c r="B128" s="483"/>
      <c r="C128" s="495" t="s">
        <v>5133</v>
      </c>
      <c r="D128" s="495" t="s">
        <v>5134</v>
      </c>
      <c r="E128" s="483"/>
      <c r="F128" s="495" t="s">
        <v>5116</v>
      </c>
      <c r="G128" s="483"/>
      <c r="H128" s="483"/>
      <c r="I128" s="483"/>
      <c r="J128" s="483"/>
      <c r="K128" s="490"/>
      <c r="L128" s="483"/>
    </row>
    <row r="129" spans="1:12" ht="64.5" thickBot="1">
      <c r="A129" s="490"/>
      <c r="B129" s="483"/>
      <c r="C129" s="495" t="s">
        <v>5135</v>
      </c>
      <c r="D129" s="494" t="s">
        <v>5136</v>
      </c>
      <c r="E129" s="483"/>
      <c r="F129" s="495" t="s">
        <v>5137</v>
      </c>
      <c r="G129" s="483"/>
      <c r="H129" s="483"/>
      <c r="I129" s="483"/>
      <c r="J129" s="494" t="s">
        <v>5138</v>
      </c>
      <c r="K129" s="490"/>
      <c r="L129" s="483"/>
    </row>
    <row r="130" spans="1:12" ht="90" thickBot="1">
      <c r="A130" s="490"/>
      <c r="B130" s="483"/>
      <c r="C130" s="495" t="s">
        <v>5139</v>
      </c>
      <c r="D130" s="495" t="s">
        <v>5140</v>
      </c>
      <c r="E130" s="483"/>
      <c r="F130" s="495" t="s">
        <v>5141</v>
      </c>
      <c r="G130" s="483"/>
      <c r="H130" s="483"/>
      <c r="I130" s="483"/>
      <c r="J130" s="494" t="s">
        <v>5138</v>
      </c>
      <c r="K130" s="490"/>
      <c r="L130" s="483"/>
    </row>
    <row r="131" spans="1:12" ht="115.5" thickBot="1">
      <c r="A131" s="490"/>
      <c r="B131" s="496"/>
      <c r="C131" s="499" t="s">
        <v>5142</v>
      </c>
      <c r="D131" s="499" t="s">
        <v>5143</v>
      </c>
      <c r="E131" s="496"/>
      <c r="F131" s="499" t="s">
        <v>5144</v>
      </c>
      <c r="G131" s="496"/>
      <c r="H131" s="496"/>
      <c r="I131" s="496"/>
      <c r="J131" s="497" t="s">
        <v>5145</v>
      </c>
      <c r="K131" s="498"/>
      <c r="L131" s="483"/>
    </row>
    <row r="132" spans="1:12" ht="13.5" thickBot="1">
      <c r="A132" s="490"/>
      <c r="B132" s="491" t="s">
        <v>2453</v>
      </c>
      <c r="C132" s="492"/>
      <c r="D132" s="492"/>
      <c r="E132" s="492"/>
      <c r="F132" s="492"/>
      <c r="G132" s="492"/>
      <c r="H132" s="492"/>
      <c r="I132" s="492"/>
      <c r="J132" s="492"/>
      <c r="K132" s="493"/>
      <c r="L132" s="483"/>
    </row>
    <row r="133" spans="1:12" ht="64.5" thickBot="1">
      <c r="A133" s="490"/>
      <c r="B133" s="483"/>
      <c r="C133" s="495" t="s">
        <v>5146</v>
      </c>
      <c r="D133" s="494" t="s">
        <v>5136</v>
      </c>
      <c r="E133" s="483"/>
      <c r="F133" s="495" t="s">
        <v>5137</v>
      </c>
      <c r="G133" s="483"/>
      <c r="H133" s="483"/>
      <c r="I133" s="483"/>
      <c r="J133" s="494" t="s">
        <v>5138</v>
      </c>
      <c r="K133" s="490"/>
      <c r="L133" s="483"/>
    </row>
    <row r="134" spans="1:12" ht="90" thickBot="1">
      <c r="A134" s="490"/>
      <c r="B134" s="483"/>
      <c r="C134" s="495" t="s">
        <v>5147</v>
      </c>
      <c r="D134" s="494" t="s">
        <v>5148</v>
      </c>
      <c r="E134" s="483"/>
      <c r="F134" s="495" t="s">
        <v>5149</v>
      </c>
      <c r="G134" s="483"/>
      <c r="H134" s="483"/>
      <c r="I134" s="483"/>
      <c r="J134" s="483"/>
      <c r="K134" s="490"/>
      <c r="L134" s="483"/>
    </row>
    <row r="135" spans="1:12" ht="51.75" thickBot="1">
      <c r="A135" s="490"/>
      <c r="B135" s="483"/>
      <c r="C135" s="495" t="s">
        <v>5150</v>
      </c>
      <c r="D135" s="495" t="s">
        <v>5151</v>
      </c>
      <c r="E135" s="483"/>
      <c r="F135" s="495" t="s">
        <v>5152</v>
      </c>
      <c r="G135" s="483"/>
      <c r="H135" s="483"/>
      <c r="I135" s="483"/>
      <c r="J135" s="483"/>
      <c r="K135" s="490"/>
      <c r="L135" s="483"/>
    </row>
    <row r="136" spans="1:12" ht="77.25" thickBot="1">
      <c r="A136" s="490"/>
      <c r="B136" s="483"/>
      <c r="C136" s="495" t="s">
        <v>5153</v>
      </c>
      <c r="D136" s="495" t="s">
        <v>5154</v>
      </c>
      <c r="E136" s="483"/>
      <c r="F136" s="495" t="s">
        <v>5155</v>
      </c>
      <c r="G136" s="483"/>
      <c r="H136" s="483"/>
      <c r="I136" s="483"/>
      <c r="J136" s="483"/>
      <c r="K136" s="490"/>
      <c r="L136" s="483"/>
    </row>
    <row r="137" spans="1:12" ht="51.75" thickBot="1">
      <c r="A137" s="490"/>
      <c r="B137" s="483"/>
      <c r="C137" s="495" t="s">
        <v>5156</v>
      </c>
      <c r="D137" s="494" t="s">
        <v>5157</v>
      </c>
      <c r="E137" s="483"/>
      <c r="F137" s="495" t="s">
        <v>5158</v>
      </c>
      <c r="G137" s="483"/>
      <c r="H137" s="483"/>
      <c r="I137" s="483"/>
      <c r="J137" s="483"/>
      <c r="K137" s="490"/>
      <c r="L137" s="483"/>
    </row>
    <row r="138" spans="1:12" ht="90" thickBot="1">
      <c r="A138" s="490"/>
      <c r="B138" s="483"/>
      <c r="C138" s="495" t="s">
        <v>5159</v>
      </c>
      <c r="D138" s="495" t="s">
        <v>5160</v>
      </c>
      <c r="E138" s="483"/>
      <c r="F138" s="495" t="s">
        <v>5161</v>
      </c>
      <c r="G138" s="483"/>
      <c r="H138" s="483"/>
      <c r="I138" s="483"/>
      <c r="J138" s="494" t="s">
        <v>5138</v>
      </c>
      <c r="K138" s="490"/>
      <c r="L138" s="483"/>
    </row>
    <row r="139" spans="1:12" ht="64.5" thickBot="1">
      <c r="A139" s="490"/>
      <c r="B139" s="483"/>
      <c r="C139" s="495" t="s">
        <v>5162</v>
      </c>
      <c r="D139" s="495" t="s">
        <v>5163</v>
      </c>
      <c r="E139" s="483"/>
      <c r="F139" s="495" t="s">
        <v>5164</v>
      </c>
      <c r="G139" s="483"/>
      <c r="H139" s="483"/>
      <c r="I139" s="483"/>
      <c r="J139" s="494" t="s">
        <v>5165</v>
      </c>
      <c r="K139" s="490"/>
      <c r="L139" s="483"/>
    </row>
    <row r="140" spans="1:12" ht="77.25" thickBot="1">
      <c r="A140" s="490"/>
      <c r="B140" s="483"/>
      <c r="C140" s="495" t="s">
        <v>5166</v>
      </c>
      <c r="D140" s="495" t="s">
        <v>5167</v>
      </c>
      <c r="E140" s="483"/>
      <c r="F140" s="495" t="s">
        <v>5168</v>
      </c>
      <c r="G140" s="483"/>
      <c r="H140" s="483"/>
      <c r="I140" s="483"/>
      <c r="J140" s="494" t="s">
        <v>5169</v>
      </c>
      <c r="K140" s="490"/>
      <c r="L140" s="483"/>
    </row>
    <row r="141" spans="1:12" ht="64.5" thickBot="1">
      <c r="A141" s="490"/>
      <c r="B141" s="483"/>
      <c r="C141" s="495" t="s">
        <v>5170</v>
      </c>
      <c r="D141" s="494" t="s">
        <v>5171</v>
      </c>
      <c r="E141" s="483"/>
      <c r="F141" s="495" t="s">
        <v>5172</v>
      </c>
      <c r="G141" s="483"/>
      <c r="H141" s="483"/>
      <c r="I141" s="483"/>
      <c r="J141" s="494" t="s">
        <v>5173</v>
      </c>
      <c r="K141" s="490"/>
      <c r="L141" s="483"/>
    </row>
    <row r="142" spans="1:12" ht="90" thickBot="1">
      <c r="A142" s="490"/>
      <c r="B142" s="483"/>
      <c r="C142" s="495" t="s">
        <v>5174</v>
      </c>
      <c r="D142" s="495" t="s">
        <v>5175</v>
      </c>
      <c r="E142" s="483"/>
      <c r="F142" s="495" t="s">
        <v>5176</v>
      </c>
      <c r="G142" s="483"/>
      <c r="H142" s="483"/>
      <c r="I142" s="483"/>
      <c r="J142" s="494" t="s">
        <v>5138</v>
      </c>
      <c r="K142" s="490"/>
      <c r="L142" s="483"/>
    </row>
    <row r="143" spans="1:12" ht="51.75" thickBot="1">
      <c r="A143" s="490"/>
      <c r="B143" s="483"/>
      <c r="C143" s="495" t="s">
        <v>5177</v>
      </c>
      <c r="D143" s="495" t="s">
        <v>2776</v>
      </c>
      <c r="E143" s="483"/>
      <c r="F143" s="483"/>
      <c r="G143" s="483"/>
      <c r="H143" s="483"/>
      <c r="I143" s="483"/>
      <c r="J143" s="483"/>
      <c r="K143" s="490"/>
      <c r="L143" s="483"/>
    </row>
    <row r="144" spans="1:12" ht="128.25" thickBot="1">
      <c r="A144" s="490"/>
      <c r="B144" s="483"/>
      <c r="C144" s="495" t="s">
        <v>5178</v>
      </c>
      <c r="D144" s="494" t="s">
        <v>5179</v>
      </c>
      <c r="E144" s="483"/>
      <c r="F144" s="494" t="s">
        <v>5180</v>
      </c>
      <c r="G144" s="483"/>
      <c r="H144" s="483"/>
      <c r="I144" s="483"/>
      <c r="J144" s="494" t="s">
        <v>5181</v>
      </c>
      <c r="K144" s="490"/>
      <c r="L144" s="483"/>
    </row>
    <row r="145" spans="1:12" ht="64.5" thickBot="1">
      <c r="A145" s="490"/>
      <c r="B145" s="483"/>
      <c r="C145" s="495" t="s">
        <v>5182</v>
      </c>
      <c r="D145" s="494" t="s">
        <v>5183</v>
      </c>
      <c r="E145" s="483"/>
      <c r="F145" s="494" t="s">
        <v>5184</v>
      </c>
      <c r="G145" s="483"/>
      <c r="H145" s="494" t="s">
        <v>5185</v>
      </c>
      <c r="I145" s="483"/>
      <c r="J145" s="494" t="s">
        <v>5169</v>
      </c>
      <c r="K145" s="500" t="s">
        <v>5186</v>
      </c>
      <c r="L145" s="483"/>
    </row>
    <row r="146" spans="1:12" ht="64.5" thickBot="1">
      <c r="A146" s="490"/>
      <c r="B146" s="483"/>
      <c r="C146" s="495" t="s">
        <v>5187</v>
      </c>
      <c r="D146" s="495" t="s">
        <v>5188</v>
      </c>
      <c r="E146" s="483"/>
      <c r="F146" s="495" t="s">
        <v>5189</v>
      </c>
      <c r="G146" s="483"/>
      <c r="H146" s="483"/>
      <c r="I146" s="483"/>
      <c r="J146" s="494" t="s">
        <v>5190</v>
      </c>
      <c r="K146" s="490"/>
      <c r="L146" s="483"/>
    </row>
    <row r="147" spans="1:12" ht="90" thickBot="1">
      <c r="A147" s="490"/>
      <c r="B147" s="483"/>
      <c r="C147" s="495" t="s">
        <v>5191</v>
      </c>
      <c r="D147" s="483"/>
      <c r="E147" s="483"/>
      <c r="F147" s="483"/>
      <c r="G147" s="483"/>
      <c r="H147" s="483"/>
      <c r="I147" s="483"/>
      <c r="J147" s="483"/>
      <c r="K147" s="490"/>
      <c r="L147" s="483"/>
    </row>
    <row r="148" spans="1:12" ht="102.75" thickBot="1">
      <c r="A148" s="490"/>
      <c r="B148" s="483"/>
      <c r="C148" s="495" t="s">
        <v>5192</v>
      </c>
      <c r="D148" s="495" t="s">
        <v>5193</v>
      </c>
      <c r="E148" s="483"/>
      <c r="F148" s="495" t="s">
        <v>5194</v>
      </c>
      <c r="G148" s="483"/>
      <c r="H148" s="483"/>
      <c r="I148" s="483"/>
      <c r="J148" s="495" t="s">
        <v>5195</v>
      </c>
      <c r="K148" s="490"/>
      <c r="L148" s="483"/>
    </row>
    <row r="149" spans="1:12" ht="77.25" thickBot="1">
      <c r="A149" s="490"/>
      <c r="B149" s="483"/>
      <c r="C149" s="495" t="s">
        <v>5196</v>
      </c>
      <c r="D149" s="494" t="s">
        <v>5126</v>
      </c>
      <c r="E149" s="483"/>
      <c r="F149" s="483"/>
      <c r="G149" s="483"/>
      <c r="H149" s="483"/>
      <c r="I149" s="483"/>
      <c r="J149" s="494" t="s">
        <v>5127</v>
      </c>
      <c r="K149" s="490"/>
      <c r="L149" s="483"/>
    </row>
    <row r="150" spans="1:12" ht="90" thickBot="1">
      <c r="A150" s="490"/>
      <c r="B150" s="496"/>
      <c r="C150" s="499" t="s">
        <v>5197</v>
      </c>
      <c r="D150" s="497" t="s">
        <v>5126</v>
      </c>
      <c r="E150" s="496"/>
      <c r="F150" s="496"/>
      <c r="G150" s="496"/>
      <c r="H150" s="496"/>
      <c r="I150" s="496"/>
      <c r="J150" s="497" t="s">
        <v>5127</v>
      </c>
      <c r="K150" s="498"/>
      <c r="L150" s="483"/>
    </row>
    <row r="151" spans="1:12" ht="13.5" thickBot="1">
      <c r="A151" s="490"/>
      <c r="B151" s="491" t="s">
        <v>2418</v>
      </c>
      <c r="C151" s="492"/>
      <c r="D151" s="492"/>
      <c r="E151" s="492"/>
      <c r="F151" s="492"/>
      <c r="G151" s="492"/>
      <c r="H151" s="492"/>
      <c r="I151" s="492"/>
      <c r="J151" s="492"/>
      <c r="K151" s="493"/>
      <c r="L151" s="483"/>
    </row>
    <row r="152" spans="1:12" ht="51.75" thickBot="1">
      <c r="A152" s="490"/>
      <c r="B152" s="483"/>
      <c r="C152" s="495" t="s">
        <v>5198</v>
      </c>
      <c r="D152" s="494" t="s">
        <v>5199</v>
      </c>
      <c r="E152" s="483"/>
      <c r="F152" s="495" t="s">
        <v>5116</v>
      </c>
      <c r="G152" s="483"/>
      <c r="H152" s="483"/>
      <c r="I152" s="483"/>
      <c r="J152" s="483"/>
      <c r="K152" s="490"/>
      <c r="L152" s="483"/>
    </row>
    <row r="153" spans="1:12" ht="90" thickBot="1">
      <c r="A153" s="490"/>
      <c r="B153" s="483"/>
      <c r="C153" s="495" t="s">
        <v>5200</v>
      </c>
      <c r="D153" s="494" t="s">
        <v>5148</v>
      </c>
      <c r="E153" s="483"/>
      <c r="F153" s="495" t="s">
        <v>5149</v>
      </c>
      <c r="G153" s="483"/>
      <c r="H153" s="483"/>
      <c r="I153" s="483"/>
      <c r="J153" s="483"/>
      <c r="K153" s="490"/>
      <c r="L153" s="483"/>
    </row>
    <row r="154" spans="1:12" ht="115.5" thickBot="1">
      <c r="A154" s="490"/>
      <c r="B154" s="483"/>
      <c r="C154" s="495" t="s">
        <v>5201</v>
      </c>
      <c r="D154" s="494" t="s">
        <v>5202</v>
      </c>
      <c r="E154" s="483"/>
      <c r="F154" s="494" t="s">
        <v>5180</v>
      </c>
      <c r="G154" s="483"/>
      <c r="H154" s="483"/>
      <c r="I154" s="483"/>
      <c r="J154" s="495" t="s">
        <v>5203</v>
      </c>
      <c r="K154" s="490"/>
      <c r="L154" s="483"/>
    </row>
    <row r="155" spans="1:12" ht="128.25" thickBot="1">
      <c r="A155" s="490"/>
      <c r="B155" s="483"/>
      <c r="C155" s="495" t="s">
        <v>5204</v>
      </c>
      <c r="D155" s="494" t="s">
        <v>5202</v>
      </c>
      <c r="E155" s="483"/>
      <c r="F155" s="494" t="s">
        <v>5180</v>
      </c>
      <c r="G155" s="483"/>
      <c r="H155" s="483"/>
      <c r="I155" s="483"/>
      <c r="J155" s="495" t="s">
        <v>5203</v>
      </c>
      <c r="K155" s="490"/>
      <c r="L155" s="483"/>
    </row>
    <row r="156" spans="1:12" ht="115.5" thickBot="1">
      <c r="A156" s="490"/>
      <c r="B156" s="483"/>
      <c r="C156" s="495" t="s">
        <v>5205</v>
      </c>
      <c r="D156" s="495" t="s">
        <v>5206</v>
      </c>
      <c r="E156" s="483"/>
      <c r="F156" s="495" t="s">
        <v>5207</v>
      </c>
      <c r="G156" s="483"/>
      <c r="H156" s="483"/>
      <c r="I156" s="483"/>
      <c r="J156" s="495" t="s">
        <v>5208</v>
      </c>
      <c r="K156" s="490"/>
      <c r="L156" s="483"/>
    </row>
    <row r="157" spans="1:12" ht="90" thickBot="1">
      <c r="A157" s="490"/>
      <c r="B157" s="496"/>
      <c r="C157" s="499" t="s">
        <v>5209</v>
      </c>
      <c r="D157" s="499" t="s">
        <v>5210</v>
      </c>
      <c r="E157" s="496"/>
      <c r="F157" s="499" t="s">
        <v>5211</v>
      </c>
      <c r="G157" s="496"/>
      <c r="H157" s="496"/>
      <c r="I157" s="496"/>
      <c r="J157" s="499" t="s">
        <v>5212</v>
      </c>
      <c r="K157" s="498"/>
      <c r="L157" s="483"/>
    </row>
    <row r="158" spans="1:12" ht="13.5" thickBot="1">
      <c r="A158" s="490"/>
      <c r="B158" s="491" t="s">
        <v>2400</v>
      </c>
      <c r="C158" s="492"/>
      <c r="D158" s="492"/>
      <c r="E158" s="492"/>
      <c r="F158" s="492"/>
      <c r="G158" s="492"/>
      <c r="H158" s="492"/>
      <c r="I158" s="492"/>
      <c r="J158" s="492"/>
      <c r="K158" s="493"/>
      <c r="L158" s="483"/>
    </row>
    <row r="159" spans="1:12" ht="90" thickBot="1">
      <c r="A159" s="490"/>
      <c r="B159" s="483"/>
      <c r="C159" s="495" t="s">
        <v>5213</v>
      </c>
      <c r="D159" s="494" t="s">
        <v>5157</v>
      </c>
      <c r="E159" s="483"/>
      <c r="F159" s="495" t="s">
        <v>5214</v>
      </c>
      <c r="G159" s="483"/>
      <c r="H159" s="483"/>
      <c r="I159" s="483"/>
      <c r="J159" s="483"/>
      <c r="K159" s="490"/>
      <c r="L159" s="483"/>
    </row>
    <row r="160" spans="1:12" ht="102.75" thickBot="1">
      <c r="A160" s="490"/>
      <c r="B160" s="483"/>
      <c r="C160" s="495" t="s">
        <v>5215</v>
      </c>
      <c r="D160" s="494" t="s">
        <v>5157</v>
      </c>
      <c r="E160" s="483"/>
      <c r="F160" s="495" t="s">
        <v>5214</v>
      </c>
      <c r="G160" s="483"/>
      <c r="H160" s="483"/>
      <c r="I160" s="483"/>
      <c r="J160" s="483"/>
      <c r="K160" s="490"/>
      <c r="L160" s="483"/>
    </row>
    <row r="161" spans="1:12" ht="64.5" thickBot="1">
      <c r="A161" s="490"/>
      <c r="B161" s="483"/>
      <c r="C161" s="495" t="s">
        <v>5216</v>
      </c>
      <c r="D161" s="494" t="s">
        <v>5217</v>
      </c>
      <c r="E161" s="483"/>
      <c r="F161" s="494" t="s">
        <v>5218</v>
      </c>
      <c r="G161" s="483"/>
      <c r="H161" s="483"/>
      <c r="I161" s="483"/>
      <c r="J161" s="494" t="s">
        <v>5219</v>
      </c>
      <c r="K161" s="490"/>
      <c r="L161" s="483"/>
    </row>
    <row r="162" spans="1:12" ht="115.5" thickBot="1">
      <c r="A162" s="490"/>
      <c r="B162" s="483"/>
      <c r="C162" s="495" t="s">
        <v>5220</v>
      </c>
      <c r="D162" s="494" t="s">
        <v>5221</v>
      </c>
      <c r="E162" s="483"/>
      <c r="F162" s="494" t="s">
        <v>5222</v>
      </c>
      <c r="G162" s="483"/>
      <c r="H162" s="483"/>
      <c r="I162" s="483"/>
      <c r="J162" s="495" t="s">
        <v>5223</v>
      </c>
      <c r="K162" s="490"/>
      <c r="L162" s="483"/>
    </row>
    <row r="163" spans="1:12" ht="77.25" thickBot="1">
      <c r="A163" s="483"/>
      <c r="B163" s="483"/>
      <c r="C163" s="495" t="s">
        <v>5224</v>
      </c>
      <c r="D163" s="494" t="s">
        <v>5171</v>
      </c>
      <c r="E163" s="483"/>
      <c r="F163" s="494" t="s">
        <v>5225</v>
      </c>
      <c r="G163" s="483"/>
      <c r="H163" s="483"/>
      <c r="I163" s="483"/>
      <c r="J163" s="494" t="s">
        <v>5173</v>
      </c>
      <c r="K163" s="490"/>
      <c r="L163" s="483"/>
    </row>
    <row r="164" spans="1:12" ht="90" thickBot="1">
      <c r="A164" s="483"/>
      <c r="B164" s="483"/>
      <c r="C164" s="495" t="s">
        <v>5226</v>
      </c>
      <c r="D164" s="494" t="s">
        <v>5217</v>
      </c>
      <c r="E164" s="483"/>
      <c r="F164" s="494" t="s">
        <v>5227</v>
      </c>
      <c r="G164" s="483"/>
      <c r="H164" s="483"/>
      <c r="I164" s="483"/>
      <c r="J164" s="495" t="s">
        <v>5228</v>
      </c>
      <c r="K164" s="490"/>
      <c r="L164" s="483"/>
    </row>
    <row r="165" spans="1:12" ht="115.5" thickBot="1">
      <c r="A165" s="490"/>
      <c r="B165" s="483"/>
      <c r="C165" s="495" t="s">
        <v>5229</v>
      </c>
      <c r="D165" s="494" t="s">
        <v>5221</v>
      </c>
      <c r="E165" s="483"/>
      <c r="F165" s="495" t="s">
        <v>5230</v>
      </c>
      <c r="G165" s="483"/>
      <c r="H165" s="483"/>
      <c r="I165" s="483"/>
      <c r="J165" s="495" t="s">
        <v>5231</v>
      </c>
      <c r="K165" s="490"/>
      <c r="L165" s="483"/>
    </row>
    <row r="166" spans="1:12" ht="102.75" thickBot="1">
      <c r="A166" s="490"/>
      <c r="B166" s="483"/>
      <c r="C166" s="495" t="s">
        <v>5232</v>
      </c>
      <c r="D166" s="494" t="s">
        <v>5233</v>
      </c>
      <c r="E166" s="483"/>
      <c r="F166" s="483"/>
      <c r="G166" s="483"/>
      <c r="H166" s="483"/>
      <c r="I166" s="483"/>
      <c r="J166" s="495" t="s">
        <v>5234</v>
      </c>
      <c r="K166" s="490"/>
      <c r="L166" s="483"/>
    </row>
    <row r="167" spans="1:12" ht="128.25" thickBot="1">
      <c r="A167" s="490"/>
      <c r="B167" s="483"/>
      <c r="C167" s="495" t="s">
        <v>5235</v>
      </c>
      <c r="D167" s="494" t="s">
        <v>4895</v>
      </c>
      <c r="E167" s="483" t="e" vm="289">
        <v>#VALUE!</v>
      </c>
      <c r="F167" s="483"/>
      <c r="G167" s="483"/>
      <c r="H167" s="483"/>
      <c r="I167" s="483"/>
      <c r="J167" s="495" t="s">
        <v>4896</v>
      </c>
      <c r="K167" s="490"/>
      <c r="L167" s="483"/>
    </row>
    <row r="168" spans="1:12" ht="64.5" thickBot="1">
      <c r="A168" s="490"/>
      <c r="B168" s="483"/>
      <c r="C168" s="495" t="s">
        <v>5236</v>
      </c>
      <c r="D168" s="494" t="s">
        <v>4898</v>
      </c>
      <c r="E168" s="483" t="e" vm="290">
        <v>#VALUE!</v>
      </c>
      <c r="F168" s="483"/>
      <c r="G168" s="483"/>
      <c r="H168" s="483"/>
      <c r="I168" s="483"/>
      <c r="J168" s="495" t="s">
        <v>4899</v>
      </c>
      <c r="K168" s="490"/>
      <c r="L168" s="483"/>
    </row>
    <row r="169" spans="1:12" ht="141" thickBot="1">
      <c r="A169" s="490"/>
      <c r="B169" s="496"/>
      <c r="C169" s="499" t="s">
        <v>5237</v>
      </c>
      <c r="D169" s="499" t="s">
        <v>5238</v>
      </c>
      <c r="E169" s="496"/>
      <c r="F169" s="496"/>
      <c r="G169" s="496"/>
      <c r="H169" s="496"/>
      <c r="I169" s="496"/>
      <c r="J169" s="499" t="s">
        <v>5239</v>
      </c>
      <c r="K169" s="498"/>
      <c r="L169" s="483"/>
    </row>
    <row r="170" spans="1:12" ht="13.5" thickBot="1">
      <c r="A170" s="490"/>
      <c r="B170" s="491" t="s">
        <v>2377</v>
      </c>
      <c r="C170" s="492"/>
      <c r="D170" s="492"/>
      <c r="E170" s="492"/>
      <c r="F170" s="492"/>
      <c r="G170" s="492"/>
      <c r="H170" s="492"/>
      <c r="I170" s="492"/>
      <c r="J170" s="492"/>
      <c r="K170" s="493"/>
      <c r="L170" s="483"/>
    </row>
    <row r="171" spans="1:12" ht="128.25" thickBot="1">
      <c r="A171" s="490"/>
      <c r="B171" s="483"/>
      <c r="C171" s="495" t="s">
        <v>5240</v>
      </c>
      <c r="D171" s="494" t="s">
        <v>5241</v>
      </c>
      <c r="E171" s="483"/>
      <c r="F171" s="495" t="s">
        <v>5242</v>
      </c>
      <c r="G171" s="483"/>
      <c r="H171" s="483"/>
      <c r="I171" s="483"/>
      <c r="J171" s="495" t="s">
        <v>5243</v>
      </c>
      <c r="K171" s="490"/>
      <c r="L171" s="483"/>
    </row>
    <row r="172" spans="1:12" ht="102.75" thickBot="1">
      <c r="A172" s="490"/>
      <c r="B172" s="483"/>
      <c r="C172" s="495" t="s">
        <v>5244</v>
      </c>
      <c r="D172" s="494" t="s">
        <v>5245</v>
      </c>
      <c r="E172" s="483"/>
      <c r="F172" s="483"/>
      <c r="G172" s="483"/>
      <c r="H172" s="483"/>
      <c r="I172" s="483"/>
      <c r="J172" s="495" t="s">
        <v>5246</v>
      </c>
      <c r="K172" s="500" t="s">
        <v>4883</v>
      </c>
      <c r="L172" s="483"/>
    </row>
    <row r="173" spans="1:12" ht="115.5" thickBot="1">
      <c r="A173" s="490"/>
      <c r="B173" s="483"/>
      <c r="C173" s="495" t="s">
        <v>5247</v>
      </c>
      <c r="D173" s="494" t="s">
        <v>5248</v>
      </c>
      <c r="E173" s="483"/>
      <c r="F173" s="483"/>
      <c r="G173" s="483"/>
      <c r="H173" s="483"/>
      <c r="I173" s="483"/>
      <c r="J173" s="495" t="s">
        <v>5249</v>
      </c>
      <c r="K173" s="500" t="s">
        <v>4883</v>
      </c>
      <c r="L173" s="483"/>
    </row>
    <row r="174" spans="1:12" ht="166.5" thickBot="1">
      <c r="A174" s="490"/>
      <c r="B174" s="483"/>
      <c r="C174" s="495" t="s">
        <v>5250</v>
      </c>
      <c r="D174" s="494" t="s">
        <v>5251</v>
      </c>
      <c r="E174" s="483"/>
      <c r="F174" s="494" t="s">
        <v>5252</v>
      </c>
      <c r="G174" s="483"/>
      <c r="H174" s="483"/>
      <c r="I174" s="483"/>
      <c r="J174" s="495" t="s">
        <v>5253</v>
      </c>
      <c r="K174" s="500" t="s">
        <v>4883</v>
      </c>
      <c r="L174" s="483"/>
    </row>
    <row r="175" spans="1:12" ht="77.25" thickBot="1">
      <c r="A175" s="483"/>
      <c r="B175" s="483"/>
      <c r="C175" s="495" t="s">
        <v>5254</v>
      </c>
      <c r="D175" s="494" t="s">
        <v>5217</v>
      </c>
      <c r="E175" s="483"/>
      <c r="F175" s="494" t="s">
        <v>5255</v>
      </c>
      <c r="G175" s="483"/>
      <c r="H175" s="483"/>
      <c r="I175" s="483"/>
      <c r="J175" s="495" t="s">
        <v>5256</v>
      </c>
      <c r="K175" s="490"/>
      <c r="L175" s="483"/>
    </row>
    <row r="176" spans="1:12" ht="90" thickBot="1">
      <c r="A176" s="483"/>
      <c r="B176" s="483"/>
      <c r="C176" s="495" t="s">
        <v>5257</v>
      </c>
      <c r="D176" s="494" t="s">
        <v>5217</v>
      </c>
      <c r="E176" s="483"/>
      <c r="F176" s="495" t="s">
        <v>5258</v>
      </c>
      <c r="G176" s="483"/>
      <c r="H176" s="483"/>
      <c r="I176" s="483"/>
      <c r="J176" s="494" t="s">
        <v>5259</v>
      </c>
      <c r="K176" s="490"/>
      <c r="L176" s="483"/>
    </row>
    <row r="177" spans="1:12" ht="102.75" thickBot="1">
      <c r="A177" s="483"/>
      <c r="B177" s="483"/>
      <c r="C177" s="495" t="s">
        <v>5260</v>
      </c>
      <c r="D177" s="494" t="s">
        <v>5217</v>
      </c>
      <c r="E177" s="483"/>
      <c r="F177" s="494" t="s">
        <v>5227</v>
      </c>
      <c r="G177" s="483"/>
      <c r="H177" s="483"/>
      <c r="I177" s="483"/>
      <c r="J177" s="495" t="s">
        <v>5228</v>
      </c>
      <c r="K177" s="490"/>
      <c r="L177" s="483"/>
    </row>
    <row r="178" spans="1:12" ht="90" thickBot="1">
      <c r="A178" s="490"/>
      <c r="B178" s="483"/>
      <c r="C178" s="495" t="s">
        <v>5261</v>
      </c>
      <c r="D178" s="494" t="s">
        <v>5217</v>
      </c>
      <c r="E178" s="483"/>
      <c r="F178" s="494" t="s">
        <v>5255</v>
      </c>
      <c r="G178" s="483"/>
      <c r="H178" s="483"/>
      <c r="I178" s="483"/>
      <c r="J178" s="495" t="s">
        <v>5256</v>
      </c>
      <c r="K178" s="490"/>
      <c r="L178" s="483"/>
    </row>
    <row r="179" spans="1:12" ht="90" thickBot="1">
      <c r="A179" s="490"/>
      <c r="B179" s="483"/>
      <c r="C179" s="495" t="s">
        <v>5262</v>
      </c>
      <c r="D179" s="494" t="s">
        <v>5217</v>
      </c>
      <c r="E179" s="483"/>
      <c r="F179" s="494" t="s">
        <v>5227</v>
      </c>
      <c r="G179" s="483"/>
      <c r="H179" s="483"/>
      <c r="I179" s="483"/>
      <c r="J179" s="495" t="s">
        <v>5228</v>
      </c>
      <c r="K179" s="490"/>
      <c r="L179" s="483"/>
    </row>
    <row r="180" spans="1:12" ht="51.75" thickBot="1">
      <c r="A180" s="490"/>
      <c r="B180" s="496"/>
      <c r="C180" s="499" t="s">
        <v>5263</v>
      </c>
      <c r="D180" s="497" t="s">
        <v>5171</v>
      </c>
      <c r="E180" s="496"/>
      <c r="F180" s="499" t="s">
        <v>5158</v>
      </c>
      <c r="G180" s="496"/>
      <c r="H180" s="496"/>
      <c r="I180" s="496"/>
      <c r="J180" s="499" t="s">
        <v>5264</v>
      </c>
      <c r="K180" s="498"/>
      <c r="L180" s="483"/>
    </row>
    <row r="181" spans="1:12" ht="13.5" thickBot="1">
      <c r="A181" s="490"/>
      <c r="B181" s="491" t="s">
        <v>2347</v>
      </c>
      <c r="C181" s="492"/>
      <c r="D181" s="492"/>
      <c r="E181" s="492"/>
      <c r="F181" s="492"/>
      <c r="G181" s="492"/>
      <c r="H181" s="492"/>
      <c r="I181" s="492"/>
      <c r="J181" s="492"/>
      <c r="K181" s="493"/>
      <c r="L181" s="483"/>
    </row>
    <row r="182" spans="1:12" ht="115.5" thickBot="1">
      <c r="A182" s="490"/>
      <c r="B182" s="483"/>
      <c r="C182" s="495" t="s">
        <v>5265</v>
      </c>
      <c r="D182" s="494" t="s">
        <v>5221</v>
      </c>
      <c r="E182" s="483"/>
      <c r="F182" s="495" t="s">
        <v>5230</v>
      </c>
      <c r="G182" s="483"/>
      <c r="H182" s="483"/>
      <c r="I182" s="483"/>
      <c r="J182" s="495" t="s">
        <v>5266</v>
      </c>
      <c r="K182" s="490"/>
      <c r="L182" s="483"/>
    </row>
    <row r="183" spans="1:12" ht="115.5" thickBot="1">
      <c r="A183" s="490"/>
      <c r="B183" s="483"/>
      <c r="C183" s="495" t="s">
        <v>5267</v>
      </c>
      <c r="D183" s="494" t="s">
        <v>5221</v>
      </c>
      <c r="E183" s="483"/>
      <c r="F183" s="495" t="s">
        <v>5268</v>
      </c>
      <c r="G183" s="483"/>
      <c r="H183" s="483"/>
      <c r="I183" s="483"/>
      <c r="J183" s="494" t="s">
        <v>5269</v>
      </c>
      <c r="K183" s="490"/>
      <c r="L183" s="483"/>
    </row>
    <row r="184" spans="1:12" ht="153.75" thickBot="1">
      <c r="A184" s="490"/>
      <c r="B184" s="496"/>
      <c r="C184" s="499" t="s">
        <v>5270</v>
      </c>
      <c r="D184" s="497" t="s">
        <v>5271</v>
      </c>
      <c r="E184" s="496"/>
      <c r="F184" s="496"/>
      <c r="G184" s="496"/>
      <c r="H184" s="496"/>
      <c r="I184" s="496"/>
      <c r="J184" s="499" t="s">
        <v>5272</v>
      </c>
      <c r="K184" s="498"/>
      <c r="L184" s="483"/>
    </row>
  </sheetData>
  <mergeCells count="15">
    <mergeCell ref="B158:K158"/>
    <mergeCell ref="B170:K170"/>
    <mergeCell ref="B181:K181"/>
    <mergeCell ref="B86:K86"/>
    <mergeCell ref="B100:K100"/>
    <mergeCell ref="B111:K111"/>
    <mergeCell ref="B126:K126"/>
    <mergeCell ref="B132:K132"/>
    <mergeCell ref="B151:K151"/>
    <mergeCell ref="B3:K3"/>
    <mergeCell ref="B17:K17"/>
    <mergeCell ref="B27:K27"/>
    <mergeCell ref="B46:K46"/>
    <mergeCell ref="B61:K61"/>
    <mergeCell ref="B76:K76"/>
  </mergeCells>
  <hyperlinks>
    <hyperlink ref="B3" r:id="rId1" display="https://wiki.warthunder.com/Category:USSR_ground_vehicles" xr:uid="{E137E6B8-120C-4BDD-8BD3-87EE2E540A21}"/>
    <hyperlink ref="B17" r:id="rId2" display="https://wiki.warthunder.com/Category:USSR_ground_vehicles" xr:uid="{5145A236-CEEA-488E-911A-F84D2E71D584}"/>
    <hyperlink ref="J24" r:id="rId3" display="https://archive.org/details/SolyankinAGOtechestvennyeBronirovannyeMashinyXXVekTom32010God/Solyankin_A_G_-_Otechestvennye_bronirovannye_mashiny_XX_vek_Tom_1_-_2002_god/page/n327/mode/2up?view=theater" xr:uid="{FA878B7F-7DBC-4C10-AC5C-ED5225D289BB}"/>
    <hyperlink ref="B27" r:id="rId4" display="https://wiki.warthunder.com/Category:USSR_ground_vehicles" xr:uid="{9901FF91-5EE8-4114-B601-FA12DFEFFDD2}"/>
    <hyperlink ref="D38" r:id="rId5" display="https://imgur.com/a/9Q0Vpq6" xr:uid="{127D90CB-2E4F-4FF8-AEA2-8191B6B06023}"/>
    <hyperlink ref="J40" r:id="rId6" display="https://aergistal.github.io/il2/vehicles/su122.html" xr:uid="{13B7F886-FF1F-4804-A608-8FFC68B30E80}"/>
    <hyperlink ref="B46" r:id="rId7" display="https://wiki.warthunder.com/Category:USSR_ground_vehicles" xr:uid="{3F5DB97F-3C0B-4588-8565-5BFDB8ECDCCD}"/>
    <hyperlink ref="J50" r:id="rId8" display="https://archive.org/details/SolyankinAGOtechestvennyeBronirovannyeMashinyXXVekTom32010God/Solyankin_A_G_-_Otechestvennye_bronirovannye_mashiny_XX_vek_Tom_1_-_2002_god/page/n105/mode/2up?view=theater" xr:uid="{7EC7357E-24BF-43F6-8BF7-8C3AAF6A25C2}"/>
    <hyperlink ref="B61" r:id="rId9" display="https://wiki.warthunder.com/Category:USSR_ground_vehicles" xr:uid="{67D62D00-5BCF-44C0-822B-9B5C2D239A3C}"/>
    <hyperlink ref="B76" r:id="rId10" display="https://wiki.warthunder.com/Category:USSR_ground_vehicles" xr:uid="{DB82B13C-57A9-4A91-BAA0-5BFE43EDF9DA}"/>
    <hyperlink ref="D79" r:id="rId11" display="https://imgur.com/a/6CxgGxb" xr:uid="{D9675300-1438-4C6A-9848-FB239B58A7F5}"/>
    <hyperlink ref="D80" r:id="rId12" display="https://imgur.com/a/Te6TbeH" xr:uid="{884A09FE-5D2D-4CAF-86AC-D69AA23E76E0}"/>
    <hyperlink ref="J84" r:id="rId13" display="https://dzen.ru/a/X_NDJa8ULwsX0s9s" xr:uid="{5DE33D60-6B75-4096-B66B-5AFB8635805B}"/>
    <hyperlink ref="B86" r:id="rId14" display="https://wiki.warthunder.com/Category:USSR_ground_vehicles" xr:uid="{2A4D66EA-F1A6-4F7E-AF25-11A3BABD8AA4}"/>
    <hyperlink ref="D92" r:id="rId15" display="https://imgur.com/a/pLY9eoC" xr:uid="{2D73991B-A2EF-4D50-93D3-CCA5F47EB0A4}"/>
    <hyperlink ref="F92" r:id="rId16" display="https://imgur.com/a/SH2RZoa" xr:uid="{1EAC56F3-45C5-4EE7-AE01-0EEDB0E76C66}"/>
    <hyperlink ref="J97" r:id="rId17" display="https://man.fas.org/dod-101/sys/land/row/2s3.htm" xr:uid="{B6760FBE-4E6C-44EB-9111-077D0991628F}"/>
    <hyperlink ref="D98" r:id="rId18" display="https://imgur.com/a/h1Vuv89" xr:uid="{2D1EF723-4341-4ED0-811F-1DBD7A0B9666}"/>
    <hyperlink ref="F98" r:id="rId19" display="https://imgur.com/a/h1Vuv89" xr:uid="{2DDB352B-7A9C-454F-9847-A634E4D0BA6C}"/>
    <hyperlink ref="J99" r:id="rId20" location="google_vignette" display="https://www.valka.cz/CZK-vz-53-59-30-mm-PLDvK-t1117 - google_vignette" xr:uid="{A4C8D314-C0CC-4B54-A96F-6A745B886EFE}"/>
    <hyperlink ref="B100" r:id="rId21" display="https://wiki.warthunder.com/Category:USSR_ground_vehicles" xr:uid="{4AEAF3AA-5286-4942-A1CC-F60159D06537}"/>
    <hyperlink ref="D110" r:id="rId22" display="https://imgur.com/a/DkZbL7d" xr:uid="{6DC1C65E-5172-4144-B834-081FA73D710A}"/>
    <hyperlink ref="B111" r:id="rId23" display="https://wiki.warthunder.com/Category:USSR_ground_vehicles" xr:uid="{8A835D24-7D72-4184-BE75-7B0FCE43DF9C}"/>
    <hyperlink ref="D118" r:id="rId24" display="https://imgur.com/a/z4bDjdx" xr:uid="{153ECA28-CB64-4015-BD84-F164AD55C26C}"/>
    <hyperlink ref="J118" r:id="rId25" location="p1675" display="https://odetievbrony.ru/viewtopic.php?id=301 - p1675" xr:uid="{29CD30D0-C33B-4F78-BAD1-2ACFABE49008}"/>
    <hyperlink ref="D124" r:id="rId26" display="https://imgur.com/a/G6ntH5P" xr:uid="{14431274-E590-4E41-BC0D-2FCB53F13D95}"/>
    <hyperlink ref="J124" r:id="rId27" display="https://www.kaznu.kz/Content/%D0%97%D0%A1%D0%A3-23-4 %D0%A8%D0%B8%D0%BB%D0%BA%D0%B0/page4.html" xr:uid="{D937BA8A-5209-44A1-82C5-F86102202955}"/>
    <hyperlink ref="B126" r:id="rId28" display="https://wiki.warthunder.com/Category:USSR_ground_vehicles" xr:uid="{2D4130D8-1657-4412-9FF8-976AAAEE6295}"/>
    <hyperlink ref="D129" r:id="rId29" display="https://imgur.com/a/1nQIxob" xr:uid="{8882CD57-408E-409C-8F15-980975BE5942}"/>
    <hyperlink ref="J129" r:id="rId30" display="https://thesovietarmourblog.blogspot.com/2017/01/t-54.html" xr:uid="{CEF330D9-C48A-49F1-94CB-FD25F240AB49}"/>
    <hyperlink ref="J130" r:id="rId31" location="sights" display="https://thesovietarmourblog.blogspot.com/2019/07/t-10-invader.html - sights" xr:uid="{224EC47F-D50A-4EAD-8B7A-48EA3135DF61}"/>
    <hyperlink ref="J131" r:id="rId32" display="https://warspot.ru/13736-upuschennyy-shans-poplavka" xr:uid="{E8B5D347-32C6-4639-B8A7-B1F098B3D0D2}"/>
    <hyperlink ref="B132" r:id="rId33" display="https://wiki.warthunder.com/Category:USSR_ground_vehicles" xr:uid="{43398B9D-BEE0-4EC2-AF72-5790F4C4BF01}"/>
    <hyperlink ref="D133" r:id="rId34" display="https://imgur.com/a/1nQIxob" xr:uid="{2AC914B9-97BD-4F47-95F6-F0EFF218819B}"/>
    <hyperlink ref="J133" r:id="rId35" display="https://thesovietarmourblog.blogspot.com/2017/01/t-54.html" xr:uid="{6F009BE7-EF36-4361-BD10-214F2C94CE32}"/>
    <hyperlink ref="D134" r:id="rId36" display="https://imgur.com/a/MdFXAZq" xr:uid="{BDC856AF-F12D-442D-8C79-9500C6410EC7}"/>
    <hyperlink ref="D137" r:id="rId37" display="https://imgur.com/a/8i9h32x" xr:uid="{2D4EA6A3-2B78-40FE-9E4F-F73716F3AC3E}"/>
    <hyperlink ref="J138" r:id="rId38" location="sights" display="https://thesovietarmourblog.blogspot.com/2019/07/t-10-invader.html - sights" xr:uid="{C05F1BC5-6031-464D-9519-63503CFBA106}"/>
    <hyperlink ref="J139" r:id="rId39" display="https://firearmcentral.fandom.com/wiki/Ob._435" xr:uid="{462090F5-5A8E-4A73-BADA-65ED37627C9D}"/>
    <hyperlink ref="J140" r:id="rId40" display="https://youtu.be/jU_-DntBBIQ" xr:uid="{14B8692F-2287-42A1-9625-8F3751FF2CF8}"/>
    <hyperlink ref="D141" r:id="rId41" display="https://imgur.com/a/kMYUEQB" xr:uid="{0709EF26-EC4E-4559-AF3D-70B18A71754B}"/>
    <hyperlink ref="J141" r:id="rId42" display="https://www.kotsch88.de/f_t-80_fla.htm" xr:uid="{C2C1A12A-73D4-48F5-B4C5-AAB4F260B91F}"/>
    <hyperlink ref="J142" r:id="rId43" location="sights" display="https://thesovietarmourblog.blogspot.com/2016/05/bmp-2.html - sights" xr:uid="{D0CAC2A4-071D-4394-B642-F5098B0C2517}"/>
    <hyperlink ref="D144" r:id="rId44" display="https://imgur.com/a/zcbez96" xr:uid="{E4428F1B-FBBF-4E26-818D-9D1BE3947B06}"/>
    <hyperlink ref="F144" r:id="rId45" display="https://imgur.com/a/GsEsI3a" xr:uid="{B9C63A1E-B261-4B62-80C1-A900AB2B0084}"/>
    <hyperlink ref="J144" r:id="rId46" display="https://thesovietarmourblog.blogspot.com/2014/10/bmp-3-underappreciated-prodigy.html" xr:uid="{F57E5FD8-11B1-472C-9B1A-3D591E9A71D9}"/>
    <hyperlink ref="D145" r:id="rId47" display="https://imgur.com/a/7zHOMXd" xr:uid="{B360050C-2948-4BDF-817E-814BF2F4C0DC}"/>
    <hyperlink ref="F145" r:id="rId48" display="https://imgur.com/a/tmrG1z5" xr:uid="{44E29D92-FCDC-4974-A94B-DD0B54CDD892}"/>
    <hyperlink ref="H145" r:id="rId49" display="https://imgur.com/a/THZvIm4" xr:uid="{464AC04F-AE5D-4767-ABBF-72973725CA1E}"/>
    <hyperlink ref="J145" r:id="rId50" display="https://youtu.be/T7wVIfPK3qc" xr:uid="{5213EC06-E2A7-4F22-9B34-249CDDDA19A0}"/>
    <hyperlink ref="K145" r:id="rId51" display="https://live.warthunder.com/post/1076137/en/" xr:uid="{4B4146A0-C2F4-4F13-B862-11DB7E80763A}"/>
    <hyperlink ref="J146" r:id="rId52" display="https://38niii.ru/analitika/173-tankovye-pritsely-i-sistemy-upravleniya-ognem-suo.html" xr:uid="{1E3F769D-C95D-48A4-A8AA-68505D7C4B90}"/>
    <hyperlink ref="D149" r:id="rId53" display="https://imgur.com/a/G6ntH5P" xr:uid="{D2DA8039-B004-4831-A5C0-7261A7D34621}"/>
    <hyperlink ref="J149" r:id="rId54" display="https://www.kaznu.kz/Content/%D0%97%D0%A1%D0%A3-23-4 %D0%A8%D0%B8%D0%BB%D0%BA%D0%B0/page4.html" xr:uid="{3B4E6348-A483-48B0-BAD1-C7522057CB8B}"/>
    <hyperlink ref="D150" r:id="rId55" display="https://imgur.com/a/G6ntH5P" xr:uid="{0A6FDCCD-5B1E-453C-940B-86286043FA45}"/>
    <hyperlink ref="J150" r:id="rId56" display="https://www.kaznu.kz/Content/%D0%97%D0%A1%D0%A3-23-4 %D0%A8%D0%B8%D0%BB%D0%BA%D0%B0/page4.html" xr:uid="{9465728C-6EE0-4B7C-90D8-CA27CB51C405}"/>
    <hyperlink ref="B151" r:id="rId57" display="https://wiki.warthunder.com/Category:USSR_ground_vehicles" xr:uid="{68F6F4D0-494C-42D0-B0B2-5A60D2A6CC26}"/>
    <hyperlink ref="D152" r:id="rId58" display="https://imgur.com/a/1nQIxob" xr:uid="{E8AB420E-EF8D-4EF7-8E78-5EB77978C9C9}"/>
    <hyperlink ref="D153" r:id="rId59" display="https://imgur.com/a/MdFXAZq" xr:uid="{B0271C84-B917-4C7C-BD78-B32EF22E08E6}"/>
    <hyperlink ref="D154" r:id="rId60" display="https://imgur.com/a/NzBg4HF" xr:uid="{9B6EAB94-84CD-4B48-8DAB-FDD7D8C822B5}"/>
    <hyperlink ref="F154" r:id="rId61" display="https://imgur.com/a/GsEsI3a" xr:uid="{7F7109B8-4477-4FB3-8266-92D612282E6C}"/>
    <hyperlink ref="D155" r:id="rId62" display="https://imgur.com/a/NzBg4HF" xr:uid="{2AA76B00-724F-403F-9458-DABBE86DDC23}"/>
    <hyperlink ref="F155" r:id="rId63" display="https://imgur.com/a/GsEsI3a" xr:uid="{17A46B3A-62D2-4315-A098-75F79A5B853B}"/>
    <hyperlink ref="B158" r:id="rId64" display="https://wiki.warthunder.com/Category:USSR_ground_vehicles" xr:uid="{1446D8B1-2058-4C66-994E-B763ADA53746}"/>
    <hyperlink ref="D159" r:id="rId65" display="https://imgur.com/a/8i9h32x" xr:uid="{6BFA73D0-F9D3-406A-B463-330F3D1F915F}"/>
    <hyperlink ref="D160" r:id="rId66" display="https://imgur.com/a/8i9h32x" xr:uid="{8532FCA1-BC0F-46F3-B341-94F04F055A41}"/>
    <hyperlink ref="D161" r:id="rId67" display="https://imgur.com/a/vFDfhJY" xr:uid="{11651405-232B-48DE-AD78-D233DE25CD22}"/>
    <hyperlink ref="F161" r:id="rId68" display="https://imgur.com/a/UZitZl9" xr:uid="{2333685E-8782-454D-9DAD-896D097FE411}"/>
    <hyperlink ref="J161" r:id="rId69" display="https://www.kotsch88.de/f_1g46.htm" xr:uid="{9C844A78-D6BE-4C8A-98BF-480F255EC854}"/>
    <hyperlink ref="D162" r:id="rId70" display="https://imgur.com/a/G4xLHfG" xr:uid="{EE846ED8-9C73-4308-B2B1-7BAAAAD20BCE}"/>
    <hyperlink ref="F162" r:id="rId71" display="https://imgur.com/a/8i9h32x" xr:uid="{0434FC87-0B8A-4193-BEEA-8A4664905373}"/>
    <hyperlink ref="D163" r:id="rId72" display="https://imgur.com/a/kMYUEQB" xr:uid="{C11DCC7D-45FD-45A6-9005-09347492B6A7}"/>
    <hyperlink ref="F163" r:id="rId73" display="https://imgur.com/a/w080BRN" xr:uid="{116C3BE7-98F9-449F-81DA-AF9C396293A3}"/>
    <hyperlink ref="J163" r:id="rId74" display="https://www.kotsch88.de/f_t-80_fla.htm" xr:uid="{D199D116-2568-408B-ADA3-1DC61E0E181A}"/>
    <hyperlink ref="D164" r:id="rId75" display="https://imgur.com/a/vFDfhJY" xr:uid="{B70DDCB8-8C27-4CD4-AAD2-2D2E1D26905A}"/>
    <hyperlink ref="F164" r:id="rId76" display="https://imgur.com/a/xNWz9Eu" xr:uid="{C230505B-CAE2-46AF-AE94-88659E25AEDD}"/>
    <hyperlink ref="D165" r:id="rId77" display="https://imgur.com/a/G4xLHfG" xr:uid="{B214B2E2-0719-4A97-B019-A03BEA06BC12}"/>
    <hyperlink ref="D166" r:id="rId78" display="https://imgur.com/a/k5Gknq1" xr:uid="{D8F6AFA3-1788-420A-9370-D283301C8888}"/>
    <hyperlink ref="D167" r:id="rId79" display="https://imgur.com/a/nw9ZQ6r" xr:uid="{4FEED430-09A1-43B0-919E-777BF4F88BBE}"/>
    <hyperlink ref="D168" r:id="rId80" display="https://imgur.com/a/APDVVN0" xr:uid="{8379E4A3-9C88-4BBA-B5B7-0CC48203FA2B}"/>
    <hyperlink ref="B170" r:id="rId81" display="https://wiki.warthunder.com/Category:USSR_ground_vehicles" xr:uid="{1EBFDBB3-2F7A-4535-8B8B-2B168570B02A}"/>
    <hyperlink ref="D171" r:id="rId82" display="https://imgur.com/a/tY8zgo2" xr:uid="{92C91172-1313-47DD-A1B7-FB9E2174FF6A}"/>
    <hyperlink ref="D172" r:id="rId83" display="https://imgur.com/a/Pomg4ci" xr:uid="{C400172A-4151-4843-B036-8B33E83708CC}"/>
    <hyperlink ref="K172" r:id="rId84" display="https://live.warthunder.com/post/1088652/en/" xr:uid="{07E58BF7-B8A5-4FEC-ADE5-8DE98C10A46A}"/>
    <hyperlink ref="D173" r:id="rId85" display="https://imgur.com/a/pDbA6Qj" xr:uid="{EE1CA849-E4BA-4AA1-9872-2005D68F963E}"/>
    <hyperlink ref="K173" r:id="rId86" display="https://live.warthunder.com/post/1095248/en/" xr:uid="{601B7168-511D-4655-8B37-701504283BC0}"/>
    <hyperlink ref="D174" r:id="rId87" display="https://imgur.com/a/6XUcVbN" xr:uid="{2084B60C-2537-4A42-B5EA-DD78284A1625}"/>
    <hyperlink ref="F174" r:id="rId88" display="https://imgur.com/a/8i9h32x" xr:uid="{30107CE2-1D7F-4F41-A78C-C776775C559B}"/>
    <hyperlink ref="K174" r:id="rId89" display="https://live.warthunder.com/post/1095086/en/" xr:uid="{CA423F22-244E-4BD8-9A82-40EB39F26952}"/>
    <hyperlink ref="D175" r:id="rId90" display="https://imgur.com/a/vFDfhJY" xr:uid="{2B99A2E0-2FFB-46F5-A454-84084272440C}"/>
    <hyperlink ref="F175" r:id="rId91" display="https://imgur.com/a/THZvIm4" xr:uid="{01E7A81B-1863-443A-9F8F-B4BA45901DB0}"/>
    <hyperlink ref="D176" r:id="rId92" display="https://imgur.com/a/vFDfhJY" xr:uid="{3A08A521-09FA-49D0-BAF4-E2CE767E5EB9}"/>
    <hyperlink ref="J176" r:id="rId93" display="https://crib-blog.blogspot.com/p/soviet-t01-k0x-sight-family.html" xr:uid="{CCF0694F-7517-497F-8394-F604A6F4719D}"/>
    <hyperlink ref="D177" r:id="rId94" display="https://imgur.com/a/vFDfhJY" xr:uid="{8A4C2565-3F02-4A62-AF7D-1D79ECA4A3DF}"/>
    <hyperlink ref="F177" r:id="rId95" display="https://imgur.com/a/xNWz9Eu" xr:uid="{4331BFA6-5188-4E41-BB63-21CDB48503A9}"/>
    <hyperlink ref="D178" r:id="rId96" display="https://imgur.com/a/vFDfhJY" xr:uid="{BF0397DD-642E-40A7-9CD6-6338C2FF445A}"/>
    <hyperlink ref="F178" r:id="rId97" display="https://imgur.com/a/THZvIm4" xr:uid="{980EA49A-8BE6-4883-B2DE-53FC0540CF27}"/>
    <hyperlink ref="D179" r:id="rId98" display="https://imgur.com/a/vFDfhJY" xr:uid="{F14CFB1A-302B-4C01-A039-371D77C8C44D}"/>
    <hyperlink ref="F179" r:id="rId99" display="https://imgur.com/a/xNWz9Eu" xr:uid="{7CABDA5B-A2B9-486C-9ADF-E501EDCB3542}"/>
    <hyperlink ref="D180" r:id="rId100" display="https://imgur.com/a/kMYUEQB" xr:uid="{6609C990-6C6F-48D1-81D0-C155178B73D0}"/>
    <hyperlink ref="B181" r:id="rId101" display="https://wiki.warthunder.com/Category:USSR_ground_vehicles" xr:uid="{F54FC060-6848-46D9-8C29-079A0D184BAA}"/>
    <hyperlink ref="D182" r:id="rId102" display="https://imgur.com/a/G4xLHfG" xr:uid="{1837E6AF-E626-4787-AA7A-BCAF41977113}"/>
    <hyperlink ref="D183" r:id="rId103" display="https://imgur.com/a/G4xLHfG" xr:uid="{06DAA5DF-1B56-4475-B2AF-0FA2768B1FEC}"/>
    <hyperlink ref="J183" r:id="rId104" display="https://youtu.be/KpBzwaQPulY" xr:uid="{11FAFF7C-CCCE-4188-92D5-B95C5B083E8F}"/>
    <hyperlink ref="D184" r:id="rId105" display="https://imgur.com/a/oqW7kwJ" xr:uid="{1AD96F7F-2B0B-4977-95AA-67852C682DDF}"/>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D6C85-9316-447B-859E-4A47D7F86386}">
  <dimension ref="A1:L140"/>
  <sheetViews>
    <sheetView tabSelected="1" workbookViewId="0">
      <selection sqref="A1:L140"/>
    </sheetView>
  </sheetViews>
  <sheetFormatPr defaultRowHeight="12.75"/>
  <sheetData>
    <row r="1" spans="1:12" ht="13.5" thickBot="1">
      <c r="A1" s="503"/>
      <c r="B1" s="458"/>
      <c r="C1" s="458"/>
      <c r="D1" s="458"/>
      <c r="E1" s="458"/>
      <c r="F1" s="458"/>
      <c r="G1" s="458"/>
      <c r="H1" s="458"/>
      <c r="I1" s="458"/>
      <c r="J1" s="458"/>
      <c r="K1" s="458"/>
      <c r="L1" s="503"/>
    </row>
    <row r="2" spans="1:12" ht="39" thickBot="1">
      <c r="A2" s="479"/>
      <c r="B2" s="461" t="s">
        <v>1006</v>
      </c>
      <c r="C2" s="461" t="s">
        <v>2672</v>
      </c>
      <c r="D2" s="461" t="s">
        <v>2671</v>
      </c>
      <c r="E2" s="461" t="s">
        <v>2670</v>
      </c>
      <c r="F2" s="461" t="s">
        <v>2669</v>
      </c>
      <c r="G2" s="461" t="s">
        <v>2668</v>
      </c>
      <c r="H2" s="461" t="s">
        <v>2667</v>
      </c>
      <c r="I2" s="461" t="s">
        <v>2666</v>
      </c>
      <c r="J2" s="461" t="s">
        <v>2665</v>
      </c>
      <c r="K2" s="461" t="s">
        <v>2664</v>
      </c>
      <c r="L2" s="503"/>
    </row>
    <row r="3" spans="1:12" ht="20.25" thickBot="1">
      <c r="A3" s="479"/>
      <c r="B3" s="514" t="s">
        <v>2663</v>
      </c>
      <c r="C3" s="515"/>
      <c r="D3" s="515"/>
      <c r="E3" s="515"/>
      <c r="F3" s="515"/>
      <c r="G3" s="515"/>
      <c r="H3" s="515"/>
      <c r="I3" s="515"/>
      <c r="J3" s="515"/>
      <c r="K3" s="516"/>
      <c r="L3" s="503"/>
    </row>
    <row r="4" spans="1:12" ht="90" thickBot="1">
      <c r="A4" s="479"/>
      <c r="B4" s="462" t="e" vm="291">
        <v>#VALUE!</v>
      </c>
      <c r="C4" s="463" t="s">
        <v>6025</v>
      </c>
      <c r="D4" s="465" t="s">
        <v>6026</v>
      </c>
      <c r="E4" s="467" t="e" vm="292">
        <v>#VALUE!</v>
      </c>
      <c r="F4" s="462"/>
      <c r="G4" s="467"/>
      <c r="H4" s="462"/>
      <c r="I4" s="467"/>
      <c r="J4" s="476"/>
      <c r="K4" s="468"/>
      <c r="L4" s="503"/>
    </row>
    <row r="5" spans="1:12" ht="90" thickBot="1">
      <c r="A5" s="479"/>
      <c r="B5" s="462" t="e" vm="293">
        <v>#VALUE!</v>
      </c>
      <c r="C5" s="463" t="s">
        <v>6027</v>
      </c>
      <c r="D5" s="465" t="s">
        <v>6026</v>
      </c>
      <c r="E5" s="467" t="e" vm="292">
        <v>#VALUE!</v>
      </c>
      <c r="F5" s="462"/>
      <c r="G5" s="467"/>
      <c r="H5" s="462"/>
      <c r="I5" s="467"/>
      <c r="J5" s="476"/>
      <c r="K5" s="468"/>
      <c r="L5" s="503"/>
    </row>
    <row r="6" spans="1:12" ht="64.5" thickBot="1">
      <c r="A6" s="479"/>
      <c r="B6" s="462" t="e" vm="294">
        <v>#VALUE!</v>
      </c>
      <c r="C6" s="463" t="s">
        <v>6028</v>
      </c>
      <c r="D6" s="462"/>
      <c r="E6" s="467"/>
      <c r="F6" s="462"/>
      <c r="G6" s="467"/>
      <c r="H6" s="462"/>
      <c r="I6" s="467"/>
      <c r="J6" s="476"/>
      <c r="K6" s="468"/>
      <c r="L6" s="503"/>
    </row>
    <row r="7" spans="1:12" ht="77.25" thickBot="1">
      <c r="A7" s="479"/>
      <c r="B7" s="462" t="e" vm="295">
        <v>#VALUE!</v>
      </c>
      <c r="C7" s="463" t="s">
        <v>6029</v>
      </c>
      <c r="D7" s="462"/>
      <c r="E7" s="467"/>
      <c r="F7" s="462"/>
      <c r="G7" s="467"/>
      <c r="H7" s="462"/>
      <c r="I7" s="467"/>
      <c r="J7" s="476"/>
      <c r="K7" s="468"/>
      <c r="L7" s="503"/>
    </row>
    <row r="8" spans="1:12" ht="102.75" thickBot="1">
      <c r="A8" s="479"/>
      <c r="B8" s="462" t="e" vm="296">
        <v>#VALUE!</v>
      </c>
      <c r="C8" s="463" t="s">
        <v>6030</v>
      </c>
      <c r="D8" s="465" t="s">
        <v>6026</v>
      </c>
      <c r="E8" s="467" t="e" vm="292">
        <v>#VALUE!</v>
      </c>
      <c r="F8" s="462"/>
      <c r="G8" s="467"/>
      <c r="H8" s="462"/>
      <c r="I8" s="467"/>
      <c r="J8" s="476"/>
      <c r="K8" s="468"/>
      <c r="L8" s="503"/>
    </row>
    <row r="9" spans="1:12" ht="90" thickBot="1">
      <c r="A9" s="479"/>
      <c r="B9" s="462" t="e" vm="297">
        <v>#VALUE!</v>
      </c>
      <c r="C9" s="463" t="s">
        <v>6031</v>
      </c>
      <c r="D9" s="465" t="s">
        <v>6032</v>
      </c>
      <c r="E9" s="467" t="e" vm="292">
        <v>#VALUE!</v>
      </c>
      <c r="F9" s="465" t="s">
        <v>6033</v>
      </c>
      <c r="G9" s="467"/>
      <c r="H9" s="462"/>
      <c r="I9" s="467"/>
      <c r="J9" s="476"/>
      <c r="K9" s="468"/>
      <c r="L9" s="503"/>
    </row>
    <row r="10" spans="1:12" ht="102.75" thickBot="1">
      <c r="A10" s="479"/>
      <c r="B10" s="462" t="e" vm="298">
        <v>#VALUE!</v>
      </c>
      <c r="C10" s="463" t="s">
        <v>6034</v>
      </c>
      <c r="D10" s="462"/>
      <c r="E10" s="467"/>
      <c r="F10" s="462"/>
      <c r="G10" s="467"/>
      <c r="H10" s="462"/>
      <c r="I10" s="467"/>
      <c r="J10" s="476"/>
      <c r="K10" s="468"/>
      <c r="L10" s="503"/>
    </row>
    <row r="11" spans="1:12" ht="115.5" thickBot="1">
      <c r="A11" s="479"/>
      <c r="B11" s="462"/>
      <c r="C11" s="463" t="s">
        <v>6035</v>
      </c>
      <c r="D11" s="465" t="s">
        <v>2532</v>
      </c>
      <c r="E11" s="467"/>
      <c r="F11" s="462"/>
      <c r="G11" s="467"/>
      <c r="H11" s="462"/>
      <c r="I11" s="467"/>
      <c r="J11" s="464" t="s">
        <v>6036</v>
      </c>
      <c r="K11" s="468"/>
      <c r="L11" s="503"/>
    </row>
    <row r="12" spans="1:12" ht="90" thickBot="1">
      <c r="A12" s="479"/>
      <c r="B12" s="469"/>
      <c r="C12" s="470" t="s">
        <v>6037</v>
      </c>
      <c r="D12" s="469"/>
      <c r="E12" s="474"/>
      <c r="F12" s="469"/>
      <c r="G12" s="474"/>
      <c r="H12" s="469"/>
      <c r="I12" s="474"/>
      <c r="J12" s="477"/>
      <c r="K12" s="475"/>
      <c r="L12" s="503"/>
    </row>
    <row r="13" spans="1:12" ht="20.25" thickBot="1">
      <c r="A13" s="479"/>
      <c r="B13" s="514" t="s">
        <v>2642</v>
      </c>
      <c r="C13" s="515"/>
      <c r="D13" s="515"/>
      <c r="E13" s="515"/>
      <c r="F13" s="515"/>
      <c r="G13" s="515"/>
      <c r="H13" s="515"/>
      <c r="I13" s="515"/>
      <c r="J13" s="515"/>
      <c r="K13" s="516"/>
      <c r="L13" s="503"/>
    </row>
    <row r="14" spans="1:12" ht="166.5" thickBot="1">
      <c r="A14" s="479"/>
      <c r="B14" s="462"/>
      <c r="C14" s="463" t="s">
        <v>6038</v>
      </c>
      <c r="D14" s="465" t="s">
        <v>6026</v>
      </c>
      <c r="E14" s="467" t="e" vm="292">
        <v>#VALUE!</v>
      </c>
      <c r="F14" s="462"/>
      <c r="G14" s="467"/>
      <c r="H14" s="462"/>
      <c r="I14" s="467"/>
      <c r="J14" s="476"/>
      <c r="K14" s="468"/>
      <c r="L14" s="503"/>
    </row>
    <row r="15" spans="1:12" ht="90" thickBot="1">
      <c r="A15" s="479"/>
      <c r="B15" s="462"/>
      <c r="C15" s="463" t="s">
        <v>6039</v>
      </c>
      <c r="D15" s="462"/>
      <c r="E15" s="467"/>
      <c r="F15" s="462"/>
      <c r="G15" s="467"/>
      <c r="H15" s="462"/>
      <c r="I15" s="467"/>
      <c r="J15" s="476"/>
      <c r="K15" s="468"/>
      <c r="L15" s="503"/>
    </row>
    <row r="16" spans="1:12" ht="90" thickBot="1">
      <c r="A16" s="479"/>
      <c r="B16" s="462"/>
      <c r="C16" s="463" t="s">
        <v>6040</v>
      </c>
      <c r="D16" s="465" t="s">
        <v>6041</v>
      </c>
      <c r="E16" s="467"/>
      <c r="F16" s="465" t="s">
        <v>6042</v>
      </c>
      <c r="G16" s="467"/>
      <c r="H16" s="462"/>
      <c r="I16" s="467"/>
      <c r="J16" s="476"/>
      <c r="K16" s="468"/>
      <c r="L16" s="503"/>
    </row>
    <row r="17" spans="1:12" ht="90" thickBot="1">
      <c r="A17" s="479"/>
      <c r="B17" s="469"/>
      <c r="C17" s="470" t="s">
        <v>6043</v>
      </c>
      <c r="D17" s="472" t="s">
        <v>6026</v>
      </c>
      <c r="E17" s="474" t="e" vm="292">
        <v>#VALUE!</v>
      </c>
      <c r="F17" s="469"/>
      <c r="G17" s="474"/>
      <c r="H17" s="469"/>
      <c r="I17" s="474"/>
      <c r="J17" s="477"/>
      <c r="K17" s="475"/>
      <c r="L17" s="503"/>
    </row>
    <row r="18" spans="1:12" ht="20.25" thickBot="1">
      <c r="A18" s="479"/>
      <c r="B18" s="514" t="s">
        <v>2631</v>
      </c>
      <c r="C18" s="515"/>
      <c r="D18" s="515"/>
      <c r="E18" s="515"/>
      <c r="F18" s="515"/>
      <c r="G18" s="515"/>
      <c r="H18" s="515"/>
      <c r="I18" s="515"/>
      <c r="J18" s="515"/>
      <c r="K18" s="516"/>
      <c r="L18" s="503"/>
    </row>
    <row r="19" spans="1:12" ht="102.75" thickBot="1">
      <c r="A19" s="479"/>
      <c r="B19" s="462"/>
      <c r="C19" s="463" t="s">
        <v>6044</v>
      </c>
      <c r="D19" s="465" t="s">
        <v>6026</v>
      </c>
      <c r="E19" s="467" t="e" vm="292">
        <v>#VALUE!</v>
      </c>
      <c r="F19" s="462"/>
      <c r="G19" s="467"/>
      <c r="H19" s="462"/>
      <c r="I19" s="467"/>
      <c r="J19" s="476"/>
      <c r="K19" s="468"/>
      <c r="L19" s="503"/>
    </row>
    <row r="20" spans="1:12" ht="115.5" thickBot="1">
      <c r="A20" s="479"/>
      <c r="B20" s="462"/>
      <c r="C20" s="463" t="s">
        <v>6045</v>
      </c>
      <c r="D20" s="465" t="s">
        <v>6046</v>
      </c>
      <c r="E20" s="467"/>
      <c r="F20" s="462"/>
      <c r="G20" s="467"/>
      <c r="H20" s="462"/>
      <c r="I20" s="467"/>
      <c r="J20" s="476"/>
      <c r="K20" s="468"/>
      <c r="L20" s="503"/>
    </row>
    <row r="21" spans="1:12" ht="115.5" thickBot="1">
      <c r="A21" s="479"/>
      <c r="B21" s="462"/>
      <c r="C21" s="463" t="s">
        <v>6047</v>
      </c>
      <c r="D21" s="466" t="s">
        <v>6048</v>
      </c>
      <c r="E21" s="467"/>
      <c r="F21" s="462"/>
      <c r="G21" s="467"/>
      <c r="H21" s="462"/>
      <c r="I21" s="467"/>
      <c r="J21" s="476"/>
      <c r="K21" s="468"/>
      <c r="L21" s="503"/>
    </row>
    <row r="22" spans="1:12" ht="115.5" thickBot="1">
      <c r="A22" s="479"/>
      <c r="B22" s="462"/>
      <c r="C22" s="463" t="s">
        <v>6049</v>
      </c>
      <c r="D22" s="465" t="s">
        <v>6050</v>
      </c>
      <c r="E22" s="467"/>
      <c r="F22" s="462"/>
      <c r="G22" s="467"/>
      <c r="H22" s="462"/>
      <c r="I22" s="467"/>
      <c r="J22" s="476"/>
      <c r="K22" s="468"/>
      <c r="L22" s="503"/>
    </row>
    <row r="23" spans="1:12" ht="77.25" thickBot="1">
      <c r="A23" s="479"/>
      <c r="B23" s="462"/>
      <c r="C23" s="463" t="s">
        <v>6051</v>
      </c>
      <c r="D23" s="466" t="s">
        <v>4524</v>
      </c>
      <c r="E23" s="467" t="e" vm="299">
        <v>#VALUE!</v>
      </c>
      <c r="F23" s="462"/>
      <c r="G23" s="467"/>
      <c r="H23" s="462"/>
      <c r="I23" s="467"/>
      <c r="J23" s="476"/>
      <c r="K23" s="468"/>
      <c r="L23" s="503"/>
    </row>
    <row r="24" spans="1:12" ht="90" thickBot="1">
      <c r="A24" s="479"/>
      <c r="B24" s="462"/>
      <c r="C24" s="463" t="s">
        <v>6052</v>
      </c>
      <c r="D24" s="465" t="s">
        <v>6026</v>
      </c>
      <c r="E24" s="467" t="e" vm="292">
        <v>#VALUE!</v>
      </c>
      <c r="F24" s="462"/>
      <c r="G24" s="467"/>
      <c r="H24" s="462"/>
      <c r="I24" s="467"/>
      <c r="J24" s="476"/>
      <c r="K24" s="468"/>
      <c r="L24" s="503"/>
    </row>
    <row r="25" spans="1:12" ht="90" thickBot="1">
      <c r="A25" s="479"/>
      <c r="B25" s="462"/>
      <c r="C25" s="463" t="s">
        <v>6053</v>
      </c>
      <c r="D25" s="465" t="s">
        <v>6048</v>
      </c>
      <c r="E25" s="467"/>
      <c r="F25" s="462"/>
      <c r="G25" s="467"/>
      <c r="H25" s="462"/>
      <c r="I25" s="467"/>
      <c r="J25" s="476"/>
      <c r="K25" s="468"/>
      <c r="L25" s="503"/>
    </row>
    <row r="26" spans="1:12" ht="90" thickBot="1">
      <c r="A26" s="479"/>
      <c r="B26" s="462"/>
      <c r="C26" s="463" t="s">
        <v>6054</v>
      </c>
      <c r="D26" s="465" t="s">
        <v>6055</v>
      </c>
      <c r="E26" s="467"/>
      <c r="F26" s="462"/>
      <c r="G26" s="467"/>
      <c r="H26" s="462"/>
      <c r="I26" s="467"/>
      <c r="J26" s="476"/>
      <c r="K26" s="468"/>
      <c r="L26" s="503"/>
    </row>
    <row r="27" spans="1:12" ht="115.5" thickBot="1">
      <c r="A27" s="479"/>
      <c r="B27" s="462"/>
      <c r="C27" s="463" t="s">
        <v>6056</v>
      </c>
      <c r="D27" s="462"/>
      <c r="E27" s="467"/>
      <c r="F27" s="462"/>
      <c r="G27" s="467"/>
      <c r="H27" s="462"/>
      <c r="I27" s="467"/>
      <c r="J27" s="476"/>
      <c r="K27" s="468"/>
      <c r="L27" s="503"/>
    </row>
    <row r="28" spans="1:12" ht="102.75" thickBot="1">
      <c r="A28" s="479"/>
      <c r="B28" s="462"/>
      <c r="C28" s="463" t="s">
        <v>6057</v>
      </c>
      <c r="D28" s="465" t="s">
        <v>6026</v>
      </c>
      <c r="E28" s="467" t="e" vm="292">
        <v>#VALUE!</v>
      </c>
      <c r="F28" s="462"/>
      <c r="G28" s="467"/>
      <c r="H28" s="462"/>
      <c r="I28" s="467"/>
      <c r="J28" s="476"/>
      <c r="K28" s="468"/>
      <c r="L28" s="503"/>
    </row>
    <row r="29" spans="1:12" ht="102.75" thickBot="1">
      <c r="A29" s="479"/>
      <c r="B29" s="462"/>
      <c r="C29" s="463" t="s">
        <v>6058</v>
      </c>
      <c r="D29" s="466" t="s">
        <v>5729</v>
      </c>
      <c r="E29" s="467" t="e" vm="300">
        <v>#VALUE!</v>
      </c>
      <c r="F29" s="465" t="s">
        <v>6059</v>
      </c>
      <c r="G29" s="467"/>
      <c r="H29" s="462"/>
      <c r="I29" s="467"/>
      <c r="J29" s="476"/>
      <c r="K29" s="468"/>
      <c r="L29" s="503"/>
    </row>
    <row r="30" spans="1:12" ht="115.5" thickBot="1">
      <c r="A30" s="479"/>
      <c r="B30" s="462"/>
      <c r="C30" s="463" t="s">
        <v>6060</v>
      </c>
      <c r="D30" s="462"/>
      <c r="E30" s="467"/>
      <c r="F30" s="462"/>
      <c r="G30" s="467"/>
      <c r="H30" s="462"/>
      <c r="I30" s="467"/>
      <c r="J30" s="476"/>
      <c r="K30" s="468"/>
      <c r="L30" s="503"/>
    </row>
    <row r="31" spans="1:12" ht="102.75" thickBot="1">
      <c r="A31" s="479"/>
      <c r="B31" s="462"/>
      <c r="C31" s="463" t="s">
        <v>6061</v>
      </c>
      <c r="D31" s="462"/>
      <c r="E31" s="467"/>
      <c r="F31" s="462"/>
      <c r="G31" s="467"/>
      <c r="H31" s="462"/>
      <c r="I31" s="467"/>
      <c r="J31" s="476"/>
      <c r="K31" s="468"/>
      <c r="L31" s="503"/>
    </row>
    <row r="32" spans="1:12" ht="153.75" thickBot="1">
      <c r="A32" s="479"/>
      <c r="B32" s="462"/>
      <c r="C32" s="463" t="s">
        <v>6062</v>
      </c>
      <c r="D32" s="462"/>
      <c r="E32" s="467"/>
      <c r="F32" s="462"/>
      <c r="G32" s="467"/>
      <c r="H32" s="462"/>
      <c r="I32" s="467"/>
      <c r="J32" s="476"/>
      <c r="K32" s="468"/>
      <c r="L32" s="503"/>
    </row>
    <row r="33" spans="1:12" ht="90" thickBot="1">
      <c r="A33" s="479"/>
      <c r="B33" s="462"/>
      <c r="C33" s="463" t="s">
        <v>6063</v>
      </c>
      <c r="D33" s="462"/>
      <c r="E33" s="467"/>
      <c r="F33" s="462"/>
      <c r="G33" s="467"/>
      <c r="H33" s="462"/>
      <c r="I33" s="467"/>
      <c r="J33" s="476"/>
      <c r="K33" s="468"/>
      <c r="L33" s="503"/>
    </row>
    <row r="34" spans="1:12" ht="153.75" thickBot="1">
      <c r="A34" s="479"/>
      <c r="B34" s="462"/>
      <c r="C34" s="463" t="s">
        <v>6064</v>
      </c>
      <c r="D34" s="462"/>
      <c r="E34" s="467"/>
      <c r="F34" s="462"/>
      <c r="G34" s="467"/>
      <c r="H34" s="462"/>
      <c r="I34" s="467"/>
      <c r="J34" s="476"/>
      <c r="K34" s="468"/>
      <c r="L34" s="503"/>
    </row>
    <row r="35" spans="1:12" ht="153.75" thickBot="1">
      <c r="A35" s="479"/>
      <c r="B35" s="469"/>
      <c r="C35" s="470" t="s">
        <v>6065</v>
      </c>
      <c r="D35" s="469"/>
      <c r="E35" s="474"/>
      <c r="F35" s="469"/>
      <c r="G35" s="474"/>
      <c r="H35" s="469"/>
      <c r="I35" s="474"/>
      <c r="J35" s="477"/>
      <c r="K35" s="475"/>
      <c r="L35" s="503"/>
    </row>
    <row r="36" spans="1:12" ht="20.25" thickBot="1">
      <c r="A36" s="479"/>
      <c r="B36" s="514" t="s">
        <v>2612</v>
      </c>
      <c r="C36" s="515"/>
      <c r="D36" s="515"/>
      <c r="E36" s="515"/>
      <c r="F36" s="515"/>
      <c r="G36" s="515"/>
      <c r="H36" s="515"/>
      <c r="I36" s="515"/>
      <c r="J36" s="515"/>
      <c r="K36" s="516"/>
      <c r="L36" s="503"/>
    </row>
    <row r="37" spans="1:12" ht="204.75" thickBot="1">
      <c r="A37" s="479"/>
      <c r="B37" s="462"/>
      <c r="C37" s="463" t="s">
        <v>6066</v>
      </c>
      <c r="D37" s="465" t="s">
        <v>6026</v>
      </c>
      <c r="E37" s="467" t="e" vm="292">
        <v>#VALUE!</v>
      </c>
      <c r="F37" s="462"/>
      <c r="G37" s="467"/>
      <c r="H37" s="462"/>
      <c r="I37" s="467"/>
      <c r="J37" s="476"/>
      <c r="K37" s="468"/>
      <c r="L37" s="503"/>
    </row>
    <row r="38" spans="1:12" ht="141" thickBot="1">
      <c r="A38" s="479"/>
      <c r="B38" s="462"/>
      <c r="C38" s="463" t="s">
        <v>6067</v>
      </c>
      <c r="D38" s="466" t="s">
        <v>6048</v>
      </c>
      <c r="E38" s="467"/>
      <c r="F38" s="462"/>
      <c r="G38" s="467"/>
      <c r="H38" s="462"/>
      <c r="I38" s="467"/>
      <c r="J38" s="476"/>
      <c r="K38" s="468"/>
      <c r="L38" s="503"/>
    </row>
    <row r="39" spans="1:12" ht="102.75" thickBot="1">
      <c r="A39" s="479"/>
      <c r="B39" s="462"/>
      <c r="C39" s="463" t="s">
        <v>6068</v>
      </c>
      <c r="D39" s="465" t="s">
        <v>6069</v>
      </c>
      <c r="E39" s="467"/>
      <c r="F39" s="462"/>
      <c r="G39" s="467"/>
      <c r="H39" s="462"/>
      <c r="I39" s="467"/>
      <c r="J39" s="476"/>
      <c r="K39" s="468"/>
      <c r="L39" s="503"/>
    </row>
    <row r="40" spans="1:12" ht="204.75" thickBot="1">
      <c r="A40" s="479"/>
      <c r="B40" s="462"/>
      <c r="C40" s="463" t="s">
        <v>6070</v>
      </c>
      <c r="D40" s="462"/>
      <c r="E40" s="467"/>
      <c r="F40" s="462"/>
      <c r="G40" s="467"/>
      <c r="H40" s="462"/>
      <c r="I40" s="467"/>
      <c r="J40" s="476"/>
      <c r="K40" s="468"/>
      <c r="L40" s="503"/>
    </row>
    <row r="41" spans="1:12" ht="179.25" thickBot="1">
      <c r="A41" s="479"/>
      <c r="B41" s="462"/>
      <c r="C41" s="463" t="s">
        <v>6071</v>
      </c>
      <c r="D41" s="465" t="s">
        <v>6046</v>
      </c>
      <c r="E41" s="467"/>
      <c r="F41" s="462"/>
      <c r="G41" s="467"/>
      <c r="H41" s="462"/>
      <c r="I41" s="467"/>
      <c r="J41" s="476"/>
      <c r="K41" s="468"/>
      <c r="L41" s="503"/>
    </row>
    <row r="42" spans="1:12" ht="64.5" thickBot="1">
      <c r="A42" s="479"/>
      <c r="B42" s="462"/>
      <c r="C42" s="463" t="s">
        <v>6072</v>
      </c>
      <c r="D42" s="465" t="s">
        <v>6073</v>
      </c>
      <c r="E42" s="467" t="e" vm="301">
        <v>#VALUE!</v>
      </c>
      <c r="F42" s="465" t="s">
        <v>6074</v>
      </c>
      <c r="G42" s="467"/>
      <c r="H42" s="462"/>
      <c r="I42" s="467"/>
      <c r="J42" s="476"/>
      <c r="K42" s="468"/>
      <c r="L42" s="503"/>
    </row>
    <row r="43" spans="1:12" ht="90" thickBot="1">
      <c r="A43" s="479"/>
      <c r="B43" s="469"/>
      <c r="C43" s="470" t="s">
        <v>6075</v>
      </c>
      <c r="D43" s="472" t="s">
        <v>6076</v>
      </c>
      <c r="E43" s="474"/>
      <c r="F43" s="469"/>
      <c r="G43" s="474"/>
      <c r="H43" s="469"/>
      <c r="I43" s="474"/>
      <c r="J43" s="477"/>
      <c r="K43" s="475"/>
      <c r="L43" s="503"/>
    </row>
    <row r="44" spans="1:12" ht="20.25" thickBot="1">
      <c r="A44" s="479"/>
      <c r="B44" s="514" t="s">
        <v>2591</v>
      </c>
      <c r="C44" s="515"/>
      <c r="D44" s="515"/>
      <c r="E44" s="515"/>
      <c r="F44" s="515"/>
      <c r="G44" s="515"/>
      <c r="H44" s="515"/>
      <c r="I44" s="515"/>
      <c r="J44" s="515"/>
      <c r="K44" s="516"/>
      <c r="L44" s="503"/>
    </row>
    <row r="45" spans="1:12" ht="90" thickBot="1">
      <c r="A45" s="479"/>
      <c r="B45" s="462"/>
      <c r="C45" s="463" t="s">
        <v>6077</v>
      </c>
      <c r="D45" s="466" t="s">
        <v>5729</v>
      </c>
      <c r="E45" s="467" t="e" vm="300">
        <v>#VALUE!</v>
      </c>
      <c r="F45" s="466" t="s">
        <v>4524</v>
      </c>
      <c r="G45" s="467" t="e" vm="299">
        <v>#VALUE!</v>
      </c>
      <c r="H45" s="462"/>
      <c r="I45" s="467"/>
      <c r="J45" s="476"/>
      <c r="K45" s="468"/>
      <c r="L45" s="503"/>
    </row>
    <row r="46" spans="1:12" ht="90" thickBot="1">
      <c r="A46" s="479"/>
      <c r="B46" s="462"/>
      <c r="C46" s="463" t="s">
        <v>6078</v>
      </c>
      <c r="D46" s="466" t="s">
        <v>5729</v>
      </c>
      <c r="E46" s="467" t="e" vm="300">
        <v>#VALUE!</v>
      </c>
      <c r="F46" s="462"/>
      <c r="G46" s="467"/>
      <c r="H46" s="462"/>
      <c r="I46" s="467"/>
      <c r="J46" s="476"/>
      <c r="K46" s="468"/>
      <c r="L46" s="503"/>
    </row>
    <row r="47" spans="1:12" ht="77.25" thickBot="1">
      <c r="A47" s="479"/>
      <c r="B47" s="462"/>
      <c r="C47" s="463" t="s">
        <v>6079</v>
      </c>
      <c r="D47" s="465" t="s">
        <v>6080</v>
      </c>
      <c r="E47" s="467" t="e" vm="302">
        <v>#VALUE!</v>
      </c>
      <c r="F47" s="462"/>
      <c r="G47" s="467"/>
      <c r="H47" s="462"/>
      <c r="I47" s="467"/>
      <c r="J47" s="476"/>
      <c r="K47" s="468"/>
      <c r="L47" s="503"/>
    </row>
    <row r="48" spans="1:12" ht="102.75" thickBot="1">
      <c r="A48" s="479"/>
      <c r="B48" s="501"/>
      <c r="C48" s="463" t="s">
        <v>6081</v>
      </c>
      <c r="D48" s="465" t="s">
        <v>6046</v>
      </c>
      <c r="E48" s="467"/>
      <c r="F48" s="462"/>
      <c r="G48" s="467"/>
      <c r="H48" s="462"/>
      <c r="I48" s="467"/>
      <c r="J48" s="476"/>
      <c r="K48" s="468"/>
      <c r="L48" s="503"/>
    </row>
    <row r="49" spans="1:12" ht="128.25" thickBot="1">
      <c r="A49" s="479"/>
      <c r="B49" s="501"/>
      <c r="C49" s="463" t="s">
        <v>6082</v>
      </c>
      <c r="D49" s="462"/>
      <c r="E49" s="467"/>
      <c r="F49" s="462"/>
      <c r="G49" s="467"/>
      <c r="H49" s="462"/>
      <c r="I49" s="467"/>
      <c r="J49" s="476"/>
      <c r="K49" s="468"/>
      <c r="L49" s="503"/>
    </row>
    <row r="50" spans="1:12" ht="115.5" thickBot="1">
      <c r="A50" s="479"/>
      <c r="B50" s="462"/>
      <c r="C50" s="463" t="s">
        <v>6083</v>
      </c>
      <c r="D50" s="466" t="s">
        <v>6048</v>
      </c>
      <c r="E50" s="467"/>
      <c r="F50" s="462"/>
      <c r="G50" s="467"/>
      <c r="H50" s="462"/>
      <c r="I50" s="467"/>
      <c r="J50" s="476"/>
      <c r="K50" s="468"/>
      <c r="L50" s="503"/>
    </row>
    <row r="51" spans="1:12" ht="102.75" thickBot="1">
      <c r="A51" s="479"/>
      <c r="B51" s="462"/>
      <c r="C51" s="463" t="s">
        <v>4703</v>
      </c>
      <c r="D51" s="466" t="s">
        <v>4537</v>
      </c>
      <c r="E51" s="467" t="e" vm="88">
        <v>#VALUE!</v>
      </c>
      <c r="F51" s="466" t="s">
        <v>4538</v>
      </c>
      <c r="G51" s="467" t="e" vm="303">
        <v>#VALUE!</v>
      </c>
      <c r="H51" s="462"/>
      <c r="I51" s="467"/>
      <c r="J51" s="463" t="s">
        <v>2570</v>
      </c>
      <c r="K51" s="468"/>
      <c r="L51" s="503"/>
    </row>
    <row r="52" spans="1:12" ht="90" thickBot="1">
      <c r="A52" s="479"/>
      <c r="B52" s="462"/>
      <c r="C52" s="463" t="s">
        <v>6084</v>
      </c>
      <c r="D52" s="466" t="s">
        <v>5729</v>
      </c>
      <c r="E52" s="467" t="e" vm="300">
        <v>#VALUE!</v>
      </c>
      <c r="F52" s="465" t="s">
        <v>6085</v>
      </c>
      <c r="G52" s="467"/>
      <c r="H52" s="462"/>
      <c r="I52" s="467"/>
      <c r="J52" s="476"/>
      <c r="K52" s="468"/>
      <c r="L52" s="503"/>
    </row>
    <row r="53" spans="1:12" ht="128.25" thickBot="1">
      <c r="A53" s="479"/>
      <c r="B53" s="462"/>
      <c r="C53" s="463" t="s">
        <v>6086</v>
      </c>
      <c r="D53" s="465" t="s">
        <v>6087</v>
      </c>
      <c r="E53" s="467"/>
      <c r="F53" s="465" t="s">
        <v>6088</v>
      </c>
      <c r="G53" s="467"/>
      <c r="H53" s="462"/>
      <c r="I53" s="467"/>
      <c r="J53" s="464" t="s">
        <v>6089</v>
      </c>
      <c r="K53" s="468"/>
      <c r="L53" s="503"/>
    </row>
    <row r="54" spans="1:12" ht="153.75" thickBot="1">
      <c r="A54" s="479"/>
      <c r="B54" s="462"/>
      <c r="C54" s="463" t="s">
        <v>6090</v>
      </c>
      <c r="D54" s="462"/>
      <c r="E54" s="467"/>
      <c r="F54" s="462"/>
      <c r="G54" s="467"/>
      <c r="H54" s="462"/>
      <c r="I54" s="467"/>
      <c r="J54" s="476"/>
      <c r="K54" s="468"/>
      <c r="L54" s="503"/>
    </row>
    <row r="55" spans="1:12" ht="102.75" thickBot="1">
      <c r="A55" s="479"/>
      <c r="B55" s="462"/>
      <c r="C55" s="463" t="s">
        <v>6091</v>
      </c>
      <c r="D55" s="466" t="s">
        <v>5079</v>
      </c>
      <c r="E55" s="467" t="e" vm="304">
        <v>#VALUE!</v>
      </c>
      <c r="F55" s="466" t="s">
        <v>5080</v>
      </c>
      <c r="G55" s="467" t="e" vm="305">
        <v>#VALUE!</v>
      </c>
      <c r="H55" s="462"/>
      <c r="I55" s="467"/>
      <c r="J55" s="463" t="s">
        <v>5081</v>
      </c>
      <c r="K55" s="468"/>
      <c r="L55" s="503"/>
    </row>
    <row r="56" spans="1:12" ht="128.25" thickBot="1">
      <c r="A56" s="479"/>
      <c r="B56" s="469"/>
      <c r="C56" s="470" t="s">
        <v>6092</v>
      </c>
      <c r="D56" s="469"/>
      <c r="E56" s="474"/>
      <c r="F56" s="469"/>
      <c r="G56" s="474"/>
      <c r="H56" s="469"/>
      <c r="I56" s="474"/>
      <c r="J56" s="477"/>
      <c r="K56" s="475"/>
      <c r="L56" s="503"/>
    </row>
    <row r="57" spans="1:12" ht="20.25" thickBot="1">
      <c r="A57" s="479"/>
      <c r="B57" s="514" t="s">
        <v>2565</v>
      </c>
      <c r="C57" s="515"/>
      <c r="D57" s="515"/>
      <c r="E57" s="515"/>
      <c r="F57" s="515"/>
      <c r="G57" s="515"/>
      <c r="H57" s="515"/>
      <c r="I57" s="515"/>
      <c r="J57" s="515"/>
      <c r="K57" s="516"/>
      <c r="L57" s="503"/>
    </row>
    <row r="58" spans="1:12" ht="179.25" thickBot="1">
      <c r="A58" s="479"/>
      <c r="B58" s="462"/>
      <c r="C58" s="463" t="s">
        <v>6093</v>
      </c>
      <c r="D58" s="462"/>
      <c r="E58" s="467"/>
      <c r="F58" s="462"/>
      <c r="G58" s="467"/>
      <c r="H58" s="462"/>
      <c r="I58" s="467"/>
      <c r="J58" s="476"/>
      <c r="K58" s="468"/>
      <c r="L58" s="503"/>
    </row>
    <row r="59" spans="1:12" ht="192" thickBot="1">
      <c r="A59" s="479"/>
      <c r="B59" s="462"/>
      <c r="C59" s="463" t="s">
        <v>6094</v>
      </c>
      <c r="D59" s="466" t="s">
        <v>5729</v>
      </c>
      <c r="E59" s="467" t="e" vm="300">
        <v>#VALUE!</v>
      </c>
      <c r="F59" s="466" t="s">
        <v>4524</v>
      </c>
      <c r="G59" s="467" t="e" vm="299">
        <v>#VALUE!</v>
      </c>
      <c r="H59" s="462"/>
      <c r="I59" s="467"/>
      <c r="J59" s="476"/>
      <c r="K59" s="468"/>
      <c r="L59" s="503"/>
    </row>
    <row r="60" spans="1:12" ht="77.25" thickBot="1">
      <c r="A60" s="479"/>
      <c r="B60" s="462"/>
      <c r="C60" s="463" t="s">
        <v>6095</v>
      </c>
      <c r="D60" s="462"/>
      <c r="E60" s="467"/>
      <c r="F60" s="462"/>
      <c r="G60" s="467"/>
      <c r="H60" s="462"/>
      <c r="I60" s="467"/>
      <c r="J60" s="476"/>
      <c r="K60" s="468"/>
      <c r="L60" s="503"/>
    </row>
    <row r="61" spans="1:12" ht="217.5" thickBot="1">
      <c r="A61" s="479"/>
      <c r="B61" s="462"/>
      <c r="C61" s="463" t="s">
        <v>6096</v>
      </c>
      <c r="D61" s="465" t="s">
        <v>6097</v>
      </c>
      <c r="E61" s="467" t="e" vm="302">
        <v>#VALUE!</v>
      </c>
      <c r="F61" s="462"/>
      <c r="G61" s="467"/>
      <c r="H61" s="462"/>
      <c r="I61" s="467"/>
      <c r="J61" s="476"/>
      <c r="K61" s="468"/>
      <c r="L61" s="503"/>
    </row>
    <row r="62" spans="1:12" ht="102.75" thickBot="1">
      <c r="A62" s="479"/>
      <c r="B62" s="462"/>
      <c r="C62" s="463" t="s">
        <v>6098</v>
      </c>
      <c r="D62" s="466" t="s">
        <v>6048</v>
      </c>
      <c r="E62" s="467"/>
      <c r="F62" s="462"/>
      <c r="G62" s="467"/>
      <c r="H62" s="462"/>
      <c r="I62" s="467"/>
      <c r="J62" s="476"/>
      <c r="K62" s="468"/>
      <c r="L62" s="503"/>
    </row>
    <row r="63" spans="1:12" ht="166.5" thickBot="1">
      <c r="A63" s="479"/>
      <c r="B63" s="462"/>
      <c r="C63" s="463" t="s">
        <v>6099</v>
      </c>
      <c r="D63" s="466" t="s">
        <v>6048</v>
      </c>
      <c r="E63" s="467"/>
      <c r="F63" s="462"/>
      <c r="G63" s="467"/>
      <c r="H63" s="462"/>
      <c r="I63" s="467"/>
      <c r="J63" s="476"/>
      <c r="K63" s="468"/>
      <c r="L63" s="503"/>
    </row>
    <row r="64" spans="1:12" ht="115.5" thickBot="1">
      <c r="A64" s="479"/>
      <c r="B64" s="462"/>
      <c r="C64" s="463" t="s">
        <v>6100</v>
      </c>
      <c r="D64" s="465" t="s">
        <v>6101</v>
      </c>
      <c r="E64" s="467"/>
      <c r="F64" s="462"/>
      <c r="G64" s="467"/>
      <c r="H64" s="462"/>
      <c r="I64" s="467"/>
      <c r="J64" s="476"/>
      <c r="K64" s="468"/>
      <c r="L64" s="503"/>
    </row>
    <row r="65" spans="1:12" ht="102.75" thickBot="1">
      <c r="A65" s="479"/>
      <c r="B65" s="469"/>
      <c r="C65" s="470" t="s">
        <v>6102</v>
      </c>
      <c r="D65" s="469"/>
      <c r="E65" s="474"/>
      <c r="F65" s="469"/>
      <c r="G65" s="474"/>
      <c r="H65" s="469"/>
      <c r="I65" s="474"/>
      <c r="J65" s="477"/>
      <c r="K65" s="475"/>
      <c r="L65" s="503"/>
    </row>
    <row r="66" spans="1:12" ht="20.25" thickBot="1">
      <c r="A66" s="479"/>
      <c r="B66" s="514" t="s">
        <v>2551</v>
      </c>
      <c r="C66" s="515"/>
      <c r="D66" s="515"/>
      <c r="E66" s="515"/>
      <c r="F66" s="515"/>
      <c r="G66" s="515"/>
      <c r="H66" s="515"/>
      <c r="I66" s="515"/>
      <c r="J66" s="515"/>
      <c r="K66" s="516"/>
      <c r="L66" s="503"/>
    </row>
    <row r="67" spans="1:12" ht="90" thickBot="1">
      <c r="A67" s="479"/>
      <c r="B67" s="462"/>
      <c r="C67" s="463" t="s">
        <v>6103</v>
      </c>
      <c r="D67" s="465" t="s">
        <v>6104</v>
      </c>
      <c r="E67" s="467" t="e" vm="300">
        <v>#VALUE!</v>
      </c>
      <c r="F67" s="465" t="s">
        <v>6105</v>
      </c>
      <c r="G67" s="467"/>
      <c r="H67" s="462"/>
      <c r="I67" s="467"/>
      <c r="J67" s="476"/>
      <c r="K67" s="468"/>
      <c r="L67" s="503"/>
    </row>
    <row r="68" spans="1:12" ht="115.5" thickBot="1">
      <c r="A68" s="479"/>
      <c r="B68" s="462"/>
      <c r="C68" s="463" t="s">
        <v>6106</v>
      </c>
      <c r="D68" s="465" t="s">
        <v>6107</v>
      </c>
      <c r="E68" s="467" t="e" vm="306">
        <v>#VALUE!</v>
      </c>
      <c r="F68" s="462"/>
      <c r="G68" s="467"/>
      <c r="H68" s="462"/>
      <c r="I68" s="467"/>
      <c r="J68" s="476"/>
      <c r="K68" s="468"/>
      <c r="L68" s="503"/>
    </row>
    <row r="69" spans="1:12" ht="141" thickBot="1">
      <c r="A69" s="479"/>
      <c r="B69" s="462"/>
      <c r="C69" s="463" t="s">
        <v>6108</v>
      </c>
      <c r="D69" s="465" t="s">
        <v>6109</v>
      </c>
      <c r="E69" s="467" t="e" vm="307">
        <v>#VALUE!</v>
      </c>
      <c r="F69" s="462"/>
      <c r="G69" s="467"/>
      <c r="H69" s="462"/>
      <c r="I69" s="467"/>
      <c r="J69" s="476"/>
      <c r="K69" s="468"/>
      <c r="L69" s="503"/>
    </row>
    <row r="70" spans="1:12" ht="128.25" thickBot="1">
      <c r="A70" s="479"/>
      <c r="B70" s="462"/>
      <c r="C70" s="463" t="s">
        <v>6110</v>
      </c>
      <c r="D70" s="462"/>
      <c r="E70" s="467"/>
      <c r="F70" s="462"/>
      <c r="G70" s="467"/>
      <c r="H70" s="462"/>
      <c r="I70" s="467"/>
      <c r="J70" s="476"/>
      <c r="K70" s="468"/>
      <c r="L70" s="503"/>
    </row>
    <row r="71" spans="1:12" ht="102.75" thickBot="1">
      <c r="A71" s="479"/>
      <c r="B71" s="462"/>
      <c r="C71" s="463" t="s">
        <v>6111</v>
      </c>
      <c r="D71" s="465" t="s">
        <v>4755</v>
      </c>
      <c r="E71" s="467" t="e" vm="308">
        <v>#VALUE!</v>
      </c>
      <c r="F71" s="462"/>
      <c r="G71" s="467"/>
      <c r="H71" s="462"/>
      <c r="I71" s="467"/>
      <c r="J71" s="463" t="s">
        <v>6112</v>
      </c>
      <c r="K71" s="468"/>
      <c r="L71" s="503"/>
    </row>
    <row r="72" spans="1:12" ht="115.5" thickBot="1">
      <c r="A72" s="479"/>
      <c r="B72" s="462"/>
      <c r="C72" s="463" t="s">
        <v>6113</v>
      </c>
      <c r="D72" s="465" t="s">
        <v>5290</v>
      </c>
      <c r="E72" s="467" t="e" vm="309">
        <v>#VALUE!</v>
      </c>
      <c r="F72" s="465" t="s">
        <v>5288</v>
      </c>
      <c r="G72" s="467" t="e" vm="310">
        <v>#VALUE!</v>
      </c>
      <c r="H72" s="462"/>
      <c r="I72" s="467"/>
      <c r="J72" s="463" t="s">
        <v>2528</v>
      </c>
      <c r="K72" s="468"/>
      <c r="L72" s="503"/>
    </row>
    <row r="73" spans="1:12" ht="77.25" thickBot="1">
      <c r="A73" s="479"/>
      <c r="B73" s="462"/>
      <c r="C73" s="463" t="s">
        <v>6114</v>
      </c>
      <c r="D73" s="465" t="s">
        <v>6115</v>
      </c>
      <c r="E73" s="467"/>
      <c r="F73" s="462"/>
      <c r="G73" s="467"/>
      <c r="H73" s="462"/>
      <c r="I73" s="467"/>
      <c r="J73" s="476"/>
      <c r="K73" s="468"/>
      <c r="L73" s="503"/>
    </row>
    <row r="74" spans="1:12" ht="90" thickBot="1">
      <c r="A74" s="479"/>
      <c r="B74" s="462"/>
      <c r="C74" s="463" t="s">
        <v>6116</v>
      </c>
      <c r="D74" s="465" t="s">
        <v>6117</v>
      </c>
      <c r="E74" s="467"/>
      <c r="F74" s="462"/>
      <c r="G74" s="467"/>
      <c r="H74" s="462"/>
      <c r="I74" s="467"/>
      <c r="J74" s="464" t="s">
        <v>5879</v>
      </c>
      <c r="K74" s="468"/>
      <c r="L74" s="503"/>
    </row>
    <row r="75" spans="1:12" ht="102.75" thickBot="1">
      <c r="A75" s="479"/>
      <c r="B75" s="462"/>
      <c r="C75" s="463" t="s">
        <v>6118</v>
      </c>
      <c r="D75" s="465" t="s">
        <v>2532</v>
      </c>
      <c r="E75" s="467"/>
      <c r="F75" s="462"/>
      <c r="G75" s="467"/>
      <c r="H75" s="462"/>
      <c r="I75" s="467"/>
      <c r="J75" s="476"/>
      <c r="K75" s="468"/>
      <c r="L75" s="503"/>
    </row>
    <row r="76" spans="1:12" ht="77.25" thickBot="1">
      <c r="A76" s="479"/>
      <c r="B76" s="462"/>
      <c r="C76" s="463" t="s">
        <v>6119</v>
      </c>
      <c r="D76" s="465" t="s">
        <v>6120</v>
      </c>
      <c r="E76" s="467"/>
      <c r="F76" s="462"/>
      <c r="G76" s="467"/>
      <c r="H76" s="462"/>
      <c r="I76" s="467"/>
      <c r="J76" s="476"/>
      <c r="K76" s="468"/>
      <c r="L76" s="503"/>
    </row>
    <row r="77" spans="1:12" ht="77.25" thickBot="1">
      <c r="A77" s="479"/>
      <c r="B77" s="462"/>
      <c r="C77" s="463" t="s">
        <v>6121</v>
      </c>
      <c r="D77" s="462"/>
      <c r="E77" s="467"/>
      <c r="F77" s="462"/>
      <c r="G77" s="467"/>
      <c r="H77" s="462"/>
      <c r="I77" s="467"/>
      <c r="J77" s="476"/>
      <c r="K77" s="468"/>
      <c r="L77" s="503"/>
    </row>
    <row r="78" spans="1:12" ht="128.25" thickBot="1">
      <c r="A78" s="479"/>
      <c r="B78" s="462"/>
      <c r="C78" s="463" t="s">
        <v>6122</v>
      </c>
      <c r="D78" s="462"/>
      <c r="E78" s="467"/>
      <c r="F78" s="462"/>
      <c r="G78" s="467"/>
      <c r="H78" s="462"/>
      <c r="I78" s="467"/>
      <c r="J78" s="476"/>
      <c r="K78" s="468"/>
      <c r="L78" s="503"/>
    </row>
    <row r="79" spans="1:12" ht="77.25" thickBot="1">
      <c r="A79" s="479"/>
      <c r="B79" s="462"/>
      <c r="C79" s="463" t="s">
        <v>6123</v>
      </c>
      <c r="D79" s="465" t="s">
        <v>6120</v>
      </c>
      <c r="E79" s="467"/>
      <c r="F79" s="462"/>
      <c r="G79" s="467"/>
      <c r="H79" s="462"/>
      <c r="I79" s="467"/>
      <c r="J79" s="476"/>
      <c r="K79" s="468"/>
      <c r="L79" s="503"/>
    </row>
    <row r="80" spans="1:12" ht="90" thickBot="1">
      <c r="A80" s="479"/>
      <c r="B80" s="462"/>
      <c r="C80" s="463" t="s">
        <v>6124</v>
      </c>
      <c r="D80" s="466" t="s">
        <v>6125</v>
      </c>
      <c r="E80" s="467"/>
      <c r="F80" s="462"/>
      <c r="G80" s="467"/>
      <c r="H80" s="462"/>
      <c r="I80" s="467"/>
      <c r="J80" s="464" t="s">
        <v>6126</v>
      </c>
      <c r="K80" s="468"/>
      <c r="L80" s="503"/>
    </row>
    <row r="81" spans="1:12" ht="128.25" thickBot="1">
      <c r="A81" s="479"/>
      <c r="B81" s="469"/>
      <c r="C81" s="470" t="s">
        <v>6127</v>
      </c>
      <c r="D81" s="472" t="s">
        <v>6128</v>
      </c>
      <c r="E81" s="474"/>
      <c r="F81" s="472" t="s">
        <v>6129</v>
      </c>
      <c r="G81" s="474"/>
      <c r="H81" s="469"/>
      <c r="I81" s="474"/>
      <c r="J81" s="477"/>
      <c r="K81" s="475"/>
      <c r="L81" s="503"/>
    </row>
    <row r="82" spans="1:12" ht="20.25" thickBot="1">
      <c r="A82" s="479"/>
      <c r="B82" s="514" t="s">
        <v>2522</v>
      </c>
      <c r="C82" s="515"/>
      <c r="D82" s="515"/>
      <c r="E82" s="515"/>
      <c r="F82" s="515"/>
      <c r="G82" s="515"/>
      <c r="H82" s="515"/>
      <c r="I82" s="515"/>
      <c r="J82" s="515"/>
      <c r="K82" s="516"/>
      <c r="L82" s="503"/>
    </row>
    <row r="83" spans="1:12" ht="64.5" thickBot="1">
      <c r="A83" s="479"/>
      <c r="B83" s="462" t="e" vm="311">
        <v>#VALUE!</v>
      </c>
      <c r="C83" s="463" t="s">
        <v>6130</v>
      </c>
      <c r="D83" s="465" t="s">
        <v>6107</v>
      </c>
      <c r="E83" s="467" t="e" vm="306">
        <v>#VALUE!</v>
      </c>
      <c r="F83" s="462"/>
      <c r="G83" s="467"/>
      <c r="H83" s="462"/>
      <c r="I83" s="467"/>
      <c r="J83" s="476"/>
      <c r="K83" s="468"/>
      <c r="L83" s="503"/>
    </row>
    <row r="84" spans="1:12" ht="243" thickBot="1">
      <c r="A84" s="479"/>
      <c r="B84" s="462"/>
      <c r="C84" s="463" t="s">
        <v>6131</v>
      </c>
      <c r="D84" s="462"/>
      <c r="E84" s="467"/>
      <c r="F84" s="462"/>
      <c r="G84" s="467"/>
      <c r="H84" s="462"/>
      <c r="I84" s="467"/>
      <c r="J84" s="476"/>
      <c r="K84" s="468"/>
      <c r="L84" s="503"/>
    </row>
    <row r="85" spans="1:12" ht="102.75" thickBot="1">
      <c r="A85" s="479"/>
      <c r="B85" s="462"/>
      <c r="C85" s="463" t="s">
        <v>6132</v>
      </c>
      <c r="D85" s="465" t="s">
        <v>6133</v>
      </c>
      <c r="E85" s="467"/>
      <c r="F85" s="462"/>
      <c r="G85" s="467"/>
      <c r="H85" s="462"/>
      <c r="I85" s="467"/>
      <c r="J85" s="476"/>
      <c r="K85" s="468"/>
      <c r="L85" s="503"/>
    </row>
    <row r="86" spans="1:12" ht="90" thickBot="1">
      <c r="A86" s="479"/>
      <c r="B86" s="469"/>
      <c r="C86" s="470" t="s">
        <v>6134</v>
      </c>
      <c r="D86" s="472" t="s">
        <v>6107</v>
      </c>
      <c r="E86" s="474" t="e" vm="306">
        <v>#VALUE!</v>
      </c>
      <c r="F86" s="472" t="s">
        <v>6105</v>
      </c>
      <c r="G86" s="474"/>
      <c r="H86" s="469"/>
      <c r="I86" s="474"/>
      <c r="J86" s="477"/>
      <c r="K86" s="475"/>
      <c r="L86" s="503"/>
    </row>
    <row r="87" spans="1:12" ht="20.25" thickBot="1">
      <c r="A87" s="479"/>
      <c r="B87" s="514" t="s">
        <v>2497</v>
      </c>
      <c r="C87" s="515"/>
      <c r="D87" s="515"/>
      <c r="E87" s="515"/>
      <c r="F87" s="515"/>
      <c r="G87" s="515"/>
      <c r="H87" s="515"/>
      <c r="I87" s="515"/>
      <c r="J87" s="515"/>
      <c r="K87" s="516"/>
      <c r="L87" s="503"/>
    </row>
    <row r="88" spans="1:12" ht="115.5" thickBot="1">
      <c r="A88" s="479"/>
      <c r="B88" s="462"/>
      <c r="C88" s="463" t="s">
        <v>6135</v>
      </c>
      <c r="D88" s="462"/>
      <c r="E88" s="467"/>
      <c r="F88" s="462"/>
      <c r="G88" s="467"/>
      <c r="H88" s="462"/>
      <c r="I88" s="467"/>
      <c r="J88" s="476"/>
      <c r="K88" s="468"/>
      <c r="L88" s="503"/>
    </row>
    <row r="89" spans="1:12" ht="102.75" thickBot="1">
      <c r="A89" s="479"/>
      <c r="B89" s="462"/>
      <c r="C89" s="463" t="s">
        <v>6136</v>
      </c>
      <c r="D89" s="465" t="s">
        <v>6137</v>
      </c>
      <c r="E89" s="467"/>
      <c r="F89" s="462"/>
      <c r="G89" s="467"/>
      <c r="H89" s="462"/>
      <c r="I89" s="467"/>
      <c r="J89" s="476"/>
      <c r="K89" s="468"/>
      <c r="L89" s="503"/>
    </row>
    <row r="90" spans="1:12" ht="102.75" thickBot="1">
      <c r="A90" s="479"/>
      <c r="B90" s="462"/>
      <c r="C90" s="463" t="s">
        <v>6138</v>
      </c>
      <c r="D90" s="465" t="s">
        <v>6139</v>
      </c>
      <c r="E90" s="467"/>
      <c r="F90" s="462"/>
      <c r="G90" s="467"/>
      <c r="H90" s="465" t="s">
        <v>6140</v>
      </c>
      <c r="I90" s="467"/>
      <c r="J90" s="476"/>
      <c r="K90" s="468"/>
      <c r="L90" s="503"/>
    </row>
    <row r="91" spans="1:12" ht="102.75" thickBot="1">
      <c r="A91" s="479"/>
      <c r="B91" s="462"/>
      <c r="C91" s="463" t="s">
        <v>6141</v>
      </c>
      <c r="D91" s="465" t="s">
        <v>6142</v>
      </c>
      <c r="E91" s="467"/>
      <c r="F91" s="462"/>
      <c r="G91" s="467"/>
      <c r="H91" s="462"/>
      <c r="I91" s="467"/>
      <c r="J91" s="464" t="s">
        <v>6143</v>
      </c>
      <c r="K91" s="468"/>
      <c r="L91" s="503"/>
    </row>
    <row r="92" spans="1:12" ht="166.5" thickBot="1">
      <c r="A92" s="479"/>
      <c r="B92" s="462"/>
      <c r="C92" s="463" t="s">
        <v>6144</v>
      </c>
      <c r="D92" s="466" t="s">
        <v>6145</v>
      </c>
      <c r="E92" s="467"/>
      <c r="F92" s="462"/>
      <c r="G92" s="467"/>
      <c r="H92" s="462"/>
      <c r="I92" s="467"/>
      <c r="J92" s="464" t="s">
        <v>6146</v>
      </c>
      <c r="K92" s="468"/>
      <c r="L92" s="503"/>
    </row>
    <row r="93" spans="1:12" ht="102.75" thickBot="1">
      <c r="A93" s="479"/>
      <c r="B93" s="469"/>
      <c r="C93" s="470" t="s">
        <v>6147</v>
      </c>
      <c r="D93" s="472" t="s">
        <v>6148</v>
      </c>
      <c r="E93" s="474"/>
      <c r="F93" s="469"/>
      <c r="G93" s="474"/>
      <c r="H93" s="469"/>
      <c r="I93" s="474"/>
      <c r="J93" s="471" t="s">
        <v>5879</v>
      </c>
      <c r="K93" s="475"/>
      <c r="L93" s="503"/>
    </row>
    <row r="94" spans="1:12" ht="20.25" thickBot="1">
      <c r="A94" s="479"/>
      <c r="B94" s="514" t="s">
        <v>2468</v>
      </c>
      <c r="C94" s="515"/>
      <c r="D94" s="515"/>
      <c r="E94" s="515"/>
      <c r="F94" s="515"/>
      <c r="G94" s="515"/>
      <c r="H94" s="515"/>
      <c r="I94" s="515"/>
      <c r="J94" s="515"/>
      <c r="K94" s="516"/>
      <c r="L94" s="503"/>
    </row>
    <row r="95" spans="1:12" ht="192" thickBot="1">
      <c r="A95" s="479"/>
      <c r="B95" s="462"/>
      <c r="C95" s="463" t="s">
        <v>6149</v>
      </c>
      <c r="D95" s="462"/>
      <c r="E95" s="467"/>
      <c r="F95" s="462"/>
      <c r="G95" s="467"/>
      <c r="H95" s="462"/>
      <c r="I95" s="467"/>
      <c r="J95" s="476"/>
      <c r="K95" s="468"/>
      <c r="L95" s="503"/>
    </row>
    <row r="96" spans="1:12" ht="141" thickBot="1">
      <c r="A96" s="479"/>
      <c r="B96" s="469"/>
      <c r="C96" s="470" t="s">
        <v>6150</v>
      </c>
      <c r="D96" s="473" t="s">
        <v>4889</v>
      </c>
      <c r="E96" s="474"/>
      <c r="F96" s="469"/>
      <c r="G96" s="474"/>
      <c r="H96" s="469"/>
      <c r="I96" s="474"/>
      <c r="J96" s="471" t="s">
        <v>6151</v>
      </c>
      <c r="K96" s="475"/>
      <c r="L96" s="503"/>
    </row>
    <row r="97" spans="1:12" ht="20.25" thickBot="1">
      <c r="A97" s="479"/>
      <c r="B97" s="514" t="s">
        <v>2453</v>
      </c>
      <c r="C97" s="515"/>
      <c r="D97" s="515"/>
      <c r="E97" s="515"/>
      <c r="F97" s="515"/>
      <c r="G97" s="515"/>
      <c r="H97" s="515"/>
      <c r="I97" s="515"/>
      <c r="J97" s="515"/>
      <c r="K97" s="516"/>
      <c r="L97" s="503"/>
    </row>
    <row r="98" spans="1:12" ht="128.25" thickBot="1">
      <c r="A98" s="479"/>
      <c r="B98" s="462"/>
      <c r="C98" s="463" t="s">
        <v>6152</v>
      </c>
      <c r="D98" s="465" t="s">
        <v>6153</v>
      </c>
      <c r="E98" s="467"/>
      <c r="F98" s="465" t="s">
        <v>6154</v>
      </c>
      <c r="G98" s="467"/>
      <c r="H98" s="465" t="s">
        <v>6155</v>
      </c>
      <c r="I98" s="467"/>
      <c r="J98" s="476"/>
      <c r="K98" s="468"/>
      <c r="L98" s="503"/>
    </row>
    <row r="99" spans="1:12" ht="128.25" thickBot="1">
      <c r="A99" s="479"/>
      <c r="B99" s="462"/>
      <c r="C99" s="463" t="s">
        <v>6156</v>
      </c>
      <c r="D99" s="465" t="s">
        <v>6153</v>
      </c>
      <c r="E99" s="467"/>
      <c r="F99" s="465" t="s">
        <v>6154</v>
      </c>
      <c r="G99" s="467"/>
      <c r="H99" s="465" t="s">
        <v>6155</v>
      </c>
      <c r="I99" s="467"/>
      <c r="J99" s="476"/>
      <c r="K99" s="468"/>
      <c r="L99" s="503"/>
    </row>
    <row r="100" spans="1:12" ht="128.25" thickBot="1">
      <c r="A100" s="479"/>
      <c r="B100" s="462"/>
      <c r="C100" s="463" t="s">
        <v>6157</v>
      </c>
      <c r="D100" s="465" t="s">
        <v>6158</v>
      </c>
      <c r="E100" s="467"/>
      <c r="F100" s="465" t="s">
        <v>6154</v>
      </c>
      <c r="G100" s="467"/>
      <c r="H100" s="465" t="s">
        <v>6155</v>
      </c>
      <c r="I100" s="467"/>
      <c r="J100" s="476"/>
      <c r="K100" s="468"/>
      <c r="L100" s="503"/>
    </row>
    <row r="101" spans="1:12" ht="102.75" thickBot="1">
      <c r="A101" s="479"/>
      <c r="B101" s="462"/>
      <c r="C101" s="463" t="s">
        <v>6159</v>
      </c>
      <c r="D101" s="465" t="s">
        <v>6142</v>
      </c>
      <c r="E101" s="467"/>
      <c r="F101" s="465" t="s">
        <v>6160</v>
      </c>
      <c r="G101" s="467"/>
      <c r="H101" s="462"/>
      <c r="I101" s="467"/>
      <c r="J101" s="464" t="s">
        <v>6161</v>
      </c>
      <c r="K101" s="468"/>
      <c r="L101" s="503"/>
    </row>
    <row r="102" spans="1:12" ht="115.5" thickBot="1">
      <c r="A102" s="479"/>
      <c r="B102" s="462"/>
      <c r="C102" s="463" t="s">
        <v>6162</v>
      </c>
      <c r="D102" s="465" t="s">
        <v>5604</v>
      </c>
      <c r="E102" s="467"/>
      <c r="F102" s="465" t="s">
        <v>6160</v>
      </c>
      <c r="G102" s="467"/>
      <c r="H102" s="462"/>
      <c r="I102" s="467"/>
      <c r="J102" s="464" t="s">
        <v>5477</v>
      </c>
      <c r="K102" s="468"/>
      <c r="L102" s="503"/>
    </row>
    <row r="103" spans="1:12" ht="77.25" thickBot="1">
      <c r="A103" s="479"/>
      <c r="B103" s="462"/>
      <c r="C103" s="463" t="s">
        <v>6163</v>
      </c>
      <c r="D103" s="465" t="s">
        <v>5604</v>
      </c>
      <c r="E103" s="467"/>
      <c r="F103" s="465" t="s">
        <v>6160</v>
      </c>
      <c r="G103" s="467"/>
      <c r="H103" s="462"/>
      <c r="I103" s="467"/>
      <c r="J103" s="464" t="s">
        <v>5477</v>
      </c>
      <c r="K103" s="468"/>
      <c r="L103" s="503"/>
    </row>
    <row r="104" spans="1:12" ht="166.5" thickBot="1">
      <c r="A104" s="479"/>
      <c r="B104" s="462"/>
      <c r="C104" s="463" t="s">
        <v>6164</v>
      </c>
      <c r="D104" s="465" t="s">
        <v>6165</v>
      </c>
      <c r="E104" s="467"/>
      <c r="F104" s="462"/>
      <c r="G104" s="467"/>
      <c r="H104" s="462"/>
      <c r="I104" s="467"/>
      <c r="J104" s="463" t="s">
        <v>6166</v>
      </c>
      <c r="K104" s="468"/>
      <c r="L104" s="503"/>
    </row>
    <row r="105" spans="1:12" ht="90" thickBot="1">
      <c r="A105" s="479"/>
      <c r="B105" s="462"/>
      <c r="C105" s="463" t="s">
        <v>6167</v>
      </c>
      <c r="D105" s="466" t="s">
        <v>4889</v>
      </c>
      <c r="E105" s="467"/>
      <c r="F105" s="462"/>
      <c r="G105" s="467"/>
      <c r="H105" s="462"/>
      <c r="I105" s="467"/>
      <c r="J105" s="476"/>
      <c r="K105" s="468"/>
      <c r="L105" s="503"/>
    </row>
    <row r="106" spans="1:12" ht="90" thickBot="1">
      <c r="A106" s="479"/>
      <c r="B106" s="462"/>
      <c r="C106" s="463" t="s">
        <v>6168</v>
      </c>
      <c r="D106" s="465" t="s">
        <v>6169</v>
      </c>
      <c r="E106" s="467"/>
      <c r="F106" s="462"/>
      <c r="G106" s="467"/>
      <c r="H106" s="462"/>
      <c r="I106" s="467"/>
      <c r="J106" s="464" t="s">
        <v>6170</v>
      </c>
      <c r="K106" s="468"/>
      <c r="L106" s="503"/>
    </row>
    <row r="107" spans="1:12" ht="217.5" thickBot="1">
      <c r="A107" s="479"/>
      <c r="B107" s="462"/>
      <c r="C107" s="463" t="s">
        <v>6171</v>
      </c>
      <c r="D107" s="466" t="s">
        <v>6172</v>
      </c>
      <c r="E107" s="467" t="e" vm="312">
        <v>#VALUE!</v>
      </c>
      <c r="F107" s="465" t="s">
        <v>5454</v>
      </c>
      <c r="G107" s="467"/>
      <c r="H107" s="462"/>
      <c r="I107" s="467"/>
      <c r="J107" s="463" t="s">
        <v>5455</v>
      </c>
      <c r="K107" s="468"/>
      <c r="L107" s="503"/>
    </row>
    <row r="108" spans="1:12" ht="153.75" thickBot="1">
      <c r="A108" s="479"/>
      <c r="B108" s="462"/>
      <c r="C108" s="463" t="s">
        <v>6173</v>
      </c>
      <c r="D108" s="465" t="s">
        <v>6174</v>
      </c>
      <c r="E108" s="467"/>
      <c r="F108" s="465" t="s">
        <v>6175</v>
      </c>
      <c r="G108" s="467"/>
      <c r="H108" s="462"/>
      <c r="I108" s="467"/>
      <c r="J108" s="464" t="s">
        <v>5477</v>
      </c>
      <c r="K108" s="468"/>
      <c r="L108" s="503"/>
    </row>
    <row r="109" spans="1:12" ht="77.25" thickBot="1">
      <c r="A109" s="479"/>
      <c r="B109" s="462"/>
      <c r="C109" s="463" t="s">
        <v>6176</v>
      </c>
      <c r="D109" s="465" t="s">
        <v>6177</v>
      </c>
      <c r="E109" s="467"/>
      <c r="F109" s="465" t="s">
        <v>6120</v>
      </c>
      <c r="G109" s="467"/>
      <c r="H109" s="462"/>
      <c r="I109" s="467"/>
      <c r="J109" s="476"/>
      <c r="K109" s="468"/>
      <c r="L109" s="503"/>
    </row>
    <row r="110" spans="1:12" ht="90" thickBot="1">
      <c r="A110" s="479"/>
      <c r="B110" s="462"/>
      <c r="C110" s="463" t="s">
        <v>6178</v>
      </c>
      <c r="D110" s="466" t="s">
        <v>6179</v>
      </c>
      <c r="E110" s="467"/>
      <c r="F110" s="462"/>
      <c r="G110" s="467"/>
      <c r="H110" s="462"/>
      <c r="I110" s="467"/>
      <c r="J110" s="463" t="s">
        <v>6180</v>
      </c>
      <c r="K110" s="468"/>
      <c r="L110" s="503"/>
    </row>
    <row r="111" spans="1:12" ht="166.5" thickBot="1">
      <c r="A111" s="479"/>
      <c r="B111" s="462"/>
      <c r="C111" s="463" t="s">
        <v>6181</v>
      </c>
      <c r="D111" s="462"/>
      <c r="E111" s="467"/>
      <c r="F111" s="462"/>
      <c r="G111" s="467"/>
      <c r="H111" s="462"/>
      <c r="I111" s="467"/>
      <c r="J111" s="476"/>
      <c r="K111" s="468"/>
      <c r="L111" s="503"/>
    </row>
    <row r="112" spans="1:12" ht="90" thickBot="1">
      <c r="A112" s="479"/>
      <c r="B112" s="469"/>
      <c r="C112" s="470" t="s">
        <v>6182</v>
      </c>
      <c r="D112" s="473" t="s">
        <v>6183</v>
      </c>
      <c r="E112" s="474"/>
      <c r="F112" s="469"/>
      <c r="G112" s="474"/>
      <c r="H112" s="469"/>
      <c r="I112" s="474"/>
      <c r="J112" s="477"/>
      <c r="K112" s="475"/>
      <c r="L112" s="503"/>
    </row>
    <row r="113" spans="1:12" ht="20.25" thickBot="1">
      <c r="A113" s="479"/>
      <c r="B113" s="514" t="s">
        <v>2418</v>
      </c>
      <c r="C113" s="515"/>
      <c r="D113" s="515"/>
      <c r="E113" s="515"/>
      <c r="F113" s="515"/>
      <c r="G113" s="515"/>
      <c r="H113" s="515"/>
      <c r="I113" s="515"/>
      <c r="J113" s="515"/>
      <c r="K113" s="516"/>
      <c r="L113" s="503"/>
    </row>
    <row r="114" spans="1:12" ht="51.75" thickBot="1">
      <c r="A114" s="479"/>
      <c r="B114" s="462"/>
      <c r="C114" s="463" t="s">
        <v>6184</v>
      </c>
      <c r="D114" s="465" t="s">
        <v>6185</v>
      </c>
      <c r="E114" s="467"/>
      <c r="F114" s="465" t="s">
        <v>6186</v>
      </c>
      <c r="G114" s="467"/>
      <c r="H114" s="462"/>
      <c r="I114" s="467"/>
      <c r="J114" s="476"/>
      <c r="K114" s="468"/>
      <c r="L114" s="503"/>
    </row>
    <row r="115" spans="1:12" ht="102.75" thickBot="1">
      <c r="A115" s="479"/>
      <c r="B115" s="462"/>
      <c r="C115" s="463" t="s">
        <v>6187</v>
      </c>
      <c r="D115" s="465" t="s">
        <v>6188</v>
      </c>
      <c r="E115" s="467"/>
      <c r="F115" s="465" t="s">
        <v>6189</v>
      </c>
      <c r="G115" s="467"/>
      <c r="H115" s="462"/>
      <c r="I115" s="467"/>
      <c r="J115" s="476"/>
      <c r="K115" s="468"/>
      <c r="L115" s="503"/>
    </row>
    <row r="116" spans="1:12" ht="141" thickBot="1">
      <c r="A116" s="479"/>
      <c r="B116" s="462"/>
      <c r="C116" s="463" t="s">
        <v>6190</v>
      </c>
      <c r="D116" s="462"/>
      <c r="E116" s="467"/>
      <c r="F116" s="462"/>
      <c r="G116" s="467"/>
      <c r="H116" s="462"/>
      <c r="I116" s="467"/>
      <c r="J116" s="476"/>
      <c r="K116" s="468"/>
      <c r="L116" s="503"/>
    </row>
    <row r="117" spans="1:12" ht="51.75" thickBot="1">
      <c r="A117" s="479"/>
      <c r="B117" s="469"/>
      <c r="C117" s="470" t="s">
        <v>6191</v>
      </c>
      <c r="D117" s="469"/>
      <c r="E117" s="474"/>
      <c r="F117" s="469"/>
      <c r="G117" s="474"/>
      <c r="H117" s="469"/>
      <c r="I117" s="474"/>
      <c r="J117" s="477"/>
      <c r="K117" s="475"/>
      <c r="L117" s="503"/>
    </row>
    <row r="118" spans="1:12" ht="20.25" thickBot="1">
      <c r="A118" s="479"/>
      <c r="B118" s="514" t="s">
        <v>2400</v>
      </c>
      <c r="C118" s="515"/>
      <c r="D118" s="515"/>
      <c r="E118" s="515"/>
      <c r="F118" s="515"/>
      <c r="G118" s="515"/>
      <c r="H118" s="515"/>
      <c r="I118" s="515"/>
      <c r="J118" s="515"/>
      <c r="K118" s="516"/>
      <c r="L118" s="503"/>
    </row>
    <row r="119" spans="1:12" ht="141" thickBot="1">
      <c r="A119" s="479"/>
      <c r="B119" s="462"/>
      <c r="C119" s="463" t="s">
        <v>6192</v>
      </c>
      <c r="D119" s="466" t="s">
        <v>6193</v>
      </c>
      <c r="E119" s="467"/>
      <c r="F119" s="466" t="s">
        <v>6194</v>
      </c>
      <c r="G119" s="467"/>
      <c r="H119" s="465" t="s">
        <v>6195</v>
      </c>
      <c r="I119" s="467"/>
      <c r="J119" s="463" t="s">
        <v>6196</v>
      </c>
      <c r="K119" s="468"/>
      <c r="L119" s="503"/>
    </row>
    <row r="120" spans="1:12" ht="153.75" thickBot="1">
      <c r="A120" s="479"/>
      <c r="B120" s="462"/>
      <c r="C120" s="463" t="s">
        <v>6197</v>
      </c>
      <c r="D120" s="466" t="s">
        <v>6193</v>
      </c>
      <c r="E120" s="467"/>
      <c r="F120" s="466" t="s">
        <v>6194</v>
      </c>
      <c r="G120" s="467"/>
      <c r="H120" s="465" t="s">
        <v>6195</v>
      </c>
      <c r="I120" s="467"/>
      <c r="J120" s="463" t="s">
        <v>6196</v>
      </c>
      <c r="K120" s="468"/>
      <c r="L120" s="503"/>
    </row>
    <row r="121" spans="1:12" ht="192" thickBot="1">
      <c r="A121" s="479"/>
      <c r="B121" s="462"/>
      <c r="C121" s="463" t="s">
        <v>6198</v>
      </c>
      <c r="D121" s="465" t="s">
        <v>6199</v>
      </c>
      <c r="E121" s="467"/>
      <c r="F121" s="466" t="s">
        <v>6200</v>
      </c>
      <c r="G121" s="467"/>
      <c r="H121" s="465" t="s">
        <v>6201</v>
      </c>
      <c r="I121" s="467"/>
      <c r="J121" s="464" t="s">
        <v>6202</v>
      </c>
      <c r="K121" s="468"/>
      <c r="L121" s="503"/>
    </row>
    <row r="122" spans="1:12" ht="192" thickBot="1">
      <c r="A122" s="479"/>
      <c r="B122" s="462"/>
      <c r="C122" s="463" t="s">
        <v>6203</v>
      </c>
      <c r="D122" s="465" t="s">
        <v>6199</v>
      </c>
      <c r="E122" s="467"/>
      <c r="F122" s="466" t="s">
        <v>6200</v>
      </c>
      <c r="G122" s="467"/>
      <c r="H122" s="465" t="s">
        <v>6201</v>
      </c>
      <c r="I122" s="467"/>
      <c r="J122" s="464" t="s">
        <v>6202</v>
      </c>
      <c r="K122" s="468"/>
      <c r="L122" s="503"/>
    </row>
    <row r="123" spans="1:12" ht="243" thickBot="1">
      <c r="A123" s="479"/>
      <c r="B123" s="462"/>
      <c r="C123" s="463" t="s">
        <v>6204</v>
      </c>
      <c r="D123" s="465" t="s">
        <v>6199</v>
      </c>
      <c r="E123" s="467"/>
      <c r="F123" s="466" t="s">
        <v>6200</v>
      </c>
      <c r="G123" s="467"/>
      <c r="H123" s="465" t="s">
        <v>6201</v>
      </c>
      <c r="I123" s="467"/>
      <c r="J123" s="464" t="s">
        <v>6202</v>
      </c>
      <c r="K123" s="468"/>
      <c r="L123" s="503"/>
    </row>
    <row r="124" spans="1:12" ht="115.5" thickBot="1">
      <c r="A124" s="479"/>
      <c r="B124" s="462"/>
      <c r="C124" s="463" t="s">
        <v>6205</v>
      </c>
      <c r="D124" s="465" t="s">
        <v>6206</v>
      </c>
      <c r="E124" s="467"/>
      <c r="F124" s="465" t="s">
        <v>6160</v>
      </c>
      <c r="G124" s="467"/>
      <c r="H124" s="462"/>
      <c r="I124" s="467"/>
      <c r="J124" s="463" t="s">
        <v>6207</v>
      </c>
      <c r="K124" s="468"/>
      <c r="L124" s="503"/>
    </row>
    <row r="125" spans="1:12" ht="90" thickBot="1">
      <c r="A125" s="479"/>
      <c r="B125" s="462"/>
      <c r="C125" s="463" t="s">
        <v>6208</v>
      </c>
      <c r="D125" s="465" t="s">
        <v>6209</v>
      </c>
      <c r="E125" s="467"/>
      <c r="F125" s="462"/>
      <c r="G125" s="467"/>
      <c r="H125" s="462"/>
      <c r="I125" s="467"/>
      <c r="J125" s="464" t="s">
        <v>6210</v>
      </c>
      <c r="K125" s="468"/>
      <c r="L125" s="503"/>
    </row>
    <row r="126" spans="1:12" ht="153.75" thickBot="1">
      <c r="A126" s="479"/>
      <c r="B126" s="462"/>
      <c r="C126" s="463" t="s">
        <v>6211</v>
      </c>
      <c r="D126" s="466" t="s">
        <v>4585</v>
      </c>
      <c r="E126" s="467" t="e" vm="313">
        <v>#VALUE!</v>
      </c>
      <c r="F126" s="462"/>
      <c r="G126" s="467"/>
      <c r="H126" s="462"/>
      <c r="I126" s="467"/>
      <c r="J126" s="464" t="s">
        <v>6212</v>
      </c>
      <c r="K126" s="468"/>
      <c r="L126" s="503"/>
    </row>
    <row r="127" spans="1:12" ht="166.5" thickBot="1">
      <c r="A127" s="479"/>
      <c r="B127" s="462"/>
      <c r="C127" s="463" t="s">
        <v>6213</v>
      </c>
      <c r="D127" s="466" t="s">
        <v>6214</v>
      </c>
      <c r="E127" s="467"/>
      <c r="F127" s="462"/>
      <c r="G127" s="467"/>
      <c r="H127" s="462"/>
      <c r="I127" s="467"/>
      <c r="J127" s="464" t="s">
        <v>6215</v>
      </c>
      <c r="K127" s="468"/>
      <c r="L127" s="503"/>
    </row>
    <row r="128" spans="1:12" ht="128.25" thickBot="1">
      <c r="A128" s="479"/>
      <c r="B128" s="462"/>
      <c r="C128" s="463" t="s">
        <v>6216</v>
      </c>
      <c r="D128" s="466" t="s">
        <v>4895</v>
      </c>
      <c r="E128" s="467" t="e" vm="314">
        <v>#VALUE!</v>
      </c>
      <c r="F128" s="462"/>
      <c r="G128" s="467"/>
      <c r="H128" s="462"/>
      <c r="I128" s="467"/>
      <c r="J128" s="463" t="s">
        <v>4896</v>
      </c>
      <c r="K128" s="468"/>
      <c r="L128" s="503"/>
    </row>
    <row r="129" spans="1:12" ht="51.75" thickBot="1">
      <c r="A129" s="479"/>
      <c r="B129" s="462"/>
      <c r="C129" s="463" t="s">
        <v>4897</v>
      </c>
      <c r="D129" s="466" t="s">
        <v>4898</v>
      </c>
      <c r="E129" s="467" t="e" vm="315">
        <v>#VALUE!</v>
      </c>
      <c r="F129" s="462"/>
      <c r="G129" s="467"/>
      <c r="H129" s="462"/>
      <c r="I129" s="467"/>
      <c r="J129" s="463" t="s">
        <v>4899</v>
      </c>
      <c r="K129" s="468"/>
      <c r="L129" s="503"/>
    </row>
    <row r="130" spans="1:12" ht="141" thickBot="1">
      <c r="A130" s="479"/>
      <c r="B130" s="469"/>
      <c r="C130" s="470" t="s">
        <v>6217</v>
      </c>
      <c r="D130" s="472" t="s">
        <v>6218</v>
      </c>
      <c r="E130" s="474"/>
      <c r="F130" s="472" t="s">
        <v>6219</v>
      </c>
      <c r="G130" s="474"/>
      <c r="H130" s="469"/>
      <c r="I130" s="474"/>
      <c r="J130" s="477"/>
      <c r="K130" s="475"/>
      <c r="L130" s="503"/>
    </row>
    <row r="131" spans="1:12" ht="20.25" thickBot="1">
      <c r="A131" s="479"/>
      <c r="B131" s="514" t="s">
        <v>2377</v>
      </c>
      <c r="C131" s="515"/>
      <c r="D131" s="515"/>
      <c r="E131" s="515"/>
      <c r="F131" s="515"/>
      <c r="G131" s="515"/>
      <c r="H131" s="515"/>
      <c r="I131" s="515"/>
      <c r="J131" s="515"/>
      <c r="K131" s="516"/>
      <c r="L131" s="503"/>
    </row>
    <row r="132" spans="1:12" ht="204.75" thickBot="1">
      <c r="A132" s="479"/>
      <c r="B132" s="462"/>
      <c r="C132" s="463" t="s">
        <v>6220</v>
      </c>
      <c r="D132" s="466" t="s">
        <v>6193</v>
      </c>
      <c r="E132" s="467"/>
      <c r="F132" s="466" t="s">
        <v>6194</v>
      </c>
      <c r="G132" s="467"/>
      <c r="H132" s="465" t="s">
        <v>6195</v>
      </c>
      <c r="I132" s="467"/>
      <c r="J132" s="476"/>
      <c r="K132" s="468"/>
      <c r="L132" s="503"/>
    </row>
    <row r="133" spans="1:12" ht="217.5" thickBot="1">
      <c r="A133" s="479"/>
      <c r="B133" s="462"/>
      <c r="C133" s="463" t="s">
        <v>6221</v>
      </c>
      <c r="D133" s="465" t="s">
        <v>6199</v>
      </c>
      <c r="E133" s="467"/>
      <c r="F133" s="466" t="s">
        <v>6200</v>
      </c>
      <c r="G133" s="467"/>
      <c r="H133" s="465" t="s">
        <v>6201</v>
      </c>
      <c r="I133" s="467"/>
      <c r="J133" s="464" t="s">
        <v>6202</v>
      </c>
      <c r="K133" s="468"/>
      <c r="L133" s="503"/>
    </row>
    <row r="134" spans="1:12" ht="243" thickBot="1">
      <c r="A134" s="479"/>
      <c r="B134" s="462"/>
      <c r="C134" s="463" t="s">
        <v>6222</v>
      </c>
      <c r="D134" s="465" t="s">
        <v>6199</v>
      </c>
      <c r="E134" s="467"/>
      <c r="F134" s="466" t="s">
        <v>6200</v>
      </c>
      <c r="G134" s="467"/>
      <c r="H134" s="465" t="s">
        <v>6201</v>
      </c>
      <c r="I134" s="467"/>
      <c r="J134" s="464" t="s">
        <v>6202</v>
      </c>
      <c r="K134" s="468"/>
      <c r="L134" s="503"/>
    </row>
    <row r="135" spans="1:12" ht="90" thickBot="1">
      <c r="A135" s="479"/>
      <c r="B135" s="469"/>
      <c r="C135" s="470" t="s">
        <v>6223</v>
      </c>
      <c r="D135" s="473" t="s">
        <v>5217</v>
      </c>
      <c r="E135" s="474" t="e" vm="316">
        <v>#VALUE!</v>
      </c>
      <c r="F135" s="473" t="s">
        <v>6224</v>
      </c>
      <c r="G135" s="474"/>
      <c r="H135" s="469"/>
      <c r="I135" s="474"/>
      <c r="J135" s="470" t="s">
        <v>6225</v>
      </c>
      <c r="K135" s="475"/>
      <c r="L135" s="503"/>
    </row>
    <row r="136" spans="1:12" ht="20.25" thickBot="1">
      <c r="A136" s="479"/>
      <c r="B136" s="514" t="s">
        <v>2347</v>
      </c>
      <c r="C136" s="515"/>
      <c r="D136" s="515"/>
      <c r="E136" s="515"/>
      <c r="F136" s="515"/>
      <c r="G136" s="515"/>
      <c r="H136" s="515"/>
      <c r="I136" s="515"/>
      <c r="J136" s="515"/>
      <c r="K136" s="516"/>
      <c r="L136" s="503"/>
    </row>
    <row r="137" spans="1:12" ht="166.5" thickBot="1">
      <c r="A137" s="479"/>
      <c r="B137" s="462"/>
      <c r="C137" s="463" t="s">
        <v>6226</v>
      </c>
      <c r="D137" s="465" t="s">
        <v>6227</v>
      </c>
      <c r="E137" s="467"/>
      <c r="F137" s="462"/>
      <c r="G137" s="467"/>
      <c r="H137" s="465" t="s">
        <v>6201</v>
      </c>
      <c r="I137" s="467"/>
      <c r="J137" s="476"/>
      <c r="K137" s="468"/>
      <c r="L137" s="503"/>
    </row>
    <row r="138" spans="1:12" ht="204.75" thickBot="1">
      <c r="A138" s="479"/>
      <c r="B138" s="462"/>
      <c r="C138" s="463" t="s">
        <v>6228</v>
      </c>
      <c r="D138" s="466" t="s">
        <v>6229</v>
      </c>
      <c r="E138" s="467"/>
      <c r="F138" s="462"/>
      <c r="G138" s="467"/>
      <c r="H138" s="462"/>
      <c r="I138" s="467"/>
      <c r="J138" s="463" t="s">
        <v>6230</v>
      </c>
      <c r="K138" s="468"/>
      <c r="L138" s="503"/>
    </row>
    <row r="139" spans="1:12" ht="204.75" thickBot="1">
      <c r="A139" s="479"/>
      <c r="B139" s="462"/>
      <c r="C139" s="463" t="s">
        <v>6231</v>
      </c>
      <c r="D139" s="465" t="s">
        <v>6232</v>
      </c>
      <c r="E139" s="467"/>
      <c r="F139" s="462"/>
      <c r="G139" s="467"/>
      <c r="H139" s="462"/>
      <c r="I139" s="467"/>
      <c r="J139" s="464" t="s">
        <v>6233</v>
      </c>
      <c r="K139" s="468"/>
      <c r="L139" s="503"/>
    </row>
    <row r="140" spans="1:12" ht="192" thickBot="1">
      <c r="A140" s="479"/>
      <c r="B140" s="469"/>
      <c r="C140" s="470" t="s">
        <v>6234</v>
      </c>
      <c r="D140" s="473" t="s">
        <v>4616</v>
      </c>
      <c r="E140" s="474" t="e" vm="317">
        <v>#VALUE!</v>
      </c>
      <c r="F140" s="469"/>
      <c r="G140" s="474"/>
      <c r="H140" s="469"/>
      <c r="I140" s="474"/>
      <c r="J140" s="470" t="s">
        <v>2334</v>
      </c>
      <c r="K140" s="475"/>
      <c r="L140" s="503"/>
    </row>
  </sheetData>
  <mergeCells count="15">
    <mergeCell ref="B118:K118"/>
    <mergeCell ref="B131:K131"/>
    <mergeCell ref="B136:K136"/>
    <mergeCell ref="B66:K66"/>
    <mergeCell ref="B82:K82"/>
    <mergeCell ref="B87:K87"/>
    <mergeCell ref="B94:K94"/>
    <mergeCell ref="B97:K97"/>
    <mergeCell ref="B113:K113"/>
    <mergeCell ref="B3:K3"/>
    <mergeCell ref="B13:K13"/>
    <mergeCell ref="B18:K18"/>
    <mergeCell ref="B36:K36"/>
    <mergeCell ref="B44:K44"/>
    <mergeCell ref="B57:K57"/>
  </mergeCells>
  <hyperlinks>
    <hyperlink ref="J11" r:id="rId1" display="http://afvdb.50megs.com/usa/t17e2.html" xr:uid="{76D65ACE-9778-4F56-A301-00043F12ADF4}"/>
    <hyperlink ref="D21" r:id="rId2" display="https://imgur.com/a/qguDWHy" xr:uid="{38B6DB6C-F2A8-43DC-A63F-6C8DAC4E140E}"/>
    <hyperlink ref="D23" r:id="rId3" display="https://imgur.com/a/WSnrmsZ" xr:uid="{970A5F89-3BEE-4891-9765-D13E6FF491C9}"/>
    <hyperlink ref="D29" r:id="rId4" display="https://imgur.com/a/qJY5cup" xr:uid="{65643353-AA8B-4780-8E94-CF36F5ADF36E}"/>
    <hyperlink ref="D38" r:id="rId5" display="https://imgur.com/a/qguDWHy" xr:uid="{2762D0C0-584F-46B5-8F6A-93765F842B99}"/>
    <hyperlink ref="D45" r:id="rId6" display="https://imgur.com/a/qJY5cup" xr:uid="{D9172416-E170-4A48-BA49-842F60D1F284}"/>
    <hyperlink ref="F45" r:id="rId7" display="https://imgur.com/a/WSnrmsZ" xr:uid="{3972773A-A557-4BEF-ADF1-B87F2677E782}"/>
    <hyperlink ref="D46" r:id="rId8" display="https://imgur.com/a/qJY5cup" xr:uid="{9DA7FFBC-7F89-46EC-85A6-49B311E9472F}"/>
    <hyperlink ref="D50" r:id="rId9" display="https://imgur.com/a/qguDWHy" xr:uid="{20310D8F-971C-44BB-914F-D6CDF49D15C6}"/>
    <hyperlink ref="D51" r:id="rId10" display="https://imgur.com/a/FA2Uf8R" xr:uid="{71545F67-C9BA-4BC0-91B1-0B8C908DFCCB}"/>
    <hyperlink ref="F51" r:id="rId11" display="https://imgur.com/a/u3qVtwU" xr:uid="{A8969529-6607-446B-8A5F-3CCCC45D6EDC}"/>
    <hyperlink ref="D52" r:id="rId12" display="https://imgur.com/a/qJY5cup" xr:uid="{11CFC25C-C64D-4CF3-88CD-7A01767F9386}"/>
    <hyperlink ref="J53" r:id="rId13" location="index7" display="https://tanks-encyclopedia.com/coldwar/south_africa/ystervark-spaag/ - index7" xr:uid="{6117D4B8-1496-4B10-8731-4ECDD0972BB0}"/>
    <hyperlink ref="D55" r:id="rId14" display="https://imgur.com/a/h1Vuv89" xr:uid="{5577B5FB-1666-4D8F-9B68-41D6C22CB772}"/>
    <hyperlink ref="F55" r:id="rId15" display="https://imgur.com/a/h1Vuv89" xr:uid="{2F42A80F-FC7B-4E46-A55A-8F100730A8E1}"/>
    <hyperlink ref="D59" r:id="rId16" display="https://imgur.com/a/qJY5cup" xr:uid="{4BBB3610-3D42-4F3C-9957-00079D0324B9}"/>
    <hyperlink ref="F59" r:id="rId17" display="https://imgur.com/a/WSnrmsZ" xr:uid="{E4DF8568-8787-4D11-97EE-038425ADBE9D}"/>
    <hyperlink ref="D62" r:id="rId18" display="https://imgur.com/a/qguDWHy" xr:uid="{B37ABF40-47B1-4394-92A7-50B4D97B5B4D}"/>
    <hyperlink ref="D63" r:id="rId19" display="https://imgur.com/a/qguDWHy" xr:uid="{9C59DE91-4802-4B7E-BC55-C04DD16CAF5C}"/>
    <hyperlink ref="J74" r:id="rId20" location="index3" display="https://tanks-encyclopedia.com/coldwar-uk-fv4004-conway/ - index3" xr:uid="{E4EC2A17-34E7-46A5-9B7A-828B998E900C}"/>
    <hyperlink ref="D80" r:id="rId21" display="https://imgur.com/a/L2er5Ek" xr:uid="{F2463DB3-B26A-4EFF-A216-4B7E1D14A680}"/>
    <hyperlink ref="J80" r:id="rId22" display="https://archive.org/details/B-GL-305-007_User_Manual_Cougar_vol_2_Armament/page/n1/mode/2up" xr:uid="{D0B31982-1046-43ED-A302-2B12031D9953}"/>
    <hyperlink ref="J91" r:id="rId23" display="https://www.forecastinternational.com/archive/disp_pdf.cfm?DACH_RECNO=401" xr:uid="{F4995F29-AD1C-4313-9A97-71FFDCEDF384}"/>
    <hyperlink ref="D92" r:id="rId24" display="https://imgur.com/a/48xDb9N" xr:uid="{608B5775-4A60-4057-9057-69D0837EFB80}"/>
    <hyperlink ref="J92" r:id="rId25" display="https://www.youtube.com/watch?v=Z0V23qLUN6I" xr:uid="{06F4346B-708D-4B69-9F14-A58A25FD1B2E}"/>
    <hyperlink ref="J93" r:id="rId26" location="index4" display="https://tanks-encyclopedia.com/coldwar/uk/falcon - index4" xr:uid="{048C4367-5273-48D6-88E1-9B9067DC4EBB}"/>
    <hyperlink ref="D96" r:id="rId27" display="https://imgur.com/a/MENKhWg" xr:uid="{0D561244-FD50-447E-B568-EF28F179A6BA}"/>
    <hyperlink ref="J96" r:id="rId28" display="https://centurion-mbt.tripod.com/cent-mbt16.htm" xr:uid="{264366A6-7CAC-4B33-A1F7-7625BCA14FD2}"/>
    <hyperlink ref="J101" r:id="rId29" display="https://www.forecastinternational.com/archive/disp_pdf.cfm?DACH_RECNO=401" xr:uid="{5D8C8562-A3F5-43AB-866E-B686529D1F3F}"/>
    <hyperlink ref="J102" r:id="rId30" display="https://www.forecastinternational.com/archive/disp_pdf.cfm?DACH_RECNO=401" xr:uid="{B85BF078-19E5-4EA5-89D4-49FE45B94564}"/>
    <hyperlink ref="J103" r:id="rId31" display="https://www.forecastinternational.com/archive/disp_pdf.cfm?DACH_RECNO=401" xr:uid="{9F3DAB08-B4D1-48A3-9006-002C6B632FB9}"/>
    <hyperlink ref="D105" r:id="rId32" display="https://imgur.com/a/0pexf2A" xr:uid="{F1A87F95-CC55-468F-999E-729B13F38552}"/>
    <hyperlink ref="J106" r:id="rId33" display="https://www.army-guide.com/eng/product1414.html" xr:uid="{33080E02-3BEB-4FB5-9AB7-E3D8B7CB1B52}"/>
    <hyperlink ref="D107" r:id="rId34" display="https://imgur.com/a/kNY6Vq5" xr:uid="{0A9866B2-7873-47DE-9E3E-87030575A9A4}"/>
    <hyperlink ref="J108" r:id="rId35" display="https://www.forecastinternational.com/archive/disp_old_pdf.cfm?ARC_ID=1521" xr:uid="{388DBFA4-AFB9-4C4A-9550-81C6B62FE0E3}"/>
    <hyperlink ref="D110" r:id="rId36" display="https://imgur.com/a/1NTxXin" xr:uid="{A1C125A5-AC10-47A6-94DF-FA83619DE542}"/>
    <hyperlink ref="D112" r:id="rId37" display="https://imgur.com/a/li9GeEP" xr:uid="{18D43C1D-AE56-4223-8379-06DF8106C30C}"/>
    <hyperlink ref="D119" r:id="rId38" display="https://imgur.com/a/sndDC9C" xr:uid="{351C4DF8-0F3A-4A7F-99C9-AB9F97EF2836}"/>
    <hyperlink ref="F119" r:id="rId39" display="https://imgur.com/a/1JscSQU" xr:uid="{5C366000-C89F-44C0-8C7D-D009D49BE670}"/>
    <hyperlink ref="D120" r:id="rId40" display="https://imgur.com/a/sndDC9C" xr:uid="{3081ED38-2A84-46B5-9398-4948A754ABBA}"/>
    <hyperlink ref="F120" r:id="rId41" display="https://imgur.com/a/1JscSQU" xr:uid="{8E371B70-2DB6-48C6-BCC8-CCE024B2F98E}"/>
    <hyperlink ref="F121" r:id="rId42" display="https://imgur.com/a/1JscSQU" xr:uid="{6E0DF05E-F425-4E94-8B31-210F70BE13E2}"/>
    <hyperlink ref="J121" r:id="rId43" display="https://www.army-technology.com/projects/challenger2/?cf-view" xr:uid="{1FEB0EE0-D1F8-474D-B1AC-9C6DEB6AE759}"/>
    <hyperlink ref="F122" r:id="rId44" display="https://imgur.com/a/1JscSQU" xr:uid="{444C68D6-1CA1-4173-A384-5CA0B798E9A7}"/>
    <hyperlink ref="J122" r:id="rId45" display="https://www.army-technology.com/projects/challenger2/?cf-view" xr:uid="{D55E88BD-E618-443D-B4B8-4FAA0692AFE9}"/>
    <hyperlink ref="F123" r:id="rId46" display="https://imgur.com/a/1JscSQU" xr:uid="{69BAB474-6E6F-4122-BBD0-E635508EBC95}"/>
    <hyperlink ref="J123" r:id="rId47" display="https://www.army-technology.com/projects/challenger2/?cf-view" xr:uid="{1BFE1A43-FDD8-49D0-BBBD-8503668503E7}"/>
    <hyperlink ref="J125" r:id="rId48" display="https://community.gaijin.net/issues/p/warthunder/i/eN8p3EP6Dp0E" xr:uid="{9412E071-BAAB-49BA-BD17-3DE2370796E1}"/>
    <hyperlink ref="D126" r:id="rId49" display="https://imgur.com/a/AX6L6w3" xr:uid="{FD683D07-18B0-4EBD-A2CF-5FFBB11AB7AA}"/>
    <hyperlink ref="J126" r:id="rId50" display="https://imgur.com/a/1JdTZPe" xr:uid="{A2B18147-F8B4-4348-9595-F759BE8F2FFB}"/>
    <hyperlink ref="D127" r:id="rId51" display="https://imgur.com/a/Ax8BjUi" xr:uid="{14D29FF3-5E9D-43E0-8F04-275A3B673846}"/>
    <hyperlink ref="J127" r:id="rId52" display="https://mil.in.ua/en/news/the-stormer-hvm-air-defense-system-destroyed-air-targets-in-the-east-of-ukraine/" xr:uid="{86808BA0-C55F-4423-A7E5-B000D63C692C}"/>
    <hyperlink ref="D128" r:id="rId53" display="https://imgur.com/a/nw9ZQ6r" xr:uid="{AA2526BD-2C07-4875-95AD-C92E26CD0BDE}"/>
    <hyperlink ref="D129" r:id="rId54" display="https://imgur.com/a/APDVVN0" xr:uid="{1E6F605D-4056-4978-82CB-99C46240A79E}"/>
    <hyperlink ref="D132" r:id="rId55" display="https://imgur.com/a/sndDC9C" xr:uid="{3809A296-7248-46F1-8F88-A68D75E822C2}"/>
    <hyperlink ref="F132" r:id="rId56" display="https://imgur.com/a/1JscSQU" xr:uid="{AA0C3635-C557-4926-81B1-F34470D6681C}"/>
    <hyperlink ref="F133" r:id="rId57" display="https://imgur.com/a/1JscSQU" xr:uid="{33959EEB-BAC7-4A0F-8412-DA30B640F5EA}"/>
    <hyperlink ref="J133" r:id="rId58" display="https://www.army-technology.com/projects/challenger2/?cf-view" xr:uid="{CA3E3845-3BC9-4933-86BE-2FC132111115}"/>
    <hyperlink ref="F134" r:id="rId59" display="https://imgur.com/a/1JscSQU" xr:uid="{46025C2A-2550-4F62-9CD9-BE7F667EDBF0}"/>
    <hyperlink ref="J134" r:id="rId60" display="https://www.army-technology.com/projects/challenger2/?cf-view" xr:uid="{A31BBCD5-9FA6-4A0D-B9FF-1DD83B48DAA6}"/>
    <hyperlink ref="D135" r:id="rId61" display="https://imgur.com/a/vFDfhJY" xr:uid="{14A4F626-B257-433A-863D-96C7AF12792A}"/>
    <hyperlink ref="F135" r:id="rId62" display="https://imgur.com/a/UZitZl9" xr:uid="{4D74EF47-349D-4BFE-97A9-7EB3352E955A}"/>
    <hyperlink ref="D138" r:id="rId63" display="https://imgur.com/a/8KyuA8A" xr:uid="{070AAA16-600A-416C-B427-F3DF87784CAF}"/>
    <hyperlink ref="J139" r:id="rId64" display="https://docplayer.net/29907934-Optronics-products-catalogue-2014.html" xr:uid="{9C730A23-FF21-4E22-AAB8-C91E486BB11C}"/>
    <hyperlink ref="D140" r:id="rId65" display="https://imgur.com/a/k9IqBBB" xr:uid="{86D92AFD-AB46-4209-A974-3685F405BE77}"/>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DC1AB-C75F-45A6-80C9-28F867254AF8}">
  <dimension ref="A1:L89"/>
  <sheetViews>
    <sheetView workbookViewId="0">
      <selection sqref="A1:L89"/>
    </sheetView>
  </sheetViews>
  <sheetFormatPr defaultRowHeight="12.75"/>
  <sheetData>
    <row r="1" spans="1:12" ht="13.5" thickBot="1">
      <c r="A1" s="503"/>
      <c r="B1" s="458"/>
      <c r="C1" s="458"/>
      <c r="D1" s="458"/>
      <c r="E1" s="458"/>
      <c r="F1" s="458"/>
      <c r="G1" s="458"/>
      <c r="H1" s="458"/>
      <c r="I1" s="458"/>
      <c r="J1" s="458"/>
      <c r="K1" s="458"/>
      <c r="L1" s="503"/>
    </row>
    <row r="2" spans="1:12" ht="39" thickBot="1">
      <c r="A2" s="479"/>
      <c r="B2" s="461" t="s">
        <v>1006</v>
      </c>
      <c r="C2" s="461" t="s">
        <v>2672</v>
      </c>
      <c r="D2" s="461" t="s">
        <v>2671</v>
      </c>
      <c r="E2" s="461" t="s">
        <v>2670</v>
      </c>
      <c r="F2" s="461" t="s">
        <v>2669</v>
      </c>
      <c r="G2" s="461" t="s">
        <v>2668</v>
      </c>
      <c r="H2" s="461" t="s">
        <v>2667</v>
      </c>
      <c r="I2" s="461" t="s">
        <v>2666</v>
      </c>
      <c r="J2" s="461" t="s">
        <v>2665</v>
      </c>
      <c r="K2" s="461" t="s">
        <v>2664</v>
      </c>
      <c r="L2" s="503"/>
    </row>
    <row r="3" spans="1:12" ht="13.5" thickBot="1">
      <c r="A3" s="479"/>
      <c r="B3" s="480" t="s">
        <v>2663</v>
      </c>
      <c r="C3" s="481"/>
      <c r="D3" s="481"/>
      <c r="E3" s="481"/>
      <c r="F3" s="481"/>
      <c r="G3" s="481"/>
      <c r="H3" s="481"/>
      <c r="I3" s="481"/>
      <c r="J3" s="481"/>
      <c r="K3" s="482"/>
      <c r="L3" s="503"/>
    </row>
    <row r="4" spans="1:12" ht="90" thickBot="1">
      <c r="A4" s="479"/>
      <c r="B4" s="462" t="e" vm="318">
        <v>#VALUE!</v>
      </c>
      <c r="C4" s="463" t="s">
        <v>5927</v>
      </c>
      <c r="D4" s="466" t="s">
        <v>5928</v>
      </c>
      <c r="E4" s="467" t="e" vm="319">
        <v>#VALUE!</v>
      </c>
      <c r="F4" s="466" t="s">
        <v>5929</v>
      </c>
      <c r="G4" s="467"/>
      <c r="H4" s="462"/>
      <c r="I4" s="467"/>
      <c r="J4" s="464" t="s">
        <v>5930</v>
      </c>
      <c r="K4" s="468"/>
      <c r="L4" s="503"/>
    </row>
    <row r="5" spans="1:12" ht="77.25" thickBot="1">
      <c r="A5" s="479"/>
      <c r="B5" s="462" t="e" vm="320">
        <v>#VALUE!</v>
      </c>
      <c r="C5" s="463" t="s">
        <v>5931</v>
      </c>
      <c r="D5" s="462"/>
      <c r="E5" s="467"/>
      <c r="F5" s="462"/>
      <c r="G5" s="467"/>
      <c r="H5" s="462"/>
      <c r="I5" s="467"/>
      <c r="J5" s="476"/>
      <c r="K5" s="468"/>
      <c r="L5" s="503"/>
    </row>
    <row r="6" spans="1:12" ht="51.75" thickBot="1">
      <c r="A6" s="479"/>
      <c r="B6" s="462" t="e" vm="321">
        <v>#VALUE!</v>
      </c>
      <c r="C6" s="463" t="s">
        <v>5932</v>
      </c>
      <c r="D6" s="462"/>
      <c r="E6" s="467"/>
      <c r="F6" s="462"/>
      <c r="G6" s="467"/>
      <c r="H6" s="462"/>
      <c r="I6" s="467"/>
      <c r="J6" s="476"/>
      <c r="K6" s="468"/>
      <c r="L6" s="503"/>
    </row>
    <row r="7" spans="1:12" ht="77.25" thickBot="1">
      <c r="A7" s="479"/>
      <c r="B7" s="462" t="e" vm="322">
        <v>#VALUE!</v>
      </c>
      <c r="C7" s="463" t="s">
        <v>5933</v>
      </c>
      <c r="D7" s="462"/>
      <c r="E7" s="467"/>
      <c r="F7" s="462"/>
      <c r="G7" s="467"/>
      <c r="H7" s="462"/>
      <c r="I7" s="467"/>
      <c r="J7" s="476"/>
      <c r="K7" s="468"/>
      <c r="L7" s="503"/>
    </row>
    <row r="8" spans="1:12" ht="51.75" thickBot="1">
      <c r="A8" s="479"/>
      <c r="B8" s="462" t="e" vm="323">
        <v>#VALUE!</v>
      </c>
      <c r="C8" s="463" t="s">
        <v>5807</v>
      </c>
      <c r="D8" s="462"/>
      <c r="E8" s="467"/>
      <c r="F8" s="466" t="s">
        <v>5929</v>
      </c>
      <c r="G8" s="467"/>
      <c r="H8" s="462"/>
      <c r="I8" s="467"/>
      <c r="J8" s="464" t="s">
        <v>5169</v>
      </c>
      <c r="K8" s="468"/>
      <c r="L8" s="503"/>
    </row>
    <row r="9" spans="1:12" ht="51.75" thickBot="1">
      <c r="A9" s="479"/>
      <c r="B9" s="462" t="e" vm="324">
        <v>#VALUE!</v>
      </c>
      <c r="C9" s="463" t="s">
        <v>5934</v>
      </c>
      <c r="D9" s="462"/>
      <c r="E9" s="467"/>
      <c r="F9" s="462"/>
      <c r="G9" s="467"/>
      <c r="H9" s="462"/>
      <c r="I9" s="467"/>
      <c r="J9" s="476"/>
      <c r="K9" s="468"/>
      <c r="L9" s="503"/>
    </row>
    <row r="10" spans="1:12" ht="77.25" thickBot="1">
      <c r="A10" s="479"/>
      <c r="B10" s="462" t="e" vm="325">
        <v>#VALUE!</v>
      </c>
      <c r="C10" s="463" t="s">
        <v>5935</v>
      </c>
      <c r="D10" s="462"/>
      <c r="E10" s="467"/>
      <c r="F10" s="462"/>
      <c r="G10" s="467"/>
      <c r="H10" s="462"/>
      <c r="I10" s="467"/>
      <c r="J10" s="476"/>
      <c r="K10" s="468"/>
      <c r="L10" s="503"/>
    </row>
    <row r="11" spans="1:12" ht="102.75" thickBot="1">
      <c r="A11" s="479"/>
      <c r="B11" s="462"/>
      <c r="C11" s="463" t="s">
        <v>5936</v>
      </c>
      <c r="D11" s="462"/>
      <c r="E11" s="467"/>
      <c r="F11" s="462"/>
      <c r="G11" s="467"/>
      <c r="H11" s="462"/>
      <c r="I11" s="467"/>
      <c r="J11" s="476"/>
      <c r="K11" s="468"/>
      <c r="L11" s="503"/>
    </row>
    <row r="12" spans="1:12" ht="102.75" thickBot="1">
      <c r="A12" s="479"/>
      <c r="B12" s="462"/>
      <c r="C12" s="463" t="s">
        <v>5937</v>
      </c>
      <c r="D12" s="462"/>
      <c r="E12" s="467"/>
      <c r="F12" s="462"/>
      <c r="G12" s="467"/>
      <c r="H12" s="462"/>
      <c r="I12" s="467"/>
      <c r="J12" s="476"/>
      <c r="K12" s="468"/>
      <c r="L12" s="503"/>
    </row>
    <row r="13" spans="1:12" ht="90" thickBot="1">
      <c r="A13" s="479"/>
      <c r="B13" s="469"/>
      <c r="C13" s="470" t="s">
        <v>5938</v>
      </c>
      <c r="D13" s="469"/>
      <c r="E13" s="474"/>
      <c r="F13" s="469"/>
      <c r="G13" s="474"/>
      <c r="H13" s="469"/>
      <c r="I13" s="474"/>
      <c r="J13" s="477"/>
      <c r="K13" s="475"/>
      <c r="L13" s="503"/>
    </row>
    <row r="14" spans="1:12" ht="20.25" thickBot="1">
      <c r="A14" s="479"/>
      <c r="B14" s="514" t="s">
        <v>2642</v>
      </c>
      <c r="C14" s="515"/>
      <c r="D14" s="515"/>
      <c r="E14" s="515"/>
      <c r="F14" s="515"/>
      <c r="G14" s="515"/>
      <c r="H14" s="515"/>
      <c r="I14" s="515"/>
      <c r="J14" s="515"/>
      <c r="K14" s="516"/>
      <c r="L14" s="503"/>
    </row>
    <row r="15" spans="1:12" ht="128.25" thickBot="1">
      <c r="A15" s="479"/>
      <c r="B15" s="462"/>
      <c r="C15" s="463" t="s">
        <v>5939</v>
      </c>
      <c r="D15" s="466" t="s">
        <v>5928</v>
      </c>
      <c r="E15" s="467" t="e" vm="319">
        <v>#VALUE!</v>
      </c>
      <c r="F15" s="466" t="s">
        <v>5929</v>
      </c>
      <c r="G15" s="467"/>
      <c r="H15" s="462"/>
      <c r="I15" s="467"/>
      <c r="J15" s="464" t="s">
        <v>5930</v>
      </c>
      <c r="K15" s="468"/>
      <c r="L15" s="503"/>
    </row>
    <row r="16" spans="1:12" ht="64.5" thickBot="1">
      <c r="A16" s="479"/>
      <c r="B16" s="462"/>
      <c r="C16" s="463" t="s">
        <v>5940</v>
      </c>
      <c r="D16" s="462"/>
      <c r="E16" s="467"/>
      <c r="F16" s="462"/>
      <c r="G16" s="467"/>
      <c r="H16" s="462"/>
      <c r="I16" s="467"/>
      <c r="J16" s="476"/>
      <c r="K16" s="468"/>
      <c r="L16" s="503"/>
    </row>
    <row r="17" spans="1:12" ht="51.75" thickBot="1">
      <c r="A17" s="479"/>
      <c r="B17" s="469"/>
      <c r="C17" s="470" t="s">
        <v>5941</v>
      </c>
      <c r="D17" s="469"/>
      <c r="E17" s="474"/>
      <c r="F17" s="469"/>
      <c r="G17" s="474"/>
      <c r="H17" s="469"/>
      <c r="I17" s="474"/>
      <c r="J17" s="477"/>
      <c r="K17" s="475"/>
      <c r="L17" s="503"/>
    </row>
    <row r="18" spans="1:12" ht="20.25" thickBot="1">
      <c r="A18" s="479"/>
      <c r="B18" s="514" t="s">
        <v>2631</v>
      </c>
      <c r="C18" s="515"/>
      <c r="D18" s="515"/>
      <c r="E18" s="515"/>
      <c r="F18" s="515"/>
      <c r="G18" s="515"/>
      <c r="H18" s="515"/>
      <c r="I18" s="515"/>
      <c r="J18" s="515"/>
      <c r="K18" s="516"/>
      <c r="L18" s="503"/>
    </row>
    <row r="19" spans="1:12" ht="64.5" thickBot="1">
      <c r="A19" s="479"/>
      <c r="B19" s="462"/>
      <c r="C19" s="463" t="s">
        <v>5942</v>
      </c>
      <c r="D19" s="462"/>
      <c r="E19" s="467"/>
      <c r="F19" s="462"/>
      <c r="G19" s="467"/>
      <c r="H19" s="462"/>
      <c r="I19" s="467"/>
      <c r="J19" s="476"/>
      <c r="K19" s="468"/>
      <c r="L19" s="503"/>
    </row>
    <row r="20" spans="1:12" ht="51.75" thickBot="1">
      <c r="A20" s="479"/>
      <c r="B20" s="462"/>
      <c r="C20" s="463" t="s">
        <v>5943</v>
      </c>
      <c r="D20" s="462"/>
      <c r="E20" s="467"/>
      <c r="F20" s="466" t="s">
        <v>5929</v>
      </c>
      <c r="G20" s="467"/>
      <c r="H20" s="462"/>
      <c r="I20" s="467"/>
      <c r="J20" s="476"/>
      <c r="K20" s="468"/>
      <c r="L20" s="503"/>
    </row>
    <row r="21" spans="1:12" ht="77.25" thickBot="1">
      <c r="A21" s="479"/>
      <c r="B21" s="462"/>
      <c r="C21" s="463" t="s">
        <v>5944</v>
      </c>
      <c r="D21" s="462"/>
      <c r="E21" s="467"/>
      <c r="F21" s="462"/>
      <c r="G21" s="467"/>
      <c r="H21" s="462"/>
      <c r="I21" s="467"/>
      <c r="J21" s="476"/>
      <c r="K21" s="468"/>
      <c r="L21" s="503"/>
    </row>
    <row r="22" spans="1:12" ht="90" thickBot="1">
      <c r="A22" s="479"/>
      <c r="B22" s="462"/>
      <c r="C22" s="463" t="s">
        <v>5945</v>
      </c>
      <c r="D22" s="462"/>
      <c r="E22" s="467"/>
      <c r="F22" s="462"/>
      <c r="G22" s="467"/>
      <c r="H22" s="462"/>
      <c r="I22" s="467"/>
      <c r="J22" s="476"/>
      <c r="K22" s="468"/>
      <c r="L22" s="503"/>
    </row>
    <row r="23" spans="1:12" ht="90" thickBot="1">
      <c r="A23" s="479"/>
      <c r="B23" s="462"/>
      <c r="C23" s="463" t="s">
        <v>5946</v>
      </c>
      <c r="D23" s="462"/>
      <c r="E23" s="467"/>
      <c r="F23" s="462"/>
      <c r="G23" s="467"/>
      <c r="H23" s="462"/>
      <c r="I23" s="467"/>
      <c r="J23" s="476"/>
      <c r="K23" s="468"/>
      <c r="L23" s="503"/>
    </row>
    <row r="24" spans="1:12" ht="90" thickBot="1">
      <c r="A24" s="479"/>
      <c r="B24" s="462"/>
      <c r="C24" s="463" t="s">
        <v>5947</v>
      </c>
      <c r="D24" s="466" t="s">
        <v>2620</v>
      </c>
      <c r="E24" s="467" t="e" vm="326">
        <v>#VALUE!</v>
      </c>
      <c r="F24" s="462"/>
      <c r="G24" s="467"/>
      <c r="H24" s="462"/>
      <c r="I24" s="467"/>
      <c r="J24" s="464" t="s">
        <v>2619</v>
      </c>
      <c r="K24" s="468"/>
      <c r="L24" s="503"/>
    </row>
    <row r="25" spans="1:12" ht="90" thickBot="1">
      <c r="A25" s="479"/>
      <c r="B25" s="469"/>
      <c r="C25" s="470" t="s">
        <v>5948</v>
      </c>
      <c r="D25" s="469"/>
      <c r="E25" s="474"/>
      <c r="F25" s="469"/>
      <c r="G25" s="474"/>
      <c r="H25" s="469"/>
      <c r="I25" s="474"/>
      <c r="J25" s="477"/>
      <c r="K25" s="475"/>
      <c r="L25" s="503"/>
    </row>
    <row r="26" spans="1:12" ht="20.25" thickBot="1">
      <c r="A26" s="479"/>
      <c r="B26" s="514" t="s">
        <v>2612</v>
      </c>
      <c r="C26" s="515"/>
      <c r="D26" s="515"/>
      <c r="E26" s="515"/>
      <c r="F26" s="515"/>
      <c r="G26" s="515"/>
      <c r="H26" s="515"/>
      <c r="I26" s="515"/>
      <c r="J26" s="515"/>
      <c r="K26" s="516"/>
      <c r="L26" s="503"/>
    </row>
    <row r="27" spans="1:12" ht="102.75" thickBot="1">
      <c r="A27" s="479"/>
      <c r="B27" s="462"/>
      <c r="C27" s="463" t="s">
        <v>5949</v>
      </c>
      <c r="D27" s="462"/>
      <c r="E27" s="467"/>
      <c r="F27" s="462"/>
      <c r="G27" s="467"/>
      <c r="H27" s="462"/>
      <c r="I27" s="467"/>
      <c r="J27" s="476"/>
      <c r="K27" s="468"/>
      <c r="L27" s="503"/>
    </row>
    <row r="28" spans="1:12" ht="128.25" thickBot="1">
      <c r="A28" s="479"/>
      <c r="B28" s="462"/>
      <c r="C28" s="463" t="s">
        <v>5950</v>
      </c>
      <c r="D28" s="462"/>
      <c r="E28" s="467"/>
      <c r="F28" s="462"/>
      <c r="G28" s="467"/>
      <c r="H28" s="462"/>
      <c r="I28" s="467"/>
      <c r="J28" s="476"/>
      <c r="K28" s="468"/>
      <c r="L28" s="503"/>
    </row>
    <row r="29" spans="1:12" ht="90" thickBot="1">
      <c r="A29" s="479"/>
      <c r="B29" s="469"/>
      <c r="C29" s="470" t="s">
        <v>5951</v>
      </c>
      <c r="D29" s="469"/>
      <c r="E29" s="474"/>
      <c r="F29" s="469"/>
      <c r="G29" s="474"/>
      <c r="H29" s="469"/>
      <c r="I29" s="474"/>
      <c r="J29" s="477"/>
      <c r="K29" s="475"/>
      <c r="L29" s="503"/>
    </row>
    <row r="30" spans="1:12" ht="20.25" thickBot="1">
      <c r="A30" s="479"/>
      <c r="B30" s="514" t="s">
        <v>2591</v>
      </c>
      <c r="C30" s="515"/>
      <c r="D30" s="515"/>
      <c r="E30" s="515"/>
      <c r="F30" s="515"/>
      <c r="G30" s="515"/>
      <c r="H30" s="515"/>
      <c r="I30" s="515"/>
      <c r="J30" s="515"/>
      <c r="K30" s="516"/>
      <c r="L30" s="503"/>
    </row>
    <row r="31" spans="1:12" ht="128.25" thickBot="1">
      <c r="A31" s="479"/>
      <c r="B31" s="462"/>
      <c r="C31" s="463" t="s">
        <v>5952</v>
      </c>
      <c r="D31" s="466" t="s">
        <v>4521</v>
      </c>
      <c r="E31" s="467" t="e" vm="34">
        <v>#VALUE!</v>
      </c>
      <c r="F31" s="466" t="s">
        <v>4522</v>
      </c>
      <c r="G31" s="467" t="e" vm="327">
        <v>#VALUE!</v>
      </c>
      <c r="H31" s="462"/>
      <c r="I31" s="467"/>
      <c r="J31" s="476"/>
      <c r="K31" s="468"/>
      <c r="L31" s="503"/>
    </row>
    <row r="32" spans="1:12" ht="51.75" thickBot="1">
      <c r="A32" s="479"/>
      <c r="B32" s="462"/>
      <c r="C32" s="463" t="s">
        <v>5953</v>
      </c>
      <c r="D32" s="465" t="s">
        <v>5954</v>
      </c>
      <c r="E32" s="467"/>
      <c r="F32" s="466" t="s">
        <v>5929</v>
      </c>
      <c r="G32" s="467"/>
      <c r="H32" s="462"/>
      <c r="I32" s="467"/>
      <c r="J32" s="464" t="s">
        <v>5477</v>
      </c>
      <c r="K32" s="468"/>
      <c r="L32" s="503"/>
    </row>
    <row r="33" spans="1:12" ht="115.5" thickBot="1">
      <c r="A33" s="479"/>
      <c r="B33" s="462"/>
      <c r="C33" s="463" t="s">
        <v>5955</v>
      </c>
      <c r="D33" s="465" t="s">
        <v>5956</v>
      </c>
      <c r="E33" s="467"/>
      <c r="F33" s="462"/>
      <c r="G33" s="467"/>
      <c r="H33" s="462"/>
      <c r="I33" s="467"/>
      <c r="J33" s="464" t="s">
        <v>5477</v>
      </c>
      <c r="K33" s="468"/>
      <c r="L33" s="503"/>
    </row>
    <row r="34" spans="1:12" ht="64.5" thickBot="1">
      <c r="A34" s="479"/>
      <c r="B34" s="462"/>
      <c r="C34" s="463" t="s">
        <v>5957</v>
      </c>
      <c r="D34" s="465" t="s">
        <v>5956</v>
      </c>
      <c r="E34" s="467"/>
      <c r="F34" s="462"/>
      <c r="G34" s="467"/>
      <c r="H34" s="462"/>
      <c r="I34" s="467"/>
      <c r="J34" s="464" t="s">
        <v>5477</v>
      </c>
      <c r="K34" s="468"/>
      <c r="L34" s="503"/>
    </row>
    <row r="35" spans="1:12" ht="115.5" thickBot="1">
      <c r="A35" s="479"/>
      <c r="B35" s="462"/>
      <c r="C35" s="463" t="s">
        <v>5958</v>
      </c>
      <c r="D35" s="465" t="s">
        <v>5956</v>
      </c>
      <c r="E35" s="467"/>
      <c r="F35" s="462"/>
      <c r="G35" s="467"/>
      <c r="H35" s="462"/>
      <c r="I35" s="467"/>
      <c r="J35" s="464" t="s">
        <v>5477</v>
      </c>
      <c r="K35" s="468"/>
      <c r="L35" s="503"/>
    </row>
    <row r="36" spans="1:12" ht="102.75" thickBot="1">
      <c r="A36" s="479"/>
      <c r="B36" s="462"/>
      <c r="C36" s="463" t="s">
        <v>5959</v>
      </c>
      <c r="D36" s="465" t="s">
        <v>5956</v>
      </c>
      <c r="E36" s="467"/>
      <c r="F36" s="462"/>
      <c r="G36" s="467"/>
      <c r="H36" s="462"/>
      <c r="I36" s="467"/>
      <c r="J36" s="464" t="s">
        <v>5477</v>
      </c>
      <c r="K36" s="468"/>
      <c r="L36" s="503"/>
    </row>
    <row r="37" spans="1:12" ht="115.5" thickBot="1">
      <c r="A37" s="479"/>
      <c r="B37" s="462"/>
      <c r="C37" s="463" t="s">
        <v>5960</v>
      </c>
      <c r="D37" s="466" t="s">
        <v>4537</v>
      </c>
      <c r="E37" s="467" t="e" vm="328">
        <v>#VALUE!</v>
      </c>
      <c r="F37" s="466" t="s">
        <v>4538</v>
      </c>
      <c r="G37" s="467" t="e" vm="329">
        <v>#VALUE!</v>
      </c>
      <c r="H37" s="462"/>
      <c r="I37" s="467"/>
      <c r="J37" s="463" t="s">
        <v>2570</v>
      </c>
      <c r="K37" s="468"/>
      <c r="L37" s="503"/>
    </row>
    <row r="38" spans="1:12" ht="90" thickBot="1">
      <c r="A38" s="479"/>
      <c r="B38" s="462"/>
      <c r="C38" s="463" t="s">
        <v>5961</v>
      </c>
      <c r="D38" s="465" t="s">
        <v>2575</v>
      </c>
      <c r="E38" s="467" t="e" vm="330">
        <v>#VALUE!</v>
      </c>
      <c r="F38" s="462"/>
      <c r="G38" s="467"/>
      <c r="H38" s="462"/>
      <c r="I38" s="467"/>
      <c r="J38" s="476"/>
      <c r="K38" s="468"/>
      <c r="L38" s="503"/>
    </row>
    <row r="39" spans="1:12" ht="77.25" thickBot="1">
      <c r="A39" s="479"/>
      <c r="B39" s="469"/>
      <c r="C39" s="470" t="s">
        <v>5962</v>
      </c>
      <c r="D39" s="472" t="s">
        <v>2575</v>
      </c>
      <c r="E39" s="474" t="e" vm="331">
        <v>#VALUE!</v>
      </c>
      <c r="F39" s="469"/>
      <c r="G39" s="474"/>
      <c r="H39" s="469"/>
      <c r="I39" s="474"/>
      <c r="J39" s="477"/>
      <c r="K39" s="475"/>
      <c r="L39" s="503"/>
    </row>
    <row r="40" spans="1:12" ht="20.25" thickBot="1">
      <c r="A40" s="479"/>
      <c r="B40" s="514" t="s">
        <v>2565</v>
      </c>
      <c r="C40" s="515"/>
      <c r="D40" s="515"/>
      <c r="E40" s="515"/>
      <c r="F40" s="515"/>
      <c r="G40" s="515"/>
      <c r="H40" s="515"/>
      <c r="I40" s="515"/>
      <c r="J40" s="515"/>
      <c r="K40" s="516"/>
      <c r="L40" s="503"/>
    </row>
    <row r="41" spans="1:12" ht="166.5" thickBot="1">
      <c r="A41" s="479"/>
      <c r="B41" s="469"/>
      <c r="C41" s="470" t="s">
        <v>5963</v>
      </c>
      <c r="D41" s="472" t="s">
        <v>5956</v>
      </c>
      <c r="E41" s="474"/>
      <c r="F41" s="469"/>
      <c r="G41" s="474"/>
      <c r="H41" s="469"/>
      <c r="I41" s="474"/>
      <c r="J41" s="471" t="s">
        <v>5477</v>
      </c>
      <c r="K41" s="475"/>
      <c r="L41" s="503"/>
    </row>
    <row r="42" spans="1:12" ht="20.25" thickBot="1">
      <c r="A42" s="479"/>
      <c r="B42" s="514" t="s">
        <v>2551</v>
      </c>
      <c r="C42" s="515"/>
      <c r="D42" s="515"/>
      <c r="E42" s="515"/>
      <c r="F42" s="515"/>
      <c r="G42" s="515"/>
      <c r="H42" s="515"/>
      <c r="I42" s="515"/>
      <c r="J42" s="515"/>
      <c r="K42" s="516"/>
      <c r="L42" s="503"/>
    </row>
    <row r="43" spans="1:12" ht="102.75" thickBot="1">
      <c r="A43" s="479"/>
      <c r="B43" s="462"/>
      <c r="C43" s="463" t="s">
        <v>5964</v>
      </c>
      <c r="D43" s="466" t="s">
        <v>4534</v>
      </c>
      <c r="E43" s="467" t="e" vm="332">
        <v>#VALUE!</v>
      </c>
      <c r="F43" s="466" t="s">
        <v>4533</v>
      </c>
      <c r="G43" s="467" t="e" vm="333">
        <v>#VALUE!</v>
      </c>
      <c r="H43" s="462"/>
      <c r="I43" s="467"/>
      <c r="J43" s="476"/>
      <c r="K43" s="468"/>
      <c r="L43" s="503"/>
    </row>
    <row r="44" spans="1:12" ht="77.25" thickBot="1">
      <c r="A44" s="479"/>
      <c r="B44" s="462"/>
      <c r="C44" s="463" t="s">
        <v>5965</v>
      </c>
      <c r="D44" s="465" t="s">
        <v>4546</v>
      </c>
      <c r="E44" s="467" t="e" vm="334">
        <v>#VALUE!</v>
      </c>
      <c r="F44" s="466" t="s">
        <v>4547</v>
      </c>
      <c r="G44" s="467" t="e" vm="335">
        <v>#VALUE!</v>
      </c>
      <c r="H44" s="462"/>
      <c r="I44" s="467"/>
      <c r="J44" s="476"/>
      <c r="K44" s="468"/>
      <c r="L44" s="503"/>
    </row>
    <row r="45" spans="1:12" ht="128.25" thickBot="1">
      <c r="A45" s="479"/>
      <c r="B45" s="462"/>
      <c r="C45" s="463" t="s">
        <v>5966</v>
      </c>
      <c r="D45" s="462"/>
      <c r="E45" s="467"/>
      <c r="F45" s="462"/>
      <c r="G45" s="467"/>
      <c r="H45" s="462"/>
      <c r="I45" s="467"/>
      <c r="J45" s="476"/>
      <c r="K45" s="468"/>
      <c r="L45" s="503"/>
    </row>
    <row r="46" spans="1:12" ht="153.75" thickBot="1">
      <c r="A46" s="479"/>
      <c r="B46" s="462"/>
      <c r="C46" s="463" t="s">
        <v>5967</v>
      </c>
      <c r="D46" s="462"/>
      <c r="E46" s="467"/>
      <c r="F46" s="462"/>
      <c r="G46" s="467"/>
      <c r="H46" s="462"/>
      <c r="I46" s="467"/>
      <c r="J46" s="476"/>
      <c r="K46" s="468"/>
      <c r="L46" s="503"/>
    </row>
    <row r="47" spans="1:12" ht="26.25" thickBot="1">
      <c r="A47" s="479"/>
      <c r="B47" s="462"/>
      <c r="C47" s="463" t="s">
        <v>5968</v>
      </c>
      <c r="D47" s="462"/>
      <c r="E47" s="467"/>
      <c r="F47" s="462"/>
      <c r="G47" s="467"/>
      <c r="H47" s="462"/>
      <c r="I47" s="467"/>
      <c r="J47" s="476"/>
      <c r="K47" s="468"/>
      <c r="L47" s="503"/>
    </row>
    <row r="48" spans="1:12" ht="26.25" thickBot="1">
      <c r="A48" s="479"/>
      <c r="B48" s="462"/>
      <c r="C48" s="463" t="s">
        <v>5969</v>
      </c>
      <c r="D48" s="462"/>
      <c r="E48" s="467"/>
      <c r="F48" s="462"/>
      <c r="G48" s="467"/>
      <c r="H48" s="462"/>
      <c r="I48" s="467"/>
      <c r="J48" s="476"/>
      <c r="K48" s="468"/>
      <c r="L48" s="503"/>
    </row>
    <row r="49" spans="1:12" ht="141" thickBot="1">
      <c r="A49" s="479"/>
      <c r="B49" s="462"/>
      <c r="C49" s="463" t="s">
        <v>5970</v>
      </c>
      <c r="D49" s="466" t="s">
        <v>5971</v>
      </c>
      <c r="E49" s="467"/>
      <c r="F49" s="465" t="s">
        <v>5972</v>
      </c>
      <c r="G49" s="467"/>
      <c r="H49" s="462"/>
      <c r="I49" s="467"/>
      <c r="J49" s="464" t="s">
        <v>5973</v>
      </c>
      <c r="K49" s="468"/>
      <c r="L49" s="503"/>
    </row>
    <row r="50" spans="1:12" ht="26.25" thickBot="1">
      <c r="A50" s="479"/>
      <c r="B50" s="462"/>
      <c r="C50" s="463" t="s">
        <v>5974</v>
      </c>
      <c r="D50" s="462"/>
      <c r="E50" s="467"/>
      <c r="F50" s="462"/>
      <c r="G50" s="467"/>
      <c r="H50" s="462"/>
      <c r="I50" s="467"/>
      <c r="J50" s="476"/>
      <c r="K50" s="468"/>
      <c r="L50" s="503"/>
    </row>
    <row r="51" spans="1:12" ht="77.25" thickBot="1">
      <c r="A51" s="479"/>
      <c r="B51" s="462"/>
      <c r="C51" s="463" t="s">
        <v>5975</v>
      </c>
      <c r="D51" s="466" t="s">
        <v>4539</v>
      </c>
      <c r="E51" s="467" t="e" vm="336">
        <v>#VALUE!</v>
      </c>
      <c r="F51" s="466" t="s">
        <v>4540</v>
      </c>
      <c r="G51" s="467" t="e" vm="337">
        <v>#VALUE!</v>
      </c>
      <c r="H51" s="462"/>
      <c r="I51" s="467"/>
      <c r="J51" s="464" t="s">
        <v>2566</v>
      </c>
      <c r="K51" s="467"/>
      <c r="L51" s="503"/>
    </row>
    <row r="52" spans="1:12" ht="115.5" thickBot="1">
      <c r="A52" s="479"/>
      <c r="B52" s="462"/>
      <c r="C52" s="463" t="s">
        <v>5976</v>
      </c>
      <c r="D52" s="465" t="s">
        <v>5977</v>
      </c>
      <c r="E52" s="467"/>
      <c r="F52" s="465" t="s">
        <v>5978</v>
      </c>
      <c r="G52" s="467"/>
      <c r="H52" s="462"/>
      <c r="I52" s="467"/>
      <c r="J52" s="464" t="s">
        <v>5979</v>
      </c>
      <c r="K52" s="468"/>
      <c r="L52" s="503"/>
    </row>
    <row r="53" spans="1:12" ht="39" thickBot="1">
      <c r="A53" s="479"/>
      <c r="B53" s="469"/>
      <c r="C53" s="470" t="s">
        <v>5980</v>
      </c>
      <c r="D53" s="469"/>
      <c r="E53" s="474"/>
      <c r="F53" s="469"/>
      <c r="G53" s="474"/>
      <c r="H53" s="469"/>
      <c r="I53" s="474"/>
      <c r="J53" s="477"/>
      <c r="K53" s="475"/>
      <c r="L53" s="503"/>
    </row>
    <row r="54" spans="1:12" ht="20.25" thickBot="1">
      <c r="A54" s="479"/>
      <c r="B54" s="514" t="s">
        <v>2522</v>
      </c>
      <c r="C54" s="515"/>
      <c r="D54" s="515"/>
      <c r="E54" s="515"/>
      <c r="F54" s="515"/>
      <c r="G54" s="515"/>
      <c r="H54" s="515"/>
      <c r="I54" s="515"/>
      <c r="J54" s="515"/>
      <c r="K54" s="516"/>
      <c r="L54" s="503"/>
    </row>
    <row r="55" spans="1:12" ht="115.5" thickBot="1">
      <c r="A55" s="479"/>
      <c r="B55" s="462"/>
      <c r="C55" s="463" t="s">
        <v>5981</v>
      </c>
      <c r="D55" s="465" t="s">
        <v>4710</v>
      </c>
      <c r="E55" s="467" t="e" vm="338">
        <v>#VALUE!</v>
      </c>
      <c r="F55" s="462"/>
      <c r="G55" s="467"/>
      <c r="H55" s="462"/>
      <c r="I55" s="467"/>
      <c r="J55" s="476"/>
      <c r="K55" s="468"/>
      <c r="L55" s="503"/>
    </row>
    <row r="56" spans="1:12" ht="90" thickBot="1">
      <c r="A56" s="479"/>
      <c r="B56" s="469"/>
      <c r="C56" s="470" t="s">
        <v>5982</v>
      </c>
      <c r="D56" s="524" t="s">
        <v>5983</v>
      </c>
      <c r="E56" s="474"/>
      <c r="F56" s="469"/>
      <c r="G56" s="474"/>
      <c r="H56" s="469"/>
      <c r="I56" s="474"/>
      <c r="J56" s="471" t="s">
        <v>5477</v>
      </c>
      <c r="K56" s="475"/>
      <c r="L56" s="503"/>
    </row>
    <row r="57" spans="1:12" ht="13.5" thickBot="1">
      <c r="A57" s="479"/>
      <c r="B57" s="480" t="s">
        <v>2497</v>
      </c>
      <c r="C57" s="481"/>
      <c r="D57" s="481"/>
      <c r="E57" s="481"/>
      <c r="F57" s="481"/>
      <c r="G57" s="481"/>
      <c r="H57" s="481"/>
      <c r="I57" s="481"/>
      <c r="J57" s="481"/>
      <c r="K57" s="482"/>
      <c r="L57" s="503"/>
    </row>
    <row r="58" spans="1:12" ht="115.5" thickBot="1">
      <c r="A58" s="479"/>
      <c r="B58" s="462"/>
      <c r="C58" s="463" t="s">
        <v>5984</v>
      </c>
      <c r="D58" s="462"/>
      <c r="E58" s="467"/>
      <c r="F58" s="462"/>
      <c r="G58" s="467"/>
      <c r="H58" s="462"/>
      <c r="I58" s="467"/>
      <c r="J58" s="476"/>
      <c r="K58" s="468"/>
      <c r="L58" s="503"/>
    </row>
    <row r="59" spans="1:12" ht="39" thickBot="1">
      <c r="A59" s="479"/>
      <c r="B59" s="462"/>
      <c r="C59" s="463" t="s">
        <v>5985</v>
      </c>
      <c r="D59" s="462"/>
      <c r="E59" s="467"/>
      <c r="F59" s="462"/>
      <c r="G59" s="467"/>
      <c r="H59" s="462"/>
      <c r="I59" s="467"/>
      <c r="J59" s="476"/>
      <c r="K59" s="468"/>
      <c r="L59" s="503"/>
    </row>
    <row r="60" spans="1:12" ht="90" thickBot="1">
      <c r="A60" s="479"/>
      <c r="B60" s="462"/>
      <c r="C60" s="463" t="s">
        <v>5986</v>
      </c>
      <c r="D60" s="466" t="s">
        <v>5987</v>
      </c>
      <c r="E60" s="467"/>
      <c r="F60" s="465" t="s">
        <v>5988</v>
      </c>
      <c r="G60" s="467"/>
      <c r="H60" s="462"/>
      <c r="I60" s="467"/>
      <c r="J60" s="463" t="s">
        <v>5989</v>
      </c>
      <c r="K60" s="468"/>
      <c r="L60" s="503"/>
    </row>
    <row r="61" spans="1:12" ht="90" thickBot="1">
      <c r="A61" s="479"/>
      <c r="B61" s="462"/>
      <c r="C61" s="463" t="s">
        <v>5990</v>
      </c>
      <c r="D61" s="466" t="s">
        <v>5987</v>
      </c>
      <c r="E61" s="467"/>
      <c r="F61" s="465" t="s">
        <v>5988</v>
      </c>
      <c r="G61" s="467"/>
      <c r="H61" s="462"/>
      <c r="I61" s="467"/>
      <c r="J61" s="464" t="s">
        <v>5991</v>
      </c>
      <c r="K61" s="468"/>
      <c r="L61" s="503"/>
    </row>
    <row r="62" spans="1:12" ht="128.25" thickBot="1">
      <c r="A62" s="479"/>
      <c r="B62" s="462"/>
      <c r="C62" s="463" t="s">
        <v>5992</v>
      </c>
      <c r="D62" s="462"/>
      <c r="E62" s="467"/>
      <c r="F62" s="462"/>
      <c r="G62" s="467"/>
      <c r="H62" s="462"/>
      <c r="I62" s="467"/>
      <c r="J62" s="476"/>
      <c r="K62" s="468"/>
      <c r="L62" s="503"/>
    </row>
    <row r="63" spans="1:12" ht="90" thickBot="1">
      <c r="A63" s="479"/>
      <c r="B63" s="472" t="s">
        <v>2776</v>
      </c>
      <c r="C63" s="477"/>
      <c r="D63" s="524" t="s">
        <v>5983</v>
      </c>
      <c r="E63" s="474"/>
      <c r="F63" s="469"/>
      <c r="G63" s="474"/>
      <c r="H63" s="469"/>
      <c r="I63" s="474"/>
      <c r="J63" s="471" t="s">
        <v>5477</v>
      </c>
      <c r="K63" s="475"/>
      <c r="L63" s="503"/>
    </row>
    <row r="64" spans="1:12" ht="20.25" thickBot="1">
      <c r="A64" s="479"/>
      <c r="B64" s="514" t="s">
        <v>2468</v>
      </c>
      <c r="C64" s="515"/>
      <c r="D64" s="515"/>
      <c r="E64" s="515"/>
      <c r="F64" s="515"/>
      <c r="G64" s="515"/>
      <c r="H64" s="515"/>
      <c r="I64" s="515"/>
      <c r="J64" s="515"/>
      <c r="K64" s="516"/>
      <c r="L64" s="503"/>
    </row>
    <row r="65" spans="1:12" ht="141" thickBot="1">
      <c r="A65" s="479"/>
      <c r="B65" s="469"/>
      <c r="C65" s="470" t="s">
        <v>5993</v>
      </c>
      <c r="D65" s="469"/>
      <c r="E65" s="474"/>
      <c r="F65" s="469"/>
      <c r="G65" s="474"/>
      <c r="H65" s="469"/>
      <c r="I65" s="474"/>
      <c r="J65" s="477"/>
      <c r="K65" s="475"/>
      <c r="L65" s="503"/>
    </row>
    <row r="66" spans="1:12" ht="13.5" thickBot="1">
      <c r="A66" s="479"/>
      <c r="B66" s="480" t="s">
        <v>2453</v>
      </c>
      <c r="C66" s="481"/>
      <c r="D66" s="481"/>
      <c r="E66" s="481"/>
      <c r="F66" s="481"/>
      <c r="G66" s="481"/>
      <c r="H66" s="481"/>
      <c r="I66" s="481"/>
      <c r="J66" s="481"/>
      <c r="K66" s="482"/>
      <c r="L66" s="503"/>
    </row>
    <row r="67" spans="1:12" ht="128.25" thickBot="1">
      <c r="A67" s="479"/>
      <c r="B67" s="462"/>
      <c r="C67" s="463" t="s">
        <v>5994</v>
      </c>
      <c r="D67" s="466" t="s">
        <v>4889</v>
      </c>
      <c r="E67" s="467"/>
      <c r="F67" s="462"/>
      <c r="G67" s="467"/>
      <c r="H67" s="462"/>
      <c r="I67" s="467"/>
      <c r="J67" s="464" t="s">
        <v>5995</v>
      </c>
      <c r="K67" s="468"/>
      <c r="L67" s="503"/>
    </row>
    <row r="68" spans="1:12" ht="102.75" thickBot="1">
      <c r="A68" s="479"/>
      <c r="B68" s="462"/>
      <c r="C68" s="463" t="s">
        <v>5996</v>
      </c>
      <c r="D68" s="466" t="s">
        <v>4889</v>
      </c>
      <c r="E68" s="467"/>
      <c r="F68" s="462"/>
      <c r="G68" s="467"/>
      <c r="H68" s="462"/>
      <c r="I68" s="467"/>
      <c r="J68" s="464" t="s">
        <v>5995</v>
      </c>
      <c r="K68" s="468"/>
      <c r="L68" s="503"/>
    </row>
    <row r="69" spans="1:12" ht="90" thickBot="1">
      <c r="A69" s="479"/>
      <c r="B69" s="462"/>
      <c r="C69" s="463" t="s">
        <v>5997</v>
      </c>
      <c r="D69" s="466" t="s">
        <v>5987</v>
      </c>
      <c r="E69" s="467"/>
      <c r="F69" s="465" t="s">
        <v>5988</v>
      </c>
      <c r="G69" s="467"/>
      <c r="H69" s="462"/>
      <c r="I69" s="467"/>
      <c r="J69" s="463" t="s">
        <v>5998</v>
      </c>
      <c r="K69" s="468"/>
      <c r="L69" s="503"/>
    </row>
    <row r="70" spans="1:12" ht="90" thickBot="1">
      <c r="A70" s="479"/>
      <c r="B70" s="462"/>
      <c r="C70" s="463" t="s">
        <v>5999</v>
      </c>
      <c r="D70" s="466" t="s">
        <v>5987</v>
      </c>
      <c r="E70" s="467"/>
      <c r="F70" s="465" t="s">
        <v>5988</v>
      </c>
      <c r="G70" s="467"/>
      <c r="H70" s="462"/>
      <c r="I70" s="467"/>
      <c r="J70" s="463" t="s">
        <v>5998</v>
      </c>
      <c r="K70" s="468"/>
      <c r="L70" s="503"/>
    </row>
    <row r="71" spans="1:12" ht="102.75" thickBot="1">
      <c r="A71" s="479"/>
      <c r="B71" s="462"/>
      <c r="C71" s="463" t="s">
        <v>6000</v>
      </c>
      <c r="D71" s="462"/>
      <c r="E71" s="467"/>
      <c r="F71" s="462"/>
      <c r="G71" s="467"/>
      <c r="H71" s="462"/>
      <c r="I71" s="467"/>
      <c r="J71" s="476"/>
      <c r="K71" s="468"/>
      <c r="L71" s="503"/>
    </row>
    <row r="72" spans="1:12" ht="115.5" thickBot="1">
      <c r="A72" s="479"/>
      <c r="B72" s="469"/>
      <c r="C72" s="470" t="s">
        <v>6001</v>
      </c>
      <c r="D72" s="472" t="s">
        <v>6002</v>
      </c>
      <c r="E72" s="474"/>
      <c r="F72" s="469"/>
      <c r="G72" s="474"/>
      <c r="H72" s="469"/>
      <c r="I72" s="474"/>
      <c r="J72" s="471" t="s">
        <v>6003</v>
      </c>
      <c r="K72" s="475"/>
      <c r="L72" s="503"/>
    </row>
    <row r="73" spans="1:12" ht="13.5" thickBot="1">
      <c r="A73" s="479"/>
      <c r="B73" s="480" t="s">
        <v>2418</v>
      </c>
      <c r="C73" s="481"/>
      <c r="D73" s="481"/>
      <c r="E73" s="481"/>
      <c r="F73" s="481"/>
      <c r="G73" s="481"/>
      <c r="H73" s="481"/>
      <c r="I73" s="481"/>
      <c r="J73" s="481"/>
      <c r="K73" s="482"/>
      <c r="L73" s="503"/>
    </row>
    <row r="74" spans="1:12" ht="153.75" thickBot="1">
      <c r="A74" s="479"/>
      <c r="B74" s="462"/>
      <c r="C74" s="463" t="s">
        <v>6004</v>
      </c>
      <c r="D74" s="462"/>
      <c r="E74" s="467"/>
      <c r="F74" s="465" t="s">
        <v>6005</v>
      </c>
      <c r="G74" s="467"/>
      <c r="H74" s="462"/>
      <c r="I74" s="467"/>
      <c r="J74" s="476"/>
      <c r="K74" s="468"/>
      <c r="L74" s="503"/>
    </row>
    <row r="75" spans="1:12" ht="90" thickBot="1">
      <c r="A75" s="479"/>
      <c r="B75" s="469"/>
      <c r="C75" s="470" t="s">
        <v>6006</v>
      </c>
      <c r="D75" s="473" t="s">
        <v>5987</v>
      </c>
      <c r="E75" s="474"/>
      <c r="F75" s="472" t="s">
        <v>5988</v>
      </c>
      <c r="G75" s="474"/>
      <c r="H75" s="472" t="s">
        <v>6007</v>
      </c>
      <c r="I75" s="474"/>
      <c r="J75" s="470" t="s">
        <v>5998</v>
      </c>
      <c r="K75" s="475"/>
      <c r="L75" s="503"/>
    </row>
    <row r="76" spans="1:12" ht="13.5" thickBot="1">
      <c r="A76" s="479"/>
      <c r="B76" s="480" t="s">
        <v>2400</v>
      </c>
      <c r="C76" s="481"/>
      <c r="D76" s="481"/>
      <c r="E76" s="481"/>
      <c r="F76" s="481"/>
      <c r="G76" s="481"/>
      <c r="H76" s="481"/>
      <c r="I76" s="481"/>
      <c r="J76" s="481"/>
      <c r="K76" s="482"/>
      <c r="L76" s="503"/>
    </row>
    <row r="77" spans="1:12" ht="230.25" thickBot="1">
      <c r="A77" s="479"/>
      <c r="B77" s="462"/>
      <c r="C77" s="463" t="s">
        <v>6008</v>
      </c>
      <c r="D77" s="462"/>
      <c r="E77" s="467"/>
      <c r="F77" s="462"/>
      <c r="G77" s="467"/>
      <c r="H77" s="462"/>
      <c r="I77" s="467"/>
      <c r="J77" s="476"/>
      <c r="K77" s="468"/>
      <c r="L77" s="503"/>
    </row>
    <row r="78" spans="1:12" ht="141" thickBot="1">
      <c r="A78" s="479"/>
      <c r="B78" s="462"/>
      <c r="C78" s="463" t="s">
        <v>6009</v>
      </c>
      <c r="D78" s="466" t="s">
        <v>6010</v>
      </c>
      <c r="E78" s="467"/>
      <c r="F78" s="462"/>
      <c r="G78" s="467"/>
      <c r="H78" s="462"/>
      <c r="I78" s="467"/>
      <c r="J78" s="463" t="s">
        <v>6011</v>
      </c>
      <c r="K78" s="468"/>
      <c r="L78" s="503"/>
    </row>
    <row r="79" spans="1:12" ht="102.75" thickBot="1">
      <c r="A79" s="479"/>
      <c r="B79" s="462"/>
      <c r="C79" s="463" t="s">
        <v>6012</v>
      </c>
      <c r="D79" s="466" t="s">
        <v>6013</v>
      </c>
      <c r="E79" s="467"/>
      <c r="F79" s="465" t="s">
        <v>6014</v>
      </c>
      <c r="G79" s="467"/>
      <c r="H79" s="462"/>
      <c r="I79" s="467"/>
      <c r="J79" s="463" t="s">
        <v>6015</v>
      </c>
      <c r="K79" s="468"/>
      <c r="L79" s="503"/>
    </row>
    <row r="80" spans="1:12" ht="102.75" thickBot="1">
      <c r="A80" s="479"/>
      <c r="B80" s="462"/>
      <c r="C80" s="463" t="s">
        <v>6016</v>
      </c>
      <c r="D80" s="466" t="s">
        <v>6013</v>
      </c>
      <c r="E80" s="467"/>
      <c r="F80" s="465" t="s">
        <v>6014</v>
      </c>
      <c r="G80" s="467"/>
      <c r="H80" s="462"/>
      <c r="I80" s="467"/>
      <c r="J80" s="463" t="s">
        <v>6015</v>
      </c>
      <c r="K80" s="468"/>
      <c r="L80" s="503"/>
    </row>
    <row r="81" spans="1:12" ht="64.5" thickBot="1">
      <c r="A81" s="479"/>
      <c r="B81" s="462"/>
      <c r="C81" s="463" t="s">
        <v>6017</v>
      </c>
      <c r="D81" s="462"/>
      <c r="E81" s="467"/>
      <c r="F81" s="465" t="s">
        <v>6005</v>
      </c>
      <c r="G81" s="467"/>
      <c r="H81" s="462"/>
      <c r="I81" s="467"/>
      <c r="J81" s="476"/>
      <c r="K81" s="468"/>
      <c r="L81" s="503"/>
    </row>
    <row r="82" spans="1:12" ht="141" thickBot="1">
      <c r="A82" s="479"/>
      <c r="B82" s="462"/>
      <c r="C82" s="463" t="s">
        <v>6018</v>
      </c>
      <c r="D82" s="466" t="s">
        <v>4889</v>
      </c>
      <c r="E82" s="467"/>
      <c r="F82" s="462"/>
      <c r="G82" s="467"/>
      <c r="H82" s="462"/>
      <c r="I82" s="467"/>
      <c r="J82" s="476"/>
      <c r="K82" s="468"/>
      <c r="L82" s="503"/>
    </row>
    <row r="83" spans="1:12" ht="153.75" thickBot="1">
      <c r="A83" s="479"/>
      <c r="B83" s="469"/>
      <c r="C83" s="470" t="s">
        <v>6019</v>
      </c>
      <c r="D83" s="469"/>
      <c r="E83" s="474"/>
      <c r="F83" s="469"/>
      <c r="G83" s="474"/>
      <c r="H83" s="469"/>
      <c r="I83" s="474"/>
      <c r="J83" s="477"/>
      <c r="K83" s="475"/>
      <c r="L83" s="503"/>
    </row>
    <row r="84" spans="1:12" ht="13.5" thickBot="1">
      <c r="A84" s="479"/>
      <c r="B84" s="480" t="s">
        <v>2377</v>
      </c>
      <c r="C84" s="481"/>
      <c r="D84" s="481"/>
      <c r="E84" s="481"/>
      <c r="F84" s="481"/>
      <c r="G84" s="481"/>
      <c r="H84" s="481"/>
      <c r="I84" s="481"/>
      <c r="J84" s="481"/>
      <c r="K84" s="482"/>
      <c r="L84" s="503"/>
    </row>
    <row r="85" spans="1:12" ht="153.75" thickBot="1">
      <c r="A85" s="479"/>
      <c r="B85" s="462"/>
      <c r="C85" s="463" t="s">
        <v>6020</v>
      </c>
      <c r="D85" s="462"/>
      <c r="E85" s="467"/>
      <c r="F85" s="462"/>
      <c r="G85" s="467"/>
      <c r="H85" s="462"/>
      <c r="I85" s="467"/>
      <c r="J85" s="476"/>
      <c r="K85" s="468"/>
      <c r="L85" s="503"/>
    </row>
    <row r="86" spans="1:12" ht="179.25" thickBot="1">
      <c r="A86" s="479"/>
      <c r="B86" s="469"/>
      <c r="C86" s="470" t="s">
        <v>6021</v>
      </c>
      <c r="D86" s="473" t="s">
        <v>6013</v>
      </c>
      <c r="E86" s="474"/>
      <c r="F86" s="472" t="s">
        <v>6014</v>
      </c>
      <c r="G86" s="474"/>
      <c r="H86" s="469"/>
      <c r="I86" s="474"/>
      <c r="J86" s="470" t="s">
        <v>6015</v>
      </c>
      <c r="K86" s="475"/>
      <c r="L86" s="503"/>
    </row>
    <row r="87" spans="1:12" ht="20.25" thickBot="1">
      <c r="A87" s="479"/>
      <c r="B87" s="525" t="s">
        <v>2347</v>
      </c>
      <c r="C87" s="526"/>
      <c r="D87" s="526"/>
      <c r="E87" s="526"/>
      <c r="F87" s="526"/>
      <c r="G87" s="526"/>
      <c r="H87" s="526"/>
      <c r="I87" s="526"/>
      <c r="J87" s="526"/>
      <c r="K87" s="527"/>
      <c r="L87" s="503"/>
    </row>
    <row r="88" spans="1:12" ht="141" thickBot="1">
      <c r="A88" s="479"/>
      <c r="B88" s="462"/>
      <c r="C88" s="463" t="s">
        <v>6022</v>
      </c>
      <c r="D88" s="466" t="s">
        <v>6010</v>
      </c>
      <c r="E88" s="467"/>
      <c r="F88" s="462"/>
      <c r="G88" s="467"/>
      <c r="H88" s="462"/>
      <c r="I88" s="467"/>
      <c r="J88" s="463" t="s">
        <v>6011</v>
      </c>
      <c r="K88" s="468"/>
      <c r="L88" s="503"/>
    </row>
    <row r="89" spans="1:12" ht="141" thickBot="1">
      <c r="A89" s="479"/>
      <c r="B89" s="469"/>
      <c r="C89" s="470" t="s">
        <v>6023</v>
      </c>
      <c r="D89" s="472" t="s">
        <v>6024</v>
      </c>
      <c r="E89" s="474"/>
      <c r="F89" s="469"/>
      <c r="G89" s="474"/>
      <c r="H89" s="469"/>
      <c r="I89" s="474"/>
      <c r="J89" s="470" t="s">
        <v>6011</v>
      </c>
      <c r="K89" s="475"/>
      <c r="L89" s="503"/>
    </row>
  </sheetData>
  <mergeCells count="15">
    <mergeCell ref="B76:K76"/>
    <mergeCell ref="B84:K84"/>
    <mergeCell ref="B87:K87"/>
    <mergeCell ref="B42:K42"/>
    <mergeCell ref="B54:K54"/>
    <mergeCell ref="B57:K57"/>
    <mergeCell ref="B64:K64"/>
    <mergeCell ref="B66:K66"/>
    <mergeCell ref="B73:K73"/>
    <mergeCell ref="B3:K3"/>
    <mergeCell ref="B14:K14"/>
    <mergeCell ref="B18:K18"/>
    <mergeCell ref="B26:K26"/>
    <mergeCell ref="B30:K30"/>
    <mergeCell ref="B40:K40"/>
  </mergeCells>
  <hyperlinks>
    <hyperlink ref="B3" r:id="rId1" display="https://wiki.warthunder.com/Category:Japan_ground_vehicles" xr:uid="{EB1DA983-D979-4FFF-ABCE-0DF39C79C220}"/>
    <hyperlink ref="D4" r:id="rId2" display="https://imgur.com/a/5mSFTd8" xr:uid="{95785CC7-B44D-477D-87D4-E67A62F02B37}"/>
    <hyperlink ref="F4" r:id="rId3" display="https://imgur.com/a/IteEEAm" xr:uid="{8AD1C55A-D002-43BB-AC57-C2E418097405}"/>
    <hyperlink ref="J4" r:id="rId4" display="https://m1garand.exblog.jp/24709473/" xr:uid="{5D1ABFF8-F37B-44A7-B362-D029E90893A3}"/>
    <hyperlink ref="F8" r:id="rId5" display="https://imgur.com/a/IteEEAm" xr:uid="{5104233A-7063-42A5-AC8F-C883A1D3F496}"/>
    <hyperlink ref="J8" r:id="rId6" display="https://youtu.be/OzhGnu1HjyA?t=677" xr:uid="{C69E4929-C847-45E9-963D-7491E537D36A}"/>
    <hyperlink ref="D15" r:id="rId7" display="https://imgur.com/a/5mSFTd8" xr:uid="{8BEEE92F-BB49-49EB-B260-FA8A074276AD}"/>
    <hyperlink ref="F15" r:id="rId8" display="https://imgur.com/a/IteEEAm" xr:uid="{E97AC6FA-0FAA-4494-8820-5087F03A7487}"/>
    <hyperlink ref="J15" r:id="rId9" display="https://m1garand.exblog.jp/24709473/" xr:uid="{030A5A8F-C490-4A2F-880F-B7E455C1AD03}"/>
    <hyperlink ref="F20" r:id="rId10" display="https://imgur.com/a/IteEEAm" xr:uid="{59C60CE7-47F5-412B-A591-F89FD651535E}"/>
    <hyperlink ref="D24" r:id="rId11" display="https://imgur.com/a/BFj3VZd" xr:uid="{331C7EAE-3D78-41B9-AFF9-83A7093D576B}"/>
    <hyperlink ref="J24" r:id="rId12" display="https://www.bits.de/NRANEU/others/amd-us-archive/Fm44-2%2856%29.pdf" xr:uid="{424B9EEE-BC86-46D7-9781-6F934E78EAD8}"/>
    <hyperlink ref="D31" r:id="rId13" display="https://imgur.com/a/6CxgGxb" xr:uid="{BB05BC7C-E9F7-4300-9512-C210F1C53E6B}"/>
    <hyperlink ref="F31" r:id="rId14" display="https://imgur.com/a/T94vPuy" xr:uid="{4C653E06-9379-477E-9BEE-51DA497E3294}"/>
    <hyperlink ref="F32" r:id="rId15" display="https://imgur.com/a/IteEEAm" xr:uid="{280D38F0-FA44-4C09-9347-DDF7CA379CB4}"/>
    <hyperlink ref="J32" r:id="rId16" display="https://community.gaijin.net/issues/p/warthunder/i/eCzNgOA5pVSO" xr:uid="{764C5AD5-6E41-40E3-80C2-B3C6EA6D85DD}"/>
    <hyperlink ref="J33" r:id="rId17" display="https://community.gaijin.net/issues/p/warthunder/i/TkrAKWQNKqti" xr:uid="{9F7B4752-7241-4AF4-A105-5F86D666C077}"/>
    <hyperlink ref="J34" r:id="rId18" display="https://community.gaijin.net/issues/p/warthunder/i/TkrAKWQNKqti" xr:uid="{4E143A5F-7458-451F-AF8A-FDB72EF10F84}"/>
    <hyperlink ref="J35" r:id="rId19" display="https://community.gaijin.net/issues/p/warthunder/i/TkrAKWQNKqti" xr:uid="{D59CBF48-1CCA-4681-825D-8461663D5CA2}"/>
    <hyperlink ref="J36" r:id="rId20" display="https://community.gaijin.net/issues/p/warthunder/i/TkrAKWQNKqti" xr:uid="{EE358AB1-1065-41C1-9ACE-E5F5AEEEF494}"/>
    <hyperlink ref="D37" r:id="rId21" display="https://imgur.com/a/FA2Uf8R" xr:uid="{227D12B3-7AA0-455D-BCB0-09BC54541E27}"/>
    <hyperlink ref="F37" r:id="rId22" display="https://imgur.com/a/u3qVtwU" xr:uid="{A6926A3D-3D41-4059-9893-6705E7E2FC7E}"/>
    <hyperlink ref="J41" r:id="rId23" display="https://community.gaijin.net/issues/p/warthunder/i/TkrAKWQNKqti" xr:uid="{A65432A0-FDDA-4CC5-8439-0AD404B65E9F}"/>
    <hyperlink ref="D43" r:id="rId24" display="https://imgur.com/a/6CxgGxb" xr:uid="{333F207F-8786-4D1C-B389-E4A00478814C}"/>
    <hyperlink ref="F43" r:id="rId25" display="https://imgur.com/a/fAOD4Sc" xr:uid="{32393A2F-78E4-43E7-AD68-08D6B98F9946}"/>
    <hyperlink ref="F44" r:id="rId26" display="https://imgur.com/a/K3ssmAK" xr:uid="{AC705C9B-8F88-40DC-8B08-18B9FC02FD16}"/>
    <hyperlink ref="D49" r:id="rId27" display="https://imgur.com/a/tcppLGA" xr:uid="{AF02AFD1-AA19-46CC-A5BA-8E4470F796CA}"/>
    <hyperlink ref="J49" r:id="rId28" display="http://ameblo.jp/" xr:uid="{A57EE513-8CC3-4349-92F6-C144CEB83CFF}"/>
    <hyperlink ref="D51" r:id="rId29" display="https://imgur.com/a/6CxgGxb" xr:uid="{9C799716-0A6A-402C-A420-D7869001AB17}"/>
    <hyperlink ref="F51" r:id="rId30" display="https://imgur.com/a/u3qVtwU" xr:uid="{945AB72D-0B56-4159-8D68-8AD4FF8E083F}"/>
    <hyperlink ref="J51" r:id="rId31" display="http://afvdb.50megs.com/usa/90mmgmcm36.html" xr:uid="{5B23142A-209C-4E57-9A30-8ADCC44B24BE}"/>
    <hyperlink ref="J52" r:id="rId32" display="https://community.gaijin.net/issues/p/warthunder/i/m5ViXlcgMh1E" xr:uid="{33150D4D-5D6F-4847-B83F-E01BB2C739C1}"/>
    <hyperlink ref="J56" r:id="rId33" display="https://community.gaijin.net/issues/p/warthunder/i/TkrAKWQNKqti" xr:uid="{6822A5D3-789F-40E0-84D2-A64F485262ED}"/>
    <hyperlink ref="B57" r:id="rId34" display="https://wiki.warthunder.com/Category:Japan_ground_vehicles" xr:uid="{93708A64-D96F-485A-8E58-8AFA0DEEF421}"/>
    <hyperlink ref="D60" r:id="rId35" display="https://imgur.com/a/type-74-telescope-Phaoa05" xr:uid="{2514971E-FDFB-41A6-9FBA-E2CE111E767A}"/>
    <hyperlink ref="D61" r:id="rId36" display="https://imgur.com/a/type-74-telescope-Phaoa05" xr:uid="{4637A56D-E8B1-4DFD-87CD-362894064A85}"/>
    <hyperlink ref="J61" r:id="rId37" display="https://web.archive.org/web/20020830035408/http:/jda-clearing.jda.go.jp/kunrei/i_fd/iz1987xd9002c.html" xr:uid="{A7B4EE10-B65F-485A-8512-847F7725DCC0}"/>
    <hyperlink ref="J63" r:id="rId38" display="https://community.gaijin.net/issues/p/warthunder/i/TkrAKWQNKqti" xr:uid="{3BCA6AA5-DD7D-4AC6-8AB3-0AF56A910CB4}"/>
    <hyperlink ref="B66" r:id="rId39" display="https://wiki.warthunder.com/Category:Japan_ground_vehicles" xr:uid="{AC030869-B027-4ED1-B9A5-06D353A08F72}"/>
    <hyperlink ref="D67" r:id="rId40" display="https://imgur.com/a/97cufOG" xr:uid="{092B7CD7-92A3-4989-8F83-5C73DE5BE8C6}"/>
    <hyperlink ref="J67" r:id="rId41" display="http://fleet7.nce.buttobi.net/Dcimt/Dcim0020-0025.html" xr:uid="{DFA1C657-31E6-4D8D-BE7F-362077EB2468}"/>
    <hyperlink ref="D68" r:id="rId42" display="https://imgur.com/a/mbsLwLI" xr:uid="{D1A165F6-511B-4B55-8792-39841911F87B}"/>
    <hyperlink ref="J68" r:id="rId43" display="http://fleet7.nce.buttobi.net/Dcimt/Dcim0020-0025.html" xr:uid="{59750E3A-D61A-43CA-9539-D0547969F15F}"/>
    <hyperlink ref="D69" r:id="rId44" display="https://imgur.com/a/type-74-telescope-Phaoa05" xr:uid="{B6D82204-29D5-4988-BF07-6B22C0B4CE8D}"/>
    <hyperlink ref="D70" r:id="rId45" display="https://imgur.com/a/type-74-telescope-Phaoa05" xr:uid="{AFA7A2A1-76BC-42A9-BAB7-83642149627E}"/>
    <hyperlink ref="J72" r:id="rId46" display="https://web.archive.org/web/20030513114344fw_/http:/jda-clearing.jda.go.jp/kunrei/i_fd/iz1987d8008.html" xr:uid="{5CD0953C-A87F-4B8D-BE17-B52CE74B65F2}"/>
    <hyperlink ref="B73" r:id="rId47" display="https://wiki.warthunder.com/Category:Japan_ground_vehicles" xr:uid="{818E4602-9F25-4D73-A0A9-E05B66078E29}"/>
    <hyperlink ref="D75" r:id="rId48" display="https://imgur.com/a/type-74-telescope-Phaoa05" xr:uid="{D3D3A048-CD09-4BAB-B82D-89E083180D73}"/>
    <hyperlink ref="B76" r:id="rId49" display="https://wiki.warthunder.com/Category:Japan_ground_vehicles" xr:uid="{ADF2D5A9-DC88-4B7E-B7BE-BAD9BEB41F97}"/>
    <hyperlink ref="D78" r:id="rId50" display="https://imgur.com/a/GtomSBU" xr:uid="{BA2D3F2B-F3B4-47FE-9158-0AE99D67FB9A}"/>
    <hyperlink ref="D79" r:id="rId51" display="https://imgur.com/a/hbDMjLL" xr:uid="{B5723A3C-E498-4A74-B2C8-957A29CB924C}"/>
    <hyperlink ref="D80" r:id="rId52" display="https://imgur.com/a/hbDMjLL" xr:uid="{420C18C9-0050-444F-BD1C-8AB9F0E6F60F}"/>
    <hyperlink ref="D82" r:id="rId53" display="https://imgur.com/a/BkQRRCM" xr:uid="{57E1ECAA-74CA-4776-88CF-AD7F83DD871B}"/>
    <hyperlink ref="B84" r:id="rId54" display="https://wiki.warthunder.com/Category:Japan_ground_vehicles" xr:uid="{33550FD4-6C76-47D7-BC7C-F1EB33224DD6}"/>
    <hyperlink ref="D86" r:id="rId55" display="https://imgur.com/a/hbDMjLL" xr:uid="{3A0D0840-195F-498A-9B68-1705F6F79F84}"/>
    <hyperlink ref="D88" r:id="rId56" display="https://imgur.com/a/GtomSBU" xr:uid="{569F1046-D70D-4648-86A0-4599C204D0D1}"/>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EAEFB-E1D2-457D-86E8-10E1979BAE0D}">
  <dimension ref="A1:L102"/>
  <sheetViews>
    <sheetView workbookViewId="0">
      <selection sqref="A1:L102"/>
    </sheetView>
  </sheetViews>
  <sheetFormatPr defaultRowHeight="12.75"/>
  <sheetData>
    <row r="1" spans="1:12" ht="13.5" thickBot="1">
      <c r="A1" s="503"/>
      <c r="B1" s="458"/>
      <c r="C1" s="458"/>
      <c r="D1" s="458"/>
      <c r="E1" s="458"/>
      <c r="F1" s="458"/>
      <c r="G1" s="458"/>
      <c r="H1" s="458"/>
      <c r="I1" s="458"/>
      <c r="J1" s="458"/>
      <c r="K1" s="458"/>
      <c r="L1" s="503"/>
    </row>
    <row r="2" spans="1:12" ht="39" thickBot="1">
      <c r="A2" s="479"/>
      <c r="B2" s="461" t="s">
        <v>1006</v>
      </c>
      <c r="C2" s="461" t="s">
        <v>2672</v>
      </c>
      <c r="D2" s="461" t="s">
        <v>2671</v>
      </c>
      <c r="E2" s="461" t="s">
        <v>2670</v>
      </c>
      <c r="F2" s="461" t="s">
        <v>2669</v>
      </c>
      <c r="G2" s="461" t="s">
        <v>2668</v>
      </c>
      <c r="H2" s="461" t="s">
        <v>2667</v>
      </c>
      <c r="I2" s="461" t="s">
        <v>2666</v>
      </c>
      <c r="J2" s="461" t="s">
        <v>2665</v>
      </c>
      <c r="K2" s="461" t="s">
        <v>2664</v>
      </c>
      <c r="L2" s="503"/>
    </row>
    <row r="3" spans="1:12" ht="13.5" thickBot="1">
      <c r="A3" s="479"/>
      <c r="B3" s="480" t="s">
        <v>2663</v>
      </c>
      <c r="C3" s="481"/>
      <c r="D3" s="481"/>
      <c r="E3" s="481"/>
      <c r="F3" s="481"/>
      <c r="G3" s="481"/>
      <c r="H3" s="481"/>
      <c r="I3" s="481"/>
      <c r="J3" s="481"/>
      <c r="K3" s="482"/>
      <c r="L3" s="503"/>
    </row>
    <row r="4" spans="1:12" ht="64.5" thickBot="1">
      <c r="A4" s="479"/>
      <c r="B4" s="462" t="e" vm="339">
        <v>#VALUE!</v>
      </c>
      <c r="C4" s="463" t="s">
        <v>5804</v>
      </c>
      <c r="D4" s="465" t="s">
        <v>5805</v>
      </c>
      <c r="E4" s="467" t="e" vm="340">
        <v>#VALUE!</v>
      </c>
      <c r="F4" s="462"/>
      <c r="G4" s="467"/>
      <c r="H4" s="462"/>
      <c r="I4" s="467"/>
      <c r="J4" s="476"/>
      <c r="K4" s="468"/>
      <c r="L4" s="503"/>
    </row>
    <row r="5" spans="1:12" ht="51.75" thickBot="1">
      <c r="A5" s="479"/>
      <c r="B5" s="462" t="e" vm="341">
        <v>#VALUE!</v>
      </c>
      <c r="C5" s="463" t="s">
        <v>5806</v>
      </c>
      <c r="D5" s="465" t="s">
        <v>4936</v>
      </c>
      <c r="E5" s="467" t="e" vm="342">
        <v>#VALUE!</v>
      </c>
      <c r="F5" s="465" t="s">
        <v>4937</v>
      </c>
      <c r="G5" s="467" t="e" vm="343">
        <v>#VALUE!</v>
      </c>
      <c r="H5" s="462"/>
      <c r="I5" s="467"/>
      <c r="J5" s="476"/>
      <c r="K5" s="468"/>
      <c r="L5" s="503"/>
    </row>
    <row r="6" spans="1:12" ht="51.75" thickBot="1">
      <c r="A6" s="479"/>
      <c r="B6" s="462" t="e" vm="344">
        <v>#VALUE!</v>
      </c>
      <c r="C6" s="463" t="s">
        <v>5807</v>
      </c>
      <c r="D6" s="462"/>
      <c r="E6" s="467"/>
      <c r="F6" s="462"/>
      <c r="G6" s="467"/>
      <c r="H6" s="462"/>
      <c r="I6" s="467"/>
      <c r="J6" s="476"/>
      <c r="K6" s="468"/>
      <c r="L6" s="503"/>
    </row>
    <row r="7" spans="1:12" ht="102.75" thickBot="1">
      <c r="A7" s="479"/>
      <c r="B7" s="462" t="e" vm="345">
        <v>#VALUE!</v>
      </c>
      <c r="C7" s="463" t="s">
        <v>5808</v>
      </c>
      <c r="D7" s="465" t="s">
        <v>5809</v>
      </c>
      <c r="E7" s="467" t="e" vm="346">
        <v>#VALUE!</v>
      </c>
      <c r="F7" s="462"/>
      <c r="G7" s="467"/>
      <c r="H7" s="462"/>
      <c r="I7" s="467"/>
      <c r="J7" s="476"/>
      <c r="K7" s="468"/>
      <c r="L7" s="503"/>
    </row>
    <row r="8" spans="1:12" ht="77.25" thickBot="1">
      <c r="A8" s="479"/>
      <c r="B8" s="462" t="e" vm="347">
        <v>#VALUE!</v>
      </c>
      <c r="C8" s="463" t="s">
        <v>5810</v>
      </c>
      <c r="D8" s="465" t="s">
        <v>5811</v>
      </c>
      <c r="E8" s="467" t="e" vm="348">
        <v>#VALUE!</v>
      </c>
      <c r="F8" s="465" t="s">
        <v>5812</v>
      </c>
      <c r="G8" s="467" t="e" vm="349">
        <v>#VALUE!</v>
      </c>
      <c r="H8" s="462"/>
      <c r="I8" s="467"/>
      <c r="J8" s="476"/>
      <c r="K8" s="468"/>
      <c r="L8" s="503"/>
    </row>
    <row r="9" spans="1:12" ht="26.25" thickBot="1">
      <c r="A9" s="479"/>
      <c r="B9" s="469" t="e" vm="350">
        <v>#VALUE!</v>
      </c>
      <c r="C9" s="470" t="s">
        <v>4949</v>
      </c>
      <c r="D9" s="472" t="s">
        <v>4950</v>
      </c>
      <c r="E9" s="474" t="e" vm="351">
        <v>#VALUE!</v>
      </c>
      <c r="F9" s="469"/>
      <c r="G9" s="474"/>
      <c r="H9" s="469"/>
      <c r="I9" s="474"/>
      <c r="J9" s="477"/>
      <c r="K9" s="475"/>
      <c r="L9" s="503"/>
    </row>
    <row r="10" spans="1:12" ht="20.25" thickBot="1">
      <c r="A10" s="479"/>
      <c r="B10" s="514" t="s">
        <v>2642</v>
      </c>
      <c r="C10" s="515"/>
      <c r="D10" s="515"/>
      <c r="E10" s="515"/>
      <c r="F10" s="515"/>
      <c r="G10" s="515"/>
      <c r="H10" s="515"/>
      <c r="I10" s="515"/>
      <c r="J10" s="515"/>
      <c r="K10" s="516"/>
      <c r="L10" s="503"/>
    </row>
    <row r="11" spans="1:12" ht="51.75" thickBot="1">
      <c r="A11" s="479"/>
      <c r="B11" s="469"/>
      <c r="C11" s="470" t="s">
        <v>5813</v>
      </c>
      <c r="D11" s="472" t="s">
        <v>4936</v>
      </c>
      <c r="E11" s="474" t="e" vm="342">
        <v>#VALUE!</v>
      </c>
      <c r="F11" s="472" t="s">
        <v>4937</v>
      </c>
      <c r="G11" s="474" t="e" vm="343">
        <v>#VALUE!</v>
      </c>
      <c r="H11" s="469"/>
      <c r="I11" s="474"/>
      <c r="J11" s="477"/>
      <c r="K11" s="475"/>
      <c r="L11" s="503"/>
    </row>
    <row r="12" spans="1:12" ht="20.25" thickBot="1">
      <c r="A12" s="479"/>
      <c r="B12" s="514" t="s">
        <v>2631</v>
      </c>
      <c r="C12" s="515"/>
      <c r="D12" s="515"/>
      <c r="E12" s="515"/>
      <c r="F12" s="515"/>
      <c r="G12" s="515"/>
      <c r="H12" s="515"/>
      <c r="I12" s="515"/>
      <c r="J12" s="515"/>
      <c r="K12" s="516"/>
      <c r="L12" s="503"/>
    </row>
    <row r="13" spans="1:12" ht="64.5" thickBot="1">
      <c r="A13" s="479"/>
      <c r="B13" s="462"/>
      <c r="C13" s="463" t="s">
        <v>5814</v>
      </c>
      <c r="D13" s="462"/>
      <c r="E13" s="467"/>
      <c r="F13" s="462"/>
      <c r="G13" s="467"/>
      <c r="H13" s="462"/>
      <c r="I13" s="467"/>
      <c r="J13" s="476"/>
      <c r="K13" s="468"/>
      <c r="L13" s="503"/>
    </row>
    <row r="14" spans="1:12" ht="51.75" thickBot="1">
      <c r="A14" s="479"/>
      <c r="B14" s="462"/>
      <c r="C14" s="463" t="s">
        <v>5815</v>
      </c>
      <c r="D14" s="465" t="s">
        <v>5805</v>
      </c>
      <c r="E14" s="467" t="e" vm="340">
        <v>#VALUE!</v>
      </c>
      <c r="F14" s="466" t="s">
        <v>5691</v>
      </c>
      <c r="G14" s="467" t="e" vm="352">
        <v>#VALUE!</v>
      </c>
      <c r="H14" s="462"/>
      <c r="I14" s="467"/>
      <c r="J14" s="476"/>
      <c r="K14" s="468"/>
      <c r="L14" s="503"/>
    </row>
    <row r="15" spans="1:12" ht="115.5" thickBot="1">
      <c r="A15" s="479"/>
      <c r="B15" s="462"/>
      <c r="C15" s="463" t="s">
        <v>5816</v>
      </c>
      <c r="D15" s="466" t="s">
        <v>5708</v>
      </c>
      <c r="E15" s="467" t="e" vm="353">
        <v>#VALUE!</v>
      </c>
      <c r="F15" s="465" t="s">
        <v>5709</v>
      </c>
      <c r="G15" s="467"/>
      <c r="H15" s="462"/>
      <c r="I15" s="467"/>
      <c r="J15" s="476"/>
      <c r="K15" s="468"/>
      <c r="L15" s="503"/>
    </row>
    <row r="16" spans="1:12" ht="64.5" thickBot="1">
      <c r="A16" s="479"/>
      <c r="B16" s="462"/>
      <c r="C16" s="463" t="s">
        <v>5817</v>
      </c>
      <c r="D16" s="462"/>
      <c r="E16" s="467"/>
      <c r="F16" s="462"/>
      <c r="G16" s="467"/>
      <c r="H16" s="462"/>
      <c r="I16" s="467"/>
      <c r="J16" s="476"/>
      <c r="K16" s="468"/>
      <c r="L16" s="503"/>
    </row>
    <row r="17" spans="1:12" ht="77.25" thickBot="1">
      <c r="A17" s="479"/>
      <c r="B17" s="462"/>
      <c r="C17" s="463" t="s">
        <v>5818</v>
      </c>
      <c r="D17" s="466" t="s">
        <v>4525</v>
      </c>
      <c r="E17" s="467" t="e" vm="352">
        <v>#VALUE!</v>
      </c>
      <c r="F17" s="466" t="s">
        <v>4524</v>
      </c>
      <c r="G17" s="467" t="e" vm="354">
        <v>#VALUE!</v>
      </c>
      <c r="H17" s="462"/>
      <c r="I17" s="467"/>
      <c r="J17" s="476"/>
      <c r="K17" s="468"/>
      <c r="L17" s="503"/>
    </row>
    <row r="18" spans="1:12" ht="204.75" thickBot="1">
      <c r="A18" s="479"/>
      <c r="B18" s="462"/>
      <c r="C18" s="463" t="s">
        <v>5819</v>
      </c>
      <c r="D18" s="466" t="s">
        <v>5549</v>
      </c>
      <c r="E18" s="467" t="e" vm="355">
        <v>#VALUE!</v>
      </c>
      <c r="F18" s="462"/>
      <c r="G18" s="467"/>
      <c r="H18" s="462"/>
      <c r="I18" s="467"/>
      <c r="J18" s="476"/>
      <c r="K18" s="468"/>
      <c r="L18" s="503"/>
    </row>
    <row r="19" spans="1:12" ht="115.5" thickBot="1">
      <c r="A19" s="479"/>
      <c r="B19" s="462"/>
      <c r="C19" s="463" t="s">
        <v>5820</v>
      </c>
      <c r="D19" s="462"/>
      <c r="E19" s="467"/>
      <c r="F19" s="462"/>
      <c r="G19" s="467"/>
      <c r="H19" s="462"/>
      <c r="I19" s="467"/>
      <c r="J19" s="476"/>
      <c r="K19" s="468"/>
      <c r="L19" s="503"/>
    </row>
    <row r="20" spans="1:12" ht="90" thickBot="1">
      <c r="A20" s="479"/>
      <c r="B20" s="469"/>
      <c r="C20" s="470" t="s">
        <v>5821</v>
      </c>
      <c r="D20" s="472" t="s">
        <v>5822</v>
      </c>
      <c r="E20" s="474" t="e" vm="356">
        <v>#VALUE!</v>
      </c>
      <c r="F20" s="469"/>
      <c r="G20" s="474"/>
      <c r="H20" s="469"/>
      <c r="I20" s="474"/>
      <c r="J20" s="477"/>
      <c r="K20" s="475"/>
      <c r="L20" s="503"/>
    </row>
    <row r="21" spans="1:12" ht="20.25" thickBot="1">
      <c r="A21" s="479"/>
      <c r="B21" s="514" t="s">
        <v>2612</v>
      </c>
      <c r="C21" s="515"/>
      <c r="D21" s="515"/>
      <c r="E21" s="515"/>
      <c r="F21" s="515"/>
      <c r="G21" s="515"/>
      <c r="H21" s="515"/>
      <c r="I21" s="515"/>
      <c r="J21" s="515"/>
      <c r="K21" s="516"/>
      <c r="L21" s="503"/>
    </row>
    <row r="22" spans="1:12" ht="102.75" thickBot="1">
      <c r="A22" s="479"/>
      <c r="B22" s="462"/>
      <c r="C22" s="463" t="s">
        <v>5823</v>
      </c>
      <c r="D22" s="462"/>
      <c r="E22" s="467"/>
      <c r="F22" s="462"/>
      <c r="G22" s="467"/>
      <c r="H22" s="462"/>
      <c r="I22" s="467"/>
      <c r="J22" s="476"/>
      <c r="K22" s="468"/>
      <c r="L22" s="503"/>
    </row>
    <row r="23" spans="1:12" ht="128.25" thickBot="1">
      <c r="A23" s="479"/>
      <c r="B23" s="469"/>
      <c r="C23" s="470" t="s">
        <v>5824</v>
      </c>
      <c r="D23" s="473" t="s">
        <v>4736</v>
      </c>
      <c r="E23" s="474" t="e" vm="357">
        <v>#VALUE!</v>
      </c>
      <c r="F23" s="469"/>
      <c r="G23" s="474"/>
      <c r="H23" s="469"/>
      <c r="I23" s="474"/>
      <c r="J23" s="477"/>
      <c r="K23" s="475"/>
      <c r="L23" s="503"/>
    </row>
    <row r="24" spans="1:12" ht="20.25" thickBot="1">
      <c r="A24" s="479"/>
      <c r="B24" s="514" t="s">
        <v>2591</v>
      </c>
      <c r="C24" s="515"/>
      <c r="D24" s="515"/>
      <c r="E24" s="515"/>
      <c r="F24" s="515"/>
      <c r="G24" s="515"/>
      <c r="H24" s="515"/>
      <c r="I24" s="515"/>
      <c r="J24" s="515"/>
      <c r="K24" s="516"/>
      <c r="L24" s="503"/>
    </row>
    <row r="25" spans="1:12" ht="128.25" thickBot="1">
      <c r="A25" s="479"/>
      <c r="B25" s="462"/>
      <c r="C25" s="463" t="s">
        <v>5825</v>
      </c>
      <c r="D25" s="462"/>
      <c r="E25" s="467"/>
      <c r="F25" s="462"/>
      <c r="G25" s="467"/>
      <c r="H25" s="462"/>
      <c r="I25" s="467"/>
      <c r="J25" s="476"/>
      <c r="K25" s="468"/>
      <c r="L25" s="503"/>
    </row>
    <row r="26" spans="1:12" ht="39" thickBot="1">
      <c r="A26" s="479"/>
      <c r="B26" s="462"/>
      <c r="C26" s="463" t="s">
        <v>5826</v>
      </c>
      <c r="D26" s="465" t="s">
        <v>5027</v>
      </c>
      <c r="E26" s="467" t="e" vm="358">
        <v>#VALUE!</v>
      </c>
      <c r="F26" s="462"/>
      <c r="G26" s="467"/>
      <c r="H26" s="462"/>
      <c r="I26" s="467"/>
      <c r="J26" s="476"/>
      <c r="K26" s="468"/>
      <c r="L26" s="503"/>
    </row>
    <row r="27" spans="1:12" ht="90" thickBot="1">
      <c r="A27" s="479"/>
      <c r="B27" s="462"/>
      <c r="C27" s="463" t="s">
        <v>5827</v>
      </c>
      <c r="D27" s="462"/>
      <c r="E27" s="467"/>
      <c r="F27" s="462"/>
      <c r="G27" s="467"/>
      <c r="H27" s="462"/>
      <c r="I27" s="467"/>
      <c r="J27" s="476"/>
      <c r="K27" s="468"/>
      <c r="L27" s="503"/>
    </row>
    <row r="28" spans="1:12" ht="102.75" thickBot="1">
      <c r="A28" s="479"/>
      <c r="B28" s="462"/>
      <c r="C28" s="463" t="s">
        <v>5828</v>
      </c>
      <c r="D28" s="466" t="s">
        <v>4534</v>
      </c>
      <c r="E28" s="467" t="e" vm="359">
        <v>#VALUE!</v>
      </c>
      <c r="F28" s="466" t="s">
        <v>4533</v>
      </c>
      <c r="G28" s="467" t="e" vm="360">
        <v>#VALUE!</v>
      </c>
      <c r="H28" s="462"/>
      <c r="I28" s="467"/>
      <c r="J28" s="476"/>
      <c r="K28" s="468"/>
      <c r="L28" s="503"/>
    </row>
    <row r="29" spans="1:12" ht="115.5" thickBot="1">
      <c r="A29" s="479"/>
      <c r="B29" s="462"/>
      <c r="C29" s="463" t="s">
        <v>5829</v>
      </c>
      <c r="D29" s="465" t="s">
        <v>5385</v>
      </c>
      <c r="E29" s="467" t="e" vm="361">
        <v>#VALUE!</v>
      </c>
      <c r="F29" s="462"/>
      <c r="G29" s="467"/>
      <c r="H29" s="462"/>
      <c r="I29" s="467"/>
      <c r="J29" s="476"/>
      <c r="K29" s="468"/>
      <c r="L29" s="503"/>
    </row>
    <row r="30" spans="1:12" ht="128.25" thickBot="1">
      <c r="A30" s="479"/>
      <c r="B30" s="462"/>
      <c r="C30" s="463" t="s">
        <v>5830</v>
      </c>
      <c r="D30" s="462"/>
      <c r="E30" s="467"/>
      <c r="F30" s="462"/>
      <c r="G30" s="467"/>
      <c r="H30" s="462"/>
      <c r="I30" s="467"/>
      <c r="J30" s="476"/>
      <c r="K30" s="468"/>
      <c r="L30" s="503"/>
    </row>
    <row r="31" spans="1:12" ht="64.5" thickBot="1">
      <c r="A31" s="479"/>
      <c r="B31" s="469"/>
      <c r="C31" s="470" t="s">
        <v>5831</v>
      </c>
      <c r="D31" s="472" t="s">
        <v>5029</v>
      </c>
      <c r="E31" s="474" t="e" vm="362">
        <v>#VALUE!</v>
      </c>
      <c r="F31" s="469"/>
      <c r="G31" s="474"/>
      <c r="H31" s="469"/>
      <c r="I31" s="474"/>
      <c r="J31" s="477"/>
      <c r="K31" s="475"/>
      <c r="L31" s="503"/>
    </row>
    <row r="32" spans="1:12" ht="20.25" thickBot="1">
      <c r="A32" s="479"/>
      <c r="B32" s="514" t="s">
        <v>2565</v>
      </c>
      <c r="C32" s="515"/>
      <c r="D32" s="515"/>
      <c r="E32" s="515"/>
      <c r="F32" s="515"/>
      <c r="G32" s="515"/>
      <c r="H32" s="515"/>
      <c r="I32" s="515"/>
      <c r="J32" s="515"/>
      <c r="K32" s="516"/>
      <c r="L32" s="503"/>
    </row>
    <row r="33" spans="1:12" ht="128.25" thickBot="1">
      <c r="A33" s="479"/>
      <c r="B33" s="469"/>
      <c r="C33" s="470" t="s">
        <v>5832</v>
      </c>
      <c r="D33" s="472" t="s">
        <v>4546</v>
      </c>
      <c r="E33" s="474" t="e" vm="363">
        <v>#VALUE!</v>
      </c>
      <c r="F33" s="473" t="s">
        <v>4547</v>
      </c>
      <c r="G33" s="474" t="e" vm="364">
        <v>#VALUE!</v>
      </c>
      <c r="H33" s="469"/>
      <c r="I33" s="474"/>
      <c r="J33" s="477"/>
      <c r="K33" s="475"/>
      <c r="L33" s="503"/>
    </row>
    <row r="34" spans="1:12" ht="20.25" thickBot="1">
      <c r="A34" s="479"/>
      <c r="B34" s="514" t="s">
        <v>2551</v>
      </c>
      <c r="C34" s="515"/>
      <c r="D34" s="515"/>
      <c r="E34" s="515"/>
      <c r="F34" s="515"/>
      <c r="G34" s="515"/>
      <c r="H34" s="515"/>
      <c r="I34" s="515"/>
      <c r="J34" s="515"/>
      <c r="K34" s="516"/>
      <c r="L34" s="503"/>
    </row>
    <row r="35" spans="1:12" ht="90" thickBot="1">
      <c r="A35" s="479"/>
      <c r="B35" s="462"/>
      <c r="C35" s="463" t="s">
        <v>5833</v>
      </c>
      <c r="D35" s="465" t="s">
        <v>5834</v>
      </c>
      <c r="E35" s="467" t="e" vm="100">
        <v>#VALUE!</v>
      </c>
      <c r="F35" s="465" t="s">
        <v>5041</v>
      </c>
      <c r="G35" s="467" t="e" vm="365">
        <v>#VALUE!</v>
      </c>
      <c r="H35" s="462"/>
      <c r="I35" s="467"/>
      <c r="J35" s="476"/>
      <c r="K35" s="468"/>
      <c r="L35" s="503"/>
    </row>
    <row r="36" spans="1:12" ht="77.25" thickBot="1">
      <c r="A36" s="479"/>
      <c r="B36" s="462"/>
      <c r="C36" s="463" t="s">
        <v>5835</v>
      </c>
      <c r="D36" s="466" t="s">
        <v>5098</v>
      </c>
      <c r="E36" s="467" t="e" vm="366">
        <v>#VALUE!</v>
      </c>
      <c r="F36" s="462"/>
      <c r="G36" s="467"/>
      <c r="H36" s="462"/>
      <c r="I36" s="467"/>
      <c r="J36" s="476"/>
      <c r="K36" s="468"/>
      <c r="L36" s="503"/>
    </row>
    <row r="37" spans="1:12" ht="64.5" thickBot="1">
      <c r="A37" s="479"/>
      <c r="B37" s="462"/>
      <c r="C37" s="463" t="s">
        <v>5836</v>
      </c>
      <c r="D37" s="466" t="s">
        <v>5098</v>
      </c>
      <c r="E37" s="467" t="e" vm="366">
        <v>#VALUE!</v>
      </c>
      <c r="F37" s="462"/>
      <c r="G37" s="467"/>
      <c r="H37" s="462"/>
      <c r="I37" s="467"/>
      <c r="J37" s="476"/>
      <c r="K37" s="468"/>
      <c r="L37" s="503"/>
    </row>
    <row r="38" spans="1:12" ht="90" thickBot="1">
      <c r="A38" s="479"/>
      <c r="B38" s="462"/>
      <c r="C38" s="463" t="s">
        <v>5837</v>
      </c>
      <c r="D38" s="462"/>
      <c r="E38" s="467"/>
      <c r="F38" s="462"/>
      <c r="G38" s="467"/>
      <c r="H38" s="462"/>
      <c r="I38" s="467"/>
      <c r="J38" s="476"/>
      <c r="K38" s="468"/>
      <c r="L38" s="503"/>
    </row>
    <row r="39" spans="1:12" ht="102.75" thickBot="1">
      <c r="A39" s="479"/>
      <c r="B39" s="462"/>
      <c r="C39" s="463" t="s">
        <v>5838</v>
      </c>
      <c r="D39" s="462"/>
      <c r="E39" s="467"/>
      <c r="F39" s="462"/>
      <c r="G39" s="467"/>
      <c r="H39" s="462"/>
      <c r="I39" s="467"/>
      <c r="J39" s="476"/>
      <c r="K39" s="468"/>
      <c r="L39" s="503"/>
    </row>
    <row r="40" spans="1:12" ht="115.5" thickBot="1">
      <c r="A40" s="479"/>
      <c r="B40" s="462"/>
      <c r="C40" s="463" t="s">
        <v>5839</v>
      </c>
      <c r="D40" s="465" t="s">
        <v>5058</v>
      </c>
      <c r="E40" s="467" t="e" vm="367">
        <v>#VALUE!</v>
      </c>
      <c r="F40" s="465" t="s">
        <v>5059</v>
      </c>
      <c r="G40" s="467" t="e" vm="368">
        <v>#VALUE!</v>
      </c>
      <c r="H40" s="462"/>
      <c r="I40" s="467"/>
      <c r="J40" s="476"/>
      <c r="K40" s="468"/>
      <c r="L40" s="503"/>
    </row>
    <row r="41" spans="1:12" ht="115.5" thickBot="1">
      <c r="A41" s="479"/>
      <c r="B41" s="462"/>
      <c r="C41" s="463" t="s">
        <v>5840</v>
      </c>
      <c r="D41" s="465" t="s">
        <v>5061</v>
      </c>
      <c r="E41" s="467" t="e" vm="369">
        <v>#VALUE!</v>
      </c>
      <c r="F41" s="462"/>
      <c r="G41" s="467"/>
      <c r="H41" s="462"/>
      <c r="I41" s="467"/>
      <c r="J41" s="476"/>
      <c r="K41" s="468"/>
      <c r="L41" s="503"/>
    </row>
    <row r="42" spans="1:12" ht="102.75" thickBot="1">
      <c r="A42" s="479"/>
      <c r="B42" s="462" t="e" vm="370">
        <v>#VALUE!</v>
      </c>
      <c r="C42" s="463" t="s">
        <v>5841</v>
      </c>
      <c r="D42" s="466" t="s">
        <v>5043</v>
      </c>
      <c r="E42" s="467" t="e" vm="371">
        <v>#VALUE!</v>
      </c>
      <c r="F42" s="462"/>
      <c r="G42" s="467"/>
      <c r="H42" s="462"/>
      <c r="I42" s="467"/>
      <c r="J42" s="463" t="s">
        <v>5044</v>
      </c>
      <c r="K42" s="468"/>
      <c r="L42" s="503"/>
    </row>
    <row r="43" spans="1:12" ht="115.5" thickBot="1">
      <c r="A43" s="479"/>
      <c r="B43" s="462"/>
      <c r="C43" s="463" t="s">
        <v>5842</v>
      </c>
      <c r="D43" s="462"/>
      <c r="E43" s="467"/>
      <c r="F43" s="462"/>
      <c r="G43" s="467"/>
      <c r="H43" s="462"/>
      <c r="I43" s="467"/>
      <c r="J43" s="476"/>
      <c r="K43" s="468"/>
      <c r="L43" s="503"/>
    </row>
    <row r="44" spans="1:12" ht="90" thickBot="1">
      <c r="A44" s="479"/>
      <c r="B44" s="462"/>
      <c r="C44" s="463" t="s">
        <v>5843</v>
      </c>
      <c r="D44" s="466" t="s">
        <v>5575</v>
      </c>
      <c r="E44" s="467" t="e" vm="372">
        <v>#VALUE!</v>
      </c>
      <c r="F44" s="465" t="s">
        <v>5738</v>
      </c>
      <c r="G44" s="467" t="e" vm="373">
        <v>#VALUE!</v>
      </c>
      <c r="H44" s="462"/>
      <c r="I44" s="467"/>
      <c r="J44" s="476"/>
      <c r="K44" s="468"/>
      <c r="L44" s="503"/>
    </row>
    <row r="45" spans="1:12" ht="39" thickBot="1">
      <c r="A45" s="479"/>
      <c r="B45" s="462"/>
      <c r="C45" s="463" t="s">
        <v>5844</v>
      </c>
      <c r="D45" s="465" t="s">
        <v>5034</v>
      </c>
      <c r="E45" s="467"/>
      <c r="F45" s="462"/>
      <c r="G45" s="467"/>
      <c r="H45" s="462"/>
      <c r="I45" s="467"/>
      <c r="J45" s="476"/>
      <c r="K45" s="468"/>
      <c r="L45" s="503"/>
    </row>
    <row r="46" spans="1:12" ht="39" thickBot="1">
      <c r="A46" s="479"/>
      <c r="B46" s="462"/>
      <c r="C46" s="463" t="s">
        <v>5845</v>
      </c>
      <c r="D46" s="465" t="s">
        <v>5070</v>
      </c>
      <c r="E46" s="467" t="e" vm="374">
        <v>#VALUE!</v>
      </c>
      <c r="F46" s="462"/>
      <c r="G46" s="467"/>
      <c r="H46" s="462"/>
      <c r="I46" s="467"/>
      <c r="J46" s="476"/>
      <c r="K46" s="468"/>
      <c r="L46" s="503"/>
    </row>
    <row r="47" spans="1:12" ht="115.5" thickBot="1">
      <c r="A47" s="479"/>
      <c r="B47" s="469"/>
      <c r="C47" s="470" t="s">
        <v>5846</v>
      </c>
      <c r="D47" s="473" t="s">
        <v>5847</v>
      </c>
      <c r="E47" s="474"/>
      <c r="F47" s="469"/>
      <c r="G47" s="474"/>
      <c r="H47" s="469"/>
      <c r="I47" s="474"/>
      <c r="J47" s="470" t="s">
        <v>5044</v>
      </c>
      <c r="K47" s="475"/>
      <c r="L47" s="503"/>
    </row>
    <row r="48" spans="1:12" ht="20.25" thickBot="1">
      <c r="A48" s="479"/>
      <c r="B48" s="514" t="s">
        <v>2522</v>
      </c>
      <c r="C48" s="515"/>
      <c r="D48" s="515"/>
      <c r="E48" s="515"/>
      <c r="F48" s="515"/>
      <c r="G48" s="515"/>
      <c r="H48" s="515"/>
      <c r="I48" s="515"/>
      <c r="J48" s="515"/>
      <c r="K48" s="516"/>
      <c r="L48" s="503"/>
    </row>
    <row r="49" spans="1:12" ht="64.5" thickBot="1">
      <c r="A49" s="479"/>
      <c r="B49" s="462"/>
      <c r="C49" s="463" t="s">
        <v>5848</v>
      </c>
      <c r="D49" s="465" t="s">
        <v>5834</v>
      </c>
      <c r="E49" s="467" t="e" vm="375">
        <v>#VALUE!</v>
      </c>
      <c r="F49" s="465" t="s">
        <v>5041</v>
      </c>
      <c r="G49" s="467" t="e" vm="376">
        <v>#VALUE!</v>
      </c>
      <c r="H49" s="462"/>
      <c r="I49" s="467"/>
      <c r="J49" s="476"/>
      <c r="K49" s="468"/>
      <c r="L49" s="503"/>
    </row>
    <row r="50" spans="1:12" ht="64.5" thickBot="1">
      <c r="A50" s="479"/>
      <c r="B50" s="462"/>
      <c r="C50" s="463" t="s">
        <v>5849</v>
      </c>
      <c r="D50" s="462"/>
      <c r="E50" s="467"/>
      <c r="F50" s="462"/>
      <c r="G50" s="467"/>
      <c r="H50" s="462"/>
      <c r="I50" s="467"/>
      <c r="J50" s="476"/>
      <c r="K50" s="468"/>
      <c r="L50" s="503"/>
    </row>
    <row r="51" spans="1:12" ht="166.5" thickBot="1">
      <c r="A51" s="479"/>
      <c r="B51" s="469"/>
      <c r="C51" s="470" t="s">
        <v>5850</v>
      </c>
      <c r="D51" s="472" t="s">
        <v>5058</v>
      </c>
      <c r="E51" s="474" t="e" vm="377">
        <v>#VALUE!</v>
      </c>
      <c r="F51" s="472" t="s">
        <v>5851</v>
      </c>
      <c r="G51" s="467" t="e" vm="378">
        <v>#VALUE!</v>
      </c>
      <c r="H51" s="469"/>
      <c r="I51" s="474"/>
      <c r="J51" s="477"/>
      <c r="K51" s="475"/>
      <c r="L51" s="503"/>
    </row>
    <row r="52" spans="1:12" ht="20.25" thickBot="1">
      <c r="A52" s="479"/>
      <c r="B52" s="521" t="s">
        <v>2497</v>
      </c>
      <c r="C52" s="522"/>
      <c r="D52" s="522"/>
      <c r="E52" s="522"/>
      <c r="F52" s="522"/>
      <c r="G52" s="522"/>
      <c r="H52" s="522"/>
      <c r="I52" s="522"/>
      <c r="J52" s="522"/>
      <c r="K52" s="523"/>
      <c r="L52" s="503"/>
    </row>
    <row r="53" spans="1:12" ht="64.5" thickBot="1">
      <c r="A53" s="479"/>
      <c r="B53" s="462"/>
      <c r="C53" s="463" t="s">
        <v>5852</v>
      </c>
      <c r="D53" s="466" t="s">
        <v>5098</v>
      </c>
      <c r="E53" s="467" t="e" vm="379">
        <v>#VALUE!</v>
      </c>
      <c r="F53" s="462"/>
      <c r="G53" s="467"/>
      <c r="H53" s="462"/>
      <c r="I53" s="467"/>
      <c r="J53" s="476"/>
      <c r="K53" s="468"/>
      <c r="L53" s="503"/>
    </row>
    <row r="54" spans="1:12" ht="102.75" thickBot="1">
      <c r="A54" s="479"/>
      <c r="B54" s="462"/>
      <c r="C54" s="463" t="s">
        <v>5853</v>
      </c>
      <c r="D54" s="465" t="s">
        <v>5854</v>
      </c>
      <c r="E54" s="467"/>
      <c r="F54" s="462"/>
      <c r="G54" s="467"/>
      <c r="H54" s="462"/>
      <c r="I54" s="467"/>
      <c r="J54" s="464" t="s">
        <v>5605</v>
      </c>
      <c r="K54" s="468"/>
      <c r="L54" s="503"/>
    </row>
    <row r="55" spans="1:12" ht="102.75" thickBot="1">
      <c r="A55" s="479"/>
      <c r="B55" s="462"/>
      <c r="C55" s="463" t="s">
        <v>5855</v>
      </c>
      <c r="D55" s="466" t="s">
        <v>5275</v>
      </c>
      <c r="E55" s="467" t="e" vm="380">
        <v>#VALUE!</v>
      </c>
      <c r="F55" s="466" t="s">
        <v>4826</v>
      </c>
      <c r="G55" s="467" t="e" vm="381">
        <v>#VALUE!</v>
      </c>
      <c r="H55" s="462"/>
      <c r="I55" s="467"/>
      <c r="J55" s="476"/>
      <c r="K55" s="468"/>
      <c r="L55" s="503"/>
    </row>
    <row r="56" spans="1:12" ht="77.25" thickBot="1">
      <c r="A56" s="479"/>
      <c r="B56" s="462"/>
      <c r="C56" s="463" t="s">
        <v>5856</v>
      </c>
      <c r="D56" s="466" t="s">
        <v>4889</v>
      </c>
      <c r="E56" s="467"/>
      <c r="F56" s="462"/>
      <c r="G56" s="467"/>
      <c r="H56" s="462"/>
      <c r="I56" s="467"/>
      <c r="J56" s="476"/>
      <c r="K56" s="468"/>
      <c r="L56" s="503"/>
    </row>
    <row r="57" spans="1:12" ht="77.25" thickBot="1">
      <c r="A57" s="479"/>
      <c r="B57" s="462"/>
      <c r="C57" s="463" t="s">
        <v>5857</v>
      </c>
      <c r="D57" s="466" t="s">
        <v>5858</v>
      </c>
      <c r="E57" s="467"/>
      <c r="F57" s="466" t="s">
        <v>5859</v>
      </c>
      <c r="G57" s="467"/>
      <c r="H57" s="462"/>
      <c r="I57" s="467"/>
      <c r="J57" s="464" t="s">
        <v>5860</v>
      </c>
      <c r="K57" s="468"/>
      <c r="L57" s="503"/>
    </row>
    <row r="58" spans="1:12" ht="102.75" thickBot="1">
      <c r="A58" s="479"/>
      <c r="B58" s="462"/>
      <c r="C58" s="463" t="s">
        <v>5861</v>
      </c>
      <c r="D58" s="465" t="s">
        <v>5124</v>
      </c>
      <c r="E58" s="467" t="e" vm="382">
        <v>#VALUE!</v>
      </c>
      <c r="F58" s="462"/>
      <c r="G58" s="467"/>
      <c r="H58" s="462"/>
      <c r="I58" s="467"/>
      <c r="J58" s="476"/>
      <c r="K58" s="468"/>
      <c r="L58" s="503"/>
    </row>
    <row r="59" spans="1:12" ht="13.5" thickBot="1">
      <c r="A59" s="479"/>
      <c r="B59" s="462"/>
      <c r="C59" s="463" t="s">
        <v>5862</v>
      </c>
      <c r="D59" s="462"/>
      <c r="E59" s="467"/>
      <c r="F59" s="462"/>
      <c r="G59" s="467"/>
      <c r="H59" s="462"/>
      <c r="I59" s="467"/>
      <c r="J59" s="476"/>
      <c r="K59" s="468"/>
      <c r="L59" s="503"/>
    </row>
    <row r="60" spans="1:12" ht="153.75" thickBot="1">
      <c r="A60" s="479"/>
      <c r="B60" s="469"/>
      <c r="C60" s="470" t="s">
        <v>5863</v>
      </c>
      <c r="D60" s="472" t="s">
        <v>4901</v>
      </c>
      <c r="E60" s="474" t="e" vm="383">
        <v>#VALUE!</v>
      </c>
      <c r="F60" s="469"/>
      <c r="G60" s="474"/>
      <c r="H60" s="469"/>
      <c r="I60" s="474"/>
      <c r="J60" s="477"/>
      <c r="K60" s="475"/>
      <c r="L60" s="503"/>
    </row>
    <row r="61" spans="1:12" ht="20.25" thickBot="1">
      <c r="A61" s="479"/>
      <c r="B61" s="514" t="s">
        <v>2468</v>
      </c>
      <c r="C61" s="515"/>
      <c r="D61" s="515"/>
      <c r="E61" s="515"/>
      <c r="F61" s="515"/>
      <c r="G61" s="515"/>
      <c r="H61" s="515"/>
      <c r="I61" s="515"/>
      <c r="J61" s="515"/>
      <c r="K61" s="516"/>
      <c r="L61" s="503"/>
    </row>
    <row r="62" spans="1:12" ht="77.25" thickBot="1">
      <c r="A62" s="479"/>
      <c r="B62" s="462"/>
      <c r="C62" s="463" t="s">
        <v>5864</v>
      </c>
      <c r="D62" s="466" t="s">
        <v>4889</v>
      </c>
      <c r="E62" s="467"/>
      <c r="F62" s="462"/>
      <c r="G62" s="467"/>
      <c r="H62" s="462"/>
      <c r="I62" s="467"/>
      <c r="J62" s="476"/>
      <c r="K62" s="468"/>
      <c r="L62" s="503"/>
    </row>
    <row r="63" spans="1:12" ht="102.75" thickBot="1">
      <c r="A63" s="479"/>
      <c r="B63" s="462"/>
      <c r="C63" s="463" t="s">
        <v>5865</v>
      </c>
      <c r="D63" s="466" t="s">
        <v>5858</v>
      </c>
      <c r="E63" s="467"/>
      <c r="F63" s="466" t="s">
        <v>5859</v>
      </c>
      <c r="G63" s="467"/>
      <c r="H63" s="462"/>
      <c r="I63" s="467"/>
      <c r="J63" s="464" t="s">
        <v>5860</v>
      </c>
      <c r="K63" s="468"/>
      <c r="L63" s="503"/>
    </row>
    <row r="64" spans="1:12" ht="141" thickBot="1">
      <c r="A64" s="479"/>
      <c r="B64" s="469"/>
      <c r="C64" s="470" t="s">
        <v>5866</v>
      </c>
      <c r="D64" s="473" t="s">
        <v>5867</v>
      </c>
      <c r="E64" s="474"/>
      <c r="F64" s="469"/>
      <c r="G64" s="474"/>
      <c r="H64" s="469"/>
      <c r="I64" s="474"/>
      <c r="J64" s="470" t="s">
        <v>5044</v>
      </c>
      <c r="K64" s="475"/>
      <c r="L64" s="503"/>
    </row>
    <row r="65" spans="1:12" ht="13.5" thickBot="1">
      <c r="A65" s="479"/>
      <c r="B65" s="480" t="s">
        <v>2453</v>
      </c>
      <c r="C65" s="481"/>
      <c r="D65" s="481"/>
      <c r="E65" s="481"/>
      <c r="F65" s="481"/>
      <c r="G65" s="481"/>
      <c r="H65" s="481"/>
      <c r="I65" s="481"/>
      <c r="J65" s="481"/>
      <c r="K65" s="482"/>
      <c r="L65" s="503"/>
    </row>
    <row r="66" spans="1:12" ht="102.75" thickBot="1">
      <c r="A66" s="479"/>
      <c r="B66" s="462"/>
      <c r="C66" s="463" t="s">
        <v>5868</v>
      </c>
      <c r="D66" s="465" t="s">
        <v>5869</v>
      </c>
      <c r="E66" s="467"/>
      <c r="F66" s="462"/>
      <c r="G66" s="467"/>
      <c r="H66" s="462"/>
      <c r="I66" s="467"/>
      <c r="J66" s="476"/>
      <c r="K66" s="468"/>
      <c r="L66" s="503"/>
    </row>
    <row r="67" spans="1:12" ht="166.5" thickBot="1">
      <c r="A67" s="479"/>
      <c r="B67" s="462"/>
      <c r="C67" s="463" t="s">
        <v>5870</v>
      </c>
      <c r="D67" s="466" t="s">
        <v>5871</v>
      </c>
      <c r="E67" s="467" t="e" vm="384">
        <v>#VALUE!</v>
      </c>
      <c r="F67" s="462"/>
      <c r="G67" s="467"/>
      <c r="H67" s="462"/>
      <c r="I67" s="467"/>
      <c r="J67" s="463" t="s">
        <v>2438</v>
      </c>
      <c r="K67" s="468"/>
      <c r="L67" s="503"/>
    </row>
    <row r="68" spans="1:12" ht="192" thickBot="1">
      <c r="A68" s="479"/>
      <c r="B68" s="462"/>
      <c r="C68" s="463" t="s">
        <v>5872</v>
      </c>
      <c r="D68" s="466" t="s">
        <v>5871</v>
      </c>
      <c r="E68" s="467" t="e" vm="384">
        <v>#VALUE!</v>
      </c>
      <c r="F68" s="462"/>
      <c r="G68" s="467"/>
      <c r="H68" s="462"/>
      <c r="I68" s="467"/>
      <c r="J68" s="463" t="s">
        <v>5873</v>
      </c>
      <c r="K68" s="468"/>
      <c r="L68" s="503"/>
    </row>
    <row r="69" spans="1:12" ht="90" thickBot="1">
      <c r="A69" s="479"/>
      <c r="B69" s="462"/>
      <c r="C69" s="463" t="s">
        <v>5874</v>
      </c>
      <c r="D69" s="462"/>
      <c r="E69" s="467"/>
      <c r="F69" s="462"/>
      <c r="G69" s="467"/>
      <c r="H69" s="462"/>
      <c r="I69" s="467"/>
      <c r="J69" s="476"/>
      <c r="K69" s="468"/>
      <c r="L69" s="503"/>
    </row>
    <row r="70" spans="1:12" ht="77.25" thickBot="1">
      <c r="A70" s="479"/>
      <c r="B70" s="462"/>
      <c r="C70" s="463" t="s">
        <v>5875</v>
      </c>
      <c r="D70" s="462"/>
      <c r="E70" s="467"/>
      <c r="F70" s="462"/>
      <c r="G70" s="467"/>
      <c r="H70" s="462"/>
      <c r="I70" s="467"/>
      <c r="J70" s="476"/>
      <c r="K70" s="468"/>
      <c r="L70" s="503"/>
    </row>
    <row r="71" spans="1:12" ht="77.25" thickBot="1">
      <c r="A71" s="479"/>
      <c r="B71" s="462"/>
      <c r="C71" s="463" t="s">
        <v>5876</v>
      </c>
      <c r="D71" s="462"/>
      <c r="E71" s="467"/>
      <c r="F71" s="462"/>
      <c r="G71" s="467"/>
      <c r="H71" s="462"/>
      <c r="I71" s="467"/>
      <c r="J71" s="476"/>
      <c r="K71" s="468"/>
      <c r="L71" s="503"/>
    </row>
    <row r="72" spans="1:12" ht="77.25" thickBot="1">
      <c r="A72" s="479"/>
      <c r="B72" s="462"/>
      <c r="C72" s="463" t="s">
        <v>5877</v>
      </c>
      <c r="D72" s="466" t="s">
        <v>5878</v>
      </c>
      <c r="E72" s="467"/>
      <c r="F72" s="462"/>
      <c r="G72" s="467"/>
      <c r="H72" s="462"/>
      <c r="I72" s="467"/>
      <c r="J72" s="464" t="s">
        <v>5879</v>
      </c>
      <c r="K72" s="468"/>
      <c r="L72" s="503"/>
    </row>
    <row r="73" spans="1:12" ht="102.75" thickBot="1">
      <c r="A73" s="479"/>
      <c r="B73" s="462"/>
      <c r="C73" s="463" t="s">
        <v>5880</v>
      </c>
      <c r="D73" s="466" t="s">
        <v>4889</v>
      </c>
      <c r="E73" s="467"/>
      <c r="F73" s="462"/>
      <c r="G73" s="467"/>
      <c r="H73" s="462"/>
      <c r="I73" s="467"/>
      <c r="J73" s="463" t="s">
        <v>5881</v>
      </c>
      <c r="K73" s="468"/>
      <c r="L73" s="503"/>
    </row>
    <row r="74" spans="1:12" ht="90" thickBot="1">
      <c r="A74" s="479"/>
      <c r="B74" s="462"/>
      <c r="C74" s="463" t="s">
        <v>5882</v>
      </c>
      <c r="D74" s="465" t="s">
        <v>4901</v>
      </c>
      <c r="E74" s="467" t="e" vm="383">
        <v>#VALUE!</v>
      </c>
      <c r="F74" s="462"/>
      <c r="G74" s="467"/>
      <c r="H74" s="462"/>
      <c r="I74" s="467"/>
      <c r="J74" s="476"/>
      <c r="K74" s="468"/>
      <c r="L74" s="503"/>
    </row>
    <row r="75" spans="1:12" ht="90" thickBot="1">
      <c r="A75" s="479"/>
      <c r="B75" s="462"/>
      <c r="C75" s="463" t="s">
        <v>5883</v>
      </c>
      <c r="D75" s="466" t="s">
        <v>4889</v>
      </c>
      <c r="E75" s="467"/>
      <c r="F75" s="462"/>
      <c r="G75" s="467"/>
      <c r="H75" s="462"/>
      <c r="I75" s="467"/>
      <c r="J75" s="464" t="s">
        <v>5884</v>
      </c>
      <c r="K75" s="478" t="s">
        <v>5885</v>
      </c>
      <c r="L75" s="503"/>
    </row>
    <row r="76" spans="1:12" ht="115.5" thickBot="1">
      <c r="A76" s="479"/>
      <c r="B76" s="462"/>
      <c r="C76" s="463" t="s">
        <v>5886</v>
      </c>
      <c r="D76" s="465" t="s">
        <v>5887</v>
      </c>
      <c r="E76" s="467"/>
      <c r="F76" s="462"/>
      <c r="G76" s="467"/>
      <c r="H76" s="462"/>
      <c r="I76" s="467"/>
      <c r="J76" s="463" t="s">
        <v>5888</v>
      </c>
      <c r="K76" s="468"/>
      <c r="L76" s="503"/>
    </row>
    <row r="77" spans="1:12" ht="90" thickBot="1">
      <c r="A77" s="479"/>
      <c r="B77" s="469"/>
      <c r="C77" s="470" t="s">
        <v>5889</v>
      </c>
      <c r="D77" s="472" t="s">
        <v>5890</v>
      </c>
      <c r="E77" s="474"/>
      <c r="F77" s="469"/>
      <c r="G77" s="474"/>
      <c r="H77" s="469"/>
      <c r="I77" s="474"/>
      <c r="J77" s="477"/>
      <c r="K77" s="475"/>
      <c r="L77" s="503"/>
    </row>
    <row r="78" spans="1:12" ht="13.5" thickBot="1">
      <c r="A78" s="479"/>
      <c r="B78" s="480" t="s">
        <v>2418</v>
      </c>
      <c r="C78" s="481"/>
      <c r="D78" s="481"/>
      <c r="E78" s="481"/>
      <c r="F78" s="481"/>
      <c r="G78" s="481"/>
      <c r="H78" s="481"/>
      <c r="I78" s="481"/>
      <c r="J78" s="481"/>
      <c r="K78" s="482"/>
      <c r="L78" s="503"/>
    </row>
    <row r="79" spans="1:12" ht="153.75" thickBot="1">
      <c r="A79" s="479"/>
      <c r="B79" s="462"/>
      <c r="C79" s="463" t="s">
        <v>5891</v>
      </c>
      <c r="D79" s="462"/>
      <c r="E79" s="467"/>
      <c r="F79" s="462"/>
      <c r="G79" s="467"/>
      <c r="H79" s="462"/>
      <c r="I79" s="467"/>
      <c r="J79" s="476"/>
      <c r="K79" s="468"/>
      <c r="L79" s="503"/>
    </row>
    <row r="80" spans="1:12" ht="90" thickBot="1">
      <c r="A80" s="479"/>
      <c r="B80" s="462"/>
      <c r="C80" s="463" t="s">
        <v>5892</v>
      </c>
      <c r="D80" s="465" t="s">
        <v>5887</v>
      </c>
      <c r="E80" s="467"/>
      <c r="F80" s="462"/>
      <c r="G80" s="467"/>
      <c r="H80" s="462"/>
      <c r="I80" s="467"/>
      <c r="J80" s="476"/>
      <c r="K80" s="468"/>
      <c r="L80" s="503"/>
    </row>
    <row r="81" spans="1:12" ht="77.25" thickBot="1">
      <c r="A81" s="479"/>
      <c r="B81" s="462"/>
      <c r="C81" s="463" t="s">
        <v>5893</v>
      </c>
      <c r="D81" s="466" t="s">
        <v>5878</v>
      </c>
      <c r="E81" s="467"/>
      <c r="F81" s="462"/>
      <c r="G81" s="467"/>
      <c r="H81" s="462"/>
      <c r="I81" s="467"/>
      <c r="J81" s="464" t="s">
        <v>5894</v>
      </c>
      <c r="K81" s="468"/>
      <c r="L81" s="503"/>
    </row>
    <row r="82" spans="1:12" ht="102.75" thickBot="1">
      <c r="A82" s="479"/>
      <c r="B82" s="469"/>
      <c r="C82" s="470" t="s">
        <v>5895</v>
      </c>
      <c r="D82" s="472" t="s">
        <v>5151</v>
      </c>
      <c r="E82" s="474" t="e" vm="385">
        <v>#VALUE!</v>
      </c>
      <c r="F82" s="472" t="s">
        <v>5152</v>
      </c>
      <c r="G82" s="474" t="e" vm="386">
        <v>#VALUE!</v>
      </c>
      <c r="H82" s="469"/>
      <c r="I82" s="474"/>
      <c r="J82" s="477"/>
      <c r="K82" s="475"/>
      <c r="L82" s="503"/>
    </row>
    <row r="83" spans="1:12" ht="13.5" thickBot="1">
      <c r="A83" s="479"/>
      <c r="B83" s="480" t="s">
        <v>2400</v>
      </c>
      <c r="C83" s="481"/>
      <c r="D83" s="481"/>
      <c r="E83" s="481"/>
      <c r="F83" s="481"/>
      <c r="G83" s="481"/>
      <c r="H83" s="481"/>
      <c r="I83" s="481"/>
      <c r="J83" s="481"/>
      <c r="K83" s="482"/>
      <c r="L83" s="503"/>
    </row>
    <row r="84" spans="1:12" ht="102.75" thickBot="1">
      <c r="A84" s="479"/>
      <c r="B84" s="462"/>
      <c r="C84" s="463" t="s">
        <v>5896</v>
      </c>
      <c r="D84" s="466" t="s">
        <v>5897</v>
      </c>
      <c r="E84" s="467"/>
      <c r="F84" s="466" t="s">
        <v>5898</v>
      </c>
      <c r="G84" s="467"/>
      <c r="H84" s="462"/>
      <c r="I84" s="467"/>
      <c r="J84" s="464" t="s">
        <v>5899</v>
      </c>
      <c r="K84" s="468"/>
      <c r="L84" s="503"/>
    </row>
    <row r="85" spans="1:12" ht="90" thickBot="1">
      <c r="A85" s="479"/>
      <c r="B85" s="462"/>
      <c r="C85" s="463" t="s">
        <v>5900</v>
      </c>
      <c r="D85" s="465" t="s">
        <v>5887</v>
      </c>
      <c r="E85" s="467"/>
      <c r="F85" s="462"/>
      <c r="G85" s="467"/>
      <c r="H85" s="462"/>
      <c r="I85" s="467"/>
      <c r="J85" s="463" t="s">
        <v>5888</v>
      </c>
      <c r="K85" s="468"/>
      <c r="L85" s="503"/>
    </row>
    <row r="86" spans="1:12" ht="179.25" thickBot="1">
      <c r="A86" s="479"/>
      <c r="B86" s="462"/>
      <c r="C86" s="463" t="s">
        <v>5901</v>
      </c>
      <c r="D86" s="465" t="s">
        <v>5902</v>
      </c>
      <c r="E86" s="467"/>
      <c r="F86" s="462"/>
      <c r="G86" s="467"/>
      <c r="H86" s="462"/>
      <c r="I86" s="467"/>
      <c r="J86" s="464" t="s">
        <v>5903</v>
      </c>
      <c r="K86" s="468"/>
      <c r="L86" s="503"/>
    </row>
    <row r="87" spans="1:12" ht="166.5" thickBot="1">
      <c r="A87" s="479"/>
      <c r="B87" s="462"/>
      <c r="C87" s="463" t="s">
        <v>5904</v>
      </c>
      <c r="D87" s="465" t="s">
        <v>5905</v>
      </c>
      <c r="E87" s="467"/>
      <c r="F87" s="462"/>
      <c r="G87" s="467"/>
      <c r="H87" s="462"/>
      <c r="I87" s="467"/>
      <c r="J87" s="464" t="s">
        <v>5903</v>
      </c>
      <c r="K87" s="468"/>
      <c r="L87" s="503"/>
    </row>
    <row r="88" spans="1:12" ht="153.75" thickBot="1">
      <c r="A88" s="479"/>
      <c r="B88" s="462"/>
      <c r="C88" s="463" t="s">
        <v>5906</v>
      </c>
      <c r="D88" s="462"/>
      <c r="E88" s="467"/>
      <c r="F88" s="462"/>
      <c r="G88" s="467"/>
      <c r="H88" s="462"/>
      <c r="I88" s="467"/>
      <c r="J88" s="476"/>
      <c r="K88" s="468"/>
      <c r="L88" s="503"/>
    </row>
    <row r="89" spans="1:12" ht="102.75" thickBot="1">
      <c r="A89" s="479"/>
      <c r="B89" s="462"/>
      <c r="C89" s="463" t="s">
        <v>5907</v>
      </c>
      <c r="D89" s="466" t="s">
        <v>4889</v>
      </c>
      <c r="E89" s="467"/>
      <c r="F89" s="462"/>
      <c r="G89" s="467"/>
      <c r="H89" s="462"/>
      <c r="I89" s="467"/>
      <c r="J89" s="464" t="s">
        <v>5169</v>
      </c>
      <c r="K89" s="468"/>
      <c r="L89" s="503"/>
    </row>
    <row r="90" spans="1:12" ht="90" thickBot="1">
      <c r="A90" s="479"/>
      <c r="B90" s="462"/>
      <c r="C90" s="463" t="s">
        <v>5908</v>
      </c>
      <c r="D90" s="466" t="s">
        <v>5909</v>
      </c>
      <c r="E90" s="467"/>
      <c r="F90" s="466" t="s">
        <v>5440</v>
      </c>
      <c r="G90" s="467"/>
      <c r="H90" s="462"/>
      <c r="I90" s="467"/>
      <c r="J90" s="463" t="s">
        <v>5910</v>
      </c>
      <c r="K90" s="468"/>
      <c r="L90" s="503"/>
    </row>
    <row r="91" spans="1:12" ht="90" thickBot="1">
      <c r="A91" s="479"/>
      <c r="B91" s="469"/>
      <c r="C91" s="470" t="s">
        <v>5911</v>
      </c>
      <c r="D91" s="473" t="s">
        <v>4889</v>
      </c>
      <c r="E91" s="474"/>
      <c r="F91" s="469"/>
      <c r="G91" s="474"/>
      <c r="H91" s="469"/>
      <c r="I91" s="474"/>
      <c r="J91" s="471" t="s">
        <v>5169</v>
      </c>
      <c r="K91" s="475"/>
      <c r="L91" s="503"/>
    </row>
    <row r="92" spans="1:12" ht="13.5" thickBot="1">
      <c r="A92" s="479"/>
      <c r="B92" s="480" t="s">
        <v>2377</v>
      </c>
      <c r="C92" s="481"/>
      <c r="D92" s="481"/>
      <c r="E92" s="481"/>
      <c r="F92" s="481"/>
      <c r="G92" s="481"/>
      <c r="H92" s="481"/>
      <c r="I92" s="481"/>
      <c r="J92" s="481"/>
      <c r="K92" s="482"/>
      <c r="L92" s="503"/>
    </row>
    <row r="93" spans="1:12" ht="102.75" thickBot="1">
      <c r="A93" s="479"/>
      <c r="B93" s="462"/>
      <c r="C93" s="463" t="s">
        <v>5912</v>
      </c>
      <c r="D93" s="466" t="s">
        <v>5887</v>
      </c>
      <c r="E93" s="467"/>
      <c r="F93" s="462"/>
      <c r="G93" s="467"/>
      <c r="H93" s="462"/>
      <c r="I93" s="467"/>
      <c r="J93" s="463" t="s">
        <v>5888</v>
      </c>
      <c r="K93" s="468"/>
      <c r="L93" s="503"/>
    </row>
    <row r="94" spans="1:12" ht="128.25" thickBot="1">
      <c r="A94" s="503"/>
      <c r="B94" s="462"/>
      <c r="C94" s="463" t="s">
        <v>5913</v>
      </c>
      <c r="D94" s="466" t="s">
        <v>2776</v>
      </c>
      <c r="E94" s="467"/>
      <c r="F94" s="462"/>
      <c r="G94" s="467"/>
      <c r="H94" s="462"/>
      <c r="I94" s="467"/>
      <c r="J94" s="464" t="s">
        <v>5169</v>
      </c>
      <c r="K94" s="468"/>
      <c r="L94" s="503"/>
    </row>
    <row r="95" spans="1:12" ht="102.75" thickBot="1">
      <c r="A95" s="503"/>
      <c r="B95" s="462"/>
      <c r="C95" s="463" t="s">
        <v>5914</v>
      </c>
      <c r="D95" s="466" t="s">
        <v>5915</v>
      </c>
      <c r="E95" s="467" t="e" vm="387">
        <v>#VALUE!</v>
      </c>
      <c r="F95" s="465" t="s">
        <v>5916</v>
      </c>
      <c r="G95" s="467"/>
      <c r="H95" s="462"/>
      <c r="I95" s="467"/>
      <c r="J95" s="463" t="s">
        <v>5917</v>
      </c>
      <c r="K95" s="468"/>
      <c r="L95" s="503"/>
    </row>
    <row r="96" spans="1:12" ht="102.75" thickBot="1">
      <c r="A96" s="503"/>
      <c r="B96" s="469"/>
      <c r="C96" s="470" t="s">
        <v>5918</v>
      </c>
      <c r="D96" s="473" t="s">
        <v>5897</v>
      </c>
      <c r="E96" s="474"/>
      <c r="F96" s="473" t="s">
        <v>5898</v>
      </c>
      <c r="G96" s="474"/>
      <c r="H96" s="469"/>
      <c r="I96" s="474"/>
      <c r="J96" s="477"/>
      <c r="K96" s="475"/>
      <c r="L96" s="503"/>
    </row>
    <row r="97" spans="1:12" ht="13.5" thickBot="1">
      <c r="A97" s="479"/>
      <c r="B97" s="480" t="s">
        <v>2347</v>
      </c>
      <c r="C97" s="481"/>
      <c r="D97" s="481"/>
      <c r="E97" s="481"/>
      <c r="F97" s="481"/>
      <c r="G97" s="481"/>
      <c r="H97" s="481"/>
      <c r="I97" s="481"/>
      <c r="J97" s="481"/>
      <c r="K97" s="482"/>
      <c r="L97" s="503"/>
    </row>
    <row r="98" spans="1:12" ht="115.5" thickBot="1">
      <c r="A98" s="479"/>
      <c r="B98" s="462"/>
      <c r="C98" s="463" t="s">
        <v>5919</v>
      </c>
      <c r="D98" s="466" t="s">
        <v>4889</v>
      </c>
      <c r="E98" s="467"/>
      <c r="F98" s="462"/>
      <c r="G98" s="467"/>
      <c r="H98" s="462"/>
      <c r="I98" s="467"/>
      <c r="J98" s="463" t="s">
        <v>2337</v>
      </c>
      <c r="K98" s="468"/>
      <c r="L98" s="503"/>
    </row>
    <row r="99" spans="1:12" ht="90" thickBot="1">
      <c r="A99" s="479"/>
      <c r="B99" s="462"/>
      <c r="C99" s="463" t="s">
        <v>5920</v>
      </c>
      <c r="D99" s="466" t="s">
        <v>5921</v>
      </c>
      <c r="E99" s="467"/>
      <c r="F99" s="466" t="s">
        <v>5898</v>
      </c>
      <c r="G99" s="467"/>
      <c r="H99" s="462"/>
      <c r="I99" s="467"/>
      <c r="J99" s="463" t="s">
        <v>5922</v>
      </c>
      <c r="K99" s="468"/>
      <c r="L99" s="503"/>
    </row>
    <row r="100" spans="1:12" ht="141" thickBot="1">
      <c r="A100" s="479"/>
      <c r="B100" s="462"/>
      <c r="C100" s="463" t="s">
        <v>5923</v>
      </c>
      <c r="D100" s="466" t="s">
        <v>4889</v>
      </c>
      <c r="E100" s="467"/>
      <c r="F100" s="462"/>
      <c r="G100" s="467"/>
      <c r="H100" s="462"/>
      <c r="I100" s="467"/>
      <c r="J100" s="463" t="s">
        <v>2337</v>
      </c>
      <c r="K100" s="468"/>
      <c r="L100" s="503"/>
    </row>
    <row r="101" spans="1:12" ht="77.25" thickBot="1">
      <c r="A101" s="503"/>
      <c r="B101" s="462"/>
      <c r="C101" s="463" t="s">
        <v>5924</v>
      </c>
      <c r="D101" s="466" t="s">
        <v>5925</v>
      </c>
      <c r="E101" s="467"/>
      <c r="F101" s="462"/>
      <c r="G101" s="467"/>
      <c r="H101" s="462"/>
      <c r="I101" s="467"/>
      <c r="J101" s="464" t="s">
        <v>5169</v>
      </c>
      <c r="K101" s="467"/>
      <c r="L101" s="503"/>
    </row>
    <row r="102" spans="1:12" ht="102.75" thickBot="1">
      <c r="A102" s="503"/>
      <c r="B102" s="462"/>
      <c r="C102" s="463" t="s">
        <v>5926</v>
      </c>
      <c r="D102" s="462"/>
      <c r="E102" s="467"/>
      <c r="F102" s="462"/>
      <c r="G102" s="467"/>
      <c r="H102" s="462"/>
      <c r="I102" s="467"/>
      <c r="J102" s="476"/>
      <c r="K102" s="467"/>
      <c r="L102" s="503"/>
    </row>
  </sheetData>
  <mergeCells count="15">
    <mergeCell ref="B83:K83"/>
    <mergeCell ref="B92:K92"/>
    <mergeCell ref="B97:K97"/>
    <mergeCell ref="B34:K34"/>
    <mergeCell ref="B48:K48"/>
    <mergeCell ref="B52:K52"/>
    <mergeCell ref="B61:K61"/>
    <mergeCell ref="B65:K65"/>
    <mergeCell ref="B78:K78"/>
    <mergeCell ref="B3:K3"/>
    <mergeCell ref="B10:K10"/>
    <mergeCell ref="B12:K12"/>
    <mergeCell ref="B21:K21"/>
    <mergeCell ref="B24:K24"/>
    <mergeCell ref="B32:K32"/>
  </mergeCells>
  <hyperlinks>
    <hyperlink ref="B3" r:id="rId1" display="https://wiki.warthunder.com/Category:China_ground_vehicles" xr:uid="{8AB73D95-FD87-43C2-8A61-0D51A120BD05}"/>
    <hyperlink ref="F14" r:id="rId2" display="https://imgur.com/a/QjUNcGp" xr:uid="{3719D6B5-ADAE-4748-80C8-09FF465FC44E}"/>
    <hyperlink ref="D15" r:id="rId3" display="https://imgur.com/a/6CxgGxb" xr:uid="{F678365E-84C9-45A9-8647-9F034F1414B5}"/>
    <hyperlink ref="D17" r:id="rId4" display="https://imgur.com/a/QjUNcGp" xr:uid="{7853D750-DE7E-4F93-B1D2-9D335BFEFB12}"/>
    <hyperlink ref="F17" r:id="rId5" display="https://imgur.com/a/WSnrmsZ" xr:uid="{E1765CCB-F536-4F72-8227-85460DB42612}"/>
    <hyperlink ref="D18" r:id="rId6" display="https://imgur.com/a/BFj3VZd" xr:uid="{E8844A5D-67C7-4813-8449-1A4CB83CED06}"/>
    <hyperlink ref="D23" r:id="rId7" display="https://imgur.com/a/X7CotwD" xr:uid="{82ECC2E3-8D73-4D27-8671-BD48797B0C11}"/>
    <hyperlink ref="D28" r:id="rId8" display="https://imgur.com/a/6CxgGxb" xr:uid="{672261BE-20AC-4A1E-83B9-DBE8C6E59ABB}"/>
    <hyperlink ref="F28" r:id="rId9" display="https://imgur.com/a/fAOD4Sc" xr:uid="{469751A2-A193-4E4B-A110-1EED74E14DB3}"/>
    <hyperlink ref="F33" r:id="rId10" display="https://imgur.com/a/K3ssmAK" xr:uid="{7E60EC64-1F15-42EB-8369-212635BF7175}"/>
    <hyperlink ref="D36" r:id="rId11" display="https://imgur.com/a/DkZbL7d" xr:uid="{FC8E2733-F0EF-45F6-BCC8-5E6AB957CA21}"/>
    <hyperlink ref="D37" r:id="rId12" display="https://imgur.com/a/DkZbL7d" xr:uid="{D2F657C6-90D1-4897-BBBC-2B4292A1E50B}"/>
    <hyperlink ref="D42" r:id="rId13" display="https://imgur.com/a/Te6TbeH" xr:uid="{4C46D6BD-0DC6-4976-BBCB-AD4922292FE4}"/>
    <hyperlink ref="D44" r:id="rId14" display="https://imgur.com/a/6CxgGxb" xr:uid="{0AFFEF85-6CC4-4031-95EF-038663337D54}"/>
    <hyperlink ref="D47" r:id="rId15" display="https://imgur.com/a/xYiY05Y" xr:uid="{E79554C4-1316-4426-A67C-87EDE896E912}"/>
    <hyperlink ref="D53" r:id="rId16" display="https://imgur.com/a/DkZbL7d" xr:uid="{951D3995-BD8D-4AAB-90BC-CEEE5C8852D2}"/>
    <hyperlink ref="J54" r:id="rId17" display="https://community.gaijin.net/issues/p/warthunder/i/9XKAmOSWi3KS" xr:uid="{1CF40B56-D9AA-4E01-A3B4-F6212EF7AA78}"/>
    <hyperlink ref="D55" r:id="rId18" display="https://imgur.com/a/SrvRXR5" xr:uid="{9F3A283B-C633-4157-A34D-6C87B58F653B}"/>
    <hyperlink ref="F55" r:id="rId19" display="https://imgur.com/a/K3ssmAK" xr:uid="{8086A4FC-A947-40A6-A5FD-523A6B7FB851}"/>
    <hyperlink ref="D56" r:id="rId20" display="https://imgur.com/a/bIqEQqR" xr:uid="{6FF518BA-810C-47C2-A18B-4D210B48EAB6}"/>
    <hyperlink ref="D57" r:id="rId21" display="https://imgur.com/a/gAiYKDH" xr:uid="{8448C24F-94F2-4FCD-91D6-0BDFF4C8A4A8}"/>
    <hyperlink ref="F57" r:id="rId22" display="https://imgur.com/a/9FeeJhf" xr:uid="{93D333AC-0E61-4EB4-B3B4-44B116B31C2F}"/>
    <hyperlink ref="J57" r:id="rId23" display="https://www.reddit.com/r/Warthunder/comments/uw8gxr/type_69_main_battle_tank_history_variants/" xr:uid="{ADA667AE-7E26-402B-B1AA-E836B3F91C30}"/>
    <hyperlink ref="D62" r:id="rId24" display="https://imgur.com/a/bIqEQqR" xr:uid="{A027BB5A-D8ED-4618-B778-08E369E90305}"/>
    <hyperlink ref="D63" r:id="rId25" display="https://imgur.com/a/gAiYKDH" xr:uid="{FDA6088A-1FE4-4DB8-BCAE-4D93D29B650D}"/>
    <hyperlink ref="F63" r:id="rId26" display="https://imgur.com/a/9FeeJhf" xr:uid="{E030C776-3AD0-4ADE-BCC5-629E6D615193}"/>
    <hyperlink ref="J63" r:id="rId27" display="https://www.reddit.com/r/Warthunder/comments/uw8gxr/type_69_main_battle_tank_history_variants/" xr:uid="{47C4EB8B-8331-44FD-8935-373E18D9B5E7}"/>
    <hyperlink ref="D64" r:id="rId28" display="https://imgur.com/a/xYiY05Y" xr:uid="{8668600B-B2DE-4546-B172-217EC25387CD}"/>
    <hyperlink ref="B65" r:id="rId29" display="https://wiki.warthunder.com/Category:China_ground_vehicles" xr:uid="{86F7EE0C-B23C-4710-885A-2C36BAB6B933}"/>
    <hyperlink ref="D67" r:id="rId30" display="https://imgur.com/a/AX6L6w3" xr:uid="{608F00DB-49BF-4CA7-B15B-C218AF890A75}"/>
    <hyperlink ref="D68" r:id="rId31" display="https://imgur.com/a/AX6L6w3" xr:uid="{220929D3-DF96-47D2-92D5-476CD8991E1F}"/>
    <hyperlink ref="D72" r:id="rId32" display="https://imgur.com/a/pNBFDL5" xr:uid="{8A95A14B-7E89-49D7-A3B8-6DDA64CE9F10}"/>
    <hyperlink ref="J72" r:id="rId33" location="index27" display="https://tanks-encyclopedia.com/modern/china/ztz96/ - index27" xr:uid="{B7C968C3-D624-4CC1-BEC7-9CF445981400}"/>
    <hyperlink ref="D73" r:id="rId34" display="https://imgur.com/a/CL1hePU" xr:uid="{BB530EB5-302B-4F0D-A4BC-A44A6E264520}"/>
    <hyperlink ref="D75" r:id="rId35" display="https://imgur.com/a/pK9NtFK" xr:uid="{4C5422D8-FA6E-4337-BED0-CF0B79B3D18F}"/>
    <hyperlink ref="J75" r:id="rId36" display="https://www.bilibili.com/video/BV1jw4m1Y7Fp/?share_source=copy_web&amp;vd_source=84e4053d3b54c0d5f3f7886b94a55c3e" xr:uid="{2973CF7E-EB2B-4F03-95BF-77ACD954ECA1}"/>
    <hyperlink ref="K75" r:id="rId37" display="https://live.warthunder.com/post/1110936/en/" xr:uid="{73DAC32A-3A6B-4F32-9AFE-A19E14EC0274}"/>
    <hyperlink ref="B78" r:id="rId38" display="https://wiki.warthunder.com/Category:China_ground_vehicles" xr:uid="{D2B01E90-F96D-4B5B-A294-A9ADD4A6B756}"/>
    <hyperlink ref="D81" r:id="rId39" display="https://imgur.com/a/pNBFDL5" xr:uid="{C3B345E2-CF77-4EDC-A924-8AAA9541B487}"/>
    <hyperlink ref="J81" r:id="rId40" display="https://www.scribd.com/document/503936555/General-Constuction-and-Operation-of-Tank-T-69-IIG-Gunnery-Portion-2009" xr:uid="{913673B8-CB7C-4F85-9316-8B5A5B53572B}"/>
    <hyperlink ref="B83" r:id="rId41" display="https://wiki.warthunder.com/Category:China_ground_vehicles" xr:uid="{B0CF95E8-5A5C-477E-9003-7E1619466CD5}"/>
    <hyperlink ref="D84" r:id="rId42" display="https://imgur.com/a/gTpUK53" xr:uid="{2416D464-05EA-4253-8936-974541930B4B}"/>
    <hyperlink ref="F84" r:id="rId43" display="https://imgur.com/a/I1BMKaQ" xr:uid="{E3637336-C67D-4673-A592-209603407E2F}"/>
    <hyperlink ref="J84" r:id="rId44" display="http://btvt.info/3attackdefensemobility/fcs_mbt2000.htm" xr:uid="{4995741D-B004-402C-BF51-303C6A6178BD}"/>
    <hyperlink ref="J86" r:id="rId45" display="https://m.weibo.cn/detail/4755344851473308" xr:uid="{BC2EAAEB-1246-499A-A1D0-936799B6C83C}"/>
    <hyperlink ref="J87" r:id="rId46" display="https://m.weibo.cn/detail/4755344851473308" xr:uid="{FB5AEB7E-5D24-44BD-9FB2-E56447DBC77B}"/>
    <hyperlink ref="D89" r:id="rId47" display="https://imgur.com/a/ib3ZXTM" xr:uid="{C6F934EA-0E21-4189-A82A-00784AB2964E}"/>
    <hyperlink ref="J89" r:id="rId48" display="https://youtu.be/vOY1ffnA0KQ?t=14" xr:uid="{4AF97B1C-6E03-462B-92F9-E88791D31649}"/>
    <hyperlink ref="D90" r:id="rId49" display="https://imgur.com/a/CkG58ZJ" xr:uid="{FD520075-DE52-46DB-8F28-69B4EF5FBB73}"/>
    <hyperlink ref="F90" r:id="rId50" display="https://imgur.com/a/CkG58ZJ" xr:uid="{EC810AD1-E737-4C99-9F96-D559E7354035}"/>
    <hyperlink ref="D91" r:id="rId51" display="https://imgur.com/a/u8ReY3Z" xr:uid="{95B065D2-EBBF-42C8-A65D-1D1792977304}"/>
    <hyperlink ref="J91" r:id="rId52" display="https://youtu.be/Z2O-Exh2vvQ?t=625" xr:uid="{6BC2B7B3-F898-40DA-A94E-1F694B58EBFC}"/>
    <hyperlink ref="B92" r:id="rId53" display="https://wiki.warthunder.com/Category:China_ground_vehicles" xr:uid="{F3D140D7-1A66-4333-B154-2E29B5A92299}"/>
    <hyperlink ref="D93" r:id="rId54" display="https://imgur.com/a/dzFBcsw" xr:uid="{3C2F84FD-5EA0-4302-B782-A5F135671748}"/>
    <hyperlink ref="D94" r:id="rId55" display="https://imgur.com/a/DAdfLfI" xr:uid="{74FA1762-E4D1-44C3-BFBC-C83C0C78A79C}"/>
    <hyperlink ref="J94" r:id="rId56" display="https://youtu.be/Qxp_xAVnqJ8?t=438" xr:uid="{2AE73249-FADF-4F1A-BFAA-A5154638C2CD}"/>
    <hyperlink ref="D95" r:id="rId57" display="https://imgur.com/a/vFDfhJY" xr:uid="{FB0FCA82-0914-4784-8D0E-D1FC0221AC5C}"/>
    <hyperlink ref="D96" r:id="rId58" display="https://imgur.com/a/gTpUK53" xr:uid="{3768B370-0B50-44B0-8F99-DC4AA4583DDA}"/>
    <hyperlink ref="F96" r:id="rId59" display="https://imgur.com/a/I1BMKaQ" xr:uid="{328177AE-EDD9-466F-ADC5-7372C456F39C}"/>
    <hyperlink ref="B97" r:id="rId60" display="https://wiki.warthunder.com/Category:China_ground_vehicles" xr:uid="{9FFFBDC1-09F6-447A-B8B3-EAACDD3D9C13}"/>
    <hyperlink ref="D98" r:id="rId61" display="https://imgur.com/a/soiWm8r" xr:uid="{C96A8018-80AB-429F-9FC6-BCCBBE6BAF2E}"/>
    <hyperlink ref="D99" r:id="rId62" display="https://imgur.com/a/5w4RL1z" xr:uid="{EDDBCFC4-5AE2-4F7A-B59C-5B3A98B79879}"/>
    <hyperlink ref="F99" r:id="rId63" display="https://imgur.com/a/5w4RL1z" xr:uid="{726CFABE-BDCA-4F2A-BF1B-E23E7FB24CD1}"/>
    <hyperlink ref="D100" r:id="rId64" display="https://imgur.com/a/soiWm8r" xr:uid="{C32F17A8-A57F-4B1F-A6DB-BB9F5E5EE83D}"/>
    <hyperlink ref="D101" r:id="rId65" display="https://imgur.com/a/8fTdhMh" xr:uid="{D37588AF-ADB0-449F-B881-B22FB83C907A}"/>
    <hyperlink ref="J101" r:id="rId66" display="https://youtu.be/2PIdlwK3VLc?t=1373" xr:uid="{8A4C393C-2B89-4444-B885-CA95A45AC36B}"/>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C5F0D-4746-4AAF-8497-CBF677EF26A8}">
  <dimension ref="A1:L113"/>
  <sheetViews>
    <sheetView workbookViewId="0">
      <selection sqref="A1:L113"/>
    </sheetView>
  </sheetViews>
  <sheetFormatPr defaultRowHeight="12.75"/>
  <sheetData>
    <row r="1" spans="1:12" ht="13.5" thickBot="1">
      <c r="A1" s="503"/>
      <c r="B1" s="458"/>
      <c r="C1" s="458"/>
      <c r="D1" s="458"/>
      <c r="E1" s="458"/>
      <c r="F1" s="458"/>
      <c r="G1" s="458"/>
      <c r="H1" s="458"/>
      <c r="I1" s="458"/>
      <c r="J1" s="458"/>
      <c r="K1" s="458"/>
      <c r="L1" s="503"/>
    </row>
    <row r="2" spans="1:12" ht="39" thickBot="1">
      <c r="A2" s="479"/>
      <c r="B2" s="461" t="s">
        <v>1006</v>
      </c>
      <c r="C2" s="461" t="s">
        <v>2672</v>
      </c>
      <c r="D2" s="461" t="s">
        <v>2671</v>
      </c>
      <c r="E2" s="461" t="s">
        <v>2670</v>
      </c>
      <c r="F2" s="461" t="s">
        <v>2669</v>
      </c>
      <c r="G2" s="461" t="s">
        <v>2668</v>
      </c>
      <c r="H2" s="461" t="s">
        <v>2667</v>
      </c>
      <c r="I2" s="461" t="s">
        <v>2666</v>
      </c>
      <c r="J2" s="461" t="s">
        <v>2665</v>
      </c>
      <c r="K2" s="461" t="s">
        <v>2664</v>
      </c>
      <c r="L2" s="503"/>
    </row>
    <row r="3" spans="1:12" ht="13.5" thickBot="1">
      <c r="A3" s="479"/>
      <c r="B3" s="480" t="s">
        <v>2663</v>
      </c>
      <c r="C3" s="481"/>
      <c r="D3" s="481"/>
      <c r="E3" s="481"/>
      <c r="F3" s="481"/>
      <c r="G3" s="481"/>
      <c r="H3" s="481"/>
      <c r="I3" s="481"/>
      <c r="J3" s="481"/>
      <c r="K3" s="482"/>
      <c r="L3" s="503"/>
    </row>
    <row r="4" spans="1:12" ht="64.5" thickBot="1">
      <c r="A4" s="479"/>
      <c r="B4" s="462" t="e" vm="388">
        <v>#VALUE!</v>
      </c>
      <c r="C4" s="463" t="s">
        <v>5669</v>
      </c>
      <c r="D4" s="462"/>
      <c r="E4" s="467"/>
      <c r="F4" s="462"/>
      <c r="G4" s="467"/>
      <c r="H4" s="462"/>
      <c r="I4" s="467"/>
      <c r="J4" s="476"/>
      <c r="K4" s="468"/>
      <c r="L4" s="503"/>
    </row>
    <row r="5" spans="1:12" ht="64.5" thickBot="1">
      <c r="A5" s="479"/>
      <c r="B5" s="462" t="e" vm="389">
        <v>#VALUE!</v>
      </c>
      <c r="C5" s="463" t="s">
        <v>5670</v>
      </c>
      <c r="D5" s="462"/>
      <c r="E5" s="467"/>
      <c r="F5" s="462"/>
      <c r="G5" s="467"/>
      <c r="H5" s="462"/>
      <c r="I5" s="467"/>
      <c r="J5" s="476"/>
      <c r="K5" s="468"/>
      <c r="L5" s="503"/>
    </row>
    <row r="6" spans="1:12" ht="153.75" thickBot="1">
      <c r="A6" s="479"/>
      <c r="B6" s="462" t="e" vm="390">
        <v>#VALUE!</v>
      </c>
      <c r="C6" s="463" t="s">
        <v>5671</v>
      </c>
      <c r="D6" s="462"/>
      <c r="E6" s="467"/>
      <c r="F6" s="462"/>
      <c r="G6" s="467"/>
      <c r="H6" s="462"/>
      <c r="I6" s="467"/>
      <c r="J6" s="476"/>
      <c r="K6" s="468"/>
      <c r="L6" s="503"/>
    </row>
    <row r="7" spans="1:12" ht="77.25" thickBot="1">
      <c r="A7" s="479"/>
      <c r="B7" s="462" t="e" vm="391">
        <v>#VALUE!</v>
      </c>
      <c r="C7" s="463" t="s">
        <v>5672</v>
      </c>
      <c r="D7" s="462"/>
      <c r="E7" s="467"/>
      <c r="F7" s="462"/>
      <c r="G7" s="467"/>
      <c r="H7" s="462"/>
      <c r="I7" s="467"/>
      <c r="J7" s="476"/>
      <c r="K7" s="468"/>
      <c r="L7" s="503"/>
    </row>
    <row r="8" spans="1:12" ht="102.75" thickBot="1">
      <c r="A8" s="479"/>
      <c r="B8" s="462" t="e" vm="392">
        <v>#VALUE!</v>
      </c>
      <c r="C8" s="463" t="s">
        <v>5673</v>
      </c>
      <c r="D8" s="462"/>
      <c r="E8" s="467"/>
      <c r="F8" s="462"/>
      <c r="G8" s="467"/>
      <c r="H8" s="462"/>
      <c r="I8" s="467"/>
      <c r="J8" s="476"/>
      <c r="K8" s="468"/>
      <c r="L8" s="503"/>
    </row>
    <row r="9" spans="1:12" ht="102.75" thickBot="1">
      <c r="A9" s="479"/>
      <c r="B9" s="462" t="e" vm="393">
        <v>#VALUE!</v>
      </c>
      <c r="C9" s="463" t="s">
        <v>5674</v>
      </c>
      <c r="D9" s="462"/>
      <c r="E9" s="467"/>
      <c r="F9" s="462"/>
      <c r="G9" s="467"/>
      <c r="H9" s="462"/>
      <c r="I9" s="467"/>
      <c r="J9" s="476"/>
      <c r="K9" s="468"/>
      <c r="L9" s="503"/>
    </row>
    <row r="10" spans="1:12" ht="77.25" thickBot="1">
      <c r="A10" s="479"/>
      <c r="B10" s="462" t="e" vm="394">
        <v>#VALUE!</v>
      </c>
      <c r="C10" s="463" t="s">
        <v>5675</v>
      </c>
      <c r="D10" s="462"/>
      <c r="E10" s="467"/>
      <c r="F10" s="462"/>
      <c r="G10" s="467"/>
      <c r="H10" s="462"/>
      <c r="I10" s="467"/>
      <c r="J10" s="476"/>
      <c r="K10" s="468"/>
      <c r="L10" s="503"/>
    </row>
    <row r="11" spans="1:12" ht="141" thickBot="1">
      <c r="A11" s="479"/>
      <c r="B11" s="462"/>
      <c r="C11" s="463" t="s">
        <v>5676</v>
      </c>
      <c r="D11" s="462"/>
      <c r="E11" s="467"/>
      <c r="F11" s="462"/>
      <c r="G11" s="467"/>
      <c r="H11" s="462"/>
      <c r="I11" s="467"/>
      <c r="J11" s="476"/>
      <c r="K11" s="468"/>
      <c r="L11" s="503"/>
    </row>
    <row r="12" spans="1:12" ht="115.5" thickBot="1">
      <c r="A12" s="479"/>
      <c r="B12" s="462"/>
      <c r="C12" s="463" t="s">
        <v>5677</v>
      </c>
      <c r="D12" s="465" t="s">
        <v>5678</v>
      </c>
      <c r="E12" s="467"/>
      <c r="F12" s="462"/>
      <c r="G12" s="467"/>
      <c r="H12" s="462"/>
      <c r="I12" s="467"/>
      <c r="J12" s="464" t="s">
        <v>5679</v>
      </c>
      <c r="K12" s="468"/>
      <c r="L12" s="503"/>
    </row>
    <row r="13" spans="1:12" ht="102.75" thickBot="1">
      <c r="A13" s="479"/>
      <c r="B13" s="462"/>
      <c r="C13" s="463" t="s">
        <v>5680</v>
      </c>
      <c r="D13" s="462"/>
      <c r="E13" s="467"/>
      <c r="F13" s="462"/>
      <c r="G13" s="467"/>
      <c r="H13" s="462"/>
      <c r="I13" s="467"/>
      <c r="J13" s="476"/>
      <c r="K13" s="468"/>
      <c r="L13" s="503"/>
    </row>
    <row r="14" spans="1:12" ht="141" thickBot="1">
      <c r="A14" s="479"/>
      <c r="B14" s="462"/>
      <c r="C14" s="463" t="s">
        <v>5681</v>
      </c>
      <c r="D14" s="462"/>
      <c r="E14" s="467"/>
      <c r="F14" s="462"/>
      <c r="G14" s="467"/>
      <c r="H14" s="462"/>
      <c r="I14" s="467"/>
      <c r="J14" s="476"/>
      <c r="K14" s="468"/>
      <c r="L14" s="503"/>
    </row>
    <row r="15" spans="1:12" ht="51.75" thickBot="1">
      <c r="A15" s="479"/>
      <c r="B15" s="469"/>
      <c r="C15" s="470" t="s">
        <v>5682</v>
      </c>
      <c r="D15" s="472" t="s">
        <v>5683</v>
      </c>
      <c r="E15" s="474"/>
      <c r="F15" s="469"/>
      <c r="G15" s="474"/>
      <c r="H15" s="469"/>
      <c r="I15" s="474"/>
      <c r="J15" s="477"/>
      <c r="K15" s="475"/>
      <c r="L15" s="503"/>
    </row>
    <row r="16" spans="1:12" ht="20.25" thickBot="1">
      <c r="A16" s="479"/>
      <c r="B16" s="514" t="s">
        <v>2642</v>
      </c>
      <c r="C16" s="515"/>
      <c r="D16" s="515"/>
      <c r="E16" s="515"/>
      <c r="F16" s="515"/>
      <c r="G16" s="515"/>
      <c r="H16" s="515"/>
      <c r="I16" s="515"/>
      <c r="J16" s="515"/>
      <c r="K16" s="516"/>
      <c r="L16" s="503"/>
    </row>
    <row r="17" spans="1:12" ht="141" thickBot="1">
      <c r="A17" s="479"/>
      <c r="B17" s="462"/>
      <c r="C17" s="463" t="s">
        <v>5684</v>
      </c>
      <c r="D17" s="462"/>
      <c r="E17" s="467"/>
      <c r="F17" s="462"/>
      <c r="G17" s="467"/>
      <c r="H17" s="462"/>
      <c r="I17" s="467"/>
      <c r="J17" s="476"/>
      <c r="K17" s="468"/>
      <c r="L17" s="503"/>
    </row>
    <row r="18" spans="1:12" ht="102.75" thickBot="1">
      <c r="A18" s="479"/>
      <c r="B18" s="462"/>
      <c r="C18" s="463" t="s">
        <v>5685</v>
      </c>
      <c r="D18" s="462"/>
      <c r="E18" s="467"/>
      <c r="F18" s="462"/>
      <c r="G18" s="467"/>
      <c r="H18" s="462"/>
      <c r="I18" s="467"/>
      <c r="J18" s="476"/>
      <c r="K18" s="468"/>
      <c r="L18" s="503"/>
    </row>
    <row r="19" spans="1:12" ht="90" thickBot="1">
      <c r="A19" s="479"/>
      <c r="B19" s="469"/>
      <c r="C19" s="470" t="s">
        <v>5686</v>
      </c>
      <c r="D19" s="472" t="s">
        <v>5687</v>
      </c>
      <c r="E19" s="474"/>
      <c r="F19" s="469"/>
      <c r="G19" s="474"/>
      <c r="H19" s="469"/>
      <c r="I19" s="474"/>
      <c r="J19" s="477"/>
      <c r="K19" s="475"/>
      <c r="L19" s="503"/>
    </row>
    <row r="20" spans="1:12" ht="20.25" thickBot="1">
      <c r="A20" s="479"/>
      <c r="B20" s="514" t="s">
        <v>2631</v>
      </c>
      <c r="C20" s="515"/>
      <c r="D20" s="515"/>
      <c r="E20" s="515"/>
      <c r="F20" s="515"/>
      <c r="G20" s="515"/>
      <c r="H20" s="515"/>
      <c r="I20" s="515"/>
      <c r="J20" s="515"/>
      <c r="K20" s="516"/>
      <c r="L20" s="503"/>
    </row>
    <row r="21" spans="1:12" ht="64.5" thickBot="1">
      <c r="A21" s="479"/>
      <c r="B21" s="462"/>
      <c r="C21" s="463" t="s">
        <v>5688</v>
      </c>
      <c r="D21" s="462"/>
      <c r="E21" s="467"/>
      <c r="F21" s="462"/>
      <c r="G21" s="467"/>
      <c r="H21" s="462"/>
      <c r="I21" s="467"/>
      <c r="J21" s="476"/>
      <c r="K21" s="468"/>
      <c r="L21" s="503"/>
    </row>
    <row r="22" spans="1:12" ht="64.5" thickBot="1">
      <c r="A22" s="479"/>
      <c r="B22" s="462"/>
      <c r="C22" s="463" t="s">
        <v>5689</v>
      </c>
      <c r="D22" s="465" t="s">
        <v>5690</v>
      </c>
      <c r="E22" s="467"/>
      <c r="F22" s="466" t="s">
        <v>5691</v>
      </c>
      <c r="G22" s="467" t="e" vm="56">
        <v>#VALUE!</v>
      </c>
      <c r="H22" s="462"/>
      <c r="I22" s="467"/>
      <c r="J22" s="476"/>
      <c r="K22" s="468"/>
      <c r="L22" s="503"/>
    </row>
    <row r="23" spans="1:12" ht="64.5" thickBot="1">
      <c r="A23" s="479"/>
      <c r="B23" s="462"/>
      <c r="C23" s="463" t="s">
        <v>5692</v>
      </c>
      <c r="D23" s="462"/>
      <c r="E23" s="467"/>
      <c r="F23" s="462"/>
      <c r="G23" s="467"/>
      <c r="H23" s="462"/>
      <c r="I23" s="467"/>
      <c r="J23" s="476"/>
      <c r="K23" s="468"/>
      <c r="L23" s="503"/>
    </row>
    <row r="24" spans="1:12" ht="102.75" thickBot="1">
      <c r="A24" s="479"/>
      <c r="B24" s="462"/>
      <c r="C24" s="463" t="s">
        <v>5693</v>
      </c>
      <c r="D24" s="465" t="s">
        <v>4693</v>
      </c>
      <c r="E24" s="467" t="e" vm="395">
        <v>#VALUE!</v>
      </c>
      <c r="F24" s="462"/>
      <c r="G24" s="467"/>
      <c r="H24" s="462"/>
      <c r="I24" s="467"/>
      <c r="J24" s="476"/>
      <c r="K24" s="468"/>
      <c r="L24" s="503"/>
    </row>
    <row r="25" spans="1:12" ht="64.5" thickBot="1">
      <c r="A25" s="479"/>
      <c r="B25" s="462"/>
      <c r="C25" s="463" t="s">
        <v>5694</v>
      </c>
      <c r="D25" s="462"/>
      <c r="E25" s="467"/>
      <c r="F25" s="462"/>
      <c r="G25" s="467"/>
      <c r="H25" s="462"/>
      <c r="I25" s="467"/>
      <c r="J25" s="476"/>
      <c r="K25" s="468"/>
      <c r="L25" s="503"/>
    </row>
    <row r="26" spans="1:12" ht="115.5" thickBot="1">
      <c r="A26" s="479"/>
      <c r="B26" s="462"/>
      <c r="C26" s="463" t="s">
        <v>5695</v>
      </c>
      <c r="D26" s="466" t="s">
        <v>5549</v>
      </c>
      <c r="E26" s="467" t="e" vm="396">
        <v>#VALUE!</v>
      </c>
      <c r="F26" s="462"/>
      <c r="G26" s="467"/>
      <c r="H26" s="462"/>
      <c r="I26" s="467"/>
      <c r="J26" s="476"/>
      <c r="K26" s="468"/>
      <c r="L26" s="503"/>
    </row>
    <row r="27" spans="1:12" ht="90" thickBot="1">
      <c r="A27" s="479"/>
      <c r="B27" s="462"/>
      <c r="C27" s="463" t="s">
        <v>5696</v>
      </c>
      <c r="D27" s="462"/>
      <c r="E27" s="467"/>
      <c r="F27" s="462"/>
      <c r="G27" s="467"/>
      <c r="H27" s="462"/>
      <c r="I27" s="467"/>
      <c r="J27" s="476"/>
      <c r="K27" s="468"/>
      <c r="L27" s="503"/>
    </row>
    <row r="28" spans="1:12" ht="90" thickBot="1">
      <c r="A28" s="479"/>
      <c r="B28" s="462"/>
      <c r="C28" s="463" t="s">
        <v>5697</v>
      </c>
      <c r="D28" s="462"/>
      <c r="E28" s="467"/>
      <c r="F28" s="462"/>
      <c r="G28" s="467"/>
      <c r="H28" s="462"/>
      <c r="I28" s="467"/>
      <c r="J28" s="476"/>
      <c r="K28" s="468"/>
      <c r="L28" s="503"/>
    </row>
    <row r="29" spans="1:12" ht="90" thickBot="1">
      <c r="A29" s="479"/>
      <c r="B29" s="462"/>
      <c r="C29" s="463" t="s">
        <v>5698</v>
      </c>
      <c r="D29" s="462"/>
      <c r="E29" s="467"/>
      <c r="F29" s="462"/>
      <c r="G29" s="467"/>
      <c r="H29" s="462"/>
      <c r="I29" s="467"/>
      <c r="J29" s="476"/>
      <c r="K29" s="468"/>
      <c r="L29" s="503"/>
    </row>
    <row r="30" spans="1:12" ht="115.5" thickBot="1">
      <c r="A30" s="479"/>
      <c r="B30" s="462"/>
      <c r="C30" s="463" t="s">
        <v>5699</v>
      </c>
      <c r="D30" s="462"/>
      <c r="E30" s="467"/>
      <c r="F30" s="462"/>
      <c r="G30" s="467"/>
      <c r="H30" s="462"/>
      <c r="I30" s="467"/>
      <c r="J30" s="476"/>
      <c r="K30" s="468"/>
      <c r="L30" s="503"/>
    </row>
    <row r="31" spans="1:12" ht="90" thickBot="1">
      <c r="A31" s="479"/>
      <c r="B31" s="462"/>
      <c r="C31" s="463" t="s">
        <v>5700</v>
      </c>
      <c r="D31" s="462"/>
      <c r="E31" s="467"/>
      <c r="F31" s="462"/>
      <c r="G31" s="467"/>
      <c r="H31" s="462"/>
      <c r="I31" s="467"/>
      <c r="J31" s="476"/>
      <c r="K31" s="468"/>
      <c r="L31" s="503"/>
    </row>
    <row r="32" spans="1:12" ht="39" thickBot="1">
      <c r="A32" s="479"/>
      <c r="B32" s="462"/>
      <c r="C32" s="463" t="s">
        <v>5701</v>
      </c>
      <c r="D32" s="465" t="s">
        <v>5687</v>
      </c>
      <c r="E32" s="467"/>
      <c r="F32" s="465" t="s">
        <v>5683</v>
      </c>
      <c r="G32" s="467"/>
      <c r="H32" s="462"/>
      <c r="I32" s="467"/>
      <c r="J32" s="476"/>
      <c r="K32" s="468"/>
      <c r="L32" s="503"/>
    </row>
    <row r="33" spans="1:12" ht="39" thickBot="1">
      <c r="A33" s="479"/>
      <c r="B33" s="469"/>
      <c r="C33" s="470" t="s">
        <v>5702</v>
      </c>
      <c r="D33" s="472" t="s">
        <v>5687</v>
      </c>
      <c r="E33" s="474"/>
      <c r="F33" s="469"/>
      <c r="G33" s="474"/>
      <c r="H33" s="469"/>
      <c r="I33" s="474"/>
      <c r="J33" s="477"/>
      <c r="K33" s="475"/>
      <c r="L33" s="503"/>
    </row>
    <row r="34" spans="1:12" ht="20.25" thickBot="1">
      <c r="A34" s="479"/>
      <c r="B34" s="514" t="s">
        <v>2612</v>
      </c>
      <c r="C34" s="515"/>
      <c r="D34" s="515"/>
      <c r="E34" s="515"/>
      <c r="F34" s="515"/>
      <c r="G34" s="515"/>
      <c r="H34" s="515"/>
      <c r="I34" s="515"/>
      <c r="J34" s="515"/>
      <c r="K34" s="516"/>
      <c r="L34" s="503"/>
    </row>
    <row r="35" spans="1:12" ht="90" thickBot="1">
      <c r="A35" s="479"/>
      <c r="B35" s="462"/>
      <c r="C35" s="463" t="s">
        <v>5703</v>
      </c>
      <c r="D35" s="462"/>
      <c r="E35" s="467"/>
      <c r="F35" s="462"/>
      <c r="G35" s="467"/>
      <c r="H35" s="462"/>
      <c r="I35" s="467"/>
      <c r="J35" s="476"/>
      <c r="K35" s="468"/>
      <c r="L35" s="503"/>
    </row>
    <row r="36" spans="1:12" ht="102.75" thickBot="1">
      <c r="A36" s="479"/>
      <c r="B36" s="462"/>
      <c r="C36" s="463" t="s">
        <v>5704</v>
      </c>
      <c r="D36" s="462"/>
      <c r="E36" s="467"/>
      <c r="F36" s="462"/>
      <c r="G36" s="467"/>
      <c r="H36" s="462"/>
      <c r="I36" s="467"/>
      <c r="J36" s="476"/>
      <c r="K36" s="468"/>
      <c r="L36" s="503"/>
    </row>
    <row r="37" spans="1:12" ht="39" thickBot="1">
      <c r="A37" s="479"/>
      <c r="B37" s="462"/>
      <c r="C37" s="463" t="s">
        <v>5705</v>
      </c>
      <c r="D37" s="465" t="s">
        <v>5687</v>
      </c>
      <c r="E37" s="467"/>
      <c r="F37" s="465" t="s">
        <v>5683</v>
      </c>
      <c r="G37" s="467"/>
      <c r="H37" s="462"/>
      <c r="I37" s="467"/>
      <c r="J37" s="476"/>
      <c r="K37" s="468"/>
      <c r="L37" s="503"/>
    </row>
    <row r="38" spans="1:12" ht="166.5" thickBot="1">
      <c r="A38" s="479"/>
      <c r="B38" s="469"/>
      <c r="C38" s="470" t="s">
        <v>5706</v>
      </c>
      <c r="D38" s="469"/>
      <c r="E38" s="474"/>
      <c r="F38" s="469"/>
      <c r="G38" s="474"/>
      <c r="H38" s="469"/>
      <c r="I38" s="474"/>
      <c r="J38" s="477"/>
      <c r="K38" s="475"/>
      <c r="L38" s="503"/>
    </row>
    <row r="39" spans="1:12" ht="20.25" thickBot="1">
      <c r="A39" s="479"/>
      <c r="B39" s="514" t="s">
        <v>2591</v>
      </c>
      <c r="C39" s="515"/>
      <c r="D39" s="515"/>
      <c r="E39" s="515"/>
      <c r="F39" s="515"/>
      <c r="G39" s="515"/>
      <c r="H39" s="515"/>
      <c r="I39" s="515"/>
      <c r="J39" s="515"/>
      <c r="K39" s="516"/>
      <c r="L39" s="503"/>
    </row>
    <row r="40" spans="1:12" ht="115.5" thickBot="1">
      <c r="A40" s="479"/>
      <c r="B40" s="462"/>
      <c r="C40" s="463" t="s">
        <v>5707</v>
      </c>
      <c r="D40" s="466" t="s">
        <v>5708</v>
      </c>
      <c r="E40" s="467" t="e" vm="61">
        <v>#VALUE!</v>
      </c>
      <c r="F40" s="465" t="s">
        <v>5709</v>
      </c>
      <c r="G40" s="467"/>
      <c r="H40" s="462"/>
      <c r="I40" s="467"/>
      <c r="J40" s="476"/>
      <c r="K40" s="468"/>
      <c r="L40" s="503"/>
    </row>
    <row r="41" spans="1:12" ht="102.75" thickBot="1">
      <c r="A41" s="479"/>
      <c r="B41" s="462"/>
      <c r="C41" s="463" t="s">
        <v>4703</v>
      </c>
      <c r="D41" s="466" t="s">
        <v>4537</v>
      </c>
      <c r="E41" s="467" t="e" vm="88">
        <v>#VALUE!</v>
      </c>
      <c r="F41" s="466" t="s">
        <v>4538</v>
      </c>
      <c r="G41" s="467" t="e" vm="89">
        <v>#VALUE!</v>
      </c>
      <c r="H41" s="462"/>
      <c r="I41" s="467"/>
      <c r="J41" s="463" t="s">
        <v>2570</v>
      </c>
      <c r="K41" s="468"/>
      <c r="L41" s="503"/>
    </row>
    <row r="42" spans="1:12" ht="115.5" thickBot="1">
      <c r="A42" s="479"/>
      <c r="B42" s="462"/>
      <c r="C42" s="463" t="s">
        <v>5710</v>
      </c>
      <c r="D42" s="462"/>
      <c r="E42" s="467"/>
      <c r="F42" s="462"/>
      <c r="G42" s="467"/>
      <c r="H42" s="462"/>
      <c r="I42" s="467"/>
      <c r="J42" s="476"/>
      <c r="K42" s="468"/>
      <c r="L42" s="503"/>
    </row>
    <row r="43" spans="1:12" ht="77.25" thickBot="1">
      <c r="A43" s="479"/>
      <c r="B43" s="462"/>
      <c r="C43" s="463" t="s">
        <v>5711</v>
      </c>
      <c r="D43" s="466" t="s">
        <v>4525</v>
      </c>
      <c r="E43" s="467" t="e" vm="56">
        <v>#VALUE!</v>
      </c>
      <c r="F43" s="466" t="s">
        <v>4524</v>
      </c>
      <c r="G43" s="467" t="e" vm="64">
        <v>#VALUE!</v>
      </c>
      <c r="H43" s="462"/>
      <c r="I43" s="467"/>
      <c r="J43" s="476"/>
      <c r="K43" s="468"/>
      <c r="L43" s="503"/>
    </row>
    <row r="44" spans="1:12" ht="102.75" thickBot="1">
      <c r="A44" s="479"/>
      <c r="B44" s="462"/>
      <c r="C44" s="463" t="s">
        <v>5712</v>
      </c>
      <c r="D44" s="466" t="s">
        <v>4534</v>
      </c>
      <c r="E44" s="467" t="e" vm="74">
        <v>#VALUE!</v>
      </c>
      <c r="F44" s="466" t="s">
        <v>4533</v>
      </c>
      <c r="G44" s="467" t="e" vm="72">
        <v>#VALUE!</v>
      </c>
      <c r="H44" s="462"/>
      <c r="I44" s="467"/>
      <c r="J44" s="476"/>
      <c r="K44" s="468"/>
      <c r="L44" s="503"/>
    </row>
    <row r="45" spans="1:12" ht="115.5" thickBot="1">
      <c r="A45" s="479"/>
      <c r="B45" s="462"/>
      <c r="C45" s="463" t="s">
        <v>5713</v>
      </c>
      <c r="D45" s="462"/>
      <c r="E45" s="467"/>
      <c r="F45" s="462"/>
      <c r="G45" s="467"/>
      <c r="H45" s="462"/>
      <c r="I45" s="467"/>
      <c r="J45" s="476"/>
      <c r="K45" s="468"/>
      <c r="L45" s="503"/>
    </row>
    <row r="46" spans="1:12" ht="90" thickBot="1">
      <c r="A46" s="479"/>
      <c r="B46" s="462"/>
      <c r="C46" s="463" t="s">
        <v>5714</v>
      </c>
      <c r="D46" s="462"/>
      <c r="E46" s="467"/>
      <c r="F46" s="462"/>
      <c r="G46" s="467"/>
      <c r="H46" s="462"/>
      <c r="I46" s="467"/>
      <c r="J46" s="476"/>
      <c r="K46" s="468"/>
      <c r="L46" s="503"/>
    </row>
    <row r="47" spans="1:12" ht="115.5" thickBot="1">
      <c r="A47" s="479"/>
      <c r="B47" s="462"/>
      <c r="C47" s="463" t="s">
        <v>5715</v>
      </c>
      <c r="D47" s="465" t="s">
        <v>4687</v>
      </c>
      <c r="E47" s="467" t="e" vm="397">
        <v>#VALUE!</v>
      </c>
      <c r="F47" s="462"/>
      <c r="G47" s="467"/>
      <c r="H47" s="462"/>
      <c r="I47" s="467"/>
      <c r="J47" s="476"/>
      <c r="K47" s="468"/>
      <c r="L47" s="503"/>
    </row>
    <row r="48" spans="1:12" ht="90" thickBot="1">
      <c r="A48" s="479"/>
      <c r="B48" s="462"/>
      <c r="C48" s="463" t="s">
        <v>5716</v>
      </c>
      <c r="D48" s="462"/>
      <c r="E48" s="467"/>
      <c r="F48" s="462"/>
      <c r="G48" s="467"/>
      <c r="H48" s="462"/>
      <c r="I48" s="467"/>
      <c r="J48" s="476"/>
      <c r="K48" s="468"/>
      <c r="L48" s="503"/>
    </row>
    <row r="49" spans="1:12" ht="64.5" thickBot="1">
      <c r="A49" s="479"/>
      <c r="B49" s="469"/>
      <c r="C49" s="470" t="s">
        <v>5717</v>
      </c>
      <c r="D49" s="472" t="s">
        <v>5687</v>
      </c>
      <c r="E49" s="474"/>
      <c r="F49" s="472" t="s">
        <v>5683</v>
      </c>
      <c r="G49" s="474"/>
      <c r="H49" s="469"/>
      <c r="I49" s="474"/>
      <c r="J49" s="477"/>
      <c r="K49" s="475"/>
      <c r="L49" s="503"/>
    </row>
    <row r="50" spans="1:12" ht="20.25" thickBot="1">
      <c r="A50" s="479"/>
      <c r="B50" s="514" t="s">
        <v>2565</v>
      </c>
      <c r="C50" s="515"/>
      <c r="D50" s="515"/>
      <c r="E50" s="515"/>
      <c r="F50" s="515"/>
      <c r="G50" s="515"/>
      <c r="H50" s="515"/>
      <c r="I50" s="515"/>
      <c r="J50" s="515"/>
      <c r="K50" s="516"/>
      <c r="L50" s="503"/>
    </row>
    <row r="51" spans="1:12" ht="102.75" thickBot="1">
      <c r="A51" s="479"/>
      <c r="B51" s="462"/>
      <c r="C51" s="463" t="s">
        <v>5718</v>
      </c>
      <c r="D51" s="466" t="s">
        <v>4534</v>
      </c>
      <c r="E51" s="467" t="e" vm="74">
        <v>#VALUE!</v>
      </c>
      <c r="F51" s="466" t="s">
        <v>4533</v>
      </c>
      <c r="G51" s="467" t="e" vm="72">
        <v>#VALUE!</v>
      </c>
      <c r="H51" s="462"/>
      <c r="I51" s="467"/>
      <c r="J51" s="476"/>
      <c r="K51" s="468"/>
      <c r="L51" s="503"/>
    </row>
    <row r="52" spans="1:12" ht="128.25" thickBot="1">
      <c r="A52" s="479"/>
      <c r="B52" s="462"/>
      <c r="C52" s="463" t="s">
        <v>5719</v>
      </c>
      <c r="D52" s="465" t="s">
        <v>5720</v>
      </c>
      <c r="E52" s="467" t="e" vm="398">
        <v>#VALUE!</v>
      </c>
      <c r="F52" s="462"/>
      <c r="G52" s="467"/>
      <c r="H52" s="462"/>
      <c r="I52" s="467"/>
      <c r="J52" s="476"/>
      <c r="K52" s="468"/>
      <c r="L52" s="503"/>
    </row>
    <row r="53" spans="1:12" ht="192" thickBot="1">
      <c r="A53" s="479"/>
      <c r="B53" s="462"/>
      <c r="C53" s="463" t="s">
        <v>5721</v>
      </c>
      <c r="D53" s="462"/>
      <c r="E53" s="467"/>
      <c r="F53" s="462"/>
      <c r="G53" s="467"/>
      <c r="H53" s="462"/>
      <c r="I53" s="467"/>
      <c r="J53" s="476"/>
      <c r="K53" s="468"/>
      <c r="L53" s="503"/>
    </row>
    <row r="54" spans="1:12" ht="77.25" thickBot="1">
      <c r="A54" s="479"/>
      <c r="B54" s="462"/>
      <c r="C54" s="463" t="s">
        <v>5722</v>
      </c>
      <c r="D54" s="465" t="s">
        <v>5687</v>
      </c>
      <c r="E54" s="467"/>
      <c r="F54" s="462"/>
      <c r="G54" s="467"/>
      <c r="H54" s="462"/>
      <c r="I54" s="467"/>
      <c r="J54" s="476"/>
      <c r="K54" s="468"/>
      <c r="L54" s="503"/>
    </row>
    <row r="55" spans="1:12" ht="90" thickBot="1">
      <c r="A55" s="479"/>
      <c r="B55" s="469"/>
      <c r="C55" s="470" t="s">
        <v>5723</v>
      </c>
      <c r="D55" s="469"/>
      <c r="E55" s="474"/>
      <c r="F55" s="469"/>
      <c r="G55" s="474"/>
      <c r="H55" s="469"/>
      <c r="I55" s="474"/>
      <c r="J55" s="477"/>
      <c r="K55" s="475"/>
      <c r="L55" s="503"/>
    </row>
    <row r="56" spans="1:12" ht="20.25" thickBot="1">
      <c r="A56" s="479"/>
      <c r="B56" s="514" t="s">
        <v>2551</v>
      </c>
      <c r="C56" s="515"/>
      <c r="D56" s="515"/>
      <c r="E56" s="515"/>
      <c r="F56" s="515"/>
      <c r="G56" s="515"/>
      <c r="H56" s="515"/>
      <c r="I56" s="515"/>
      <c r="J56" s="515"/>
      <c r="K56" s="516"/>
      <c r="L56" s="503"/>
    </row>
    <row r="57" spans="1:12" ht="102.75" thickBot="1">
      <c r="A57" s="479"/>
      <c r="B57" s="462"/>
      <c r="C57" s="463" t="s">
        <v>5724</v>
      </c>
      <c r="D57" s="466" t="s">
        <v>4532</v>
      </c>
      <c r="E57" s="467" t="e" vm="71">
        <v>#VALUE!</v>
      </c>
      <c r="F57" s="466" t="s">
        <v>4533</v>
      </c>
      <c r="G57" s="467" t="e" vm="72">
        <v>#VALUE!</v>
      </c>
      <c r="H57" s="462"/>
      <c r="I57" s="467"/>
      <c r="J57" s="476"/>
      <c r="K57" s="468"/>
      <c r="L57" s="503"/>
    </row>
    <row r="58" spans="1:12" ht="166.5" thickBot="1">
      <c r="A58" s="479"/>
      <c r="B58" s="462"/>
      <c r="C58" s="463" t="s">
        <v>5725</v>
      </c>
      <c r="D58" s="465" t="s">
        <v>5726</v>
      </c>
      <c r="E58" s="467"/>
      <c r="F58" s="462"/>
      <c r="G58" s="467"/>
      <c r="H58" s="462"/>
      <c r="I58" s="467"/>
      <c r="J58" s="476"/>
      <c r="K58" s="468"/>
      <c r="L58" s="503"/>
    </row>
    <row r="59" spans="1:12" ht="90" thickBot="1">
      <c r="A59" s="479"/>
      <c r="B59" s="462"/>
      <c r="C59" s="463" t="s">
        <v>5727</v>
      </c>
      <c r="D59" s="465" t="s">
        <v>2776</v>
      </c>
      <c r="E59" s="467"/>
      <c r="F59" s="462"/>
      <c r="G59" s="467"/>
      <c r="H59" s="462"/>
      <c r="I59" s="467"/>
      <c r="J59" s="476"/>
      <c r="K59" s="468"/>
      <c r="L59" s="503"/>
    </row>
    <row r="60" spans="1:12" ht="90" thickBot="1">
      <c r="A60" s="479"/>
      <c r="B60" s="462"/>
      <c r="C60" s="463" t="s">
        <v>5728</v>
      </c>
      <c r="D60" s="466" t="s">
        <v>5729</v>
      </c>
      <c r="E60" s="467"/>
      <c r="F60" s="466" t="s">
        <v>4524</v>
      </c>
      <c r="G60" s="467" t="e" vm="64">
        <v>#VALUE!</v>
      </c>
      <c r="H60" s="462"/>
      <c r="I60" s="467"/>
      <c r="J60" s="476"/>
      <c r="K60" s="468"/>
      <c r="L60" s="503"/>
    </row>
    <row r="61" spans="1:12" ht="77.25" thickBot="1">
      <c r="A61" s="479"/>
      <c r="B61" s="462"/>
      <c r="C61" s="463" t="s">
        <v>5730</v>
      </c>
      <c r="D61" s="466" t="s">
        <v>5575</v>
      </c>
      <c r="E61" s="467" t="e" vm="91">
        <v>#VALUE!</v>
      </c>
      <c r="F61" s="465" t="s">
        <v>5731</v>
      </c>
      <c r="G61" s="467" t="e" vm="108">
        <v>#VALUE!</v>
      </c>
      <c r="H61" s="462"/>
      <c r="I61" s="467"/>
      <c r="J61" s="476"/>
      <c r="K61" s="468"/>
      <c r="L61" s="503"/>
    </row>
    <row r="62" spans="1:12" ht="153.75" thickBot="1">
      <c r="A62" s="479"/>
      <c r="B62" s="462"/>
      <c r="C62" s="463" t="s">
        <v>5732</v>
      </c>
      <c r="D62" s="466" t="s">
        <v>5733</v>
      </c>
      <c r="E62" s="467"/>
      <c r="F62" s="462"/>
      <c r="G62" s="467"/>
      <c r="H62" s="462"/>
      <c r="I62" s="467"/>
      <c r="J62" s="463" t="s">
        <v>5734</v>
      </c>
      <c r="K62" s="468"/>
      <c r="L62" s="503"/>
    </row>
    <row r="63" spans="1:12" ht="77.25" thickBot="1">
      <c r="A63" s="479"/>
      <c r="B63" s="462"/>
      <c r="C63" s="463" t="s">
        <v>5735</v>
      </c>
      <c r="D63" s="465" t="s">
        <v>5736</v>
      </c>
      <c r="E63" s="467"/>
      <c r="F63" s="462"/>
      <c r="G63" s="467"/>
      <c r="H63" s="462"/>
      <c r="I63" s="467"/>
      <c r="J63" s="476"/>
      <c r="K63" s="468"/>
      <c r="L63" s="503"/>
    </row>
    <row r="64" spans="1:12" ht="77.25" thickBot="1">
      <c r="A64" s="479"/>
      <c r="B64" s="462"/>
      <c r="C64" s="463" t="s">
        <v>5737</v>
      </c>
      <c r="D64" s="466" t="s">
        <v>5575</v>
      </c>
      <c r="E64" s="467" t="e" vm="91">
        <v>#VALUE!</v>
      </c>
      <c r="F64" s="465" t="s">
        <v>5738</v>
      </c>
      <c r="G64" s="467" t="e" vm="92">
        <v>#VALUE!</v>
      </c>
      <c r="H64" s="462"/>
      <c r="I64" s="467"/>
      <c r="J64" s="464" t="s">
        <v>2566</v>
      </c>
      <c r="K64" s="468"/>
      <c r="L64" s="503"/>
    </row>
    <row r="65" spans="1:12" ht="77.25" thickBot="1">
      <c r="A65" s="479"/>
      <c r="B65" s="462"/>
      <c r="C65" s="463" t="s">
        <v>5739</v>
      </c>
      <c r="D65" s="465" t="s">
        <v>4747</v>
      </c>
      <c r="E65" s="467"/>
      <c r="F65" s="465" t="s">
        <v>4748</v>
      </c>
      <c r="G65" s="467"/>
      <c r="H65" s="462"/>
      <c r="I65" s="467"/>
      <c r="J65" s="476"/>
      <c r="K65" s="468"/>
      <c r="L65" s="503"/>
    </row>
    <row r="66" spans="1:12" ht="77.25" thickBot="1">
      <c r="A66" s="479"/>
      <c r="B66" s="469"/>
      <c r="C66" s="470" t="s">
        <v>5740</v>
      </c>
      <c r="D66" s="472" t="s">
        <v>5072</v>
      </c>
      <c r="E66" s="474" t="e" vm="399">
        <v>#VALUE!</v>
      </c>
      <c r="F66" s="472" t="s">
        <v>5073</v>
      </c>
      <c r="G66" s="474" t="e" vm="400">
        <v>#VALUE!</v>
      </c>
      <c r="H66" s="469"/>
      <c r="I66" s="474"/>
      <c r="J66" s="477"/>
      <c r="K66" s="475"/>
      <c r="L66" s="503"/>
    </row>
    <row r="67" spans="1:12" ht="20.25" thickBot="1">
      <c r="A67" s="479"/>
      <c r="B67" s="514" t="s">
        <v>2522</v>
      </c>
      <c r="C67" s="515"/>
      <c r="D67" s="515"/>
      <c r="E67" s="515"/>
      <c r="F67" s="515"/>
      <c r="G67" s="515"/>
      <c r="H67" s="515"/>
      <c r="I67" s="515"/>
      <c r="J67" s="515"/>
      <c r="K67" s="516"/>
      <c r="L67" s="503"/>
    </row>
    <row r="68" spans="1:12" ht="102.75" thickBot="1">
      <c r="A68" s="479"/>
      <c r="B68" s="462"/>
      <c r="C68" s="463" t="s">
        <v>5741</v>
      </c>
      <c r="D68" s="465" t="s">
        <v>4710</v>
      </c>
      <c r="E68" s="467" t="e" vm="401">
        <v>#VALUE!</v>
      </c>
      <c r="F68" s="462"/>
      <c r="G68" s="467"/>
      <c r="H68" s="462"/>
      <c r="I68" s="467"/>
      <c r="J68" s="476"/>
      <c r="K68" s="468"/>
      <c r="L68" s="503"/>
    </row>
    <row r="69" spans="1:12" ht="166.5" thickBot="1">
      <c r="A69" s="479"/>
      <c r="B69" s="469"/>
      <c r="C69" s="470" t="s">
        <v>5742</v>
      </c>
      <c r="D69" s="473" t="s">
        <v>5575</v>
      </c>
      <c r="E69" s="474" t="e" vm="91">
        <v>#VALUE!</v>
      </c>
      <c r="F69" s="472" t="s">
        <v>5731</v>
      </c>
      <c r="G69" s="474" t="e" vm="108">
        <v>#VALUE!</v>
      </c>
      <c r="H69" s="469"/>
      <c r="I69" s="474"/>
      <c r="J69" s="477"/>
      <c r="K69" s="475"/>
      <c r="L69" s="503"/>
    </row>
    <row r="70" spans="1:12" ht="20.25" thickBot="1">
      <c r="A70" s="479"/>
      <c r="B70" s="514" t="s">
        <v>2497</v>
      </c>
      <c r="C70" s="515"/>
      <c r="D70" s="515"/>
      <c r="E70" s="515"/>
      <c r="F70" s="515"/>
      <c r="G70" s="515"/>
      <c r="H70" s="515"/>
      <c r="I70" s="515"/>
      <c r="J70" s="515"/>
      <c r="K70" s="516"/>
      <c r="L70" s="503"/>
    </row>
    <row r="71" spans="1:12" ht="153.75" thickBot="1">
      <c r="A71" s="479"/>
      <c r="B71" s="462"/>
      <c r="C71" s="463" t="s">
        <v>5743</v>
      </c>
      <c r="D71" s="465" t="s">
        <v>5726</v>
      </c>
      <c r="E71" s="467"/>
      <c r="F71" s="462"/>
      <c r="G71" s="467"/>
      <c r="H71" s="462"/>
      <c r="I71" s="467"/>
      <c r="J71" s="476"/>
      <c r="K71" s="468"/>
      <c r="L71" s="503"/>
    </row>
    <row r="72" spans="1:12" ht="64.5" thickBot="1">
      <c r="A72" s="479"/>
      <c r="B72" s="465" t="s">
        <v>2776</v>
      </c>
      <c r="C72" s="463" t="s">
        <v>5744</v>
      </c>
      <c r="D72" s="465" t="s">
        <v>5736</v>
      </c>
      <c r="E72" s="467"/>
      <c r="F72" s="462"/>
      <c r="G72" s="467"/>
      <c r="H72" s="462"/>
      <c r="I72" s="467"/>
      <c r="J72" s="476"/>
      <c r="K72" s="468"/>
      <c r="L72" s="503"/>
    </row>
    <row r="73" spans="1:12" ht="64.5" thickBot="1">
      <c r="A73" s="479"/>
      <c r="B73" s="462"/>
      <c r="C73" s="463" t="s">
        <v>5745</v>
      </c>
      <c r="D73" s="462"/>
      <c r="E73" s="467"/>
      <c r="F73" s="462"/>
      <c r="G73" s="467"/>
      <c r="H73" s="462"/>
      <c r="I73" s="467"/>
      <c r="J73" s="476"/>
      <c r="K73" s="468"/>
      <c r="L73" s="503"/>
    </row>
    <row r="74" spans="1:12" ht="102.75" thickBot="1">
      <c r="A74" s="479"/>
      <c r="B74" s="462"/>
      <c r="C74" s="463" t="s">
        <v>5746</v>
      </c>
      <c r="D74" s="465" t="s">
        <v>5747</v>
      </c>
      <c r="E74" s="467"/>
      <c r="F74" s="462"/>
      <c r="G74" s="467"/>
      <c r="H74" s="462"/>
      <c r="I74" s="467"/>
      <c r="J74" s="463" t="s">
        <v>5748</v>
      </c>
      <c r="K74" s="468"/>
      <c r="L74" s="503"/>
    </row>
    <row r="75" spans="1:12" ht="51.75" thickBot="1">
      <c r="A75" s="479"/>
      <c r="B75" s="462"/>
      <c r="C75" s="463" t="s">
        <v>5749</v>
      </c>
      <c r="D75" s="465" t="s">
        <v>5124</v>
      </c>
      <c r="E75" s="467" t="e" vm="402">
        <v>#VALUE!</v>
      </c>
      <c r="F75" s="462"/>
      <c r="G75" s="467"/>
      <c r="H75" s="462"/>
      <c r="I75" s="467"/>
      <c r="J75" s="476"/>
      <c r="K75" s="468"/>
      <c r="L75" s="503"/>
    </row>
    <row r="76" spans="1:12" ht="64.5" thickBot="1">
      <c r="A76" s="479"/>
      <c r="B76" s="469"/>
      <c r="C76" s="470" t="s">
        <v>5750</v>
      </c>
      <c r="D76" s="472" t="s">
        <v>5109</v>
      </c>
      <c r="E76" s="474"/>
      <c r="F76" s="472" t="s">
        <v>5110</v>
      </c>
      <c r="G76" s="474" t="e" vm="403">
        <v>#VALUE!</v>
      </c>
      <c r="H76" s="469"/>
      <c r="I76" s="474"/>
      <c r="J76" s="471" t="s">
        <v>5111</v>
      </c>
      <c r="K76" s="475"/>
      <c r="L76" s="503"/>
    </row>
    <row r="77" spans="1:12" ht="20.25" thickBot="1">
      <c r="A77" s="479"/>
      <c r="B77" s="514" t="s">
        <v>2468</v>
      </c>
      <c r="C77" s="515"/>
      <c r="D77" s="515"/>
      <c r="E77" s="515"/>
      <c r="F77" s="515"/>
      <c r="G77" s="515"/>
      <c r="H77" s="515"/>
      <c r="I77" s="515"/>
      <c r="J77" s="515"/>
      <c r="K77" s="516"/>
      <c r="L77" s="503"/>
    </row>
    <row r="78" spans="1:12" ht="90" thickBot="1">
      <c r="A78" s="479"/>
      <c r="B78" s="462"/>
      <c r="C78" s="463" t="s">
        <v>5751</v>
      </c>
      <c r="D78" s="465" t="s">
        <v>5752</v>
      </c>
      <c r="E78" s="467"/>
      <c r="F78" s="462"/>
      <c r="G78" s="467"/>
      <c r="H78" s="462"/>
      <c r="I78" s="467"/>
      <c r="J78" s="476"/>
      <c r="K78" s="468"/>
      <c r="L78" s="503"/>
    </row>
    <row r="79" spans="1:12" ht="153.75" thickBot="1">
      <c r="A79" s="479"/>
      <c r="B79" s="462"/>
      <c r="C79" s="463" t="s">
        <v>5753</v>
      </c>
      <c r="D79" s="465" t="s">
        <v>5300</v>
      </c>
      <c r="E79" s="467" t="e" vm="404">
        <v>#VALUE!</v>
      </c>
      <c r="F79" s="465" t="s">
        <v>5754</v>
      </c>
      <c r="G79" s="467"/>
      <c r="H79" s="465" t="s">
        <v>5304</v>
      </c>
      <c r="I79" s="467" t="e" vm="103">
        <v>#VALUE!</v>
      </c>
      <c r="J79" s="476"/>
      <c r="K79" s="468"/>
      <c r="L79" s="503"/>
    </row>
    <row r="80" spans="1:12" ht="141" thickBot="1">
      <c r="A80" s="479"/>
      <c r="B80" s="469"/>
      <c r="C80" s="470" t="s">
        <v>5755</v>
      </c>
      <c r="D80" s="469"/>
      <c r="E80" s="474"/>
      <c r="F80" s="469"/>
      <c r="G80" s="474"/>
      <c r="H80" s="469"/>
      <c r="I80" s="474"/>
      <c r="J80" s="477"/>
      <c r="K80" s="475"/>
      <c r="L80" s="503"/>
    </row>
    <row r="81" spans="1:12" ht="13.5" thickBot="1">
      <c r="A81" s="479"/>
      <c r="B81" s="480" t="s">
        <v>2453</v>
      </c>
      <c r="C81" s="481"/>
      <c r="D81" s="481"/>
      <c r="E81" s="481"/>
      <c r="F81" s="481"/>
      <c r="G81" s="481"/>
      <c r="H81" s="481"/>
      <c r="I81" s="481"/>
      <c r="J81" s="481"/>
      <c r="K81" s="482"/>
      <c r="L81" s="503"/>
    </row>
    <row r="82" spans="1:12" ht="141" thickBot="1">
      <c r="A82" s="479"/>
      <c r="B82" s="462"/>
      <c r="C82" s="463" t="s">
        <v>5756</v>
      </c>
      <c r="D82" s="465" t="s">
        <v>5757</v>
      </c>
      <c r="E82" s="467"/>
      <c r="F82" s="462"/>
      <c r="G82" s="467"/>
      <c r="H82" s="462"/>
      <c r="I82" s="467"/>
      <c r="J82" s="463" t="s">
        <v>5758</v>
      </c>
      <c r="K82" s="468"/>
      <c r="L82" s="503"/>
    </row>
    <row r="83" spans="1:12" ht="179.25" thickBot="1">
      <c r="A83" s="479"/>
      <c r="B83" s="462"/>
      <c r="C83" s="463" t="s">
        <v>5759</v>
      </c>
      <c r="D83" s="466" t="s">
        <v>5760</v>
      </c>
      <c r="E83" s="467"/>
      <c r="F83" s="466" t="s">
        <v>5761</v>
      </c>
      <c r="G83" s="467"/>
      <c r="H83" s="462"/>
      <c r="I83" s="467"/>
      <c r="J83" s="463" t="s">
        <v>5762</v>
      </c>
      <c r="K83" s="468"/>
      <c r="L83" s="503"/>
    </row>
    <row r="84" spans="1:12" ht="179.25" thickBot="1">
      <c r="A84" s="479"/>
      <c r="B84" s="462"/>
      <c r="C84" s="463" t="s">
        <v>5763</v>
      </c>
      <c r="D84" s="466" t="s">
        <v>5760</v>
      </c>
      <c r="E84" s="467"/>
      <c r="F84" s="466" t="s">
        <v>5761</v>
      </c>
      <c r="G84" s="467"/>
      <c r="H84" s="462"/>
      <c r="I84" s="467"/>
      <c r="J84" s="463" t="s">
        <v>5762</v>
      </c>
      <c r="K84" s="468"/>
      <c r="L84" s="503"/>
    </row>
    <row r="85" spans="1:12" ht="102.75" thickBot="1">
      <c r="A85" s="479"/>
      <c r="B85" s="462"/>
      <c r="C85" s="463" t="s">
        <v>5764</v>
      </c>
      <c r="D85" s="465" t="s">
        <v>5765</v>
      </c>
      <c r="E85" s="467"/>
      <c r="F85" s="465" t="s">
        <v>5747</v>
      </c>
      <c r="G85" s="467"/>
      <c r="H85" s="462"/>
      <c r="I85" s="467"/>
      <c r="J85" s="463" t="s">
        <v>5766</v>
      </c>
      <c r="K85" s="468"/>
      <c r="L85" s="503"/>
    </row>
    <row r="86" spans="1:12" ht="141" thickBot="1">
      <c r="A86" s="479"/>
      <c r="B86" s="462"/>
      <c r="C86" s="463" t="s">
        <v>5767</v>
      </c>
      <c r="D86" s="466" t="s">
        <v>5768</v>
      </c>
      <c r="E86" s="467"/>
      <c r="F86" s="466" t="s">
        <v>5470</v>
      </c>
      <c r="G86" s="467" t="e" vm="405">
        <v>#VALUE!</v>
      </c>
      <c r="H86" s="462"/>
      <c r="I86" s="467"/>
      <c r="J86" s="463" t="s">
        <v>4856</v>
      </c>
      <c r="K86" s="468"/>
      <c r="L86" s="503"/>
    </row>
    <row r="87" spans="1:12" ht="51.75" thickBot="1">
      <c r="A87" s="479"/>
      <c r="B87" s="462"/>
      <c r="C87" s="463" t="s">
        <v>5769</v>
      </c>
      <c r="D87" s="465" t="s">
        <v>5126</v>
      </c>
      <c r="E87" s="467" t="e" vm="406">
        <v>#VALUE!</v>
      </c>
      <c r="F87" s="462"/>
      <c r="G87" s="467"/>
      <c r="H87" s="462"/>
      <c r="I87" s="467"/>
      <c r="J87" s="464" t="s">
        <v>5127</v>
      </c>
      <c r="K87" s="468"/>
      <c r="L87" s="503"/>
    </row>
    <row r="88" spans="1:12" ht="102.75" thickBot="1">
      <c r="A88" s="479"/>
      <c r="B88" s="462"/>
      <c r="C88" s="463" t="s">
        <v>5770</v>
      </c>
      <c r="D88" s="466" t="s">
        <v>5771</v>
      </c>
      <c r="E88" s="467"/>
      <c r="F88" s="466" t="s">
        <v>5772</v>
      </c>
      <c r="G88" s="467"/>
      <c r="H88" s="465" t="s">
        <v>5773</v>
      </c>
      <c r="I88" s="467"/>
      <c r="J88" s="463" t="s">
        <v>5081</v>
      </c>
      <c r="K88" s="468"/>
      <c r="L88" s="503"/>
    </row>
    <row r="89" spans="1:12" ht="90" thickBot="1">
      <c r="A89" s="479"/>
      <c r="B89" s="462"/>
      <c r="C89" s="463" t="s">
        <v>5774</v>
      </c>
      <c r="D89" s="465" t="s">
        <v>4901</v>
      </c>
      <c r="E89" s="467" t="e" vm="407">
        <v>#VALUE!</v>
      </c>
      <c r="F89" s="462"/>
      <c r="G89" s="467"/>
      <c r="H89" s="462"/>
      <c r="I89" s="467"/>
      <c r="J89" s="464" t="s">
        <v>5431</v>
      </c>
      <c r="K89" s="468"/>
      <c r="L89" s="503"/>
    </row>
    <row r="90" spans="1:12" ht="141" thickBot="1">
      <c r="A90" s="479"/>
      <c r="B90" s="462"/>
      <c r="C90" s="463" t="s">
        <v>5775</v>
      </c>
      <c r="D90" s="465" t="s">
        <v>5776</v>
      </c>
      <c r="E90" s="467"/>
      <c r="F90" s="462"/>
      <c r="G90" s="467"/>
      <c r="H90" s="462"/>
      <c r="I90" s="467"/>
      <c r="J90" s="476"/>
      <c r="K90" s="468"/>
      <c r="L90" s="503"/>
    </row>
    <row r="91" spans="1:12" ht="128.25" thickBot="1">
      <c r="A91" s="479"/>
      <c r="B91" s="469"/>
      <c r="C91" s="470" t="s">
        <v>5777</v>
      </c>
      <c r="D91" s="473" t="s">
        <v>4851</v>
      </c>
      <c r="E91" s="474" t="e" vm="408">
        <v>#VALUE!</v>
      </c>
      <c r="F91" s="469"/>
      <c r="G91" s="474"/>
      <c r="H91" s="469"/>
      <c r="I91" s="474"/>
      <c r="J91" s="470" t="s">
        <v>4852</v>
      </c>
      <c r="K91" s="475"/>
      <c r="L91" s="503"/>
    </row>
    <row r="92" spans="1:12" ht="13.5" thickBot="1">
      <c r="A92" s="479"/>
      <c r="B92" s="480" t="s">
        <v>2418</v>
      </c>
      <c r="C92" s="481"/>
      <c r="D92" s="481"/>
      <c r="E92" s="481"/>
      <c r="F92" s="481"/>
      <c r="G92" s="481"/>
      <c r="H92" s="481"/>
      <c r="I92" s="481"/>
      <c r="J92" s="481"/>
      <c r="K92" s="482"/>
      <c r="L92" s="503"/>
    </row>
    <row r="93" spans="1:12" ht="115.5" thickBot="1">
      <c r="A93" s="479"/>
      <c r="B93" s="465" t="s">
        <v>2776</v>
      </c>
      <c r="C93" s="463" t="s">
        <v>5778</v>
      </c>
      <c r="D93" s="465" t="s">
        <v>5765</v>
      </c>
      <c r="E93" s="467"/>
      <c r="F93" s="465" t="s">
        <v>5747</v>
      </c>
      <c r="G93" s="467"/>
      <c r="H93" s="462"/>
      <c r="I93" s="467"/>
      <c r="J93" s="463" t="s">
        <v>5766</v>
      </c>
      <c r="K93" s="468"/>
      <c r="L93" s="503"/>
    </row>
    <row r="94" spans="1:12" ht="13.5" thickBot="1">
      <c r="A94" s="479"/>
      <c r="B94" s="469"/>
      <c r="C94" s="470" t="s">
        <v>5779</v>
      </c>
      <c r="D94" s="469"/>
      <c r="E94" s="474"/>
      <c r="F94" s="469"/>
      <c r="G94" s="474"/>
      <c r="H94" s="469"/>
      <c r="I94" s="474"/>
      <c r="J94" s="477"/>
      <c r="K94" s="475"/>
      <c r="L94" s="503"/>
    </row>
    <row r="95" spans="1:12" ht="13.5" thickBot="1">
      <c r="A95" s="479"/>
      <c r="B95" s="480" t="s">
        <v>2400</v>
      </c>
      <c r="C95" s="481"/>
      <c r="D95" s="481"/>
      <c r="E95" s="481"/>
      <c r="F95" s="481"/>
      <c r="G95" s="481"/>
      <c r="H95" s="481"/>
      <c r="I95" s="481"/>
      <c r="J95" s="481"/>
      <c r="K95" s="482"/>
      <c r="L95" s="503"/>
    </row>
    <row r="96" spans="1:12" ht="179.25" thickBot="1">
      <c r="A96" s="479"/>
      <c r="B96" s="462"/>
      <c r="C96" s="463" t="s">
        <v>5780</v>
      </c>
      <c r="D96" s="466" t="s">
        <v>5760</v>
      </c>
      <c r="E96" s="467"/>
      <c r="F96" s="462"/>
      <c r="G96" s="467"/>
      <c r="H96" s="462"/>
      <c r="I96" s="467"/>
      <c r="J96" s="463" t="s">
        <v>5762</v>
      </c>
      <c r="K96" s="468"/>
      <c r="L96" s="503"/>
    </row>
    <row r="97" spans="1:12" ht="179.25" thickBot="1">
      <c r="A97" s="479"/>
      <c r="B97" s="462"/>
      <c r="C97" s="463" t="s">
        <v>5781</v>
      </c>
      <c r="D97" s="466" t="s">
        <v>5760</v>
      </c>
      <c r="E97" s="467"/>
      <c r="F97" s="466" t="s">
        <v>5761</v>
      </c>
      <c r="G97" s="467"/>
      <c r="H97" s="462"/>
      <c r="I97" s="467"/>
      <c r="J97" s="463" t="s">
        <v>5762</v>
      </c>
      <c r="K97" s="468"/>
      <c r="L97" s="503"/>
    </row>
    <row r="98" spans="1:12" ht="179.25" thickBot="1">
      <c r="A98" s="479"/>
      <c r="B98" s="462"/>
      <c r="C98" s="463" t="s">
        <v>5782</v>
      </c>
      <c r="D98" s="466" t="s">
        <v>5760</v>
      </c>
      <c r="E98" s="467"/>
      <c r="F98" s="466" t="s">
        <v>5761</v>
      </c>
      <c r="G98" s="467"/>
      <c r="H98" s="462"/>
      <c r="I98" s="467"/>
      <c r="J98" s="463" t="s">
        <v>5762</v>
      </c>
      <c r="K98" s="468"/>
      <c r="L98" s="503"/>
    </row>
    <row r="99" spans="1:12" ht="179.25" thickBot="1">
      <c r="A99" s="479"/>
      <c r="B99" s="462"/>
      <c r="C99" s="463" t="s">
        <v>5783</v>
      </c>
      <c r="D99" s="466" t="s">
        <v>5760</v>
      </c>
      <c r="E99" s="467"/>
      <c r="F99" s="466" t="s">
        <v>5761</v>
      </c>
      <c r="G99" s="467"/>
      <c r="H99" s="462"/>
      <c r="I99" s="467"/>
      <c r="J99" s="463" t="s">
        <v>5762</v>
      </c>
      <c r="K99" s="468"/>
      <c r="L99" s="503"/>
    </row>
    <row r="100" spans="1:12" ht="128.25" thickBot="1">
      <c r="A100" s="479"/>
      <c r="B100" s="462"/>
      <c r="C100" s="463" t="s">
        <v>5784</v>
      </c>
      <c r="D100" s="466" t="s">
        <v>5785</v>
      </c>
      <c r="E100" s="467"/>
      <c r="F100" s="466" t="s">
        <v>5786</v>
      </c>
      <c r="G100" s="467"/>
      <c r="H100" s="465" t="s">
        <v>5773</v>
      </c>
      <c r="I100" s="467"/>
      <c r="J100" s="463" t="s">
        <v>5081</v>
      </c>
      <c r="K100" s="468"/>
      <c r="L100" s="503"/>
    </row>
    <row r="101" spans="1:12" ht="128.25" thickBot="1">
      <c r="A101" s="479"/>
      <c r="B101" s="462"/>
      <c r="C101" s="463" t="s">
        <v>5235</v>
      </c>
      <c r="D101" s="466" t="s">
        <v>4895</v>
      </c>
      <c r="E101" s="467" t="e" vm="409">
        <v>#VALUE!</v>
      </c>
      <c r="F101" s="462"/>
      <c r="G101" s="467"/>
      <c r="H101" s="462"/>
      <c r="I101" s="467"/>
      <c r="J101" s="463" t="s">
        <v>4896</v>
      </c>
      <c r="K101" s="468"/>
      <c r="L101" s="503"/>
    </row>
    <row r="102" spans="1:12" ht="153.75" thickBot="1">
      <c r="A102" s="479"/>
      <c r="B102" s="462"/>
      <c r="C102" s="463" t="s">
        <v>5787</v>
      </c>
      <c r="D102" s="466" t="s">
        <v>4898</v>
      </c>
      <c r="E102" s="467" t="e" vm="410">
        <v>#VALUE!</v>
      </c>
      <c r="F102" s="462"/>
      <c r="G102" s="467"/>
      <c r="H102" s="462"/>
      <c r="I102" s="467"/>
      <c r="J102" s="463" t="s">
        <v>4899</v>
      </c>
      <c r="K102" s="468"/>
      <c r="L102" s="503"/>
    </row>
    <row r="103" spans="1:12" ht="141" thickBot="1">
      <c r="A103" s="479"/>
      <c r="B103" s="462"/>
      <c r="C103" s="463" t="s">
        <v>5788</v>
      </c>
      <c r="D103" s="466" t="s">
        <v>5771</v>
      </c>
      <c r="E103" s="467"/>
      <c r="F103" s="466" t="s">
        <v>5772</v>
      </c>
      <c r="G103" s="467"/>
      <c r="H103" s="462"/>
      <c r="I103" s="467"/>
      <c r="J103" s="464" t="s">
        <v>5789</v>
      </c>
      <c r="K103" s="468"/>
      <c r="L103" s="503"/>
    </row>
    <row r="104" spans="1:12" ht="153.75" thickBot="1">
      <c r="A104" s="479"/>
      <c r="B104" s="462"/>
      <c r="C104" s="463" t="s">
        <v>5790</v>
      </c>
      <c r="D104" s="465" t="s">
        <v>5776</v>
      </c>
      <c r="E104" s="467"/>
      <c r="F104" s="462"/>
      <c r="G104" s="467"/>
      <c r="H104" s="462"/>
      <c r="I104" s="467"/>
      <c r="J104" s="476"/>
      <c r="K104" s="468"/>
      <c r="L104" s="503"/>
    </row>
    <row r="105" spans="1:12" ht="166.5" thickBot="1">
      <c r="A105" s="479"/>
      <c r="B105" s="462"/>
      <c r="C105" s="463" t="s">
        <v>5791</v>
      </c>
      <c r="D105" s="465" t="s">
        <v>5776</v>
      </c>
      <c r="E105" s="467"/>
      <c r="F105" s="462"/>
      <c r="G105" s="467"/>
      <c r="H105" s="462"/>
      <c r="I105" s="467"/>
      <c r="J105" s="476"/>
      <c r="K105" s="468"/>
      <c r="L105" s="503"/>
    </row>
    <row r="106" spans="1:12" ht="141" thickBot="1">
      <c r="A106" s="479"/>
      <c r="B106" s="462"/>
      <c r="C106" s="463" t="s">
        <v>5792</v>
      </c>
      <c r="D106" s="465" t="s">
        <v>5793</v>
      </c>
      <c r="E106" s="467"/>
      <c r="F106" s="465" t="s">
        <v>5794</v>
      </c>
      <c r="G106" s="467"/>
      <c r="H106" s="462"/>
      <c r="I106" s="467"/>
      <c r="J106" s="463" t="s">
        <v>5795</v>
      </c>
      <c r="K106" s="468"/>
      <c r="L106" s="503"/>
    </row>
    <row r="107" spans="1:12" ht="141" thickBot="1">
      <c r="A107" s="479"/>
      <c r="B107" s="462"/>
      <c r="C107" s="463" t="s">
        <v>5796</v>
      </c>
      <c r="D107" s="466" t="s">
        <v>4885</v>
      </c>
      <c r="E107" s="467" t="e" vm="411">
        <v>#VALUE!</v>
      </c>
      <c r="F107" s="466" t="s">
        <v>4886</v>
      </c>
      <c r="G107" s="467" t="e" vm="412">
        <v>#VALUE!</v>
      </c>
      <c r="H107" s="462"/>
      <c r="I107" s="467"/>
      <c r="J107" s="463" t="s">
        <v>4887</v>
      </c>
      <c r="K107" s="478" t="s">
        <v>4883</v>
      </c>
      <c r="L107" s="503"/>
    </row>
    <row r="108" spans="1:12" ht="192" thickBot="1">
      <c r="A108" s="479"/>
      <c r="B108" s="469"/>
      <c r="C108" s="470" t="s">
        <v>5797</v>
      </c>
      <c r="D108" s="473" t="s">
        <v>5798</v>
      </c>
      <c r="E108" s="474"/>
      <c r="F108" s="469"/>
      <c r="G108" s="474"/>
      <c r="H108" s="469"/>
      <c r="I108" s="474"/>
      <c r="J108" s="470" t="s">
        <v>5799</v>
      </c>
      <c r="K108" s="475"/>
      <c r="L108" s="503"/>
    </row>
    <row r="109" spans="1:12" ht="13.5" thickBot="1">
      <c r="A109" s="479"/>
      <c r="B109" s="480" t="s">
        <v>2377</v>
      </c>
      <c r="C109" s="481"/>
      <c r="D109" s="481"/>
      <c r="E109" s="481"/>
      <c r="F109" s="481"/>
      <c r="G109" s="481"/>
      <c r="H109" s="481"/>
      <c r="I109" s="481"/>
      <c r="J109" s="481"/>
      <c r="K109" s="482"/>
      <c r="L109" s="503"/>
    </row>
    <row r="110" spans="1:12" ht="179.25" thickBot="1">
      <c r="A110" s="479"/>
      <c r="B110" s="469"/>
      <c r="C110" s="470" t="s">
        <v>5800</v>
      </c>
      <c r="D110" s="473" t="s">
        <v>5760</v>
      </c>
      <c r="E110" s="474"/>
      <c r="F110" s="469"/>
      <c r="G110" s="474"/>
      <c r="H110" s="469"/>
      <c r="I110" s="475"/>
      <c r="J110" s="470" t="s">
        <v>5762</v>
      </c>
      <c r="K110" s="475"/>
      <c r="L110" s="503"/>
    </row>
    <row r="111" spans="1:12" ht="13.5" thickBot="1">
      <c r="A111" s="479"/>
      <c r="B111" s="480" t="s">
        <v>2347</v>
      </c>
      <c r="C111" s="481"/>
      <c r="D111" s="481"/>
      <c r="E111" s="481"/>
      <c r="F111" s="481"/>
      <c r="G111" s="481"/>
      <c r="H111" s="481"/>
      <c r="I111" s="481"/>
      <c r="J111" s="481"/>
      <c r="K111" s="482"/>
      <c r="L111" s="503"/>
    </row>
    <row r="112" spans="1:12" ht="179.25" thickBot="1">
      <c r="A112" s="479"/>
      <c r="B112" s="462"/>
      <c r="C112" s="463" t="s">
        <v>5801</v>
      </c>
      <c r="D112" s="466" t="s">
        <v>5760</v>
      </c>
      <c r="E112" s="467"/>
      <c r="F112" s="466" t="s">
        <v>5761</v>
      </c>
      <c r="G112" s="467"/>
      <c r="H112" s="462"/>
      <c r="I112" s="467"/>
      <c r="J112" s="463" t="s">
        <v>5762</v>
      </c>
      <c r="K112" s="468"/>
      <c r="L112" s="503"/>
    </row>
    <row r="113" spans="1:12" ht="115.5" thickBot="1">
      <c r="A113" s="479"/>
      <c r="B113" s="469"/>
      <c r="C113" s="470" t="s">
        <v>5802</v>
      </c>
      <c r="D113" s="469"/>
      <c r="E113" s="474"/>
      <c r="F113" s="469"/>
      <c r="G113" s="474"/>
      <c r="H113" s="469"/>
      <c r="I113" s="474"/>
      <c r="J113" s="471" t="s">
        <v>5803</v>
      </c>
      <c r="K113" s="475"/>
      <c r="L113" s="503"/>
    </row>
  </sheetData>
  <mergeCells count="15">
    <mergeCell ref="B95:K95"/>
    <mergeCell ref="B109:K109"/>
    <mergeCell ref="B111:K111"/>
    <mergeCell ref="B56:K56"/>
    <mergeCell ref="B67:K67"/>
    <mergeCell ref="B70:K70"/>
    <mergeCell ref="B77:K77"/>
    <mergeCell ref="B81:K81"/>
    <mergeCell ref="B92:K92"/>
    <mergeCell ref="B3:K3"/>
    <mergeCell ref="B16:K16"/>
    <mergeCell ref="B20:K20"/>
    <mergeCell ref="B34:K34"/>
    <mergeCell ref="B39:K39"/>
    <mergeCell ref="B50:K50"/>
  </mergeCells>
  <hyperlinks>
    <hyperlink ref="B3" r:id="rId1" display="https://wiki.warthunder.com/Category:Italy_ground_vehicles" xr:uid="{D28A13D2-34A9-4C35-B12A-6413AE070D8E}"/>
    <hyperlink ref="J12" r:id="rId2" display="https://forum.axishistory.com/viewtopic.php?t=239847" xr:uid="{64B5DC7F-BFF2-4003-AF76-DA947E340A27}"/>
    <hyperlink ref="F22" r:id="rId3" display="https://imgur.com/a/QjUNcGp" xr:uid="{3B0C246E-9360-46E9-8CCB-B28EFCED6D03}"/>
    <hyperlink ref="D26" r:id="rId4" display="https://imgur.com/a/BFj3VZd" xr:uid="{6E27E1C1-BA3F-4B21-A373-58A49347ADAA}"/>
    <hyperlink ref="D40" r:id="rId5" display="https://imgur.com/a/6CxgGxb" xr:uid="{50DF423E-74DB-441B-9499-0C93EE8C6D81}"/>
    <hyperlink ref="D41" r:id="rId6" display="https://imgur.com/a/FA2Uf8R" xr:uid="{D93D0CEA-E04F-43B1-B3B2-70CF541CE516}"/>
    <hyperlink ref="F41" r:id="rId7" display="https://imgur.com/a/u3qVtwU" xr:uid="{A387048B-E7B8-4CD0-9747-CB8885027804}"/>
    <hyperlink ref="D43" r:id="rId8" display="https://imgur.com/a/QjUNcGp" xr:uid="{6FCD038A-53EA-4478-8C7B-AB33BE408270}"/>
    <hyperlink ref="F43" r:id="rId9" display="https://imgur.com/a/WSnrmsZ" xr:uid="{D390BFA2-2490-4772-ABD7-39A5F9DB4C8B}"/>
    <hyperlink ref="D44" r:id="rId10" display="https://imgur.com/a/6CxgGxb" xr:uid="{917CFC4E-0F6D-46F6-91BF-8053C0182847}"/>
    <hyperlink ref="F44" r:id="rId11" display="https://imgur.com/a/fAOD4Sc" xr:uid="{4590E047-837C-4592-AED1-50A297CF9DD0}"/>
    <hyperlink ref="D51" r:id="rId12" display="https://imgur.com/a/6CxgGxb" xr:uid="{1D10C5F1-7D9B-4487-84D4-A122975E6FE2}"/>
    <hyperlink ref="F51" r:id="rId13" display="https://imgur.com/a/fAOD4Sc" xr:uid="{4E3CC0D8-10DE-42A3-9DD7-CF63CB5863A1}"/>
    <hyperlink ref="D57" r:id="rId14" display="https://imgur.com/a/KalhOZk" xr:uid="{EAF09F21-DB6D-451F-834B-3716FAB647E3}"/>
    <hyperlink ref="F57" r:id="rId15" display="https://imgur.com/a/fAOD4Sc" xr:uid="{026224A8-9989-4800-82EA-898DA0D9DBA4}"/>
    <hyperlink ref="D60" r:id="rId16" display="https://imgur.com/a/qJY5cup" xr:uid="{6473D3D9-527B-46AB-A9D5-B3515E84BD94}"/>
    <hyperlink ref="F60" r:id="rId17" display="https://imgur.com/a/WSnrmsZ" xr:uid="{C68F8C1E-D9D3-43CE-B19C-9B225D108020}"/>
    <hyperlink ref="D61" r:id="rId18" display="https://imgur.com/a/6CxgGxb" xr:uid="{52173A26-BDFB-4BEC-8ED7-F8B5DE945BA0}"/>
    <hyperlink ref="D62" r:id="rId19" display="https://imgur.com/a/JC3NfXA" xr:uid="{294FE098-640F-46AF-8C57-C8FF6F545862}"/>
    <hyperlink ref="D64" r:id="rId20" display="https://imgur.com/a/6CxgGxb" xr:uid="{71CC668F-5D4C-4E3D-A1F0-0B07B423C30E}"/>
    <hyperlink ref="J64" r:id="rId21" display="http://afvdb.50megs.com/usa/90mmgmcm36.html" xr:uid="{E13B1AE7-DC79-4DFE-A98C-06C35C81FB85}"/>
    <hyperlink ref="D69" r:id="rId22" display="https://imgur.com/a/6CxgGxb" xr:uid="{0CBEFDB6-AAC4-46FD-A0A5-D238FE772CFC}"/>
    <hyperlink ref="J76" r:id="rId23" location="p1675" display="https://odetievbrony.ru/viewtopic.php?id=301 - p1675" xr:uid="{5253085F-6F13-44E7-91D8-523037BDD367}"/>
    <hyperlink ref="B81" r:id="rId24" display="https://wiki.warthunder.com/Category:Italy_ground_vehicles" xr:uid="{BB59C7FE-4247-41D4-83EC-3B29DF108BC0}"/>
    <hyperlink ref="D83" r:id="rId25" display="https://imgur.com/a/OkiIpqu" xr:uid="{DDE23F73-D832-4295-B020-8C2F4F104FF2}"/>
    <hyperlink ref="F83" r:id="rId26" display="https://imgur.com/a/og-c-102-0t4gkWb" xr:uid="{0342029F-7A26-4388-AB03-4EA1747BBBB4}"/>
    <hyperlink ref="D84" r:id="rId27" display="https://imgur.com/a/OkiIpqu" xr:uid="{D6C83ABF-B219-41A4-9B20-67175ACA5DC1}"/>
    <hyperlink ref="F84" r:id="rId28" display="https://imgur.com/a/og-c-102-0t4gkWb" xr:uid="{CE7CC74D-E5CD-45C6-BF65-5438B3218D47}"/>
    <hyperlink ref="D86" r:id="rId29" display="https://imgur.com/a/pL8EpFs" xr:uid="{8CBEB9B3-F845-40C2-BAA1-FE99741FCD94}"/>
    <hyperlink ref="F86" r:id="rId30" display="https://imgur.com/a/klroz7S" xr:uid="{F91496B5-864D-4D21-9171-B39446B88FFC}"/>
    <hyperlink ref="J87" r:id="rId31" display="https://www.kaznu.kz/Content/%D0%97%D0%A1%D0%A3-23-4 %D0%A8%D0%B8%D0%BB%D0%BA%D0%B0/page4.html" xr:uid="{9E592B59-1BCE-4C41-B184-ABFBA7ACE85F}"/>
    <hyperlink ref="D88" r:id="rId32" display="https://imgur.com/a/4LX0HWz" xr:uid="{BB10977C-706F-4F73-9CFE-8282EBF827D3}"/>
    <hyperlink ref="F88" r:id="rId33" display="https://imgur.com/a/4LX0HWz" xr:uid="{310E5059-ED66-4C92-BB18-C96BE1820587}"/>
    <hyperlink ref="J89" r:id="rId34" display="https://cdn.preterhuman.net/texts/terrorism_and_pyrotechnics/rocketry/Anti-Armor/TOW Weapon System - FM 23-34.pdf" xr:uid="{8035D8FE-C1DB-4F4E-9DA1-B308AC41C30A}"/>
    <hyperlink ref="D91" r:id="rId35" display="https://imgur.com/a/8i9h32x" xr:uid="{142DCADC-A9F0-4D39-AEAD-56B5003C8B43}"/>
    <hyperlink ref="B92" r:id="rId36" display="https://wiki.warthunder.com/Category:Italy_ground_vehicles" xr:uid="{AC5A8291-67E3-4E4A-BE71-7A37BA44EE0C}"/>
    <hyperlink ref="B95" r:id="rId37" display="https://wiki.warthunder.com/Category:Italy_ground_vehicles" xr:uid="{93A21D99-9ACD-4B95-B019-A093B882E469}"/>
    <hyperlink ref="D96" r:id="rId38" display="https://imgur.com/a/OkiIpqu" xr:uid="{6DB40B31-9835-4FBD-9D6F-0F2A97A7F7CA}"/>
    <hyperlink ref="D97" r:id="rId39" display="https://imgur.com/a/OkiIpqu" xr:uid="{A6077B32-1D7D-4FD5-AEE1-CD38094C38F2}"/>
    <hyperlink ref="F97" r:id="rId40" display="https://imgur.com/a/og-c-102-0t4gkWb" xr:uid="{D3DFB0F5-9C2E-4F8C-B1FA-186E7A194D96}"/>
    <hyperlink ref="D98" r:id="rId41" display="https://imgur.com/a/OkiIpqu" xr:uid="{A29B2614-25D8-4D00-B796-037FD3C5DA38}"/>
    <hyperlink ref="F98" r:id="rId42" display="https://imgur.com/a/og-c-102-0t4gkWb" xr:uid="{2A18327C-896F-441D-BE9F-682CD7A5089B}"/>
    <hyperlink ref="D99" r:id="rId43" display="https://imgur.com/a/OkiIpqu" xr:uid="{57F57891-9D48-40B8-AE83-BF9B6C2DB760}"/>
    <hyperlink ref="F99" r:id="rId44" display="https://imgur.com/a/og-c-102-0t4gkWb" xr:uid="{94FE03E9-9EE7-4F3D-A20A-6E177B94354D}"/>
    <hyperlink ref="D100" r:id="rId45" display="https://imgur.com/a/4LX0HWz" xr:uid="{2E1E2C91-9AF9-4A87-B2D3-AB945FE57D12}"/>
    <hyperlink ref="F100" r:id="rId46" display="https://imgur.com/a/4LX0HWz" xr:uid="{532E6D1E-F8B6-4A31-949B-508E37EEF1A9}"/>
    <hyperlink ref="D101" r:id="rId47" display="https://imgur.com/a/nw9ZQ6r" xr:uid="{4F2E4354-C8F9-4678-B8A6-E84A5509A0AC}"/>
    <hyperlink ref="D102" r:id="rId48" display="https://imgur.com/a/APDVVN0" xr:uid="{FF0FA7E0-E83D-455F-A0F1-2414FC91F046}"/>
    <hyperlink ref="D103" r:id="rId49" display="https://imgur.com/a/4LX0HWz" xr:uid="{13AB8937-5DE8-4521-B0F2-F12CCD16131E}"/>
    <hyperlink ref="F103" r:id="rId50" display="https://imgur.com/a/4LX0HWz" xr:uid="{0418BD91-726F-4CDC-938C-32212023D18C}"/>
    <hyperlink ref="J103" r:id="rId51" display="https://www.afcea.org/signal-media/ancient-optics-pave-way-novel-sensors" xr:uid="{33FD15DB-A259-49E3-B2E8-4B80852517A4}"/>
    <hyperlink ref="D107" r:id="rId52" display="https://imgur.com/a/pL8EpFs" xr:uid="{4AF84FBB-2122-41F2-94D0-63D49449A05D}"/>
    <hyperlink ref="F107" r:id="rId53" display="https://imgur.com/a/Ffr7ODk" xr:uid="{D841BE80-6FAF-44F8-AB1C-9ED74E586906}"/>
    <hyperlink ref="K107" r:id="rId54" display="https://live.warthunder.com/post/1087706/en/" xr:uid="{30CF2415-FF45-422B-81C6-BAE61A2E6495}"/>
    <hyperlink ref="D108" r:id="rId55" display="https://imgur.com/a/nhkAuXe" xr:uid="{DC9EE6AC-0D90-4063-8FF6-795F9A7D1BF5}"/>
    <hyperlink ref="B109" r:id="rId56" display="https://wiki.warthunder.com/Category:Italy_ground_vehicles" xr:uid="{C96CB507-0081-4489-988E-F2D12687E475}"/>
    <hyperlink ref="D110" r:id="rId57" display="https://imgur.com/a/OkiIpqu" xr:uid="{1CC1FFD4-1270-4446-B4DB-429A5B99F0A6}"/>
    <hyperlink ref="B111" r:id="rId58" display="https://wiki.warthunder.com/Category:Italy_ground_vehicles" xr:uid="{91A6FEC5-6EEB-4DB6-BB9C-EF6BEBC68B27}"/>
    <hyperlink ref="D112" r:id="rId59" display="https://imgur.com/a/OkiIpqu" xr:uid="{95867B9D-E181-45FD-BCFC-2D6D9CB621B4}"/>
    <hyperlink ref="F112" r:id="rId60" display="https://imgur.com/a/og-c-102-0t4gkWb" xr:uid="{44F56073-7912-4063-87C9-51B737B768DC}"/>
    <hyperlink ref="J113" r:id="rId61" display="https://forum.warthunder.com/t/hungarian-leopard-2a7hu/79194" xr:uid="{F4BED42D-0026-49DD-A6BE-F6C961E65C73}"/>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42E8B-1B9E-4CEA-B441-9C895E3AE2DD}">
  <dimension ref="A1:L109"/>
  <sheetViews>
    <sheetView workbookViewId="0">
      <selection sqref="A1:L109"/>
    </sheetView>
  </sheetViews>
  <sheetFormatPr defaultRowHeight="12.75"/>
  <sheetData>
    <row r="1" spans="1:12" ht="13.5" thickBot="1">
      <c r="A1" s="503"/>
      <c r="B1" s="458"/>
      <c r="C1" s="458"/>
      <c r="D1" s="458"/>
      <c r="E1" s="458"/>
      <c r="F1" s="458"/>
      <c r="G1" s="458"/>
      <c r="H1" s="458"/>
      <c r="I1" s="458"/>
      <c r="J1" s="458"/>
      <c r="K1" s="458"/>
      <c r="L1" s="503"/>
    </row>
    <row r="2" spans="1:12" ht="39" thickBot="1">
      <c r="A2" s="479"/>
      <c r="B2" s="461" t="s">
        <v>1006</v>
      </c>
      <c r="C2" s="461" t="s">
        <v>2672</v>
      </c>
      <c r="D2" s="461" t="s">
        <v>2671</v>
      </c>
      <c r="E2" s="461" t="s">
        <v>2670</v>
      </c>
      <c r="F2" s="461" t="s">
        <v>2669</v>
      </c>
      <c r="G2" s="461" t="s">
        <v>2668</v>
      </c>
      <c r="H2" s="461" t="s">
        <v>2667</v>
      </c>
      <c r="I2" s="461" t="s">
        <v>2666</v>
      </c>
      <c r="J2" s="461" t="s">
        <v>2665</v>
      </c>
      <c r="K2" s="461" t="s">
        <v>2664</v>
      </c>
      <c r="L2" s="503"/>
    </row>
    <row r="3" spans="1:12" ht="13.5" thickBot="1">
      <c r="A3" s="479"/>
      <c r="B3" s="480" t="s">
        <v>2663</v>
      </c>
      <c r="C3" s="481"/>
      <c r="D3" s="481"/>
      <c r="E3" s="481"/>
      <c r="F3" s="481"/>
      <c r="G3" s="481"/>
      <c r="H3" s="481"/>
      <c r="I3" s="481"/>
      <c r="J3" s="481"/>
      <c r="K3" s="482"/>
      <c r="L3" s="503"/>
    </row>
    <row r="4" spans="1:12" ht="102.75" thickBot="1">
      <c r="A4" s="479"/>
      <c r="B4" s="462" t="e" vm="413">
        <v>#VALUE!</v>
      </c>
      <c r="C4" s="463" t="s">
        <v>5515</v>
      </c>
      <c r="D4" s="465" t="s">
        <v>5516</v>
      </c>
      <c r="E4" s="467"/>
      <c r="F4" s="462"/>
      <c r="G4" s="467"/>
      <c r="H4" s="462"/>
      <c r="I4" s="467"/>
      <c r="J4" s="476"/>
      <c r="K4" s="468"/>
      <c r="L4" s="503"/>
    </row>
    <row r="5" spans="1:12" ht="90" thickBot="1">
      <c r="A5" s="479"/>
      <c r="B5" s="462" t="e" vm="414">
        <v>#VALUE!</v>
      </c>
      <c r="C5" s="463" t="s">
        <v>5517</v>
      </c>
      <c r="D5" s="462"/>
      <c r="E5" s="467"/>
      <c r="F5" s="462"/>
      <c r="G5" s="467"/>
      <c r="H5" s="462"/>
      <c r="I5" s="467"/>
      <c r="J5" s="476"/>
      <c r="K5" s="468"/>
      <c r="L5" s="503"/>
    </row>
    <row r="6" spans="1:12" ht="102.75" thickBot="1">
      <c r="A6" s="479"/>
      <c r="B6" s="462" t="e" vm="415">
        <v>#VALUE!</v>
      </c>
      <c r="C6" s="463" t="s">
        <v>5518</v>
      </c>
      <c r="D6" s="465" t="s">
        <v>5519</v>
      </c>
      <c r="E6" s="467"/>
      <c r="F6" s="462"/>
      <c r="G6" s="467"/>
      <c r="H6" s="462"/>
      <c r="I6" s="467"/>
      <c r="J6" s="476"/>
      <c r="K6" s="468"/>
      <c r="L6" s="503"/>
    </row>
    <row r="7" spans="1:12" ht="77.25" thickBot="1">
      <c r="A7" s="479"/>
      <c r="B7" s="462" t="e" vm="416">
        <v>#VALUE!</v>
      </c>
      <c r="C7" s="463" t="s">
        <v>5520</v>
      </c>
      <c r="D7" s="465" t="s">
        <v>5521</v>
      </c>
      <c r="E7" s="467" t="e" vm="417">
        <v>#VALUE!</v>
      </c>
      <c r="F7" s="462"/>
      <c r="G7" s="467"/>
      <c r="H7" s="462"/>
      <c r="I7" s="467"/>
      <c r="J7" s="476"/>
      <c r="K7" s="468"/>
      <c r="L7" s="503"/>
    </row>
    <row r="8" spans="1:12" ht="102.75" thickBot="1">
      <c r="A8" s="479"/>
      <c r="B8" s="462" t="e" vm="418">
        <v>#VALUE!</v>
      </c>
      <c r="C8" s="463" t="s">
        <v>5522</v>
      </c>
      <c r="D8" s="465" t="s">
        <v>5523</v>
      </c>
      <c r="E8" s="467"/>
      <c r="F8" s="462"/>
      <c r="G8" s="467"/>
      <c r="H8" s="462"/>
      <c r="I8" s="467"/>
      <c r="J8" s="476"/>
      <c r="K8" s="468"/>
      <c r="L8" s="503"/>
    </row>
    <row r="9" spans="1:12" ht="77.25" thickBot="1">
      <c r="A9" s="479"/>
      <c r="B9" s="462" t="e" vm="419">
        <v>#VALUE!</v>
      </c>
      <c r="C9" s="463" t="s">
        <v>5524</v>
      </c>
      <c r="D9" s="465" t="s">
        <v>5525</v>
      </c>
      <c r="E9" s="467"/>
      <c r="F9" s="462"/>
      <c r="G9" s="467"/>
      <c r="H9" s="462"/>
      <c r="I9" s="467"/>
      <c r="J9" s="476"/>
      <c r="K9" s="468"/>
      <c r="L9" s="503"/>
    </row>
    <row r="10" spans="1:12" ht="90" thickBot="1">
      <c r="A10" s="479"/>
      <c r="B10" s="462" t="e" vm="420">
        <v>#VALUE!</v>
      </c>
      <c r="C10" s="463" t="s">
        <v>5526</v>
      </c>
      <c r="D10" s="465" t="s">
        <v>5527</v>
      </c>
      <c r="E10" s="467"/>
      <c r="F10" s="462"/>
      <c r="G10" s="467"/>
      <c r="H10" s="462"/>
      <c r="I10" s="467"/>
      <c r="J10" s="476"/>
      <c r="K10" s="468"/>
      <c r="L10" s="503"/>
    </row>
    <row r="11" spans="1:12" ht="115.5" thickBot="1">
      <c r="A11" s="479"/>
      <c r="B11" s="462"/>
      <c r="C11" s="463" t="s">
        <v>5528</v>
      </c>
      <c r="D11" s="465" t="s">
        <v>5523</v>
      </c>
      <c r="E11" s="467"/>
      <c r="F11" s="462"/>
      <c r="G11" s="467"/>
      <c r="H11" s="462"/>
      <c r="I11" s="467"/>
      <c r="J11" s="476"/>
      <c r="K11" s="468"/>
      <c r="L11" s="503"/>
    </row>
    <row r="12" spans="1:12" ht="51.75" thickBot="1">
      <c r="A12" s="479"/>
      <c r="B12" s="462"/>
      <c r="C12" s="463" t="s">
        <v>5529</v>
      </c>
      <c r="D12" s="465" t="s">
        <v>5530</v>
      </c>
      <c r="E12" s="467"/>
      <c r="F12" s="465" t="s">
        <v>5531</v>
      </c>
      <c r="G12" s="467"/>
      <c r="H12" s="462"/>
      <c r="I12" s="467"/>
      <c r="J12" s="476"/>
      <c r="K12" s="468"/>
      <c r="L12" s="503"/>
    </row>
    <row r="13" spans="1:12" ht="77.25" thickBot="1">
      <c r="A13" s="479"/>
      <c r="B13" s="462"/>
      <c r="C13" s="463" t="s">
        <v>5532</v>
      </c>
      <c r="D13" s="462"/>
      <c r="E13" s="467"/>
      <c r="F13" s="462"/>
      <c r="G13" s="467"/>
      <c r="H13" s="462"/>
      <c r="I13" s="467"/>
      <c r="J13" s="476"/>
      <c r="K13" s="468"/>
      <c r="L13" s="503"/>
    </row>
    <row r="14" spans="1:12" ht="115.5" thickBot="1">
      <c r="A14" s="479"/>
      <c r="B14" s="462"/>
      <c r="C14" s="463" t="s">
        <v>5533</v>
      </c>
      <c r="D14" s="465" t="s">
        <v>5534</v>
      </c>
      <c r="E14" s="467"/>
      <c r="F14" s="462"/>
      <c r="G14" s="467"/>
      <c r="H14" s="462"/>
      <c r="I14" s="467"/>
      <c r="J14" s="476"/>
      <c r="K14" s="468"/>
      <c r="L14" s="503"/>
    </row>
    <row r="15" spans="1:12" ht="90" thickBot="1">
      <c r="A15" s="479"/>
      <c r="B15" s="462"/>
      <c r="C15" s="463" t="s">
        <v>5535</v>
      </c>
      <c r="D15" s="462"/>
      <c r="E15" s="467"/>
      <c r="F15" s="462"/>
      <c r="G15" s="467"/>
      <c r="H15" s="462"/>
      <c r="I15" s="467"/>
      <c r="J15" s="476"/>
      <c r="K15" s="468"/>
      <c r="L15" s="503"/>
    </row>
    <row r="16" spans="1:12" ht="77.25" thickBot="1">
      <c r="A16" s="479"/>
      <c r="B16" s="469"/>
      <c r="C16" s="470" t="s">
        <v>5536</v>
      </c>
      <c r="D16" s="469"/>
      <c r="E16" s="474"/>
      <c r="F16" s="469"/>
      <c r="G16" s="474"/>
      <c r="H16" s="469"/>
      <c r="I16" s="474"/>
      <c r="J16" s="477"/>
      <c r="K16" s="475"/>
      <c r="L16" s="503"/>
    </row>
    <row r="17" spans="1:12" ht="13.5" thickBot="1">
      <c r="A17" s="479"/>
      <c r="B17" s="480" t="s">
        <v>2642</v>
      </c>
      <c r="C17" s="481"/>
      <c r="D17" s="481"/>
      <c r="E17" s="481"/>
      <c r="F17" s="481"/>
      <c r="G17" s="481"/>
      <c r="H17" s="481"/>
      <c r="I17" s="481"/>
      <c r="J17" s="481"/>
      <c r="K17" s="482"/>
      <c r="L17" s="503"/>
    </row>
    <row r="18" spans="1:12" ht="179.25" thickBot="1">
      <c r="A18" s="479"/>
      <c r="B18" s="462"/>
      <c r="C18" s="463" t="s">
        <v>5537</v>
      </c>
      <c r="D18" s="465" t="s">
        <v>5523</v>
      </c>
      <c r="E18" s="467"/>
      <c r="F18" s="462"/>
      <c r="G18" s="467"/>
      <c r="H18" s="462"/>
      <c r="I18" s="467"/>
      <c r="J18" s="476"/>
      <c r="K18" s="468"/>
      <c r="L18" s="503"/>
    </row>
    <row r="19" spans="1:12" ht="64.5" thickBot="1">
      <c r="A19" s="479"/>
      <c r="B19" s="462"/>
      <c r="C19" s="463" t="s">
        <v>5538</v>
      </c>
      <c r="D19" s="462"/>
      <c r="E19" s="467"/>
      <c r="F19" s="462"/>
      <c r="G19" s="467"/>
      <c r="H19" s="462"/>
      <c r="I19" s="467"/>
      <c r="J19" s="476"/>
      <c r="K19" s="468"/>
      <c r="L19" s="503"/>
    </row>
    <row r="20" spans="1:12" ht="153.75" thickBot="1">
      <c r="A20" s="479"/>
      <c r="B20" s="469"/>
      <c r="C20" s="470" t="s">
        <v>5539</v>
      </c>
      <c r="D20" s="469"/>
      <c r="E20" s="474"/>
      <c r="F20" s="469"/>
      <c r="G20" s="474"/>
      <c r="H20" s="469"/>
      <c r="I20" s="474"/>
      <c r="J20" s="477"/>
      <c r="K20" s="475"/>
      <c r="L20" s="503"/>
    </row>
    <row r="21" spans="1:12" ht="20.25" thickBot="1">
      <c r="A21" s="479"/>
      <c r="B21" s="514" t="s">
        <v>2631</v>
      </c>
      <c r="C21" s="515"/>
      <c r="D21" s="515"/>
      <c r="E21" s="515"/>
      <c r="F21" s="515"/>
      <c r="G21" s="515"/>
      <c r="H21" s="515"/>
      <c r="I21" s="515"/>
      <c r="J21" s="515"/>
      <c r="K21" s="516"/>
      <c r="L21" s="503"/>
    </row>
    <row r="22" spans="1:12" ht="90" thickBot="1">
      <c r="A22" s="479"/>
      <c r="B22" s="462"/>
      <c r="C22" s="463" t="s">
        <v>5540</v>
      </c>
      <c r="D22" s="465" t="s">
        <v>5541</v>
      </c>
      <c r="E22" s="467" t="e" vm="421">
        <v>#VALUE!</v>
      </c>
      <c r="F22" s="462"/>
      <c r="G22" s="467"/>
      <c r="H22" s="462"/>
      <c r="I22" s="467"/>
      <c r="J22" s="476"/>
      <c r="K22" s="468"/>
      <c r="L22" s="503"/>
    </row>
    <row r="23" spans="1:12" ht="77.25" thickBot="1">
      <c r="A23" s="479"/>
      <c r="B23" s="462"/>
      <c r="C23" s="463" t="s">
        <v>5542</v>
      </c>
      <c r="D23" s="462"/>
      <c r="E23" s="467"/>
      <c r="F23" s="462"/>
      <c r="G23" s="467"/>
      <c r="H23" s="462"/>
      <c r="I23" s="467"/>
      <c r="J23" s="476"/>
      <c r="K23" s="468"/>
      <c r="L23" s="503"/>
    </row>
    <row r="24" spans="1:12" ht="77.25" thickBot="1">
      <c r="A24" s="479"/>
      <c r="B24" s="462"/>
      <c r="C24" s="463" t="s">
        <v>5543</v>
      </c>
      <c r="D24" s="466" t="s">
        <v>4525</v>
      </c>
      <c r="E24" s="467" t="e" vm="56">
        <v>#VALUE!</v>
      </c>
      <c r="F24" s="466" t="s">
        <v>4524</v>
      </c>
      <c r="G24" s="467" t="e" vm="64">
        <v>#VALUE!</v>
      </c>
      <c r="H24" s="462"/>
      <c r="I24" s="467"/>
      <c r="J24" s="476"/>
      <c r="K24" s="468"/>
      <c r="L24" s="503"/>
    </row>
    <row r="25" spans="1:12" ht="64.5" thickBot="1">
      <c r="A25" s="479"/>
      <c r="B25" s="462"/>
      <c r="C25" s="463" t="s">
        <v>5544</v>
      </c>
      <c r="D25" s="465" t="s">
        <v>5545</v>
      </c>
      <c r="E25" s="467"/>
      <c r="F25" s="462"/>
      <c r="G25" s="467"/>
      <c r="H25" s="462"/>
      <c r="I25" s="467"/>
      <c r="J25" s="476"/>
      <c r="K25" s="468"/>
      <c r="L25" s="503"/>
    </row>
    <row r="26" spans="1:12" ht="64.5" thickBot="1">
      <c r="A26" s="479"/>
      <c r="B26" s="462"/>
      <c r="C26" s="463" t="s">
        <v>5546</v>
      </c>
      <c r="D26" s="462"/>
      <c r="E26" s="467"/>
      <c r="F26" s="462"/>
      <c r="G26" s="467"/>
      <c r="H26" s="462"/>
      <c r="I26" s="467"/>
      <c r="J26" s="476"/>
      <c r="K26" s="468"/>
      <c r="L26" s="503"/>
    </row>
    <row r="27" spans="1:12" ht="128.25" thickBot="1">
      <c r="A27" s="479"/>
      <c r="B27" s="462"/>
      <c r="C27" s="463" t="s">
        <v>5547</v>
      </c>
      <c r="D27" s="462"/>
      <c r="E27" s="467"/>
      <c r="F27" s="462"/>
      <c r="G27" s="467"/>
      <c r="H27" s="462"/>
      <c r="I27" s="467"/>
      <c r="J27" s="476"/>
      <c r="K27" s="468"/>
      <c r="L27" s="503"/>
    </row>
    <row r="28" spans="1:12" ht="141" thickBot="1">
      <c r="A28" s="479"/>
      <c r="B28" s="462"/>
      <c r="C28" s="463" t="s">
        <v>5548</v>
      </c>
      <c r="D28" s="466" t="s">
        <v>5549</v>
      </c>
      <c r="E28" s="467" t="e" vm="396">
        <v>#VALUE!</v>
      </c>
      <c r="F28" s="462"/>
      <c r="G28" s="467"/>
      <c r="H28" s="462"/>
      <c r="I28" s="467"/>
      <c r="J28" s="476"/>
      <c r="K28" s="468"/>
      <c r="L28" s="503"/>
    </row>
    <row r="29" spans="1:12" ht="102.75" thickBot="1">
      <c r="A29" s="479"/>
      <c r="B29" s="462"/>
      <c r="C29" s="463" t="s">
        <v>5550</v>
      </c>
      <c r="D29" s="466" t="s">
        <v>4526</v>
      </c>
      <c r="E29" s="467" t="e" vm="422">
        <v>#VALUE!</v>
      </c>
      <c r="F29" s="466" t="s">
        <v>4527</v>
      </c>
      <c r="G29" s="467" t="e" vm="423">
        <v>#VALUE!</v>
      </c>
      <c r="H29" s="462"/>
      <c r="I29" s="467"/>
      <c r="J29" s="476"/>
      <c r="K29" s="468"/>
      <c r="L29" s="503"/>
    </row>
    <row r="30" spans="1:12" ht="64.5" thickBot="1">
      <c r="A30" s="479"/>
      <c r="B30" s="469"/>
      <c r="C30" s="470" t="s">
        <v>5551</v>
      </c>
      <c r="D30" s="473" t="s">
        <v>4528</v>
      </c>
      <c r="E30" s="474" t="e" vm="53">
        <v>#VALUE!</v>
      </c>
      <c r="F30" s="469"/>
      <c r="G30" s="474"/>
      <c r="H30" s="469"/>
      <c r="I30" s="474"/>
      <c r="J30" s="477"/>
      <c r="K30" s="475"/>
      <c r="L30" s="503"/>
    </row>
    <row r="31" spans="1:12" ht="20.25" thickBot="1">
      <c r="A31" s="479"/>
      <c r="B31" s="514" t="s">
        <v>2612</v>
      </c>
      <c r="C31" s="515"/>
      <c r="D31" s="515"/>
      <c r="E31" s="515"/>
      <c r="F31" s="515"/>
      <c r="G31" s="515"/>
      <c r="H31" s="515"/>
      <c r="I31" s="515"/>
      <c r="J31" s="515"/>
      <c r="K31" s="516"/>
      <c r="L31" s="503"/>
    </row>
    <row r="32" spans="1:12" ht="102.75" thickBot="1">
      <c r="A32" s="479"/>
      <c r="B32" s="462"/>
      <c r="C32" s="463" t="s">
        <v>5552</v>
      </c>
      <c r="D32" s="462"/>
      <c r="E32" s="467"/>
      <c r="F32" s="462"/>
      <c r="G32" s="467"/>
      <c r="H32" s="462"/>
      <c r="I32" s="467"/>
      <c r="J32" s="476"/>
      <c r="K32" s="468"/>
      <c r="L32" s="503"/>
    </row>
    <row r="33" spans="1:12" ht="128.25" thickBot="1">
      <c r="A33" s="479"/>
      <c r="B33" s="462"/>
      <c r="C33" s="463" t="s">
        <v>5553</v>
      </c>
      <c r="D33" s="466" t="s">
        <v>4521</v>
      </c>
      <c r="E33" s="467" t="e" vm="61">
        <v>#VALUE!</v>
      </c>
      <c r="F33" s="466" t="s">
        <v>4522</v>
      </c>
      <c r="G33" s="467" t="e" vm="62">
        <v>#VALUE!</v>
      </c>
      <c r="H33" s="462"/>
      <c r="I33" s="467"/>
      <c r="J33" s="476"/>
      <c r="K33" s="468"/>
      <c r="L33" s="503"/>
    </row>
    <row r="34" spans="1:12" ht="102.75" thickBot="1">
      <c r="A34" s="479"/>
      <c r="B34" s="469"/>
      <c r="C34" s="470" t="s">
        <v>5554</v>
      </c>
      <c r="D34" s="469"/>
      <c r="E34" s="474"/>
      <c r="F34" s="469"/>
      <c r="G34" s="474"/>
      <c r="H34" s="469"/>
      <c r="I34" s="474"/>
      <c r="J34" s="477"/>
      <c r="K34" s="475"/>
      <c r="L34" s="503"/>
    </row>
    <row r="35" spans="1:12" ht="20.25" thickBot="1">
      <c r="A35" s="479"/>
      <c r="B35" s="514" t="s">
        <v>2591</v>
      </c>
      <c r="C35" s="515"/>
      <c r="D35" s="515"/>
      <c r="E35" s="515"/>
      <c r="F35" s="515"/>
      <c r="G35" s="515"/>
      <c r="H35" s="515"/>
      <c r="I35" s="515"/>
      <c r="J35" s="515"/>
      <c r="K35" s="516"/>
      <c r="L35" s="503"/>
    </row>
    <row r="36" spans="1:12" ht="102.75" thickBot="1">
      <c r="A36" s="479"/>
      <c r="B36" s="462"/>
      <c r="C36" s="463" t="s">
        <v>5555</v>
      </c>
      <c r="D36" s="466" t="s">
        <v>5556</v>
      </c>
      <c r="E36" s="467"/>
      <c r="F36" s="462"/>
      <c r="G36" s="467"/>
      <c r="H36" s="462"/>
      <c r="I36" s="467"/>
      <c r="J36" s="463" t="s">
        <v>5557</v>
      </c>
      <c r="K36" s="468"/>
      <c r="L36" s="503"/>
    </row>
    <row r="37" spans="1:12" ht="192" thickBot="1">
      <c r="A37" s="479"/>
      <c r="B37" s="462"/>
      <c r="C37" s="463" t="s">
        <v>5558</v>
      </c>
      <c r="D37" s="466" t="s">
        <v>5556</v>
      </c>
      <c r="E37" s="467"/>
      <c r="F37" s="462"/>
      <c r="G37" s="467"/>
      <c r="H37" s="462"/>
      <c r="I37" s="467"/>
      <c r="J37" s="463" t="s">
        <v>5557</v>
      </c>
      <c r="K37" s="468"/>
      <c r="L37" s="503"/>
    </row>
    <row r="38" spans="1:12" ht="77.25" thickBot="1">
      <c r="A38" s="479"/>
      <c r="B38" s="462"/>
      <c r="C38" s="463" t="s">
        <v>5559</v>
      </c>
      <c r="D38" s="466" t="s">
        <v>4525</v>
      </c>
      <c r="E38" s="467" t="e" vm="56">
        <v>#VALUE!</v>
      </c>
      <c r="F38" s="466" t="s">
        <v>4524</v>
      </c>
      <c r="G38" s="467" t="e" vm="64">
        <v>#VALUE!</v>
      </c>
      <c r="H38" s="462"/>
      <c r="I38" s="467"/>
      <c r="J38" s="476"/>
      <c r="K38" s="468"/>
      <c r="L38" s="503"/>
    </row>
    <row r="39" spans="1:12" ht="102.75" thickBot="1">
      <c r="A39" s="479"/>
      <c r="B39" s="462"/>
      <c r="C39" s="463" t="s">
        <v>5560</v>
      </c>
      <c r="D39" s="462"/>
      <c r="E39" s="467"/>
      <c r="F39" s="462"/>
      <c r="G39" s="467"/>
      <c r="H39" s="462"/>
      <c r="I39" s="467"/>
      <c r="J39" s="476"/>
      <c r="K39" s="468"/>
      <c r="L39" s="503"/>
    </row>
    <row r="40" spans="1:12" ht="102.75" thickBot="1">
      <c r="A40" s="479"/>
      <c r="B40" s="462"/>
      <c r="C40" s="463" t="s">
        <v>5561</v>
      </c>
      <c r="D40" s="462"/>
      <c r="E40" s="467"/>
      <c r="F40" s="462"/>
      <c r="G40" s="467"/>
      <c r="H40" s="462"/>
      <c r="I40" s="467"/>
      <c r="J40" s="476"/>
      <c r="K40" s="468"/>
      <c r="L40" s="503"/>
    </row>
    <row r="41" spans="1:12" ht="64.5" thickBot="1">
      <c r="A41" s="479"/>
      <c r="B41" s="462"/>
      <c r="C41" s="463" t="s">
        <v>5562</v>
      </c>
      <c r="D41" s="465" t="s">
        <v>5563</v>
      </c>
      <c r="E41" s="467"/>
      <c r="F41" s="462"/>
      <c r="G41" s="467"/>
      <c r="H41" s="462"/>
      <c r="I41" s="467"/>
      <c r="J41" s="464" t="s">
        <v>5564</v>
      </c>
      <c r="K41" s="468"/>
      <c r="L41" s="503"/>
    </row>
    <row r="42" spans="1:12" ht="64.5" thickBot="1">
      <c r="A42" s="479"/>
      <c r="B42" s="462"/>
      <c r="C42" s="463" t="s">
        <v>5565</v>
      </c>
      <c r="D42" s="466" t="s">
        <v>5566</v>
      </c>
      <c r="E42" s="467" t="e" vm="80">
        <v>#VALUE!</v>
      </c>
      <c r="F42" s="466" t="s">
        <v>4736</v>
      </c>
      <c r="G42" s="467" t="e" vm="81">
        <v>#VALUE!</v>
      </c>
      <c r="H42" s="462"/>
      <c r="I42" s="467"/>
      <c r="J42" s="476"/>
      <c r="K42" s="468"/>
      <c r="L42" s="503"/>
    </row>
    <row r="43" spans="1:12" ht="115.5" thickBot="1">
      <c r="A43" s="479"/>
      <c r="B43" s="462"/>
      <c r="C43" s="463" t="s">
        <v>5567</v>
      </c>
      <c r="D43" s="462"/>
      <c r="E43" s="467"/>
      <c r="F43" s="462"/>
      <c r="G43" s="467"/>
      <c r="H43" s="462"/>
      <c r="I43" s="467"/>
      <c r="J43" s="476"/>
      <c r="K43" s="468"/>
      <c r="L43" s="503"/>
    </row>
    <row r="44" spans="1:12" ht="166.5" thickBot="1">
      <c r="A44" s="479"/>
      <c r="B44" s="462"/>
      <c r="C44" s="463" t="s">
        <v>5568</v>
      </c>
      <c r="D44" s="462"/>
      <c r="E44" s="467"/>
      <c r="F44" s="462"/>
      <c r="G44" s="467"/>
      <c r="H44" s="462"/>
      <c r="I44" s="467"/>
      <c r="J44" s="476"/>
      <c r="K44" s="468"/>
      <c r="L44" s="503"/>
    </row>
    <row r="45" spans="1:12" ht="102.75" thickBot="1">
      <c r="A45" s="479"/>
      <c r="B45" s="462"/>
      <c r="C45" s="463" t="s">
        <v>5569</v>
      </c>
      <c r="D45" s="466" t="s">
        <v>4537</v>
      </c>
      <c r="E45" s="467" t="e" vm="88">
        <v>#VALUE!</v>
      </c>
      <c r="F45" s="466" t="s">
        <v>4538</v>
      </c>
      <c r="G45" s="467" t="e" vm="89">
        <v>#VALUE!</v>
      </c>
      <c r="H45" s="462"/>
      <c r="I45" s="467"/>
      <c r="J45" s="463" t="s">
        <v>2570</v>
      </c>
      <c r="K45" s="467"/>
      <c r="L45" s="503"/>
    </row>
    <row r="46" spans="1:12" ht="77.25" thickBot="1">
      <c r="A46" s="479"/>
      <c r="B46" s="469"/>
      <c r="C46" s="470" t="s">
        <v>5570</v>
      </c>
      <c r="D46" s="473" t="s">
        <v>4539</v>
      </c>
      <c r="E46" s="474" t="e" vm="91">
        <v>#VALUE!</v>
      </c>
      <c r="F46" s="473" t="s">
        <v>4540</v>
      </c>
      <c r="G46" s="474" t="e" vm="92">
        <v>#VALUE!</v>
      </c>
      <c r="H46" s="469"/>
      <c r="I46" s="474"/>
      <c r="J46" s="471" t="s">
        <v>2566</v>
      </c>
      <c r="K46" s="474"/>
      <c r="L46" s="503"/>
    </row>
    <row r="47" spans="1:12" ht="20.25" thickBot="1">
      <c r="A47" s="479"/>
      <c r="B47" s="514" t="s">
        <v>2565</v>
      </c>
      <c r="C47" s="515"/>
      <c r="D47" s="515"/>
      <c r="E47" s="515"/>
      <c r="F47" s="515"/>
      <c r="G47" s="515"/>
      <c r="H47" s="515"/>
      <c r="I47" s="515"/>
      <c r="J47" s="515"/>
      <c r="K47" s="516"/>
      <c r="L47" s="503"/>
    </row>
    <row r="48" spans="1:12" ht="128.25" thickBot="1">
      <c r="A48" s="479"/>
      <c r="B48" s="462"/>
      <c r="C48" s="463" t="s">
        <v>5571</v>
      </c>
      <c r="D48" s="466" t="s">
        <v>5280</v>
      </c>
      <c r="E48" s="467" t="e" vm="424">
        <v>#VALUE!</v>
      </c>
      <c r="F48" s="462"/>
      <c r="G48" s="467"/>
      <c r="H48" s="462"/>
      <c r="I48" s="467"/>
      <c r="J48" s="476"/>
      <c r="K48" s="468"/>
      <c r="L48" s="503"/>
    </row>
    <row r="49" spans="1:12" ht="128.25" thickBot="1">
      <c r="A49" s="479"/>
      <c r="B49" s="469"/>
      <c r="C49" s="470" t="s">
        <v>5572</v>
      </c>
      <c r="D49" s="469"/>
      <c r="E49" s="474"/>
      <c r="F49" s="469"/>
      <c r="G49" s="474"/>
      <c r="H49" s="469"/>
      <c r="I49" s="474"/>
      <c r="J49" s="477"/>
      <c r="K49" s="475"/>
      <c r="L49" s="503"/>
    </row>
    <row r="50" spans="1:12" ht="20.25" thickBot="1">
      <c r="A50" s="479"/>
      <c r="B50" s="514" t="s">
        <v>2551</v>
      </c>
      <c r="C50" s="515"/>
      <c r="D50" s="515"/>
      <c r="E50" s="515"/>
      <c r="F50" s="515"/>
      <c r="G50" s="515"/>
      <c r="H50" s="515"/>
      <c r="I50" s="515"/>
      <c r="J50" s="515"/>
      <c r="K50" s="516"/>
      <c r="L50" s="503"/>
    </row>
    <row r="51" spans="1:12" ht="90" thickBot="1">
      <c r="A51" s="479"/>
      <c r="B51" s="462"/>
      <c r="C51" s="463" t="s">
        <v>5573</v>
      </c>
      <c r="D51" s="466" t="s">
        <v>5280</v>
      </c>
      <c r="E51" s="467" t="e" vm="424">
        <v>#VALUE!</v>
      </c>
      <c r="F51" s="462"/>
      <c r="G51" s="467"/>
      <c r="H51" s="462"/>
      <c r="I51" s="467"/>
      <c r="J51" s="476"/>
      <c r="K51" s="468"/>
      <c r="L51" s="503"/>
    </row>
    <row r="52" spans="1:12" ht="64.5" thickBot="1">
      <c r="A52" s="479"/>
      <c r="B52" s="462"/>
      <c r="C52" s="463" t="s">
        <v>5574</v>
      </c>
      <c r="D52" s="466" t="s">
        <v>5575</v>
      </c>
      <c r="E52" s="467" t="e" vm="91">
        <v>#VALUE!</v>
      </c>
      <c r="F52" s="465" t="s">
        <v>5576</v>
      </c>
      <c r="G52" s="467"/>
      <c r="H52" s="462"/>
      <c r="I52" s="467"/>
      <c r="J52" s="476"/>
      <c r="K52" s="468"/>
      <c r="L52" s="503"/>
    </row>
    <row r="53" spans="1:12" ht="51.75" thickBot="1">
      <c r="A53" s="479"/>
      <c r="B53" s="462"/>
      <c r="C53" s="463" t="s">
        <v>5577</v>
      </c>
      <c r="D53" s="462"/>
      <c r="E53" s="467"/>
      <c r="F53" s="462"/>
      <c r="G53" s="467"/>
      <c r="H53" s="462"/>
      <c r="I53" s="467"/>
      <c r="J53" s="476"/>
      <c r="K53" s="468"/>
      <c r="L53" s="503"/>
    </row>
    <row r="54" spans="1:12" ht="102.75" thickBot="1">
      <c r="A54" s="479"/>
      <c r="B54" s="462"/>
      <c r="C54" s="463" t="s">
        <v>5578</v>
      </c>
      <c r="D54" s="465" t="s">
        <v>5579</v>
      </c>
      <c r="E54" s="467"/>
      <c r="F54" s="462"/>
      <c r="G54" s="467"/>
      <c r="H54" s="462"/>
      <c r="I54" s="467"/>
      <c r="J54" s="463" t="s">
        <v>5580</v>
      </c>
      <c r="K54" s="468"/>
      <c r="L54" s="503"/>
    </row>
    <row r="55" spans="1:12" ht="90" thickBot="1">
      <c r="A55" s="479"/>
      <c r="B55" s="462"/>
      <c r="C55" s="463" t="s">
        <v>5581</v>
      </c>
      <c r="D55" s="462"/>
      <c r="E55" s="467"/>
      <c r="F55" s="462"/>
      <c r="G55" s="467"/>
      <c r="H55" s="462"/>
      <c r="I55" s="467"/>
      <c r="J55" s="476"/>
      <c r="K55" s="468"/>
      <c r="L55" s="503"/>
    </row>
    <row r="56" spans="1:12" ht="115.5" thickBot="1">
      <c r="A56" s="479"/>
      <c r="B56" s="469"/>
      <c r="C56" s="470" t="s">
        <v>5582</v>
      </c>
      <c r="D56" s="469"/>
      <c r="E56" s="474"/>
      <c r="F56" s="469"/>
      <c r="G56" s="474"/>
      <c r="H56" s="469"/>
      <c r="I56" s="474"/>
      <c r="J56" s="477"/>
      <c r="K56" s="475"/>
      <c r="L56" s="503"/>
    </row>
    <row r="57" spans="1:12" ht="20.25" thickBot="1">
      <c r="A57" s="479"/>
      <c r="B57" s="514" t="s">
        <v>2522</v>
      </c>
      <c r="C57" s="515"/>
      <c r="D57" s="515"/>
      <c r="E57" s="515"/>
      <c r="F57" s="515"/>
      <c r="G57" s="515"/>
      <c r="H57" s="515"/>
      <c r="I57" s="515"/>
      <c r="J57" s="515"/>
      <c r="K57" s="516"/>
      <c r="L57" s="503"/>
    </row>
    <row r="58" spans="1:12" ht="179.25" thickBot="1">
      <c r="A58" s="479"/>
      <c r="B58" s="462"/>
      <c r="C58" s="463" t="s">
        <v>5583</v>
      </c>
      <c r="D58" s="465" t="s">
        <v>4755</v>
      </c>
      <c r="E58" s="467" t="e" vm="425">
        <v>#VALUE!</v>
      </c>
      <c r="F58" s="462"/>
      <c r="G58" s="467"/>
      <c r="H58" s="462"/>
      <c r="I58" s="467"/>
      <c r="J58" s="476"/>
      <c r="K58" s="468"/>
      <c r="L58" s="503"/>
    </row>
    <row r="59" spans="1:12" ht="115.5" thickBot="1">
      <c r="A59" s="479"/>
      <c r="B59" s="462"/>
      <c r="C59" s="463" t="s">
        <v>5584</v>
      </c>
      <c r="D59" s="466" t="s">
        <v>5280</v>
      </c>
      <c r="E59" s="467" t="e" vm="424">
        <v>#VALUE!</v>
      </c>
      <c r="F59" s="462"/>
      <c r="G59" s="467"/>
      <c r="H59" s="462"/>
      <c r="I59" s="467"/>
      <c r="J59" s="476"/>
      <c r="K59" s="468"/>
      <c r="L59" s="503"/>
    </row>
    <row r="60" spans="1:12" ht="192" thickBot="1">
      <c r="A60" s="479"/>
      <c r="B60" s="469"/>
      <c r="C60" s="470" t="s">
        <v>5585</v>
      </c>
      <c r="D60" s="473" t="s">
        <v>5280</v>
      </c>
      <c r="E60" s="474" t="e" vm="424">
        <v>#VALUE!</v>
      </c>
      <c r="F60" s="469"/>
      <c r="G60" s="474"/>
      <c r="H60" s="469"/>
      <c r="I60" s="474"/>
      <c r="J60" s="477"/>
      <c r="K60" s="475"/>
      <c r="L60" s="503"/>
    </row>
    <row r="61" spans="1:12" ht="20.25" thickBot="1">
      <c r="A61" s="479"/>
      <c r="B61" s="514" t="s">
        <v>2497</v>
      </c>
      <c r="C61" s="515"/>
      <c r="D61" s="515"/>
      <c r="E61" s="515"/>
      <c r="F61" s="515"/>
      <c r="G61" s="515"/>
      <c r="H61" s="515"/>
      <c r="I61" s="515"/>
      <c r="J61" s="515"/>
      <c r="K61" s="516"/>
      <c r="L61" s="503"/>
    </row>
    <row r="62" spans="1:12" ht="64.5" thickBot="1">
      <c r="A62" s="479"/>
      <c r="B62" s="462"/>
      <c r="C62" s="463" t="s">
        <v>5586</v>
      </c>
      <c r="D62" s="465" t="s">
        <v>5587</v>
      </c>
      <c r="E62" s="467"/>
      <c r="F62" s="462"/>
      <c r="G62" s="467"/>
      <c r="H62" s="462"/>
      <c r="I62" s="467"/>
      <c r="J62" s="464" t="s">
        <v>4833</v>
      </c>
      <c r="K62" s="468"/>
      <c r="L62" s="503"/>
    </row>
    <row r="63" spans="1:12" ht="102.75" thickBot="1">
      <c r="A63" s="479"/>
      <c r="B63" s="462"/>
      <c r="C63" s="463" t="s">
        <v>5588</v>
      </c>
      <c r="D63" s="465" t="s">
        <v>5589</v>
      </c>
      <c r="E63" s="467"/>
      <c r="F63" s="462"/>
      <c r="G63" s="467"/>
      <c r="H63" s="462"/>
      <c r="I63" s="467"/>
      <c r="J63" s="476"/>
      <c r="K63" s="468"/>
      <c r="L63" s="503"/>
    </row>
    <row r="64" spans="1:12" ht="153.75" thickBot="1">
      <c r="A64" s="479"/>
      <c r="B64" s="462"/>
      <c r="C64" s="463" t="s">
        <v>5590</v>
      </c>
      <c r="D64" s="462"/>
      <c r="E64" s="467"/>
      <c r="F64" s="462"/>
      <c r="G64" s="467"/>
      <c r="H64" s="462"/>
      <c r="I64" s="467"/>
      <c r="J64" s="476"/>
      <c r="K64" s="468"/>
      <c r="L64" s="503"/>
    </row>
    <row r="65" spans="1:12" ht="90" thickBot="1">
      <c r="A65" s="479"/>
      <c r="B65" s="462"/>
      <c r="C65" s="463" t="s">
        <v>5591</v>
      </c>
      <c r="D65" s="465" t="s">
        <v>5592</v>
      </c>
      <c r="E65" s="467"/>
      <c r="F65" s="462"/>
      <c r="G65" s="467"/>
      <c r="H65" s="462"/>
      <c r="I65" s="467"/>
      <c r="J65" s="464" t="s">
        <v>5564</v>
      </c>
      <c r="K65" s="468"/>
      <c r="L65" s="503"/>
    </row>
    <row r="66" spans="1:12" ht="141" thickBot="1">
      <c r="A66" s="479"/>
      <c r="B66" s="462"/>
      <c r="C66" s="463" t="s">
        <v>5593</v>
      </c>
      <c r="D66" s="466" t="s">
        <v>5594</v>
      </c>
      <c r="E66" s="467"/>
      <c r="F66" s="462"/>
      <c r="G66" s="467"/>
      <c r="H66" s="462"/>
      <c r="I66" s="467"/>
      <c r="J66" s="464" t="s">
        <v>5595</v>
      </c>
      <c r="K66" s="468"/>
      <c r="L66" s="503"/>
    </row>
    <row r="67" spans="1:12" ht="115.5" thickBot="1">
      <c r="A67" s="479"/>
      <c r="B67" s="462"/>
      <c r="C67" s="463" t="s">
        <v>5596</v>
      </c>
      <c r="D67" s="462"/>
      <c r="E67" s="467"/>
      <c r="F67" s="462"/>
      <c r="G67" s="467"/>
      <c r="H67" s="462"/>
      <c r="I67" s="467"/>
      <c r="J67" s="476"/>
      <c r="K67" s="468"/>
      <c r="L67" s="503"/>
    </row>
    <row r="68" spans="1:12" ht="102.75" thickBot="1">
      <c r="A68" s="479"/>
      <c r="B68" s="462"/>
      <c r="C68" s="463" t="s">
        <v>5597</v>
      </c>
      <c r="D68" s="465" t="s">
        <v>5598</v>
      </c>
      <c r="E68" s="467"/>
      <c r="F68" s="462"/>
      <c r="G68" s="467"/>
      <c r="H68" s="462"/>
      <c r="I68" s="467"/>
      <c r="J68" s="463" t="s">
        <v>5599</v>
      </c>
      <c r="K68" s="468"/>
      <c r="L68" s="503"/>
    </row>
    <row r="69" spans="1:12" ht="141" thickBot="1">
      <c r="A69" s="479"/>
      <c r="B69" s="462"/>
      <c r="C69" s="463" t="s">
        <v>5600</v>
      </c>
      <c r="D69" s="462"/>
      <c r="E69" s="467"/>
      <c r="F69" s="462"/>
      <c r="G69" s="467"/>
      <c r="H69" s="462"/>
      <c r="I69" s="467"/>
      <c r="J69" s="464" t="s">
        <v>5601</v>
      </c>
      <c r="K69" s="478" t="s">
        <v>5602</v>
      </c>
      <c r="L69" s="503"/>
    </row>
    <row r="70" spans="1:12" ht="115.5" thickBot="1">
      <c r="A70" s="479"/>
      <c r="B70" s="462"/>
      <c r="C70" s="463" t="s">
        <v>5603</v>
      </c>
      <c r="D70" s="465" t="s">
        <v>5604</v>
      </c>
      <c r="E70" s="467"/>
      <c r="F70" s="462"/>
      <c r="G70" s="467"/>
      <c r="H70" s="462"/>
      <c r="I70" s="467"/>
      <c r="J70" s="464" t="s">
        <v>5605</v>
      </c>
      <c r="K70" s="468"/>
      <c r="L70" s="503"/>
    </row>
    <row r="71" spans="1:12" ht="77.25" thickBot="1">
      <c r="A71" s="479"/>
      <c r="B71" s="469"/>
      <c r="C71" s="470" t="s">
        <v>5606</v>
      </c>
      <c r="D71" s="472" t="s">
        <v>5412</v>
      </c>
      <c r="E71" s="474"/>
      <c r="F71" s="469"/>
      <c r="G71" s="474"/>
      <c r="H71" s="469"/>
      <c r="I71" s="474"/>
      <c r="J71" s="471" t="s">
        <v>5564</v>
      </c>
      <c r="K71" s="475"/>
      <c r="L71" s="503"/>
    </row>
    <row r="72" spans="1:12" ht="20.25" thickBot="1">
      <c r="A72" s="479"/>
      <c r="B72" s="514" t="s">
        <v>2468</v>
      </c>
      <c r="C72" s="515"/>
      <c r="D72" s="515"/>
      <c r="E72" s="515"/>
      <c r="F72" s="515"/>
      <c r="G72" s="515"/>
      <c r="H72" s="515"/>
      <c r="I72" s="515"/>
      <c r="J72" s="515"/>
      <c r="K72" s="516"/>
      <c r="L72" s="503"/>
    </row>
    <row r="73" spans="1:12" ht="77.25" thickBot="1">
      <c r="A73" s="479"/>
      <c r="B73" s="462"/>
      <c r="C73" s="463" t="s">
        <v>5607</v>
      </c>
      <c r="D73" s="462"/>
      <c r="E73" s="467"/>
      <c r="F73" s="462"/>
      <c r="G73" s="467"/>
      <c r="H73" s="462"/>
      <c r="I73" s="467"/>
      <c r="J73" s="476"/>
      <c r="K73" s="468"/>
      <c r="L73" s="503"/>
    </row>
    <row r="74" spans="1:12" ht="128.25" thickBot="1">
      <c r="A74" s="479"/>
      <c r="B74" s="462"/>
      <c r="C74" s="463" t="s">
        <v>5608</v>
      </c>
      <c r="D74" s="466" t="s">
        <v>5594</v>
      </c>
      <c r="E74" s="467"/>
      <c r="F74" s="462"/>
      <c r="G74" s="467"/>
      <c r="H74" s="462"/>
      <c r="I74" s="467"/>
      <c r="J74" s="464" t="s">
        <v>5595</v>
      </c>
      <c r="K74" s="468"/>
      <c r="L74" s="503"/>
    </row>
    <row r="75" spans="1:12" ht="128.25" thickBot="1">
      <c r="A75" s="479"/>
      <c r="B75" s="462"/>
      <c r="C75" s="463" t="s">
        <v>5609</v>
      </c>
      <c r="D75" s="465" t="s">
        <v>5592</v>
      </c>
      <c r="E75" s="467"/>
      <c r="F75" s="462"/>
      <c r="G75" s="467"/>
      <c r="H75" s="462"/>
      <c r="I75" s="467"/>
      <c r="J75" s="464" t="s">
        <v>5564</v>
      </c>
      <c r="K75" s="468"/>
      <c r="L75" s="503"/>
    </row>
    <row r="76" spans="1:12" ht="192" thickBot="1">
      <c r="A76" s="479"/>
      <c r="B76" s="462"/>
      <c r="C76" s="463" t="s">
        <v>5610</v>
      </c>
      <c r="D76" s="466" t="s">
        <v>5611</v>
      </c>
      <c r="E76" s="467"/>
      <c r="F76" s="462"/>
      <c r="G76" s="467"/>
      <c r="H76" s="462"/>
      <c r="I76" s="467"/>
      <c r="J76" s="464" t="s">
        <v>5564</v>
      </c>
      <c r="K76" s="468"/>
      <c r="L76" s="503"/>
    </row>
    <row r="77" spans="1:12" ht="102.75" thickBot="1">
      <c r="A77" s="479"/>
      <c r="B77" s="469"/>
      <c r="C77" s="470" t="s">
        <v>5612</v>
      </c>
      <c r="D77" s="472" t="s">
        <v>5613</v>
      </c>
      <c r="E77" s="474"/>
      <c r="F77" s="472" t="s">
        <v>5614</v>
      </c>
      <c r="G77" s="474"/>
      <c r="H77" s="469"/>
      <c r="I77" s="474"/>
      <c r="J77" s="471" t="s">
        <v>5564</v>
      </c>
      <c r="K77" s="475"/>
      <c r="L77" s="503"/>
    </row>
    <row r="78" spans="1:12" ht="20.25" thickBot="1">
      <c r="A78" s="479"/>
      <c r="B78" s="514" t="s">
        <v>2453</v>
      </c>
      <c r="C78" s="515"/>
      <c r="D78" s="515"/>
      <c r="E78" s="515"/>
      <c r="F78" s="515"/>
      <c r="G78" s="515"/>
      <c r="H78" s="515"/>
      <c r="I78" s="515"/>
      <c r="J78" s="515"/>
      <c r="K78" s="516"/>
      <c r="L78" s="503"/>
    </row>
    <row r="79" spans="1:12" ht="128.25" thickBot="1">
      <c r="A79" s="479"/>
      <c r="B79" s="462"/>
      <c r="C79" s="463" t="s">
        <v>5615</v>
      </c>
      <c r="D79" s="466" t="s">
        <v>5616</v>
      </c>
      <c r="E79" s="467"/>
      <c r="F79" s="462"/>
      <c r="G79" s="467"/>
      <c r="H79" s="462"/>
      <c r="I79" s="467"/>
      <c r="J79" s="476"/>
      <c r="K79" s="468"/>
      <c r="L79" s="503"/>
    </row>
    <row r="80" spans="1:12" ht="115.5" thickBot="1">
      <c r="A80" s="479"/>
      <c r="B80" s="462"/>
      <c r="C80" s="463" t="s">
        <v>5617</v>
      </c>
      <c r="D80" s="466" t="s">
        <v>5280</v>
      </c>
      <c r="E80" s="467" t="e" vm="424">
        <v>#VALUE!</v>
      </c>
      <c r="F80" s="462"/>
      <c r="G80" s="467"/>
      <c r="H80" s="462"/>
      <c r="I80" s="467"/>
      <c r="J80" s="476"/>
      <c r="K80" s="468"/>
      <c r="L80" s="503"/>
    </row>
    <row r="81" spans="1:12" ht="102.75" thickBot="1">
      <c r="A81" s="479"/>
      <c r="B81" s="462"/>
      <c r="C81" s="463" t="s">
        <v>5618</v>
      </c>
      <c r="D81" s="466" t="s">
        <v>5619</v>
      </c>
      <c r="E81" s="467"/>
      <c r="F81" s="466" t="s">
        <v>5620</v>
      </c>
      <c r="G81" s="467"/>
      <c r="H81" s="462"/>
      <c r="I81" s="467"/>
      <c r="J81" s="463" t="s">
        <v>5621</v>
      </c>
      <c r="K81" s="468"/>
      <c r="L81" s="503"/>
    </row>
    <row r="82" spans="1:12" ht="39" thickBot="1">
      <c r="A82" s="479"/>
      <c r="B82" s="462"/>
      <c r="C82" s="463" t="s">
        <v>5622</v>
      </c>
      <c r="D82" s="462"/>
      <c r="E82" s="467"/>
      <c r="F82" s="462"/>
      <c r="G82" s="467"/>
      <c r="H82" s="462"/>
      <c r="I82" s="467"/>
      <c r="J82" s="476"/>
      <c r="K82" s="468"/>
      <c r="L82" s="503"/>
    </row>
    <row r="83" spans="1:12" ht="115.5" thickBot="1">
      <c r="A83" s="479"/>
      <c r="B83" s="462"/>
      <c r="C83" s="463" t="s">
        <v>5623</v>
      </c>
      <c r="D83" s="466" t="s">
        <v>4835</v>
      </c>
      <c r="E83" s="467" t="e" vm="426">
        <v>#VALUE!</v>
      </c>
      <c r="F83" s="466" t="s">
        <v>4836</v>
      </c>
      <c r="G83" s="467" t="e" vm="427">
        <v>#VALUE!</v>
      </c>
      <c r="H83" s="462"/>
      <c r="I83" s="467"/>
      <c r="J83" s="476"/>
      <c r="K83" s="468"/>
      <c r="L83" s="503"/>
    </row>
    <row r="84" spans="1:12" ht="102.75" thickBot="1">
      <c r="A84" s="479"/>
      <c r="B84" s="462"/>
      <c r="C84" s="463" t="s">
        <v>5624</v>
      </c>
      <c r="D84" s="465" t="s">
        <v>5625</v>
      </c>
      <c r="E84" s="467"/>
      <c r="F84" s="466" t="s">
        <v>5620</v>
      </c>
      <c r="G84" s="467"/>
      <c r="H84" s="462"/>
      <c r="I84" s="467"/>
      <c r="J84" s="464" t="s">
        <v>5626</v>
      </c>
      <c r="K84" s="468"/>
      <c r="L84" s="503"/>
    </row>
    <row r="85" spans="1:12" ht="128.25" thickBot="1">
      <c r="A85" s="479"/>
      <c r="B85" s="462"/>
      <c r="C85" s="463" t="s">
        <v>5627</v>
      </c>
      <c r="D85" s="465" t="s">
        <v>5625</v>
      </c>
      <c r="E85" s="467"/>
      <c r="F85" s="466" t="s">
        <v>5620</v>
      </c>
      <c r="G85" s="467"/>
      <c r="H85" s="462"/>
      <c r="I85" s="467"/>
      <c r="J85" s="464" t="s">
        <v>5626</v>
      </c>
      <c r="K85" s="468"/>
      <c r="L85" s="503"/>
    </row>
    <row r="86" spans="1:12" ht="102.75" thickBot="1">
      <c r="A86" s="479"/>
      <c r="B86" s="462"/>
      <c r="C86" s="463" t="s">
        <v>5628</v>
      </c>
      <c r="D86" s="465" t="s">
        <v>5629</v>
      </c>
      <c r="E86" s="467"/>
      <c r="F86" s="466" t="s">
        <v>5620</v>
      </c>
      <c r="G86" s="467"/>
      <c r="H86" s="462"/>
      <c r="I86" s="467"/>
      <c r="J86" s="464" t="s">
        <v>4810</v>
      </c>
      <c r="K86" s="468"/>
      <c r="L86" s="503"/>
    </row>
    <row r="87" spans="1:12" ht="90" thickBot="1">
      <c r="A87" s="479"/>
      <c r="B87" s="462"/>
      <c r="C87" s="463" t="s">
        <v>5630</v>
      </c>
      <c r="D87" s="465" t="s">
        <v>5629</v>
      </c>
      <c r="E87" s="467"/>
      <c r="F87" s="466" t="s">
        <v>5620</v>
      </c>
      <c r="G87" s="467"/>
      <c r="H87" s="462"/>
      <c r="I87" s="467"/>
      <c r="J87" s="464" t="s">
        <v>4810</v>
      </c>
      <c r="K87" s="468"/>
      <c r="L87" s="503"/>
    </row>
    <row r="88" spans="1:12" ht="77.25" thickBot="1">
      <c r="A88" s="479"/>
      <c r="B88" s="462"/>
      <c r="C88" s="463" t="s">
        <v>5631</v>
      </c>
      <c r="D88" s="465" t="s">
        <v>5632</v>
      </c>
      <c r="E88" s="467"/>
      <c r="F88" s="466" t="s">
        <v>5633</v>
      </c>
      <c r="G88" s="467"/>
      <c r="H88" s="462"/>
      <c r="I88" s="467"/>
      <c r="J88" s="463" t="s">
        <v>5634</v>
      </c>
      <c r="K88" s="468"/>
      <c r="L88" s="503"/>
    </row>
    <row r="89" spans="1:12" ht="166.5" thickBot="1">
      <c r="A89" s="479"/>
      <c r="B89" s="462"/>
      <c r="C89" s="463" t="s">
        <v>5635</v>
      </c>
      <c r="D89" s="465" t="s">
        <v>5636</v>
      </c>
      <c r="E89" s="467"/>
      <c r="F89" s="466" t="s">
        <v>5620</v>
      </c>
      <c r="G89" s="467"/>
      <c r="H89" s="462"/>
      <c r="I89" s="467"/>
      <c r="J89" s="463" t="s">
        <v>5634</v>
      </c>
      <c r="K89" s="468"/>
      <c r="L89" s="503"/>
    </row>
    <row r="90" spans="1:12" ht="192" thickBot="1">
      <c r="A90" s="479"/>
      <c r="B90" s="462"/>
      <c r="C90" s="463" t="s">
        <v>5637</v>
      </c>
      <c r="D90" s="465" t="s">
        <v>5638</v>
      </c>
      <c r="E90" s="467"/>
      <c r="F90" s="462"/>
      <c r="G90" s="467"/>
      <c r="H90" s="462"/>
      <c r="I90" s="467"/>
      <c r="J90" s="464" t="s">
        <v>5639</v>
      </c>
      <c r="K90" s="468"/>
      <c r="L90" s="503"/>
    </row>
    <row r="91" spans="1:12" ht="230.25" thickBot="1">
      <c r="A91" s="479"/>
      <c r="B91" s="469"/>
      <c r="C91" s="470" t="s">
        <v>5640</v>
      </c>
      <c r="D91" s="472" t="s">
        <v>5641</v>
      </c>
      <c r="E91" s="474"/>
      <c r="F91" s="472" t="s">
        <v>5642</v>
      </c>
      <c r="G91" s="474"/>
      <c r="H91" s="469"/>
      <c r="I91" s="474"/>
      <c r="J91" s="470" t="s">
        <v>5643</v>
      </c>
      <c r="K91" s="504" t="s">
        <v>5602</v>
      </c>
      <c r="L91" s="503"/>
    </row>
    <row r="92" spans="1:12" ht="13.5" thickBot="1">
      <c r="A92" s="479"/>
      <c r="B92" s="480" t="s">
        <v>2418</v>
      </c>
      <c r="C92" s="481"/>
      <c r="D92" s="481"/>
      <c r="E92" s="481"/>
      <c r="F92" s="481"/>
      <c r="G92" s="481"/>
      <c r="H92" s="481"/>
      <c r="I92" s="481"/>
      <c r="J92" s="481"/>
      <c r="K92" s="482"/>
      <c r="L92" s="503"/>
    </row>
    <row r="93" spans="1:12" ht="128.25" thickBot="1">
      <c r="A93" s="479"/>
      <c r="B93" s="462"/>
      <c r="C93" s="463" t="s">
        <v>5644</v>
      </c>
      <c r="D93" s="466" t="s">
        <v>5645</v>
      </c>
      <c r="E93" s="467" t="e" vm="428">
        <v>#VALUE!</v>
      </c>
      <c r="F93" s="462"/>
      <c r="G93" s="467"/>
      <c r="H93" s="462"/>
      <c r="I93" s="467"/>
      <c r="J93" s="463" t="s">
        <v>5646</v>
      </c>
      <c r="K93" s="468"/>
      <c r="L93" s="503"/>
    </row>
    <row r="94" spans="1:12" ht="141" thickBot="1">
      <c r="A94" s="479"/>
      <c r="B94" s="469"/>
      <c r="C94" s="470" t="s">
        <v>5647</v>
      </c>
      <c r="D94" s="473" t="s">
        <v>5648</v>
      </c>
      <c r="E94" s="474"/>
      <c r="F94" s="469"/>
      <c r="G94" s="474"/>
      <c r="H94" s="469"/>
      <c r="I94" s="474"/>
      <c r="J94" s="470" t="s">
        <v>5649</v>
      </c>
      <c r="K94" s="475"/>
      <c r="L94" s="503"/>
    </row>
    <row r="95" spans="1:12" ht="13.5" thickBot="1">
      <c r="A95" s="479"/>
      <c r="B95" s="480" t="s">
        <v>2400</v>
      </c>
      <c r="C95" s="481"/>
      <c r="D95" s="481"/>
      <c r="E95" s="481"/>
      <c r="F95" s="481"/>
      <c r="G95" s="481"/>
      <c r="H95" s="481"/>
      <c r="I95" s="481"/>
      <c r="J95" s="481"/>
      <c r="K95" s="482"/>
      <c r="L95" s="503"/>
    </row>
    <row r="96" spans="1:12" ht="90" thickBot="1">
      <c r="A96" s="479"/>
      <c r="B96" s="462"/>
      <c r="C96" s="463" t="s">
        <v>5650</v>
      </c>
      <c r="D96" s="466" t="s">
        <v>5651</v>
      </c>
      <c r="E96" s="467"/>
      <c r="F96" s="462"/>
      <c r="G96" s="467"/>
      <c r="H96" s="462"/>
      <c r="I96" s="467"/>
      <c r="J96" s="463" t="s">
        <v>5652</v>
      </c>
      <c r="K96" s="468"/>
      <c r="L96" s="503"/>
    </row>
    <row r="97" spans="1:12" ht="90" thickBot="1">
      <c r="A97" s="479"/>
      <c r="B97" s="462"/>
      <c r="C97" s="463" t="s">
        <v>5653</v>
      </c>
      <c r="D97" s="465" t="s">
        <v>5654</v>
      </c>
      <c r="E97" s="467"/>
      <c r="F97" s="466" t="s">
        <v>5620</v>
      </c>
      <c r="G97" s="467"/>
      <c r="H97" s="462"/>
      <c r="I97" s="467"/>
      <c r="J97" s="463" t="s">
        <v>5655</v>
      </c>
      <c r="K97" s="468"/>
      <c r="L97" s="503"/>
    </row>
    <row r="98" spans="1:12" ht="141" thickBot="1">
      <c r="A98" s="479"/>
      <c r="B98" s="462"/>
      <c r="C98" s="463" t="s">
        <v>5656</v>
      </c>
      <c r="D98" s="466" t="s">
        <v>4885</v>
      </c>
      <c r="E98" s="467" t="e" vm="428">
        <v>#VALUE!</v>
      </c>
      <c r="F98" s="466" t="s">
        <v>4886</v>
      </c>
      <c r="G98" s="467" t="e" vm="429">
        <v>#VALUE!</v>
      </c>
      <c r="H98" s="462"/>
      <c r="I98" s="467"/>
      <c r="J98" s="463" t="s">
        <v>4887</v>
      </c>
      <c r="K98" s="468"/>
      <c r="L98" s="503"/>
    </row>
    <row r="99" spans="1:12" ht="90" thickBot="1">
      <c r="A99" s="479"/>
      <c r="B99" s="469"/>
      <c r="C99" s="470" t="s">
        <v>5657</v>
      </c>
      <c r="D99" s="472" t="s">
        <v>5658</v>
      </c>
      <c r="E99" s="474"/>
      <c r="F99" s="469"/>
      <c r="G99" s="474"/>
      <c r="H99" s="469"/>
      <c r="I99" s="474"/>
      <c r="J99" s="477"/>
      <c r="K99" s="475"/>
      <c r="L99" s="503"/>
    </row>
    <row r="100" spans="1:12" ht="20.25" thickBot="1">
      <c r="A100" s="479"/>
      <c r="B100" s="514" t="s">
        <v>2377</v>
      </c>
      <c r="C100" s="515"/>
      <c r="D100" s="515"/>
      <c r="E100" s="515"/>
      <c r="F100" s="515"/>
      <c r="G100" s="515"/>
      <c r="H100" s="515"/>
      <c r="I100" s="515"/>
      <c r="J100" s="515"/>
      <c r="K100" s="516"/>
      <c r="L100" s="503"/>
    </row>
    <row r="101" spans="1:12" ht="141" thickBot="1">
      <c r="A101" s="479"/>
      <c r="B101" s="469"/>
      <c r="C101" s="470" t="s">
        <v>5659</v>
      </c>
      <c r="D101" s="473" t="s">
        <v>5443</v>
      </c>
      <c r="E101" s="474"/>
      <c r="F101" s="469"/>
      <c r="G101" s="474"/>
      <c r="H101" s="469"/>
      <c r="I101" s="474"/>
      <c r="J101" s="471" t="s">
        <v>5473</v>
      </c>
      <c r="K101" s="475"/>
      <c r="L101" s="503"/>
    </row>
    <row r="102" spans="1:12" ht="13.5" thickBot="1">
      <c r="A102" s="479"/>
      <c r="B102" s="480" t="s">
        <v>2347</v>
      </c>
      <c r="C102" s="481"/>
      <c r="D102" s="481"/>
      <c r="E102" s="481"/>
      <c r="F102" s="481"/>
      <c r="G102" s="481"/>
      <c r="H102" s="481"/>
      <c r="I102" s="481"/>
      <c r="J102" s="481"/>
      <c r="K102" s="482"/>
      <c r="L102" s="503"/>
    </row>
    <row r="103" spans="1:12" ht="153.75" thickBot="1">
      <c r="A103" s="479"/>
      <c r="B103" s="462"/>
      <c r="C103" s="463" t="s">
        <v>5660</v>
      </c>
      <c r="D103" s="466" t="s">
        <v>5661</v>
      </c>
      <c r="E103" s="467"/>
      <c r="F103" s="462"/>
      <c r="G103" s="467"/>
      <c r="H103" s="462"/>
      <c r="I103" s="467"/>
      <c r="J103" s="476"/>
      <c r="K103" s="468"/>
      <c r="L103" s="503"/>
    </row>
    <row r="104" spans="1:12" ht="128.25" thickBot="1">
      <c r="A104" s="479"/>
      <c r="B104" s="462"/>
      <c r="C104" s="463" t="s">
        <v>5662</v>
      </c>
      <c r="D104" s="466" t="s">
        <v>5663</v>
      </c>
      <c r="E104" s="467"/>
      <c r="F104" s="462"/>
      <c r="G104" s="467"/>
      <c r="H104" s="462"/>
      <c r="I104" s="467"/>
      <c r="J104" s="464" t="s">
        <v>5477</v>
      </c>
      <c r="K104" s="468"/>
      <c r="L104" s="503"/>
    </row>
    <row r="105" spans="1:12" ht="128.25" thickBot="1">
      <c r="A105" s="479"/>
      <c r="B105" s="462"/>
      <c r="C105" s="463" t="s">
        <v>5664</v>
      </c>
      <c r="D105" s="466" t="s">
        <v>5665</v>
      </c>
      <c r="E105" s="467"/>
      <c r="F105" s="462"/>
      <c r="G105" s="467"/>
      <c r="H105" s="462"/>
      <c r="I105" s="467"/>
      <c r="J105" s="464" t="s">
        <v>5477</v>
      </c>
      <c r="K105" s="468"/>
      <c r="L105" s="503"/>
    </row>
    <row r="106" spans="1:12" ht="128.25" thickBot="1">
      <c r="A106" s="479"/>
      <c r="B106" s="462"/>
      <c r="C106" s="463" t="s">
        <v>5666</v>
      </c>
      <c r="D106" s="466" t="s">
        <v>5663</v>
      </c>
      <c r="E106" s="467"/>
      <c r="F106" s="462"/>
      <c r="G106" s="467"/>
      <c r="H106" s="462"/>
      <c r="I106" s="467"/>
      <c r="J106" s="464" t="s">
        <v>5477</v>
      </c>
      <c r="K106" s="468"/>
      <c r="L106" s="503"/>
    </row>
    <row r="107" spans="1:12" ht="141" thickBot="1">
      <c r="A107" s="479"/>
      <c r="B107" s="462"/>
      <c r="C107" s="463" t="s">
        <v>5667</v>
      </c>
      <c r="D107" s="466" t="s">
        <v>4922</v>
      </c>
      <c r="E107" s="467" t="e" vm="428">
        <v>#VALUE!</v>
      </c>
      <c r="F107" s="466" t="s">
        <v>4886</v>
      </c>
      <c r="G107" s="467" t="e" vm="429">
        <v>#VALUE!</v>
      </c>
      <c r="H107" s="462"/>
      <c r="I107" s="467"/>
      <c r="J107" s="463" t="s">
        <v>4887</v>
      </c>
      <c r="K107" s="468"/>
      <c r="L107" s="503"/>
    </row>
    <row r="108" spans="1:12" ht="141" thickBot="1">
      <c r="A108" s="479"/>
      <c r="B108" s="462"/>
      <c r="C108" s="463" t="s">
        <v>5668</v>
      </c>
      <c r="D108" s="466" t="s">
        <v>4922</v>
      </c>
      <c r="E108" s="467" t="e" vm="428">
        <v>#VALUE!</v>
      </c>
      <c r="F108" s="466" t="s">
        <v>4886</v>
      </c>
      <c r="G108" s="467" t="e" vm="429">
        <v>#VALUE!</v>
      </c>
      <c r="H108" s="462"/>
      <c r="I108" s="467"/>
      <c r="J108" s="463" t="s">
        <v>4887</v>
      </c>
      <c r="K108" s="468"/>
      <c r="L108" s="503"/>
    </row>
    <row r="109" spans="1:12" ht="115.5" thickBot="1">
      <c r="A109" s="479"/>
      <c r="B109" s="469"/>
      <c r="C109" s="470" t="s">
        <v>5506</v>
      </c>
      <c r="D109" s="473" t="s">
        <v>5507</v>
      </c>
      <c r="E109" s="474" t="e" vm="430">
        <v>#VALUE!</v>
      </c>
      <c r="F109" s="473" t="s">
        <v>5508</v>
      </c>
      <c r="G109" s="474"/>
      <c r="H109" s="469"/>
      <c r="I109" s="474"/>
      <c r="J109" s="470" t="s">
        <v>5509</v>
      </c>
      <c r="K109" s="475"/>
      <c r="L109" s="503"/>
    </row>
  </sheetData>
  <mergeCells count="15">
    <mergeCell ref="B95:K95"/>
    <mergeCell ref="B100:K100"/>
    <mergeCell ref="B102:K102"/>
    <mergeCell ref="B50:K50"/>
    <mergeCell ref="B57:K57"/>
    <mergeCell ref="B61:K61"/>
    <mergeCell ref="B72:K72"/>
    <mergeCell ref="B78:K78"/>
    <mergeCell ref="B92:K92"/>
    <mergeCell ref="B3:K3"/>
    <mergeCell ref="B17:K17"/>
    <mergeCell ref="B21:K21"/>
    <mergeCell ref="B31:K31"/>
    <mergeCell ref="B35:K35"/>
    <mergeCell ref="B47:K47"/>
  </mergeCells>
  <hyperlinks>
    <hyperlink ref="B3" r:id="rId1" display="https://wiki.warthunder.com/Category:France_ground_vehicles" xr:uid="{7B2A55EC-DE7A-45DA-9766-14B946CE38F4}"/>
    <hyperlink ref="B17" r:id="rId2" display="https://wiki.warthunder.com/Category:France_ground_vehicles" xr:uid="{A41F670E-B22C-4D4B-BFF4-85D7A9416D75}"/>
    <hyperlink ref="D24" r:id="rId3" display="https://imgur.com/a/QjUNcGp" xr:uid="{D31C1E7D-026D-478B-A55A-340478F294DB}"/>
    <hyperlink ref="F24" r:id="rId4" display="https://imgur.com/a/WSnrmsZ" xr:uid="{AF0AD8EA-2CBB-4A63-80FA-E2BD4A413BA7}"/>
    <hyperlink ref="D28" r:id="rId5" display="https://imgur.com/a/BFj3VZd" xr:uid="{FB04D80C-CCBF-495D-BBC6-B49EAE9197D7}"/>
    <hyperlink ref="D29" r:id="rId6" display="https://imgur.com/a/jyc35KV" xr:uid="{1F406C09-A7F8-4D3E-AF9E-BEF88928CA36}"/>
    <hyperlink ref="F29" r:id="rId7" display="https://imgur.com/a/jyc35KV" xr:uid="{661A5820-BE13-49C2-85B0-B27574799072}"/>
    <hyperlink ref="D30" r:id="rId8" display="https://imgur.com/a/AZG1cce" xr:uid="{8A652432-A250-48B3-AD2D-98750CBEB5DE}"/>
    <hyperlink ref="D33" r:id="rId9" display="https://imgur.com/a/6CxgGxb" xr:uid="{8601EF5A-B68B-4C97-AC00-318F5A7805E3}"/>
    <hyperlink ref="F33" r:id="rId10" display="https://imgur.com/a/T94vPuy" xr:uid="{92C60D03-A8DB-47A4-88B2-67CEA335B67A}"/>
    <hyperlink ref="D36" r:id="rId11" display="https://imgur.com/a/MBZID8p" xr:uid="{D5F9DA1E-6FBA-449B-A16C-9156DB0BFB79}"/>
    <hyperlink ref="D37" r:id="rId12" display="https://imgur.com/a/MBZID8p" xr:uid="{E45AA946-DE9A-4F01-B5E2-BE1CFA4EBB06}"/>
    <hyperlink ref="D38" r:id="rId13" display="https://imgur.com/a/QjUNcGp" xr:uid="{77685317-F4B1-44E2-9941-87D35E241D17}"/>
    <hyperlink ref="F38" r:id="rId14" display="https://imgur.com/a/WSnrmsZ" xr:uid="{1ACE7982-6E6A-4834-8AFB-2682F6D71BE8}"/>
    <hyperlink ref="J41" r:id="rId15" display="https://imgur.com/a/CHDkEOD" xr:uid="{1F6E7AE4-CC92-4EE9-89E3-9F692F79931F}"/>
    <hyperlink ref="D42" r:id="rId16" display="https://imgur.com/a/6CxgGxb" xr:uid="{A849E98C-E3AD-48FA-99CC-3C13493CD3B2}"/>
    <hyperlink ref="F42" r:id="rId17" display="https://imgur.com/a/X7CotwD" xr:uid="{5D553DAE-300A-42B6-8F2D-05FBD28B38CA}"/>
    <hyperlink ref="D45" r:id="rId18" display="https://imgur.com/a/FA2Uf8R" xr:uid="{B469C09D-5129-4CCB-B09A-C2758EAF226A}"/>
    <hyperlink ref="F45" r:id="rId19" display="https://imgur.com/a/u3qVtwU" xr:uid="{50604566-BE60-40ED-B214-41643B03C02A}"/>
    <hyperlink ref="D46" r:id="rId20" display="https://imgur.com/a/6CxgGxb" xr:uid="{20A319AB-10E3-449B-80E2-800A2EFA07E5}"/>
    <hyperlink ref="F46" r:id="rId21" display="https://imgur.com/a/u3qVtwU" xr:uid="{694D0575-913C-43A0-8403-78A60EC56F37}"/>
    <hyperlink ref="J46" r:id="rId22" display="http://afvdb.50megs.com/usa/90mmgmcm36.html" xr:uid="{DD795BCF-645D-4ABA-AE16-74B8F0DAEC9C}"/>
    <hyperlink ref="D48" r:id="rId23" display="https://imgur.com/a/jPhYgUc" xr:uid="{0E2D786B-E888-468B-AD8D-38AD5A14294E}"/>
    <hyperlink ref="D51" r:id="rId24" display="https://imgur.com/a/jPhYgUc" xr:uid="{E93FDF29-2F43-4B58-84AE-395AA8261720}"/>
    <hyperlink ref="D52" r:id="rId25" display="https://imgur.com/a/6CxgGxb" xr:uid="{CAEA41B6-874A-4714-9FEC-A88585067D2F}"/>
    <hyperlink ref="D59" r:id="rId26" display="https://imgur.com/a/jPhYgUc" xr:uid="{9F21E7FE-1F56-4487-9890-A5426AA3A9EA}"/>
    <hyperlink ref="D60" r:id="rId27" display="https://imgur.com/a/jPhYgUc" xr:uid="{78EDF594-2F7F-4699-9FB5-6A36E0662873}"/>
    <hyperlink ref="J62" r:id="rId28" display="https://imgur.com/a/lp4Wuhb" xr:uid="{9DB3DAB1-60DC-4176-8D03-8990D6A7C90C}"/>
    <hyperlink ref="J65" r:id="rId29" display="https://imgur.com/a/o8cTKNM" xr:uid="{703D5F8E-19C6-44BB-AA7F-FE7C433EA14E}"/>
    <hyperlink ref="D66" r:id="rId30" display="https://imgur.com/a/o5Q6YbA" xr:uid="{22BDFE2A-7BFA-4F30-A03D-5F153BB67529}"/>
    <hyperlink ref="J66" r:id="rId31" display="https://www.kotsch88.de/f_amx-30.htm" xr:uid="{E16CCF8A-5633-4776-97A6-27C2AE558AB3}"/>
    <hyperlink ref="J69" r:id="rId32" display="https://live.warthunder.com/post/1074404/en/" xr:uid="{09D88531-EAF1-49A7-B8F7-8E109AC75C33}"/>
    <hyperlink ref="K69" r:id="rId33" display="https://live.warthunder.com/post/1074404/en/" xr:uid="{AA6521CB-0E50-4EDE-B250-A224B874F5FB}"/>
    <hyperlink ref="J70" r:id="rId34" display="https://community.gaijin.net/issues/p/warthunder/i/7HKMBwIFd5vP" xr:uid="{E4B93392-EBCC-4E4F-9656-338714161FD3}"/>
    <hyperlink ref="J71" r:id="rId35" display="https://imgur.com/a/Ihi78ob" xr:uid="{BEC3A838-826C-44CE-B448-7FEFE15C8CC7}"/>
    <hyperlink ref="D74" r:id="rId36" display="https://imgur.com/a/o5Q6YbA" xr:uid="{B5F1997C-0F1E-4F2D-B482-2473EC1FAAD9}"/>
    <hyperlink ref="J74" r:id="rId37" display="https://www.kotsch88.de/f_amx-30.htm" xr:uid="{C23418E1-3870-472E-9E42-756973658627}"/>
    <hyperlink ref="J75" r:id="rId38" display="https://imgur.com/a/o8cTKNM" xr:uid="{C3A6AF5E-6F1F-4B1E-A48C-D65893AFAB6F}"/>
    <hyperlink ref="D76" r:id="rId39" display="https://imgur.com/a/k85H0K0" xr:uid="{10D0BA9E-A71C-4162-A02E-771DF0A97F22}"/>
    <hyperlink ref="J76" r:id="rId40" display="https://imgur.com/a/k85H0K0" xr:uid="{6F85C1C7-6BD9-4D09-BB28-B49A640EFB67}"/>
    <hyperlink ref="J77" r:id="rId41" display="https://imgur.com/a/Bx9oi0B" xr:uid="{3CAB6077-2ADD-4DC3-9468-113C45C9601F}"/>
    <hyperlink ref="D79" r:id="rId42" display="https://imgur.com/a/xcsvgdu" xr:uid="{4AE5BD0A-D6FE-4368-8F7A-FF011CBD5B21}"/>
    <hyperlink ref="D80" r:id="rId43" display="https://imgur.com/a/jPhYgUc" xr:uid="{E5FE67D3-A203-418D-9DFD-8CF2763D74FE}"/>
    <hyperlink ref="D81" r:id="rId44" display="https://imgur.com/a/m504-UxdeEsS" xr:uid="{EE683455-B61D-405E-BC9C-9F6F3BD000DA}"/>
    <hyperlink ref="F81" r:id="rId45" display="https://imgur.com/a/divt-16-castor-thermal-tZ75GCX" xr:uid="{C1477440-8BCA-4E24-9429-CE16EEC88374}"/>
    <hyperlink ref="D83" r:id="rId46" display="https://imgur.com/a/EzREPJO" xr:uid="{BB24DC73-17B2-4C16-951C-FB77DACFD9A9}"/>
    <hyperlink ref="F83" r:id="rId47" display="https://imgur.com/a/EzREPJO" xr:uid="{9D63EC88-6701-4379-9341-55FCB11D9A4A}"/>
    <hyperlink ref="F84" r:id="rId48" display="https://imgur.com/a/divt-16-castor-thermal-tZ75GCX" xr:uid="{1FDAFA22-8395-4B52-927B-1837357477BA}"/>
    <hyperlink ref="J84" r:id="rId49" display="https://www.kotsch88.de/f_amx-30b2.htm" xr:uid="{0CEE5263-1579-4C85-8483-F9D0534D3D71}"/>
    <hyperlink ref="F85" r:id="rId50" display="https://imgur.com/a/divt-16-castor-thermal-tZ75GCX" xr:uid="{4C50062D-489E-407E-A498-2C2207033870}"/>
    <hyperlink ref="J85" r:id="rId51" display="https://www.kotsch88.de/f_amx-30b2.htm" xr:uid="{BFD93C24-3F53-43D5-8103-8D32C4E1E8D2}"/>
    <hyperlink ref="F86" r:id="rId52" display="https://imgur.com/a/divt-16-castor-thermal-tZ75GCX" xr:uid="{DD8C277E-EC5B-4CF2-BA60-7AF701F5D40B}"/>
    <hyperlink ref="J86" r:id="rId53" display="https://en.wikipedia.org/wiki/AMX-32" xr:uid="{73A19A53-46F6-48D7-A9CF-B7AD863C61AC}"/>
    <hyperlink ref="F87" r:id="rId54" display="https://imgur.com/a/divt-16-castor-thermal-tZ75GCX" xr:uid="{42A819CC-334C-44CA-87FE-F824EB90CB0E}"/>
    <hyperlink ref="J87" r:id="rId55" display="https://en.wikipedia.org/wiki/AMX-32" xr:uid="{913598CB-CE46-45FC-AB09-082FB7AFABA1}"/>
    <hyperlink ref="F88" r:id="rId56" display="https://imgur.com/a/fczoztf" xr:uid="{52F1D7D8-27C9-4E9A-8780-272AFAE20922}"/>
    <hyperlink ref="F89" r:id="rId57" display="https://imgur.com/a/divt-16-castor-thermal-tZ75GCX" xr:uid="{AF4C1A73-DEEC-4E1B-8878-94C3B547E40E}"/>
    <hyperlink ref="J90" r:id="rId58" display="https://old-forum.warthunder.com/index.php?/topic/564624-219049-amx-30-acras-incorrect-gun-sight-magnification/" xr:uid="{3A9D5171-36B9-4AB1-BCC0-0561A4AF0E46}"/>
    <hyperlink ref="K91" r:id="rId59" display="https://live.warthunder.com/post/1042685/en/" xr:uid="{ED4FFE17-8077-4A38-81F5-C9E90DCA415F}"/>
    <hyperlink ref="B92" r:id="rId60" display="https://wiki.warthunder.com/Category:France_ground_vehicles" xr:uid="{47C84F6E-B8AB-4F07-BD09-BB2C4CDAEB5F}"/>
    <hyperlink ref="D93" r:id="rId61" display="https://imgur.com/a/pL8EpFs" xr:uid="{FB97F54B-6D1A-4CA3-9C54-55503245CF03}"/>
    <hyperlink ref="D94" r:id="rId62" display="https://imgur.com/a/sAv7kPW" xr:uid="{C1E723A8-3640-4350-8263-CAACD5D50771}"/>
    <hyperlink ref="B95" r:id="rId63" display="https://wiki.warthunder.com/Category:France_ground_vehicles" xr:uid="{1C28C695-9FDA-445B-B86F-FA40A5274027}"/>
    <hyperlink ref="D96" r:id="rId64" display="https://imgur.com/a/8KyuA8A" xr:uid="{FF2A26B5-6A23-459B-923C-4B8A12891D22}"/>
    <hyperlink ref="F97" r:id="rId65" display="https://imgur.com/a/divt-16-castor-thermal-tZ75GCX" xr:uid="{379C472D-6A71-4C62-B5E2-C791505A8EB1}"/>
    <hyperlink ref="D98" r:id="rId66" display="https://imgur.com/a/pL8EpFs" xr:uid="{543E3625-4259-42F3-81F8-FAA3712C97B2}"/>
    <hyperlink ref="F98" r:id="rId67" display="https://imgur.com/a/Ffr7ODk" xr:uid="{C10C8B20-593C-4BD9-85BD-61CB594CA1C2}"/>
    <hyperlink ref="D101" r:id="rId68" display="https://imgur.com/a/qO39hu6" xr:uid="{D89AB191-F9D0-4306-897F-2D545EFDBA81}"/>
    <hyperlink ref="J101" r:id="rId69" display="https://www.saab.com/products/utaas-tank-and-anti-aircraft-system" xr:uid="{B7373FCC-5098-4EC2-B503-29DA6B360C0F}"/>
    <hyperlink ref="B102" r:id="rId70" display="https://wiki.warthunder.com/Category:France_ground_vehicles" xr:uid="{F8E45E0F-7944-4E33-AF33-D4FFB6CFE6D0}"/>
    <hyperlink ref="D103" r:id="rId71" display="https://imgur.com/a/7gXxKM5" xr:uid="{E2E072C0-73F8-444A-AC8F-A1CC8F73BE85}"/>
    <hyperlink ref="D104" r:id="rId72" display="https://imgur.com/a/7gXxKM5" xr:uid="{80034BC3-F848-4C17-8260-60C67F867D44}"/>
    <hyperlink ref="J104" r:id="rId73" display="https://community.gaijin.net/issues/p/warthunder/i/mQOhLay6o7tp" xr:uid="{90E74D7A-E66F-4AB2-842D-74C89EDE1A63}"/>
    <hyperlink ref="D105" r:id="rId74" display="https://imgur.com/a/7gXxKM5" xr:uid="{B53C829D-670D-4CE6-84C4-EDB6579CA7E1}"/>
    <hyperlink ref="J105" r:id="rId75" display="https://community.gaijin.net/issues/p/warthunder/i/mQOhLay6o7tp" xr:uid="{39B0F793-4875-4638-8115-BBF97D281C37}"/>
    <hyperlink ref="D106" r:id="rId76" display="https://imgur.com/a/7gXxKM5" xr:uid="{1BF9A1F6-A87B-45A4-8EC0-654B45F42E39}"/>
    <hyperlink ref="J106" r:id="rId77" display="https://community.gaijin.net/issues/p/warthunder/i/mQOhLay6o7tp" xr:uid="{F7B59B03-BBB5-4F6B-8423-541B52CEF61D}"/>
    <hyperlink ref="D107" r:id="rId78" display="https://imgur.com/a/pL8EpFs" xr:uid="{8C0DACB9-0290-46ED-ABCF-C20699B06430}"/>
    <hyperlink ref="F107" r:id="rId79" display="https://imgur.com/a/Ffr7ODk" xr:uid="{67995DD1-161A-4E22-90A9-FE49BCBAF75A}"/>
    <hyperlink ref="D108" r:id="rId80" display="https://imgur.com/a/pL8EpFs" xr:uid="{3EA6C704-DE78-4C01-BAEF-7BBACD9A3CB8}"/>
    <hyperlink ref="F108" r:id="rId81" display="https://imgur.com/a/Ffr7ODk" xr:uid="{78E5C065-FA66-4571-B2A9-5F18A1F2C632}"/>
    <hyperlink ref="D109" r:id="rId82" display="https://imgur.com/a/QSN97B0" xr:uid="{574573F4-F5F6-4227-985A-ADAD9107E8A8}"/>
    <hyperlink ref="F109" r:id="rId83" display="https://imgur.com/a/QSN97B0" xr:uid="{BCACD386-66B8-438E-8080-56ED38F8C6C2}"/>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81AB1-67E4-4B82-9327-7B01FC4037DA}">
  <dimension ref="A1:L105"/>
  <sheetViews>
    <sheetView workbookViewId="0">
      <selection sqref="A1:L105"/>
    </sheetView>
  </sheetViews>
  <sheetFormatPr defaultRowHeight="12.75"/>
  <sheetData>
    <row r="1" spans="1:12" ht="13.5" thickBot="1">
      <c r="A1" s="517"/>
      <c r="B1" s="458"/>
      <c r="C1" s="458"/>
      <c r="D1" s="458"/>
      <c r="E1" s="458"/>
      <c r="F1" s="458"/>
      <c r="G1" s="458"/>
      <c r="H1" s="458"/>
      <c r="I1" s="458"/>
      <c r="J1" s="458"/>
      <c r="K1" s="459"/>
      <c r="L1" s="518"/>
    </row>
    <row r="2" spans="1:12" ht="39" thickBot="1">
      <c r="A2" s="460"/>
      <c r="B2" s="461" t="s">
        <v>1006</v>
      </c>
      <c r="C2" s="461" t="s">
        <v>2672</v>
      </c>
      <c r="D2" s="461" t="s">
        <v>2671</v>
      </c>
      <c r="E2" s="461" t="s">
        <v>2670</v>
      </c>
      <c r="F2" s="461" t="s">
        <v>2669</v>
      </c>
      <c r="G2" s="461" t="s">
        <v>2668</v>
      </c>
      <c r="H2" s="461" t="s">
        <v>2667</v>
      </c>
      <c r="I2" s="461" t="s">
        <v>2666</v>
      </c>
      <c r="J2" s="461" t="s">
        <v>2665</v>
      </c>
      <c r="K2" s="461" t="s">
        <v>2664</v>
      </c>
      <c r="L2" s="479"/>
    </row>
    <row r="3" spans="1:12" ht="13.5" thickBot="1">
      <c r="A3" s="460"/>
      <c r="B3" s="480" t="s">
        <v>2663</v>
      </c>
      <c r="C3" s="481"/>
      <c r="D3" s="481"/>
      <c r="E3" s="481"/>
      <c r="F3" s="481"/>
      <c r="G3" s="481"/>
      <c r="H3" s="481"/>
      <c r="I3" s="481"/>
      <c r="J3" s="481"/>
      <c r="K3" s="482"/>
      <c r="L3" s="479"/>
    </row>
    <row r="4" spans="1:12" ht="102.75" thickBot="1">
      <c r="A4" s="460"/>
      <c r="B4" s="462" t="e" vm="431">
        <v>#VALUE!</v>
      </c>
      <c r="C4" s="464" t="s">
        <v>5347</v>
      </c>
      <c r="D4" s="466" t="s">
        <v>5348</v>
      </c>
      <c r="E4" s="467" t="e" vm="432">
        <v>#VALUE!</v>
      </c>
      <c r="F4" s="462"/>
      <c r="G4" s="467"/>
      <c r="H4" s="462"/>
      <c r="I4" s="467"/>
      <c r="J4" s="476"/>
      <c r="K4" s="468"/>
      <c r="L4" s="479"/>
    </row>
    <row r="5" spans="1:12" ht="115.5" thickBot="1">
      <c r="A5" s="460"/>
      <c r="B5" s="462" t="e" vm="433">
        <v>#VALUE!</v>
      </c>
      <c r="C5" s="464" t="s">
        <v>5349</v>
      </c>
      <c r="D5" s="465" t="s">
        <v>5350</v>
      </c>
      <c r="E5" s="467" t="e" vm="434">
        <v>#VALUE!</v>
      </c>
      <c r="F5" s="462"/>
      <c r="G5" s="467"/>
      <c r="H5" s="462"/>
      <c r="I5" s="467"/>
      <c r="J5" s="463" t="s">
        <v>5351</v>
      </c>
      <c r="K5" s="478" t="s">
        <v>4883</v>
      </c>
      <c r="L5" s="479"/>
    </row>
    <row r="6" spans="1:12" ht="128.25" thickBot="1">
      <c r="A6" s="460"/>
      <c r="B6" s="462" t="e" vm="435">
        <v>#VALUE!</v>
      </c>
      <c r="C6" s="464" t="s">
        <v>5352</v>
      </c>
      <c r="D6" s="466" t="s">
        <v>5353</v>
      </c>
      <c r="E6" s="467" t="e" vm="436">
        <v>#VALUE!</v>
      </c>
      <c r="F6" s="462"/>
      <c r="G6" s="467"/>
      <c r="H6" s="462"/>
      <c r="I6" s="467"/>
      <c r="J6" s="463" t="s">
        <v>5354</v>
      </c>
      <c r="K6" s="468"/>
      <c r="L6" s="479"/>
    </row>
    <row r="7" spans="1:12" ht="153.75" thickBot="1">
      <c r="A7" s="460"/>
      <c r="B7" s="462" t="e" vm="437">
        <v>#VALUE!</v>
      </c>
      <c r="C7" s="464" t="s">
        <v>5355</v>
      </c>
      <c r="D7" s="466" t="s">
        <v>5353</v>
      </c>
      <c r="E7" s="467" t="e" vm="436">
        <v>#VALUE!</v>
      </c>
      <c r="F7" s="462"/>
      <c r="G7" s="467"/>
      <c r="H7" s="462"/>
      <c r="I7" s="467"/>
      <c r="J7" s="463" t="s">
        <v>5354</v>
      </c>
      <c r="K7" s="468"/>
      <c r="L7" s="479"/>
    </row>
    <row r="8" spans="1:12" ht="179.25" thickBot="1">
      <c r="A8" s="460"/>
      <c r="B8" s="462" t="e" vm="438">
        <v>#VALUE!</v>
      </c>
      <c r="C8" s="464" t="s">
        <v>5356</v>
      </c>
      <c r="D8" s="465" t="s">
        <v>4716</v>
      </c>
      <c r="E8" s="467" t="e" vm="439">
        <v>#VALUE!</v>
      </c>
      <c r="F8" s="462"/>
      <c r="G8" s="467"/>
      <c r="H8" s="462"/>
      <c r="I8" s="467"/>
      <c r="J8" s="476"/>
      <c r="K8" s="468"/>
      <c r="L8" s="479"/>
    </row>
    <row r="9" spans="1:12" ht="77.25" thickBot="1">
      <c r="A9" s="460"/>
      <c r="B9" s="462" t="e" vm="440">
        <v>#VALUE!</v>
      </c>
      <c r="C9" s="464" t="s">
        <v>5357</v>
      </c>
      <c r="D9" s="462"/>
      <c r="E9" s="467"/>
      <c r="F9" s="462"/>
      <c r="G9" s="467"/>
      <c r="H9" s="462"/>
      <c r="I9" s="467"/>
      <c r="J9" s="476"/>
      <c r="K9" s="468"/>
      <c r="L9" s="479"/>
    </row>
    <row r="10" spans="1:12" ht="90" thickBot="1">
      <c r="A10" s="460"/>
      <c r="B10" s="462" t="e" vm="441">
        <v>#VALUE!</v>
      </c>
      <c r="C10" s="464" t="s">
        <v>5358</v>
      </c>
      <c r="D10" s="466" t="s">
        <v>5359</v>
      </c>
      <c r="E10" s="467" t="e" vm="442">
        <v>#VALUE!</v>
      </c>
      <c r="F10" s="462"/>
      <c r="G10" s="467"/>
      <c r="H10" s="462"/>
      <c r="I10" s="467"/>
      <c r="J10" s="464" t="s">
        <v>5127</v>
      </c>
      <c r="K10" s="468"/>
      <c r="L10" s="479"/>
    </row>
    <row r="11" spans="1:12" ht="128.25" thickBot="1">
      <c r="A11" s="460"/>
      <c r="B11" s="462"/>
      <c r="C11" s="464" t="s">
        <v>5360</v>
      </c>
      <c r="D11" s="462"/>
      <c r="E11" s="467"/>
      <c r="F11" s="462"/>
      <c r="G11" s="467"/>
      <c r="H11" s="462"/>
      <c r="I11" s="467"/>
      <c r="J11" s="476"/>
      <c r="K11" s="468"/>
      <c r="L11" s="479"/>
    </row>
    <row r="12" spans="1:12" ht="51.75" thickBot="1">
      <c r="A12" s="460"/>
      <c r="B12" s="469"/>
      <c r="C12" s="471" t="s">
        <v>5361</v>
      </c>
      <c r="D12" s="472" t="s">
        <v>4942</v>
      </c>
      <c r="E12" s="474" t="e" vm="443">
        <v>#VALUE!</v>
      </c>
      <c r="F12" s="472" t="s">
        <v>4937</v>
      </c>
      <c r="G12" s="474" t="e" vm="444">
        <v>#VALUE!</v>
      </c>
      <c r="H12" s="469"/>
      <c r="I12" s="474"/>
      <c r="J12" s="477"/>
      <c r="K12" s="475"/>
      <c r="L12" s="479"/>
    </row>
    <row r="13" spans="1:12" ht="13.5" thickBot="1">
      <c r="A13" s="460"/>
      <c r="B13" s="480" t="s">
        <v>2642</v>
      </c>
      <c r="C13" s="481"/>
      <c r="D13" s="481"/>
      <c r="E13" s="481"/>
      <c r="F13" s="481"/>
      <c r="G13" s="481"/>
      <c r="H13" s="481"/>
      <c r="I13" s="481"/>
      <c r="J13" s="481"/>
      <c r="K13" s="482"/>
      <c r="L13" s="479"/>
    </row>
    <row r="14" spans="1:12" ht="128.25" thickBot="1">
      <c r="A14" s="460"/>
      <c r="B14" s="462"/>
      <c r="C14" s="464" t="s">
        <v>5362</v>
      </c>
      <c r="D14" s="465" t="s">
        <v>5353</v>
      </c>
      <c r="E14" s="467" t="e" vm="436">
        <v>#VALUE!</v>
      </c>
      <c r="F14" s="462"/>
      <c r="G14" s="467"/>
      <c r="H14" s="462"/>
      <c r="I14" s="467"/>
      <c r="J14" s="463" t="s">
        <v>5354</v>
      </c>
      <c r="K14" s="468"/>
      <c r="L14" s="479"/>
    </row>
    <row r="15" spans="1:12" ht="90" thickBot="1">
      <c r="A15" s="460"/>
      <c r="B15" s="462"/>
      <c r="C15" s="464" t="s">
        <v>5363</v>
      </c>
      <c r="D15" s="462"/>
      <c r="E15" s="467"/>
      <c r="F15" s="462"/>
      <c r="G15" s="467"/>
      <c r="H15" s="462"/>
      <c r="I15" s="467"/>
      <c r="J15" s="476"/>
      <c r="K15" s="468"/>
      <c r="L15" s="479"/>
    </row>
    <row r="16" spans="1:12" ht="128.25" thickBot="1">
      <c r="A16" s="460"/>
      <c r="B16" s="462"/>
      <c r="C16" s="464" t="s">
        <v>5364</v>
      </c>
      <c r="D16" s="466" t="s">
        <v>5353</v>
      </c>
      <c r="E16" s="467" t="e" vm="436">
        <v>#VALUE!</v>
      </c>
      <c r="F16" s="462"/>
      <c r="G16" s="467"/>
      <c r="H16" s="462"/>
      <c r="I16" s="467"/>
      <c r="J16" s="463" t="s">
        <v>5354</v>
      </c>
      <c r="K16" s="468"/>
      <c r="L16" s="479"/>
    </row>
    <row r="17" spans="1:12" ht="128.25" thickBot="1">
      <c r="A17" s="460"/>
      <c r="B17" s="469"/>
      <c r="C17" s="471" t="s">
        <v>5365</v>
      </c>
      <c r="D17" s="473" t="s">
        <v>5366</v>
      </c>
      <c r="E17" s="474"/>
      <c r="F17" s="469"/>
      <c r="G17" s="474"/>
      <c r="H17" s="469"/>
      <c r="I17" s="474"/>
      <c r="J17" s="470" t="s">
        <v>5367</v>
      </c>
      <c r="K17" s="475"/>
      <c r="L17" s="479"/>
    </row>
    <row r="18" spans="1:12" ht="13.5" thickBot="1">
      <c r="A18" s="460"/>
      <c r="B18" s="480" t="s">
        <v>2631</v>
      </c>
      <c r="C18" s="481"/>
      <c r="D18" s="481"/>
      <c r="E18" s="481"/>
      <c r="F18" s="481"/>
      <c r="G18" s="481"/>
      <c r="H18" s="481"/>
      <c r="I18" s="481"/>
      <c r="J18" s="481"/>
      <c r="K18" s="482"/>
      <c r="L18" s="479"/>
    </row>
    <row r="19" spans="1:12" ht="115.5" thickBot="1">
      <c r="A19" s="460"/>
      <c r="B19" s="462"/>
      <c r="C19" s="464" t="s">
        <v>5368</v>
      </c>
      <c r="D19" s="462"/>
      <c r="E19" s="467"/>
      <c r="F19" s="462"/>
      <c r="G19" s="467"/>
      <c r="H19" s="462"/>
      <c r="I19" s="467"/>
      <c r="J19" s="476"/>
      <c r="K19" s="468"/>
      <c r="L19" s="479"/>
    </row>
    <row r="20" spans="1:12" ht="64.5" thickBot="1">
      <c r="A20" s="460"/>
      <c r="B20" s="462"/>
      <c r="C20" s="464" t="s">
        <v>5369</v>
      </c>
      <c r="D20" s="462"/>
      <c r="E20" s="467"/>
      <c r="F20" s="462"/>
      <c r="G20" s="467"/>
      <c r="H20" s="462"/>
      <c r="I20" s="467"/>
      <c r="J20" s="476"/>
      <c r="K20" s="468"/>
      <c r="L20" s="479"/>
    </row>
    <row r="21" spans="1:12" ht="51.75" thickBot="1">
      <c r="A21" s="460"/>
      <c r="B21" s="462"/>
      <c r="C21" s="464" t="s">
        <v>5370</v>
      </c>
      <c r="D21" s="462"/>
      <c r="E21" s="467"/>
      <c r="F21" s="462"/>
      <c r="G21" s="467"/>
      <c r="H21" s="462"/>
      <c r="I21" s="467"/>
      <c r="J21" s="476"/>
      <c r="K21" s="468"/>
      <c r="L21" s="479"/>
    </row>
    <row r="22" spans="1:12" ht="166.5" thickBot="1">
      <c r="A22" s="460"/>
      <c r="B22" s="462"/>
      <c r="C22" s="464" t="s">
        <v>5371</v>
      </c>
      <c r="D22" s="465" t="s">
        <v>5372</v>
      </c>
      <c r="E22" s="467"/>
      <c r="F22" s="465" t="s">
        <v>5353</v>
      </c>
      <c r="G22" s="467" t="e" vm="436">
        <v>#VALUE!</v>
      </c>
      <c r="H22" s="462"/>
      <c r="I22" s="467"/>
      <c r="J22" s="463" t="s">
        <v>5373</v>
      </c>
      <c r="K22" s="468"/>
      <c r="L22" s="479"/>
    </row>
    <row r="23" spans="1:12" ht="64.5" thickBot="1">
      <c r="A23" s="460"/>
      <c r="B23" s="462"/>
      <c r="C23" s="464" t="s">
        <v>5374</v>
      </c>
      <c r="D23" s="466" t="s">
        <v>4889</v>
      </c>
      <c r="E23" s="467"/>
      <c r="F23" s="462"/>
      <c r="G23" s="467"/>
      <c r="H23" s="462"/>
      <c r="I23" s="467"/>
      <c r="J23" s="464" t="s">
        <v>5169</v>
      </c>
      <c r="K23" s="468"/>
      <c r="L23" s="479"/>
    </row>
    <row r="24" spans="1:12" ht="102.75" thickBot="1">
      <c r="A24" s="460"/>
      <c r="B24" s="462"/>
      <c r="C24" s="464" t="s">
        <v>5375</v>
      </c>
      <c r="D24" s="462"/>
      <c r="E24" s="467"/>
      <c r="F24" s="462"/>
      <c r="G24" s="467"/>
      <c r="H24" s="462"/>
      <c r="I24" s="467"/>
      <c r="J24" s="476"/>
      <c r="K24" s="468"/>
      <c r="L24" s="479"/>
    </row>
    <row r="25" spans="1:12" ht="179.25" thickBot="1">
      <c r="A25" s="460"/>
      <c r="B25" s="462"/>
      <c r="C25" s="464" t="s">
        <v>5376</v>
      </c>
      <c r="D25" s="462"/>
      <c r="E25" s="467"/>
      <c r="F25" s="462"/>
      <c r="G25" s="467"/>
      <c r="H25" s="462"/>
      <c r="I25" s="467"/>
      <c r="J25" s="476"/>
      <c r="K25" s="468"/>
      <c r="L25" s="479"/>
    </row>
    <row r="26" spans="1:12" ht="102.75" thickBot="1">
      <c r="A26" s="460"/>
      <c r="B26" s="469"/>
      <c r="C26" s="471" t="s">
        <v>5377</v>
      </c>
      <c r="D26" s="473" t="s">
        <v>5359</v>
      </c>
      <c r="E26" s="474" t="e" vm="442">
        <v>#VALUE!</v>
      </c>
      <c r="F26" s="469"/>
      <c r="G26" s="474"/>
      <c r="H26" s="469"/>
      <c r="I26" s="474"/>
      <c r="J26" s="471" t="s">
        <v>5127</v>
      </c>
      <c r="K26" s="475"/>
      <c r="L26" s="479"/>
    </row>
    <row r="27" spans="1:12" ht="13.5" thickBot="1">
      <c r="A27" s="460"/>
      <c r="B27" s="480" t="s">
        <v>2612</v>
      </c>
      <c r="C27" s="481"/>
      <c r="D27" s="481"/>
      <c r="E27" s="481"/>
      <c r="F27" s="481"/>
      <c r="G27" s="481"/>
      <c r="H27" s="481"/>
      <c r="I27" s="481"/>
      <c r="J27" s="481"/>
      <c r="K27" s="482"/>
      <c r="L27" s="479"/>
    </row>
    <row r="28" spans="1:12" ht="102.75" thickBot="1">
      <c r="A28" s="460"/>
      <c r="B28" s="462"/>
      <c r="C28" s="464" t="s">
        <v>5378</v>
      </c>
      <c r="D28" s="462"/>
      <c r="E28" s="467"/>
      <c r="F28" s="462"/>
      <c r="G28" s="467"/>
      <c r="H28" s="462"/>
      <c r="I28" s="467"/>
      <c r="J28" s="476"/>
      <c r="K28" s="468"/>
      <c r="L28" s="479"/>
    </row>
    <row r="29" spans="1:12" ht="179.25" thickBot="1">
      <c r="A29" s="460"/>
      <c r="B29" s="469"/>
      <c r="C29" s="471" t="s">
        <v>5379</v>
      </c>
      <c r="D29" s="472" t="s">
        <v>5372</v>
      </c>
      <c r="E29" s="474"/>
      <c r="F29" s="472" t="s">
        <v>5353</v>
      </c>
      <c r="G29" s="474" t="e" vm="436">
        <v>#VALUE!</v>
      </c>
      <c r="H29" s="469"/>
      <c r="I29" s="474"/>
      <c r="J29" s="470" t="s">
        <v>5380</v>
      </c>
      <c r="K29" s="475"/>
      <c r="L29" s="479"/>
    </row>
    <row r="30" spans="1:12" ht="13.5" thickBot="1">
      <c r="A30" s="460"/>
      <c r="B30" s="480" t="s">
        <v>2591</v>
      </c>
      <c r="C30" s="481"/>
      <c r="D30" s="481"/>
      <c r="E30" s="481"/>
      <c r="F30" s="481"/>
      <c r="G30" s="481"/>
      <c r="H30" s="481"/>
      <c r="I30" s="481"/>
      <c r="J30" s="481"/>
      <c r="K30" s="482"/>
      <c r="L30" s="479"/>
    </row>
    <row r="31" spans="1:12" ht="64.5" thickBot="1">
      <c r="A31" s="460"/>
      <c r="B31" s="462"/>
      <c r="C31" s="464" t="s">
        <v>5381</v>
      </c>
      <c r="D31" s="462"/>
      <c r="E31" s="467"/>
      <c r="F31" s="462"/>
      <c r="G31" s="467"/>
      <c r="H31" s="462"/>
      <c r="I31" s="467"/>
      <c r="J31" s="476"/>
      <c r="K31" s="468"/>
      <c r="L31" s="479"/>
    </row>
    <row r="32" spans="1:12" ht="77.25" thickBot="1">
      <c r="A32" s="460"/>
      <c r="B32" s="462"/>
      <c r="C32" s="464" t="s">
        <v>5382</v>
      </c>
      <c r="D32" s="462"/>
      <c r="E32" s="467"/>
      <c r="F32" s="462"/>
      <c r="G32" s="467"/>
      <c r="H32" s="462"/>
      <c r="I32" s="467"/>
      <c r="J32" s="476"/>
      <c r="K32" s="468"/>
      <c r="L32" s="479"/>
    </row>
    <row r="33" spans="1:12" ht="115.5" thickBot="1">
      <c r="A33" s="460"/>
      <c r="B33" s="462"/>
      <c r="C33" s="464" t="s">
        <v>5383</v>
      </c>
      <c r="D33" s="465" t="s">
        <v>2776</v>
      </c>
      <c r="E33" s="467"/>
      <c r="F33" s="462"/>
      <c r="G33" s="467"/>
      <c r="H33" s="462"/>
      <c r="I33" s="467"/>
      <c r="J33" s="476"/>
      <c r="K33" s="468"/>
      <c r="L33" s="479"/>
    </row>
    <row r="34" spans="1:12" ht="102.75" thickBot="1">
      <c r="A34" s="460"/>
      <c r="B34" s="462"/>
      <c r="C34" s="464" t="s">
        <v>5384</v>
      </c>
      <c r="D34" s="466" t="s">
        <v>5385</v>
      </c>
      <c r="E34" s="467"/>
      <c r="F34" s="462"/>
      <c r="G34" s="467"/>
      <c r="H34" s="462"/>
      <c r="I34" s="467"/>
      <c r="J34" s="464" t="s">
        <v>5386</v>
      </c>
      <c r="K34" s="468"/>
      <c r="L34" s="479"/>
    </row>
    <row r="35" spans="1:12" ht="115.5" thickBot="1">
      <c r="A35" s="460"/>
      <c r="B35" s="462"/>
      <c r="C35" s="464" t="s">
        <v>5387</v>
      </c>
      <c r="D35" s="465" t="s">
        <v>5388</v>
      </c>
      <c r="E35" s="467"/>
      <c r="F35" s="462"/>
      <c r="G35" s="467"/>
      <c r="H35" s="462"/>
      <c r="I35" s="467"/>
      <c r="J35" s="476"/>
      <c r="K35" s="468"/>
      <c r="L35" s="479"/>
    </row>
    <row r="36" spans="1:12" ht="64.5" thickBot="1">
      <c r="A36" s="460"/>
      <c r="B36" s="462"/>
      <c r="C36" s="464" t="s">
        <v>5389</v>
      </c>
      <c r="D36" s="465" t="s">
        <v>5390</v>
      </c>
      <c r="E36" s="467"/>
      <c r="F36" s="462"/>
      <c r="G36" s="467"/>
      <c r="H36" s="462"/>
      <c r="I36" s="467"/>
      <c r="J36" s="464" t="s">
        <v>5127</v>
      </c>
      <c r="K36" s="468"/>
      <c r="L36" s="479"/>
    </row>
    <row r="37" spans="1:12" ht="115.5" thickBot="1">
      <c r="A37" s="460"/>
      <c r="B37" s="501"/>
      <c r="C37" s="464" t="s">
        <v>5391</v>
      </c>
      <c r="D37" s="465" t="s">
        <v>5388</v>
      </c>
      <c r="E37" s="467"/>
      <c r="F37" s="462"/>
      <c r="G37" s="467"/>
      <c r="H37" s="462"/>
      <c r="I37" s="467"/>
      <c r="J37" s="476"/>
      <c r="K37" s="468"/>
      <c r="L37" s="479"/>
    </row>
    <row r="38" spans="1:12" ht="77.25" thickBot="1">
      <c r="A38" s="460"/>
      <c r="B38" s="501"/>
      <c r="C38" s="464" t="s">
        <v>5392</v>
      </c>
      <c r="D38" s="501"/>
      <c r="E38" s="502"/>
      <c r="F38" s="462"/>
      <c r="G38" s="502"/>
      <c r="H38" s="462"/>
      <c r="I38" s="502"/>
      <c r="J38" s="476"/>
      <c r="K38" s="468"/>
      <c r="L38" s="479"/>
    </row>
    <row r="39" spans="1:12" ht="90" thickBot="1">
      <c r="A39" s="460"/>
      <c r="B39" s="501"/>
      <c r="C39" s="464" t="s">
        <v>5393</v>
      </c>
      <c r="D39" s="465" t="s">
        <v>5394</v>
      </c>
      <c r="E39" s="467" t="e" vm="445">
        <v>#VALUE!</v>
      </c>
      <c r="F39" s="462"/>
      <c r="G39" s="467"/>
      <c r="H39" s="462"/>
      <c r="I39" s="467"/>
      <c r="J39" s="476"/>
      <c r="K39" s="468"/>
      <c r="L39" s="479"/>
    </row>
    <row r="40" spans="1:12" ht="77.25" thickBot="1">
      <c r="A40" s="460"/>
      <c r="B40" s="462"/>
      <c r="C40" s="464" t="s">
        <v>5395</v>
      </c>
      <c r="D40" s="465" t="s">
        <v>5027</v>
      </c>
      <c r="E40" s="467" t="e" vm="446">
        <v>#VALUE!</v>
      </c>
      <c r="F40" s="462"/>
      <c r="G40" s="467"/>
      <c r="H40" s="462"/>
      <c r="I40" s="467"/>
      <c r="J40" s="476"/>
      <c r="K40" s="468"/>
      <c r="L40" s="479"/>
    </row>
    <row r="41" spans="1:12" ht="115.5" thickBot="1">
      <c r="A41" s="460"/>
      <c r="B41" s="469"/>
      <c r="C41" s="471" t="s">
        <v>5396</v>
      </c>
      <c r="D41" s="472" t="s">
        <v>5397</v>
      </c>
      <c r="E41" s="474"/>
      <c r="F41" s="469"/>
      <c r="G41" s="474"/>
      <c r="H41" s="469"/>
      <c r="I41" s="474"/>
      <c r="J41" s="477"/>
      <c r="K41" s="475"/>
      <c r="L41" s="479"/>
    </row>
    <row r="42" spans="1:12" ht="13.5" thickBot="1">
      <c r="A42" s="460"/>
      <c r="B42" s="480" t="s">
        <v>2565</v>
      </c>
      <c r="C42" s="481"/>
      <c r="D42" s="481"/>
      <c r="E42" s="481"/>
      <c r="F42" s="481"/>
      <c r="G42" s="481"/>
      <c r="H42" s="481"/>
      <c r="I42" s="481"/>
      <c r="J42" s="481"/>
      <c r="K42" s="482"/>
      <c r="L42" s="479"/>
    </row>
    <row r="43" spans="1:12" ht="102.75" thickBot="1">
      <c r="A43" s="460"/>
      <c r="B43" s="462"/>
      <c r="C43" s="464" t="s">
        <v>5398</v>
      </c>
      <c r="D43" s="465" t="s">
        <v>2776</v>
      </c>
      <c r="E43" s="467"/>
      <c r="F43" s="462"/>
      <c r="G43" s="467"/>
      <c r="H43" s="462"/>
      <c r="I43" s="467"/>
      <c r="J43" s="463" t="s">
        <v>5399</v>
      </c>
      <c r="K43" s="468"/>
      <c r="L43" s="479"/>
    </row>
    <row r="44" spans="1:12" ht="90" thickBot="1">
      <c r="A44" s="460"/>
      <c r="B44" s="462"/>
      <c r="C44" s="464" t="s">
        <v>5400</v>
      </c>
      <c r="D44" s="466" t="s">
        <v>4735</v>
      </c>
      <c r="E44" s="467" t="e" vm="447">
        <v>#VALUE!</v>
      </c>
      <c r="F44" s="466" t="s">
        <v>4524</v>
      </c>
      <c r="G44" s="467" t="e" vm="448">
        <v>#VALUE!</v>
      </c>
      <c r="H44" s="462"/>
      <c r="I44" s="467"/>
      <c r="J44" s="476"/>
      <c r="K44" s="468"/>
      <c r="L44" s="479"/>
    </row>
    <row r="45" spans="1:12" ht="102.75" thickBot="1">
      <c r="A45" s="460"/>
      <c r="B45" s="469"/>
      <c r="C45" s="470" t="s">
        <v>5401</v>
      </c>
      <c r="D45" s="472" t="s">
        <v>4723</v>
      </c>
      <c r="E45" s="474" t="e" vm="449">
        <v>#VALUE!</v>
      </c>
      <c r="F45" s="469"/>
      <c r="G45" s="474"/>
      <c r="H45" s="469"/>
      <c r="I45" s="474"/>
      <c r="J45" s="477"/>
      <c r="K45" s="475"/>
      <c r="L45" s="479"/>
    </row>
    <row r="46" spans="1:12" ht="13.5" thickBot="1">
      <c r="A46" s="460"/>
      <c r="B46" s="480" t="s">
        <v>2551</v>
      </c>
      <c r="C46" s="481"/>
      <c r="D46" s="481"/>
      <c r="E46" s="481"/>
      <c r="F46" s="481"/>
      <c r="G46" s="481"/>
      <c r="H46" s="481"/>
      <c r="I46" s="481"/>
      <c r="J46" s="481"/>
      <c r="K46" s="482"/>
      <c r="L46" s="479"/>
    </row>
    <row r="47" spans="1:12" ht="64.5" thickBot="1">
      <c r="A47" s="460"/>
      <c r="B47" s="462"/>
      <c r="C47" s="464" t="s">
        <v>5402</v>
      </c>
      <c r="D47" s="465" t="s">
        <v>4795</v>
      </c>
      <c r="E47" s="467" t="e" vm="450">
        <v>#VALUE!</v>
      </c>
      <c r="F47" s="462"/>
      <c r="G47" s="467"/>
      <c r="H47" s="462"/>
      <c r="I47" s="467"/>
      <c r="J47" s="476"/>
      <c r="K47" s="468"/>
      <c r="L47" s="479"/>
    </row>
    <row r="48" spans="1:12" ht="51.75" thickBot="1">
      <c r="A48" s="460"/>
      <c r="B48" s="462"/>
      <c r="C48" s="464" t="s">
        <v>5403</v>
      </c>
      <c r="D48" s="466" t="s">
        <v>5404</v>
      </c>
      <c r="E48" s="467"/>
      <c r="F48" s="462"/>
      <c r="G48" s="467"/>
      <c r="H48" s="462"/>
      <c r="I48" s="467"/>
      <c r="J48" s="464" t="s">
        <v>5127</v>
      </c>
      <c r="K48" s="468"/>
      <c r="L48" s="479"/>
    </row>
    <row r="49" spans="1:12" ht="64.5" thickBot="1">
      <c r="A49" s="460"/>
      <c r="B49" s="462"/>
      <c r="C49" s="464" t="s">
        <v>5405</v>
      </c>
      <c r="D49" s="465" t="s">
        <v>2776</v>
      </c>
      <c r="E49" s="467"/>
      <c r="F49" s="462"/>
      <c r="G49" s="467"/>
      <c r="H49" s="462"/>
      <c r="I49" s="467"/>
      <c r="J49" s="476"/>
      <c r="K49" s="468"/>
      <c r="L49" s="479"/>
    </row>
    <row r="50" spans="1:12" ht="128.25" thickBot="1">
      <c r="A50" s="460"/>
      <c r="B50" s="462"/>
      <c r="C50" s="463" t="s">
        <v>5406</v>
      </c>
      <c r="D50" s="462"/>
      <c r="E50" s="467"/>
      <c r="F50" s="462"/>
      <c r="G50" s="467"/>
      <c r="H50" s="462"/>
      <c r="I50" s="467"/>
      <c r="J50" s="476"/>
      <c r="K50" s="468"/>
      <c r="L50" s="479"/>
    </row>
    <row r="51" spans="1:12" ht="51.75" thickBot="1">
      <c r="A51" s="460"/>
      <c r="B51" s="462"/>
      <c r="C51" s="464" t="s">
        <v>5407</v>
      </c>
      <c r="D51" s="466" t="s">
        <v>5408</v>
      </c>
      <c r="E51" s="467"/>
      <c r="F51" s="462"/>
      <c r="G51" s="467"/>
      <c r="H51" s="462"/>
      <c r="I51" s="467"/>
      <c r="J51" s="464" t="s">
        <v>5409</v>
      </c>
      <c r="K51" s="468"/>
      <c r="L51" s="479"/>
    </row>
    <row r="52" spans="1:12" ht="115.5" thickBot="1">
      <c r="A52" s="460"/>
      <c r="B52" s="462"/>
      <c r="C52" s="464" t="s">
        <v>5410</v>
      </c>
      <c r="D52" s="465" t="s">
        <v>4986</v>
      </c>
      <c r="E52" s="467" t="e" vm="451">
        <v>#VALUE!</v>
      </c>
      <c r="F52" s="462"/>
      <c r="G52" s="467"/>
      <c r="H52" s="462"/>
      <c r="I52" s="467"/>
      <c r="J52" s="476"/>
      <c r="K52" s="468"/>
      <c r="L52" s="479"/>
    </row>
    <row r="53" spans="1:12" ht="128.25" thickBot="1">
      <c r="A53" s="460"/>
      <c r="B53" s="469"/>
      <c r="C53" s="471" t="s">
        <v>5411</v>
      </c>
      <c r="D53" s="472" t="s">
        <v>5412</v>
      </c>
      <c r="E53" s="474"/>
      <c r="F53" s="469"/>
      <c r="G53" s="474"/>
      <c r="H53" s="469"/>
      <c r="I53" s="474"/>
      <c r="J53" s="477"/>
      <c r="K53" s="475"/>
      <c r="L53" s="479"/>
    </row>
    <row r="54" spans="1:12" ht="13.5" thickBot="1">
      <c r="A54" s="460"/>
      <c r="B54" s="480" t="s">
        <v>2497</v>
      </c>
      <c r="C54" s="481"/>
      <c r="D54" s="481"/>
      <c r="E54" s="481"/>
      <c r="F54" s="481"/>
      <c r="G54" s="481"/>
      <c r="H54" s="481"/>
      <c r="I54" s="481"/>
      <c r="J54" s="481"/>
      <c r="K54" s="482"/>
      <c r="L54" s="479"/>
    </row>
    <row r="55" spans="1:12" ht="64.5" thickBot="1">
      <c r="A55" s="460"/>
      <c r="B55" s="462"/>
      <c r="C55" s="464" t="s">
        <v>5413</v>
      </c>
      <c r="D55" s="466" t="s">
        <v>5414</v>
      </c>
      <c r="E55" s="467"/>
      <c r="F55" s="462"/>
      <c r="G55" s="467"/>
      <c r="H55" s="462"/>
      <c r="I55" s="467"/>
      <c r="J55" s="464" t="s">
        <v>5415</v>
      </c>
      <c r="K55" s="468"/>
      <c r="L55" s="479"/>
    </row>
    <row r="56" spans="1:12" ht="115.5" thickBot="1">
      <c r="A56" s="460"/>
      <c r="B56" s="462"/>
      <c r="C56" s="464" t="s">
        <v>5416</v>
      </c>
      <c r="D56" s="465" t="s">
        <v>5417</v>
      </c>
      <c r="E56" s="467"/>
      <c r="F56" s="462"/>
      <c r="G56" s="467"/>
      <c r="H56" s="462"/>
      <c r="I56" s="467"/>
      <c r="J56" s="476"/>
      <c r="K56" s="468"/>
      <c r="L56" s="479"/>
    </row>
    <row r="57" spans="1:12" ht="51.75" thickBot="1">
      <c r="A57" s="460"/>
      <c r="B57" s="462"/>
      <c r="C57" s="464" t="s">
        <v>5418</v>
      </c>
      <c r="D57" s="465" t="s">
        <v>5419</v>
      </c>
      <c r="E57" s="467"/>
      <c r="F57" s="462"/>
      <c r="G57" s="467"/>
      <c r="H57" s="462"/>
      <c r="I57" s="467"/>
      <c r="J57" s="476"/>
      <c r="K57" s="468"/>
      <c r="L57" s="479"/>
    </row>
    <row r="58" spans="1:12" ht="64.5" thickBot="1">
      <c r="A58" s="460"/>
      <c r="B58" s="462"/>
      <c r="C58" s="464" t="s">
        <v>5420</v>
      </c>
      <c r="D58" s="465" t="s">
        <v>5421</v>
      </c>
      <c r="E58" s="467"/>
      <c r="F58" s="462"/>
      <c r="G58" s="467"/>
      <c r="H58" s="465" t="s">
        <v>5422</v>
      </c>
      <c r="I58" s="467"/>
      <c r="J58" s="476"/>
      <c r="K58" s="468"/>
      <c r="L58" s="479"/>
    </row>
    <row r="59" spans="1:12" ht="64.5" thickBot="1">
      <c r="A59" s="460"/>
      <c r="B59" s="462"/>
      <c r="C59" s="464" t="s">
        <v>5423</v>
      </c>
      <c r="D59" s="466" t="s">
        <v>5424</v>
      </c>
      <c r="E59" s="467"/>
      <c r="F59" s="462"/>
      <c r="G59" s="467"/>
      <c r="H59" s="462"/>
      <c r="I59" s="467"/>
      <c r="J59" s="464" t="s">
        <v>5425</v>
      </c>
      <c r="K59" s="468"/>
      <c r="L59" s="479"/>
    </row>
    <row r="60" spans="1:12" ht="90" thickBot="1">
      <c r="A60" s="460"/>
      <c r="B60" s="462"/>
      <c r="C60" s="464" t="s">
        <v>5426</v>
      </c>
      <c r="D60" s="465" t="s">
        <v>5124</v>
      </c>
      <c r="E60" s="467" t="e" vm="452">
        <v>#VALUE!</v>
      </c>
      <c r="F60" s="462"/>
      <c r="G60" s="467"/>
      <c r="H60" s="462"/>
      <c r="I60" s="467"/>
      <c r="J60" s="476"/>
      <c r="K60" s="468"/>
      <c r="L60" s="479"/>
    </row>
    <row r="61" spans="1:12" ht="90" thickBot="1">
      <c r="A61" s="460"/>
      <c r="B61" s="462"/>
      <c r="C61" s="464" t="s">
        <v>5427</v>
      </c>
      <c r="D61" s="465" t="s">
        <v>5428</v>
      </c>
      <c r="E61" s="467"/>
      <c r="F61" s="462"/>
      <c r="G61" s="467"/>
      <c r="H61" s="462"/>
      <c r="I61" s="467"/>
      <c r="J61" s="464" t="s">
        <v>5429</v>
      </c>
      <c r="K61" s="468"/>
      <c r="L61" s="479"/>
    </row>
    <row r="62" spans="1:12" ht="77.25" thickBot="1">
      <c r="A62" s="460"/>
      <c r="B62" s="462"/>
      <c r="C62" s="464" t="s">
        <v>5430</v>
      </c>
      <c r="D62" s="465" t="s">
        <v>4901</v>
      </c>
      <c r="E62" s="467" t="e" vm="453">
        <v>#VALUE!</v>
      </c>
      <c r="F62" s="462"/>
      <c r="G62" s="467"/>
      <c r="H62" s="462"/>
      <c r="I62" s="467"/>
      <c r="J62" s="464" t="s">
        <v>5431</v>
      </c>
      <c r="K62" s="468"/>
      <c r="L62" s="479"/>
    </row>
    <row r="63" spans="1:12" ht="64.5" thickBot="1">
      <c r="A63" s="460"/>
      <c r="B63" s="469"/>
      <c r="C63" s="471" t="s">
        <v>5432</v>
      </c>
      <c r="D63" s="469"/>
      <c r="E63" s="474"/>
      <c r="F63" s="469"/>
      <c r="G63" s="474"/>
      <c r="H63" s="469"/>
      <c r="I63" s="474"/>
      <c r="J63" s="477"/>
      <c r="K63" s="475"/>
      <c r="L63" s="479"/>
    </row>
    <row r="64" spans="1:12" ht="13.5" thickBot="1">
      <c r="A64" s="460"/>
      <c r="B64" s="480" t="s">
        <v>2468</v>
      </c>
      <c r="C64" s="481"/>
      <c r="D64" s="481"/>
      <c r="E64" s="481"/>
      <c r="F64" s="481"/>
      <c r="G64" s="481"/>
      <c r="H64" s="481"/>
      <c r="I64" s="481"/>
      <c r="J64" s="481"/>
      <c r="K64" s="482"/>
      <c r="L64" s="479"/>
    </row>
    <row r="65" spans="1:12" ht="90" thickBot="1">
      <c r="A65" s="460"/>
      <c r="B65" s="462"/>
      <c r="C65" s="464" t="s">
        <v>5433</v>
      </c>
      <c r="D65" s="465" t="s">
        <v>5419</v>
      </c>
      <c r="E65" s="467"/>
      <c r="F65" s="462"/>
      <c r="G65" s="467"/>
      <c r="H65" s="462"/>
      <c r="I65" s="467"/>
      <c r="J65" s="476"/>
      <c r="K65" s="468"/>
      <c r="L65" s="479"/>
    </row>
    <row r="66" spans="1:12" ht="64.5" thickBot="1">
      <c r="A66" s="460"/>
      <c r="B66" s="462"/>
      <c r="C66" s="464" t="s">
        <v>5434</v>
      </c>
      <c r="D66" s="466" t="s">
        <v>5424</v>
      </c>
      <c r="E66" s="467"/>
      <c r="F66" s="462"/>
      <c r="G66" s="467"/>
      <c r="H66" s="462"/>
      <c r="I66" s="467"/>
      <c r="J66" s="463" t="s">
        <v>5435</v>
      </c>
      <c r="K66" s="468"/>
      <c r="L66" s="479"/>
    </row>
    <row r="67" spans="1:12" ht="115.5" thickBot="1">
      <c r="A67" s="460"/>
      <c r="B67" s="469"/>
      <c r="C67" s="471" t="s">
        <v>5436</v>
      </c>
      <c r="D67" s="472" t="s">
        <v>5437</v>
      </c>
      <c r="E67" s="474"/>
      <c r="F67" s="469"/>
      <c r="G67" s="474"/>
      <c r="H67" s="469"/>
      <c r="I67" s="474"/>
      <c r="J67" s="471" t="s">
        <v>5438</v>
      </c>
      <c r="K67" s="475"/>
      <c r="L67" s="479"/>
    </row>
    <row r="68" spans="1:12" ht="13.5" thickBot="1">
      <c r="A68" s="460"/>
      <c r="B68" s="480" t="s">
        <v>2453</v>
      </c>
      <c r="C68" s="481"/>
      <c r="D68" s="481"/>
      <c r="E68" s="481"/>
      <c r="F68" s="481"/>
      <c r="G68" s="481"/>
      <c r="H68" s="481"/>
      <c r="I68" s="481"/>
      <c r="J68" s="481"/>
      <c r="K68" s="482"/>
      <c r="L68" s="479"/>
    </row>
    <row r="69" spans="1:12" ht="90" thickBot="1">
      <c r="A69" s="460"/>
      <c r="B69" s="462"/>
      <c r="C69" s="464" t="s">
        <v>5439</v>
      </c>
      <c r="D69" s="466" t="s">
        <v>5414</v>
      </c>
      <c r="E69" s="467"/>
      <c r="F69" s="466" t="s">
        <v>5440</v>
      </c>
      <c r="G69" s="467"/>
      <c r="H69" s="462"/>
      <c r="I69" s="467"/>
      <c r="J69" s="463" t="s">
        <v>5441</v>
      </c>
      <c r="K69" s="468"/>
      <c r="L69" s="479"/>
    </row>
    <row r="70" spans="1:12" ht="141" thickBot="1">
      <c r="A70" s="460"/>
      <c r="B70" s="462"/>
      <c r="C70" s="464" t="s">
        <v>5442</v>
      </c>
      <c r="D70" s="466" t="s">
        <v>5443</v>
      </c>
      <c r="E70" s="467"/>
      <c r="F70" s="462"/>
      <c r="G70" s="467"/>
      <c r="H70" s="462"/>
      <c r="I70" s="467"/>
      <c r="J70" s="463" t="s">
        <v>5444</v>
      </c>
      <c r="K70" s="468"/>
      <c r="L70" s="479"/>
    </row>
    <row r="71" spans="1:12" ht="115.5" thickBot="1">
      <c r="A71" s="460"/>
      <c r="B71" s="462"/>
      <c r="C71" s="464" t="s">
        <v>5445</v>
      </c>
      <c r="D71" s="466" t="s">
        <v>5446</v>
      </c>
      <c r="E71" s="467"/>
      <c r="F71" s="462"/>
      <c r="G71" s="467"/>
      <c r="H71" s="462"/>
      <c r="I71" s="467"/>
      <c r="J71" s="463" t="s">
        <v>5444</v>
      </c>
      <c r="K71" s="468"/>
      <c r="L71" s="479"/>
    </row>
    <row r="72" spans="1:12" ht="51.75" thickBot="1">
      <c r="A72" s="460"/>
      <c r="B72" s="462"/>
      <c r="C72" s="464" t="s">
        <v>5447</v>
      </c>
      <c r="D72" s="465" t="s">
        <v>5448</v>
      </c>
      <c r="E72" s="467"/>
      <c r="F72" s="462"/>
      <c r="G72" s="467"/>
      <c r="H72" s="462"/>
      <c r="I72" s="467"/>
      <c r="J72" s="476"/>
      <c r="K72" s="468"/>
      <c r="L72" s="479"/>
    </row>
    <row r="73" spans="1:12" ht="64.5" thickBot="1">
      <c r="A73" s="460"/>
      <c r="B73" s="462"/>
      <c r="C73" s="464" t="s">
        <v>5449</v>
      </c>
      <c r="D73" s="466" t="s">
        <v>5450</v>
      </c>
      <c r="E73" s="467"/>
      <c r="F73" s="462"/>
      <c r="G73" s="467"/>
      <c r="H73" s="462"/>
      <c r="I73" s="467"/>
      <c r="J73" s="463" t="s">
        <v>5435</v>
      </c>
      <c r="K73" s="468"/>
      <c r="L73" s="479"/>
    </row>
    <row r="74" spans="1:12" ht="51.75" thickBot="1">
      <c r="A74" s="460"/>
      <c r="B74" s="462"/>
      <c r="C74" s="464" t="s">
        <v>5451</v>
      </c>
      <c r="D74" s="465" t="s">
        <v>5419</v>
      </c>
      <c r="E74" s="467"/>
      <c r="F74" s="462"/>
      <c r="G74" s="467"/>
      <c r="H74" s="462"/>
      <c r="I74" s="467"/>
      <c r="J74" s="476"/>
      <c r="K74" s="468"/>
      <c r="L74" s="479"/>
    </row>
    <row r="75" spans="1:12" ht="102.75" thickBot="1">
      <c r="A75" s="460"/>
      <c r="B75" s="462"/>
      <c r="C75" s="464" t="s">
        <v>5452</v>
      </c>
      <c r="D75" s="466" t="s">
        <v>5453</v>
      </c>
      <c r="E75" s="467"/>
      <c r="F75" s="465" t="s">
        <v>5454</v>
      </c>
      <c r="G75" s="467"/>
      <c r="H75" s="462"/>
      <c r="I75" s="467"/>
      <c r="J75" s="463" t="s">
        <v>5455</v>
      </c>
      <c r="K75" s="468"/>
      <c r="L75" s="479"/>
    </row>
    <row r="76" spans="1:12" ht="141" thickBot="1">
      <c r="A76" s="460"/>
      <c r="B76" s="462"/>
      <c r="C76" s="464" t="s">
        <v>5456</v>
      </c>
      <c r="D76" s="466" t="s">
        <v>5457</v>
      </c>
      <c r="E76" s="467"/>
      <c r="F76" s="462"/>
      <c r="G76" s="467"/>
      <c r="H76" s="462"/>
      <c r="I76" s="467"/>
      <c r="J76" s="463" t="s">
        <v>5458</v>
      </c>
      <c r="K76" s="468"/>
      <c r="L76" s="479"/>
    </row>
    <row r="77" spans="1:12" ht="90" thickBot="1">
      <c r="A77" s="460"/>
      <c r="B77" s="462"/>
      <c r="C77" s="464" t="s">
        <v>5459</v>
      </c>
      <c r="D77" s="465" t="s">
        <v>4901</v>
      </c>
      <c r="E77" s="467" t="e" vm="453">
        <v>#VALUE!</v>
      </c>
      <c r="F77" s="462"/>
      <c r="G77" s="467"/>
      <c r="H77" s="462"/>
      <c r="I77" s="467"/>
      <c r="J77" s="464" t="s">
        <v>5431</v>
      </c>
      <c r="K77" s="468"/>
      <c r="L77" s="479"/>
    </row>
    <row r="78" spans="1:12" ht="102.75" thickBot="1">
      <c r="A78" s="460"/>
      <c r="B78" s="462"/>
      <c r="C78" s="464" t="s">
        <v>5460</v>
      </c>
      <c r="D78" s="466" t="s">
        <v>5461</v>
      </c>
      <c r="E78" s="467"/>
      <c r="F78" s="466" t="s">
        <v>5462</v>
      </c>
      <c r="G78" s="467"/>
      <c r="H78" s="465" t="s">
        <v>5463</v>
      </c>
      <c r="I78" s="467"/>
      <c r="J78" s="464" t="s">
        <v>5464</v>
      </c>
      <c r="K78" s="468"/>
      <c r="L78" s="479"/>
    </row>
    <row r="79" spans="1:12" ht="115.5" thickBot="1">
      <c r="A79" s="460"/>
      <c r="B79" s="462"/>
      <c r="C79" s="464" t="s">
        <v>5465</v>
      </c>
      <c r="D79" s="466" t="s">
        <v>5466</v>
      </c>
      <c r="E79" s="467"/>
      <c r="F79" s="462"/>
      <c r="G79" s="467"/>
      <c r="H79" s="462"/>
      <c r="I79" s="467"/>
      <c r="J79" s="463" t="s">
        <v>5467</v>
      </c>
      <c r="K79" s="468"/>
      <c r="L79" s="479"/>
    </row>
    <row r="80" spans="1:12" ht="128.25" thickBot="1">
      <c r="A80" s="460"/>
      <c r="B80" s="469"/>
      <c r="C80" s="471" t="s">
        <v>5468</v>
      </c>
      <c r="D80" s="473" t="s">
        <v>4851</v>
      </c>
      <c r="E80" s="474" t="e" vm="454">
        <v>#VALUE!</v>
      </c>
      <c r="F80" s="469"/>
      <c r="G80" s="474"/>
      <c r="H80" s="469"/>
      <c r="I80" s="474"/>
      <c r="J80" s="470" t="s">
        <v>4852</v>
      </c>
      <c r="K80" s="475"/>
      <c r="L80" s="479"/>
    </row>
    <row r="81" spans="1:12" ht="13.5" thickBot="1">
      <c r="A81" s="460"/>
      <c r="B81" s="480" t="s">
        <v>2418</v>
      </c>
      <c r="C81" s="481"/>
      <c r="D81" s="481"/>
      <c r="E81" s="481"/>
      <c r="F81" s="481"/>
      <c r="G81" s="481"/>
      <c r="H81" s="481"/>
      <c r="I81" s="481"/>
      <c r="J81" s="481"/>
      <c r="K81" s="482"/>
      <c r="L81" s="479"/>
    </row>
    <row r="82" spans="1:12" ht="128.25" thickBot="1">
      <c r="A82" s="460"/>
      <c r="B82" s="462"/>
      <c r="C82" s="464" t="s">
        <v>5469</v>
      </c>
      <c r="D82" s="466" t="s">
        <v>4855</v>
      </c>
      <c r="E82" s="467" t="e" vm="428">
        <v>#VALUE!</v>
      </c>
      <c r="F82" s="466" t="s">
        <v>5470</v>
      </c>
      <c r="G82" s="467" t="e" vm="455">
        <v>#VALUE!</v>
      </c>
      <c r="H82" s="462"/>
      <c r="I82" s="467"/>
      <c r="J82" s="463" t="s">
        <v>5471</v>
      </c>
      <c r="K82" s="468"/>
      <c r="L82" s="479"/>
    </row>
    <row r="83" spans="1:12" ht="128.25" thickBot="1">
      <c r="A83" s="460"/>
      <c r="B83" s="462"/>
      <c r="C83" s="463" t="s">
        <v>5472</v>
      </c>
      <c r="D83" s="466" t="s">
        <v>5443</v>
      </c>
      <c r="E83" s="467"/>
      <c r="F83" s="462"/>
      <c r="G83" s="467"/>
      <c r="H83" s="462"/>
      <c r="I83" s="467"/>
      <c r="J83" s="464" t="s">
        <v>5473</v>
      </c>
      <c r="K83" s="468"/>
      <c r="L83" s="479"/>
    </row>
    <row r="84" spans="1:12" ht="90" thickBot="1">
      <c r="A84" s="460"/>
      <c r="B84" s="469"/>
      <c r="C84" s="470" t="s">
        <v>5474</v>
      </c>
      <c r="D84" s="472" t="s">
        <v>5475</v>
      </c>
      <c r="E84" s="474" t="e" vm="456">
        <v>#VALUE!</v>
      </c>
      <c r="F84" s="472" t="s">
        <v>5476</v>
      </c>
      <c r="G84" s="474"/>
      <c r="H84" s="469"/>
      <c r="I84" s="474"/>
      <c r="J84" s="471" t="s">
        <v>5477</v>
      </c>
      <c r="K84" s="475"/>
      <c r="L84" s="479"/>
    </row>
    <row r="85" spans="1:12" ht="13.5" thickBot="1">
      <c r="A85" s="460"/>
      <c r="B85" s="480" t="s">
        <v>5478</v>
      </c>
      <c r="C85" s="481"/>
      <c r="D85" s="481"/>
      <c r="E85" s="481"/>
      <c r="F85" s="481"/>
      <c r="G85" s="481"/>
      <c r="H85" s="481"/>
      <c r="I85" s="481"/>
      <c r="J85" s="481"/>
      <c r="K85" s="482"/>
      <c r="L85" s="479"/>
    </row>
    <row r="86" spans="1:12" ht="115.5" thickBot="1">
      <c r="A86" s="460"/>
      <c r="B86" s="462"/>
      <c r="C86" s="464" t="s">
        <v>5479</v>
      </c>
      <c r="D86" s="466" t="s">
        <v>5480</v>
      </c>
      <c r="E86" s="467"/>
      <c r="F86" s="462"/>
      <c r="G86" s="467"/>
      <c r="H86" s="462"/>
      <c r="I86" s="467"/>
      <c r="J86" s="463" t="s">
        <v>5444</v>
      </c>
      <c r="K86" s="468"/>
      <c r="L86" s="479"/>
    </row>
    <row r="87" spans="1:12" ht="141" thickBot="1">
      <c r="A87" s="460"/>
      <c r="B87" s="462"/>
      <c r="C87" s="464" t="s">
        <v>5481</v>
      </c>
      <c r="D87" s="466" t="s">
        <v>4885</v>
      </c>
      <c r="E87" s="467" t="e" vm="457">
        <v>#VALUE!</v>
      </c>
      <c r="F87" s="466" t="s">
        <v>4886</v>
      </c>
      <c r="G87" s="467" t="e" vm="429">
        <v>#VALUE!</v>
      </c>
      <c r="H87" s="462"/>
      <c r="I87" s="467"/>
      <c r="J87" s="463" t="s">
        <v>5482</v>
      </c>
      <c r="K87" s="478" t="s">
        <v>4883</v>
      </c>
      <c r="L87" s="479"/>
    </row>
    <row r="88" spans="1:12" ht="115.5" thickBot="1">
      <c r="A88" s="460"/>
      <c r="B88" s="462"/>
      <c r="C88" s="464" t="s">
        <v>5483</v>
      </c>
      <c r="D88" s="466" t="s">
        <v>5480</v>
      </c>
      <c r="E88" s="467"/>
      <c r="F88" s="462"/>
      <c r="G88" s="467"/>
      <c r="H88" s="462"/>
      <c r="I88" s="467"/>
      <c r="J88" s="463" t="s">
        <v>5484</v>
      </c>
      <c r="K88" s="468"/>
      <c r="L88" s="479"/>
    </row>
    <row r="89" spans="1:12" ht="192" thickBot="1">
      <c r="A89" s="460"/>
      <c r="B89" s="462"/>
      <c r="C89" s="464" t="s">
        <v>5485</v>
      </c>
      <c r="D89" s="466" t="s">
        <v>4889</v>
      </c>
      <c r="E89" s="467"/>
      <c r="F89" s="462"/>
      <c r="G89" s="467"/>
      <c r="H89" s="462"/>
      <c r="I89" s="467"/>
      <c r="J89" s="464" t="s">
        <v>5486</v>
      </c>
      <c r="K89" s="468"/>
      <c r="L89" s="479"/>
    </row>
    <row r="90" spans="1:12" ht="128.25" thickBot="1">
      <c r="A90" s="460"/>
      <c r="B90" s="462"/>
      <c r="C90" s="464" t="s">
        <v>5487</v>
      </c>
      <c r="D90" s="466" t="s">
        <v>5480</v>
      </c>
      <c r="E90" s="467"/>
      <c r="F90" s="466" t="s">
        <v>5488</v>
      </c>
      <c r="G90" s="467"/>
      <c r="H90" s="462"/>
      <c r="I90" s="467"/>
      <c r="J90" s="463" t="s">
        <v>5489</v>
      </c>
      <c r="K90" s="468"/>
      <c r="L90" s="479"/>
    </row>
    <row r="91" spans="1:12" ht="141" thickBot="1">
      <c r="A91" s="460"/>
      <c r="B91" s="469"/>
      <c r="C91" s="471" t="s">
        <v>5490</v>
      </c>
      <c r="D91" s="473" t="s">
        <v>4885</v>
      </c>
      <c r="E91" s="474" t="e" vm="428">
        <v>#VALUE!</v>
      </c>
      <c r="F91" s="473" t="s">
        <v>4886</v>
      </c>
      <c r="G91" s="474" t="e" vm="429">
        <v>#VALUE!</v>
      </c>
      <c r="H91" s="469"/>
      <c r="I91" s="474"/>
      <c r="J91" s="470" t="s">
        <v>4887</v>
      </c>
      <c r="K91" s="504" t="s">
        <v>4883</v>
      </c>
      <c r="L91" s="479"/>
    </row>
    <row r="92" spans="1:12" ht="13.5" thickBot="1">
      <c r="A92" s="460"/>
      <c r="B92" s="480" t="s">
        <v>2377</v>
      </c>
      <c r="C92" s="481"/>
      <c r="D92" s="481"/>
      <c r="E92" s="481"/>
      <c r="F92" s="481"/>
      <c r="G92" s="481"/>
      <c r="H92" s="481"/>
      <c r="I92" s="481"/>
      <c r="J92" s="481"/>
      <c r="K92" s="482"/>
      <c r="L92" s="479"/>
    </row>
    <row r="93" spans="1:12" ht="77.25" thickBot="1">
      <c r="A93" s="460"/>
      <c r="B93" s="462"/>
      <c r="C93" s="464" t="s">
        <v>5491</v>
      </c>
      <c r="D93" s="466" t="s">
        <v>2776</v>
      </c>
      <c r="E93" s="467"/>
      <c r="F93" s="462"/>
      <c r="G93" s="467"/>
      <c r="H93" s="462"/>
      <c r="I93" s="467"/>
      <c r="J93" s="476"/>
      <c r="K93" s="478" t="s">
        <v>4883</v>
      </c>
      <c r="L93" s="479"/>
    </row>
    <row r="94" spans="1:12" ht="141" thickBot="1">
      <c r="A94" s="460"/>
      <c r="B94" s="462"/>
      <c r="C94" s="463" t="s">
        <v>5492</v>
      </c>
      <c r="D94" s="466" t="s">
        <v>4885</v>
      </c>
      <c r="E94" s="467" t="e" vm="428">
        <v>#VALUE!</v>
      </c>
      <c r="F94" s="466" t="s">
        <v>5493</v>
      </c>
      <c r="G94" s="467"/>
      <c r="H94" s="462"/>
      <c r="I94" s="467"/>
      <c r="J94" s="463" t="s">
        <v>5494</v>
      </c>
      <c r="K94" s="478" t="s">
        <v>4883</v>
      </c>
      <c r="L94" s="479"/>
    </row>
    <row r="95" spans="1:12" ht="166.5" thickBot="1">
      <c r="A95" s="460"/>
      <c r="B95" s="469"/>
      <c r="C95" s="471" t="s">
        <v>5495</v>
      </c>
      <c r="D95" s="473" t="s">
        <v>5496</v>
      </c>
      <c r="E95" s="474"/>
      <c r="F95" s="469"/>
      <c r="G95" s="474"/>
      <c r="H95" s="469"/>
      <c r="I95" s="474"/>
      <c r="J95" s="470" t="s">
        <v>5497</v>
      </c>
      <c r="K95" s="475"/>
      <c r="L95" s="479"/>
    </row>
    <row r="96" spans="1:12" ht="13.5" thickBot="1">
      <c r="A96" s="460"/>
      <c r="B96" s="480" t="s">
        <v>2347</v>
      </c>
      <c r="C96" s="481"/>
      <c r="D96" s="481"/>
      <c r="E96" s="481"/>
      <c r="F96" s="481"/>
      <c r="G96" s="481"/>
      <c r="H96" s="481"/>
      <c r="I96" s="481"/>
      <c r="J96" s="481"/>
      <c r="K96" s="482"/>
      <c r="L96" s="479"/>
    </row>
    <row r="97" spans="1:12" ht="102.75" thickBot="1">
      <c r="A97" s="460"/>
      <c r="B97" s="462"/>
      <c r="C97" s="464" t="s">
        <v>5498</v>
      </c>
      <c r="D97" s="466" t="s">
        <v>5499</v>
      </c>
      <c r="E97" s="467"/>
      <c r="F97" s="462"/>
      <c r="G97" s="467"/>
      <c r="H97" s="462"/>
      <c r="I97" s="467"/>
      <c r="J97" s="464" t="s">
        <v>5500</v>
      </c>
      <c r="K97" s="468"/>
      <c r="L97" s="479"/>
    </row>
    <row r="98" spans="1:12" ht="153.75" thickBot="1">
      <c r="A98" s="460"/>
      <c r="B98" s="462"/>
      <c r="C98" s="464" t="s">
        <v>5501</v>
      </c>
      <c r="D98" s="466" t="s">
        <v>5502</v>
      </c>
      <c r="E98" s="467" t="e" vm="428">
        <v>#VALUE!</v>
      </c>
      <c r="F98" s="466" t="s">
        <v>5503</v>
      </c>
      <c r="G98" s="467"/>
      <c r="H98" s="462"/>
      <c r="I98" s="467"/>
      <c r="J98" s="463" t="s">
        <v>5482</v>
      </c>
      <c r="K98" s="478" t="s">
        <v>4883</v>
      </c>
      <c r="L98" s="479"/>
    </row>
    <row r="99" spans="1:12" ht="153.75" thickBot="1">
      <c r="A99" s="460"/>
      <c r="B99" s="462"/>
      <c r="C99" s="464" t="s">
        <v>5504</v>
      </c>
      <c r="D99" s="466" t="s">
        <v>5502</v>
      </c>
      <c r="E99" s="467" t="e" vm="428">
        <v>#VALUE!</v>
      </c>
      <c r="F99" s="466" t="s">
        <v>5503</v>
      </c>
      <c r="G99" s="467"/>
      <c r="H99" s="462"/>
      <c r="I99" s="467"/>
      <c r="J99" s="463" t="s">
        <v>5482</v>
      </c>
      <c r="K99" s="478" t="s">
        <v>4883</v>
      </c>
      <c r="L99" s="479"/>
    </row>
    <row r="100" spans="1:12" ht="153.75" thickBot="1">
      <c r="A100" s="460"/>
      <c r="B100" s="462"/>
      <c r="C100" s="464" t="s">
        <v>5505</v>
      </c>
      <c r="D100" s="466" t="s">
        <v>5502</v>
      </c>
      <c r="E100" s="467" t="e" vm="428">
        <v>#VALUE!</v>
      </c>
      <c r="F100" s="466" t="s">
        <v>5503</v>
      </c>
      <c r="G100" s="467"/>
      <c r="H100" s="462"/>
      <c r="I100" s="467"/>
      <c r="J100" s="463" t="s">
        <v>5482</v>
      </c>
      <c r="K100" s="478" t="s">
        <v>4883</v>
      </c>
      <c r="L100" s="479"/>
    </row>
    <row r="101" spans="1:12" ht="102.75" thickBot="1">
      <c r="A101" s="460"/>
      <c r="B101" s="462"/>
      <c r="C101" s="464" t="s">
        <v>5506</v>
      </c>
      <c r="D101" s="466" t="s">
        <v>5507</v>
      </c>
      <c r="E101" s="467"/>
      <c r="F101" s="466" t="s">
        <v>5508</v>
      </c>
      <c r="G101" s="467"/>
      <c r="H101" s="462"/>
      <c r="I101" s="467"/>
      <c r="J101" s="463" t="s">
        <v>5509</v>
      </c>
      <c r="K101" s="468"/>
      <c r="L101" s="479"/>
    </row>
    <row r="102" spans="1:12" ht="128.25" thickBot="1">
      <c r="A102" s="460"/>
      <c r="B102" s="462"/>
      <c r="C102" s="464" t="s">
        <v>5510</v>
      </c>
      <c r="D102" s="466" t="s">
        <v>5511</v>
      </c>
      <c r="E102" s="467"/>
      <c r="F102" s="462"/>
      <c r="G102" s="467"/>
      <c r="H102" s="462"/>
      <c r="I102" s="467"/>
      <c r="J102" s="464" t="s">
        <v>5512</v>
      </c>
      <c r="K102" s="468"/>
      <c r="L102" s="479"/>
    </row>
    <row r="103" spans="1:12" ht="141" thickBot="1">
      <c r="A103" s="460"/>
      <c r="B103" s="469"/>
      <c r="C103" s="471" t="s">
        <v>5513</v>
      </c>
      <c r="D103" s="473" t="s">
        <v>4922</v>
      </c>
      <c r="E103" s="474" t="e" vm="428">
        <v>#VALUE!</v>
      </c>
      <c r="F103" s="473" t="s">
        <v>4886</v>
      </c>
      <c r="G103" s="474" t="e" vm="429">
        <v>#VALUE!</v>
      </c>
      <c r="H103" s="469"/>
      <c r="I103" s="474"/>
      <c r="J103" s="470" t="s">
        <v>4887</v>
      </c>
      <c r="K103" s="504" t="s">
        <v>4883</v>
      </c>
      <c r="L103" s="479"/>
    </row>
    <row r="104" spans="1:12" ht="13.5" thickBot="1">
      <c r="A104" s="460"/>
      <c r="B104" s="480" t="s">
        <v>4930</v>
      </c>
      <c r="C104" s="481"/>
      <c r="D104" s="481"/>
      <c r="E104" s="481"/>
      <c r="F104" s="481"/>
      <c r="G104" s="481"/>
      <c r="H104" s="481"/>
      <c r="I104" s="481"/>
      <c r="J104" s="481"/>
      <c r="K104" s="482"/>
      <c r="L104" s="479"/>
    </row>
    <row r="105" spans="1:12" ht="90" thickBot="1">
      <c r="A105" s="519"/>
      <c r="B105" s="462" t="e" vm="458">
        <v>#VALUE!</v>
      </c>
      <c r="C105" s="464" t="s">
        <v>5514</v>
      </c>
      <c r="D105" s="466" t="s">
        <v>5217</v>
      </c>
      <c r="E105" s="467" t="e" vm="459">
        <v>#VALUE!</v>
      </c>
      <c r="F105" s="466" t="s">
        <v>5227</v>
      </c>
      <c r="G105" s="467" t="e" vm="460">
        <v>#VALUE!</v>
      </c>
      <c r="H105" s="462"/>
      <c r="I105" s="467"/>
      <c r="J105" s="463" t="s">
        <v>5228</v>
      </c>
      <c r="K105" s="468"/>
      <c r="L105" s="520"/>
    </row>
  </sheetData>
  <mergeCells count="15">
    <mergeCell ref="B92:K92"/>
    <mergeCell ref="B96:K96"/>
    <mergeCell ref="B104:K104"/>
    <mergeCell ref="B46:K46"/>
    <mergeCell ref="B54:K54"/>
    <mergeCell ref="B64:K64"/>
    <mergeCell ref="B68:K68"/>
    <mergeCell ref="B81:K81"/>
    <mergeCell ref="B85:K85"/>
    <mergeCell ref="B3:K3"/>
    <mergeCell ref="B13:K13"/>
    <mergeCell ref="B18:K18"/>
    <mergeCell ref="B27:K27"/>
    <mergeCell ref="B30:K30"/>
    <mergeCell ref="B42:K42"/>
  </mergeCells>
  <hyperlinks>
    <hyperlink ref="B3" r:id="rId1" display="https://wiki.warthunder.com/Category:Sweden_ground_vehicles" xr:uid="{BD96B5B7-613A-4608-84C0-3554C65F7A52}"/>
    <hyperlink ref="C4" r:id="rId2" display="https://wiki.warthunder.com/Strv_m/31" xr:uid="{4E9EA30D-FBDF-4FB2-BAAE-B2AD9074E6FF}"/>
    <hyperlink ref="D4" r:id="rId3" display="https://imgur.com/a/82Zdfcr" xr:uid="{42DA4E52-763E-4147-80A3-18BA2EB03BD3}"/>
    <hyperlink ref="C5" r:id="rId4" display="https://wiki.warthunder.com/BT-42" xr:uid="{4F7A5AE2-2E02-47CE-B1C9-0B117236FCAC}"/>
    <hyperlink ref="K5" r:id="rId5" display="https://live.warthunder.com/post/1085718/en/" xr:uid="{4F463E62-400C-4A5D-AC82-336CF342BA55}"/>
    <hyperlink ref="C6" r:id="rId6" display="https://wiki.warthunder.com/Strv_m/38" xr:uid="{7FAB7D60-FCDB-49E6-B941-8A16E7F10A31}"/>
    <hyperlink ref="D6" r:id="rId7" display="https://imgur.com/a/82Zdfcr" xr:uid="{8FBF71BD-AC7E-43DC-AB45-75F02C5FA765}"/>
    <hyperlink ref="C7" r:id="rId8" display="https://wiki.warthunder.com/Strv_m/40L" xr:uid="{1506AAEB-7ED5-4C61-AAA1-843E47EBFA73}"/>
    <hyperlink ref="D7" r:id="rId9" display="https://imgur.com/a/82Zdfcr" xr:uid="{537076AA-12C9-4881-9EEB-A644DA234D5D}"/>
    <hyperlink ref="C8" r:id="rId10" display="https://wiki.warthunder.com/Pvlvv_fm/42" xr:uid="{F56A779A-12FA-42AC-92B1-19226A1D12BC}"/>
    <hyperlink ref="C9" r:id="rId11" display="https://wiki.warthunder.com/Ikv_72" xr:uid="{5CD1462C-DA47-469C-83BA-440BD3352A5F}"/>
    <hyperlink ref="C10" r:id="rId12" display="https://wiki.warthunder.com/Sav_m/43_(1944)" xr:uid="{6677B210-C648-4F97-905D-A7E5374FB326}"/>
    <hyperlink ref="D10" r:id="rId13" display="https://imgur.com/a/6POLKOu" xr:uid="{E7BB2446-E2E5-473D-8530-BE8E844A0325}"/>
    <hyperlink ref="J10" r:id="rId14" display="https://drive.google.com/drive/folders/1owdW5O-WHS4lDS9LwIwUgjuJYDFHFGXg" xr:uid="{A757EE74-FF13-4CCD-B453-55E3BBE05624}"/>
    <hyperlink ref="C11" r:id="rId15" display="https://wiki.warthunder.com/Vickers_Mk.E" xr:uid="{6E40F1D6-0A65-47A6-BA78-85D753D1737E}"/>
    <hyperlink ref="C12" r:id="rId16" display="https://wiki.warthunder.com/T-28_(Sweden)" xr:uid="{85BF7FEC-E525-4688-9F0C-0BB49C14DF96}"/>
    <hyperlink ref="B13" r:id="rId17" display="https://wiki.warthunder.com/Category:Sweden_ground_vehicles" xr:uid="{07C60468-DEB8-4372-AEF0-EEB2221908B7}"/>
    <hyperlink ref="C14" r:id="rId18" display="https://wiki.warthunder.com/Strv_m/39" xr:uid="{C5FC374B-4B7D-482D-96D7-D445A0C18C73}"/>
    <hyperlink ref="C15" r:id="rId19" display="https://wiki.warthunder.com/T-26E_(Sweden)" xr:uid="{18724FC7-5EF0-4CB1-9777-47F0ADD8CAFE}"/>
    <hyperlink ref="C16" r:id="rId20" display="https://wiki.warthunder.com/Strv_m/39_TD" xr:uid="{82266494-A44F-419E-9C9F-7F7646106D47}"/>
    <hyperlink ref="D16" r:id="rId21" display="https://imgur.com/a/82Zdfcr" xr:uid="{ABF6299F-0157-4BC7-A427-D8014EB200B7}"/>
    <hyperlink ref="C17" r:id="rId22" display="https://wiki.warthunder.com/Pbil_m/40" xr:uid="{BFE97B8F-E5C2-4F14-8F32-41348ECA2A7B}"/>
    <hyperlink ref="D17" r:id="rId23" display="https://imgur.com/a/82Zdfcr" xr:uid="{79A871A5-D3ED-429C-8BED-6169DD81E24B}"/>
    <hyperlink ref="B18" r:id="rId24" display="https://wiki.warthunder.com/Category:Sweden_ground_vehicles" xr:uid="{0BC8032C-0DE4-455F-A61F-CB2EB3DE8E5C}"/>
    <hyperlink ref="C19" r:id="rId25" display="https://wiki.warthunder.com/Strv_m/41_S-II" xr:uid="{B30D592C-5B52-4374-93EF-E76E39CC2141}"/>
    <hyperlink ref="C20" r:id="rId26" display="https://wiki.warthunder.com/Pvkv_III" xr:uid="{FB0DD55A-662D-447F-9F02-DC9576380045}"/>
    <hyperlink ref="C21" r:id="rId27" display="https://wiki.warthunder.com/Lago_I" xr:uid="{DAAE84CE-204C-442D-9982-99761AED197F}"/>
    <hyperlink ref="C22" r:id="rId28" display="https://wiki.warthunder.com/Strv_m/42_EH" xr:uid="{25D75A0D-AB1B-4638-A47E-FFD438F56EC5}"/>
    <hyperlink ref="C23" r:id="rId29" display="https://wiki.warthunder.com/Pbv_301" xr:uid="{513407AA-0536-44E2-A507-15FA3A71DDB5}"/>
    <hyperlink ref="D23" r:id="rId30" display="https://imgur.com/a/kWWTRjV" xr:uid="{AA9F5056-C1C5-4EDD-9FB2-4478960E148A}"/>
    <hyperlink ref="J23" r:id="rId31" display="https://www.youtube.com/watch?v=q_ml4dhopUs&amp;start=166" xr:uid="{6A90A8A3-5B07-468A-8019-07D80FEB603D}"/>
    <hyperlink ref="C24" r:id="rId32" display="https://wiki.warthunder.com/Lvtdgb_m/40" xr:uid="{FD2FB0F5-DD48-4BB3-8F01-90FCBE045419}"/>
    <hyperlink ref="C25" r:id="rId33" display="https://wiki.warthunder.com/Spj_fm/43-44" xr:uid="{9BE45A25-9695-4BF2-8D82-317024D14BD8}"/>
    <hyperlink ref="C26" r:id="rId34" display="https://wiki.warthunder.com/Sav_m/43_(1946)" xr:uid="{4F2008F5-3C6C-4294-A8A0-B436C7736EF5}"/>
    <hyperlink ref="D26" r:id="rId35" display="https://imgur.com/a/6POLKOu" xr:uid="{69557D3B-4612-4070-A5B5-FD7E60EA3664}"/>
    <hyperlink ref="J26" r:id="rId36" display="https://drive.google.com/drive/folders/1owdW5O-WHS4lDS9LwIwUgjuJYDFHFGXg" xr:uid="{C5D7CF73-221F-4D24-B530-54F1769F6AA6}"/>
    <hyperlink ref="B27" r:id="rId37" display="https://wiki.warthunder.com/Category:Sweden_ground_vehicles" xr:uid="{0D6D605C-A926-4D68-8432-556B8A024A45}"/>
    <hyperlink ref="C28" r:id="rId38" display="https://wiki.warthunder.com/Strv_m/41_S-I" xr:uid="{32FEC526-BB86-49D5-8DA9-BE8538791AE5}"/>
    <hyperlink ref="C29" r:id="rId39" display="https://wiki.warthunder.com/Ikv_73" xr:uid="{A8E12819-10E4-48CF-A9A3-36BC2D2A12A9}"/>
    <hyperlink ref="B30" r:id="rId40" display="https://wiki.warthunder.com/Category:Sweden_ground_vehicles" xr:uid="{344281DB-FFF2-4B62-8DA0-F57A67358EB5}"/>
    <hyperlink ref="C31" r:id="rId41" display="https://wiki.warthunder.com/Pvkv_II" xr:uid="{723F81A3-B456-487C-96AD-2F8598BB2E05}"/>
    <hyperlink ref="C32" r:id="rId42" display="https://wiki.warthunder.com/Pvkv_IV" xr:uid="{BC3E1AB2-1CAC-4414-8FDA-3606D7E71508}"/>
    <hyperlink ref="C33" r:id="rId43" display="https://wiki.warthunder.com/Strv_m/42_DT" xr:uid="{D09102B7-BFCC-4526-8BA4-A1764EBED695}"/>
    <hyperlink ref="C34" r:id="rId44" display="https://wiki.warthunder.com/L-62_ANTI_II" xr:uid="{4EEE43DA-1DA3-4A20-A4B3-3BF34D2F0FB8}"/>
    <hyperlink ref="D34" r:id="rId45" display="https://imgur.com/a/bjdsTGJ" xr:uid="{AF3755E3-99A3-4858-95D6-CF7F0805613C}"/>
    <hyperlink ref="J34" r:id="rId46" display="https://youtu.be/p9PlGx_8d6Q?list=PLBLeWuHM12EEyPCmi6earLe8Gz2fZw3eK&amp;t=1032" xr:uid="{D7A5D479-F40C-465F-B972-ABBC9E4ECCEA}"/>
    <hyperlink ref="C35" r:id="rId47" display="https://wiki.warthunder.com/Pvkv_m/43_(1946)" xr:uid="{4A94A0C4-66BD-4C2E-98B9-4B24D644303F}"/>
    <hyperlink ref="C36" r:id="rId48" display="https://wiki.warthunder.com/Ikv_103" xr:uid="{833EA7D3-7D7B-41D1-A812-F0AE01F7DD76}"/>
    <hyperlink ref="J36" r:id="rId49" display="https://drive.google.com/drive/u/0/folders/10hiUVsX5X5gTl6aeCPoW6zGh4T4iBT0a" xr:uid="{4F147BCE-7941-46B9-A446-D0385716D797}"/>
    <hyperlink ref="C37" r:id="rId50" display="https://wiki.warthunder.com/Pvkv_m/43_(1963)" xr:uid="{A1D4A538-A561-4C16-BAE0-0E5C69F98478}"/>
    <hyperlink ref="C38" r:id="rId51" display="https://wiki.warthunder.com/T-34_(Sweden)" xr:uid="{3DCAC19F-44A0-4BED-85CB-AD621DEBA5CE}"/>
    <hyperlink ref="C39" r:id="rId52" display="https://wiki.warthunder.com/Pz.IV_(Sweden)" xr:uid="{75537933-71B6-471E-A5AE-900F4EC090D8}"/>
    <hyperlink ref="C40" r:id="rId53" display="https://wiki.warthunder.com/PT-76_(Sweden)" xr:uid="{0CD7504A-8AF9-4C48-AE92-239B9C80E348}"/>
    <hyperlink ref="C41" r:id="rId54" display="https://wiki.warthunder.com/Comet_I_(Sweden)" xr:uid="{7E2E2FDA-53F5-4241-8098-02F463BC3EE8}"/>
    <hyperlink ref="B42" r:id="rId55" display="https://wiki.warthunder.com/Category:Sweden_ground_vehicles" xr:uid="{A44FA433-758C-4844-8454-2A7CFFA9348B}"/>
    <hyperlink ref="C43" r:id="rId56" display="https://wiki.warthunder.com/SAV_20.12.48" xr:uid="{3AAE9383-4DCE-40E3-8537-21352D7F7485}"/>
    <hyperlink ref="C44" r:id="rId57" display="https://wiki.warthunder.com/Sherman_III/IV" xr:uid="{FC27348D-846B-4956-B09E-ADC7B2F57183}"/>
    <hyperlink ref="D44" r:id="rId58" display="https://imgur.com/a/QjUNcGp" xr:uid="{28661F5F-883A-41DE-BC6D-E463F8B658DA}"/>
    <hyperlink ref="F44" r:id="rId59" display="https://imgur.com/a/WSnrmsZ" xr:uid="{54ECF925-39DB-4871-BB9B-8746BC938DDE}"/>
    <hyperlink ref="B46" r:id="rId60" display="https://wiki.warthunder.com/Category:Sweden_ground_vehicles" xr:uid="{400E03D7-E1B0-4C4E-9026-6AC5D9E80558}"/>
    <hyperlink ref="C47" r:id="rId61" display="https://wiki.warthunder.com/Pbv_501" xr:uid="{74097220-82EB-4C73-932F-5231F6E2C2CD}"/>
    <hyperlink ref="C48" r:id="rId62" display="https://wiki.warthunder.com/Strv_74" xr:uid="{A9846558-C7FA-4DE7-8AAB-072070FCF185}"/>
    <hyperlink ref="D48" r:id="rId63" display="https://imgur.com/a/RMFJNvf" xr:uid="{18C57596-05BF-4DA0-A3E7-61E9C1E83982}"/>
    <hyperlink ref="J48" r:id="rId64" display="https://drive.google.com/drive/u/0/folders/1R7tllcAX4V3hp92r1Hnl-BUemJiGVrFa" xr:uid="{3FA944C7-C93A-40F8-8999-C0943CBD2F98}"/>
    <hyperlink ref="C49" r:id="rId65" display="https://wiki.warthunder.com/Lvkv_42" xr:uid="{DCC25CCA-841C-4B1C-A123-6142265C896B}"/>
    <hyperlink ref="C51" r:id="rId66" display="https://wiki.warthunder.com/Bkan_1C" xr:uid="{9B188259-B3FC-403C-8086-CC33A0AEB4D5}"/>
    <hyperlink ref="D51" r:id="rId67" display="https://imgur.com/a/XZ4xZkN" xr:uid="{E7999EB4-1D78-4350-BA6B-951B93477F34}"/>
    <hyperlink ref="J51" r:id="rId68" display="https://www.reddit.com/r/aimdownsights/comments/172azsp/bkan_1c_sight_oc/" xr:uid="{FEFECD9D-3E1E-4866-8C62-E6BFA3E21103}"/>
    <hyperlink ref="C52" r:id="rId69" display="https://wiki.warthunder.com/T-34-85_(Sweden)" xr:uid="{0AC0D54A-43E2-48C0-9B26-3EC65E8FAAC4}"/>
    <hyperlink ref="C53" r:id="rId70" display="https://wiki.warthunder.com/Charioteer_Mk_VII_(Sweden)" xr:uid="{ABA377D4-AADB-42BC-8DA0-B6CC65891B33}"/>
    <hyperlink ref="B54" r:id="rId71" display="https://wiki.warthunder.com/Category:Sweden_ground_vehicles" xr:uid="{7977497A-CABA-468B-AC8A-66E775C670D8}"/>
    <hyperlink ref="C55" r:id="rId72" display="https://wiki.warthunder.com/Ikv_91" xr:uid="{68E184A3-2935-4335-87E7-F552997F030F}"/>
    <hyperlink ref="D55" r:id="rId73" display="https://imgur.com/wGb2n3C" xr:uid="{71A0F282-7B22-4B02-AFC7-362C3D496782}"/>
    <hyperlink ref="J55" r:id="rId74" display="https://www.kotsch88.de/f_ikv-91.htm" xr:uid="{C79CCC26-ADC2-4C6C-B259-583A928910FF}"/>
    <hyperlink ref="C56" r:id="rId75" display="https://wiki.warthunder.com/U-SH_405" xr:uid="{E7B1395B-F409-4184-BAAC-5F9A1635EFE5}"/>
    <hyperlink ref="C57" r:id="rId76" display="https://wiki.warthunder.com/Strv_81" xr:uid="{46758ECC-ACA1-44A6-9550-432494ABB973}"/>
    <hyperlink ref="C58" r:id="rId77" display="https://wiki.warthunder.com/Strv_101" xr:uid="{556AFA89-5F9F-4FCF-9B4C-7A84CD085DFC}"/>
    <hyperlink ref="C59" r:id="rId78" display="https://wiki.warthunder.com/Strv_103A" xr:uid="{42FF1531-EF18-4DA1-8D2E-30A972554EA7}"/>
    <hyperlink ref="D59" r:id="rId79" display="https://imgur.com/a/r0u9M8u" xr:uid="{DE03E9B8-79CA-450B-A041-AB9B4F1CA003}"/>
    <hyperlink ref="J59" r:id="rId80" display="https://www.kotsch88.de/f_strv-103-fsc.htm" xr:uid="{6454EFFB-3FD1-460C-8C25-3F6193DBCB66}"/>
    <hyperlink ref="C60" r:id="rId81" display="https://wiki.warthunder.com/ZSU-57-2_(Sweden)" xr:uid="{819C791F-115B-4713-99AE-A8E845090CC4}"/>
    <hyperlink ref="C61" r:id="rId82" display="https://wiki.warthunder.com/VEAK_40" xr:uid="{055DBA70-45D5-4E90-B382-9B77EF01F484}"/>
    <hyperlink ref="J61" r:id="rId83" display="https://www.ointres.se/pansar_2011-4_veak.pdf" xr:uid="{6C92EC76-5124-497F-8F91-0541429FBB20}"/>
    <hyperlink ref="C62" r:id="rId84" display="https://wiki.warthunder.com/Pvrbv_551" xr:uid="{8DD396EF-C0F8-438C-B090-9BA48610F244}"/>
    <hyperlink ref="J62" r:id="rId85" display="https://cdn.preterhuman.net/texts/terrorism_and_pyrotechnics/rocketry/Anti-Armor/TOW Weapon System - FM 23-34.pdf" xr:uid="{AA078911-28F1-483B-B58A-E4083CD46719}"/>
    <hyperlink ref="C63" r:id="rId86" display="https://wiki.warthunder.com/T-54_(Sweden)" xr:uid="{F43DA94C-07D6-48E1-97AD-F89BD6B73C1E}"/>
    <hyperlink ref="B64" r:id="rId87" display="https://wiki.warthunder.com/Category:Sweden_ground_vehicles" xr:uid="{53DA5B55-0059-4E87-8276-FB268FF433A4}"/>
    <hyperlink ref="C65" r:id="rId88" display="https://wiki.warthunder.com/Strv_81_(RB_52)" xr:uid="{E8520C48-6223-4A5E-AB71-8C9DE5888887}"/>
    <hyperlink ref="C66" r:id="rId89" display="https://wiki.warthunder.com/Strv_103-0" xr:uid="{2AC9AF32-2931-4913-8519-4A8F3FA974DC}"/>
    <hyperlink ref="D66" r:id="rId90" display="https://imgur.com/a/r0u9M8u" xr:uid="{331DBCCE-3932-4859-8D61-17CC7ED0509A}"/>
    <hyperlink ref="C67" r:id="rId91" display="https://wiki.warthunder.com/VIDAR" xr:uid="{22DEFB9F-2D2E-4C92-9EA5-146D8ECEFE69}"/>
    <hyperlink ref="J67" r:id="rId92" display="https://www.safran-group.com/products-services/mineo-medium-range-targeting-sensor" xr:uid="{95EFAFFE-BDCA-40B1-8F26-114054BC7BF0}"/>
    <hyperlink ref="B68" r:id="rId93" display="https://wiki.warthunder.com/Category:Sweden_ground_vehicles" xr:uid="{FD5056C2-4FA6-48BC-9770-BC70094AEC77}"/>
    <hyperlink ref="C69" r:id="rId94" display="https://wiki.warthunder.com/Ikv_91-105" xr:uid="{975210C5-087F-4138-B546-CE88E49EFAED}"/>
    <hyperlink ref="D69" r:id="rId95" display="https://imgur.com/wGb2n3C" xr:uid="{67F08456-C2FA-432D-85D5-2EED210B0B83}"/>
    <hyperlink ref="F69" r:id="rId96" display="https://imgur.com/a/5IqZ6Ot" xr:uid="{C3283698-F071-406E-843B-47302E60B828}"/>
    <hyperlink ref="C70" r:id="rId97" display="https://wiki.warthunder.com/CV9030FIN" xr:uid="{954115EE-8129-456A-BDF4-EC8ADAB2DF2C}"/>
    <hyperlink ref="D70" r:id="rId98" display="https://imgur.com/a/5UleTs3" xr:uid="{F3DB3694-740E-45C2-985C-B4A4BB2DC193}"/>
    <hyperlink ref="C71" r:id="rId99" display="https://wiki.warthunder.com/Strf_9040B" xr:uid="{ECE983E9-F359-4F9F-A83B-8A7130424EC1}"/>
    <hyperlink ref="D71" r:id="rId100" display="https://imgur.com/a/cv-9040-TCRZr1Z" xr:uid="{C0530115-665F-4377-B2B3-4B84AE8A4CC5}"/>
    <hyperlink ref="C72" r:id="rId101" display="https://wiki.warthunder.com/Strv_104" xr:uid="{B56EB5D9-EDB1-4CDA-B5DD-ACAD4314F230}"/>
    <hyperlink ref="C73" r:id="rId102" display="https://wiki.warthunder.com/Strv_103C" xr:uid="{5F4B8C7E-CBB3-4D1C-B59F-E752D25ADB73}"/>
    <hyperlink ref="D73" r:id="rId103" display="https://imgur.com/a/ArRim33" xr:uid="{32AD4FF7-57A5-43D5-AB27-F60BBDBF0E6E}"/>
    <hyperlink ref="C74" r:id="rId104" display="https://wiki.warthunder.com/Strv_105" xr:uid="{A18E590D-0581-4242-8AD1-9576C3F45503}"/>
    <hyperlink ref="C75" r:id="rId105" display="https://wiki.warthunder.com/ItPsV_90" xr:uid="{C8672BA8-BDCB-42CF-839E-58D261778768}"/>
    <hyperlink ref="D75" r:id="rId106" display="https://imgur.com/a/kNY6Vq5" xr:uid="{66B18125-00B3-4447-9DEE-220D1F7415F1}"/>
    <hyperlink ref="C76" r:id="rId107" display="https://wiki.warthunder.com/Lvrbv_701" xr:uid="{6F83095F-9895-45CC-A521-F5D91339B8C9}"/>
    <hyperlink ref="D76" r:id="rId108" display="https://imgur.com/a/U7vv1c0" xr:uid="{4085F379-DB99-4472-9473-301DB1455725}"/>
    <hyperlink ref="C77" r:id="rId109" display="https://wiki.warthunder.com/UDES_33" xr:uid="{6C1C2E44-04D6-4058-BE61-86656D4D5533}"/>
    <hyperlink ref="J77" r:id="rId110" display="https://cdn.preterhuman.net/texts/terrorism_and_pyrotechnics/rocketry/Anti-Armor/TOW Weapon System - FM 23-34.pdf" xr:uid="{6FA451BA-1153-44B0-A7C3-CB32AD41ECAB}"/>
    <hyperlink ref="C78" r:id="rId111" display="https://wiki.warthunder.com/Pbv_302_(BILL)" xr:uid="{396247A6-8A4F-46AE-A83E-B4083CB02E24}"/>
    <hyperlink ref="D78" r:id="rId112" display="https://imgur.com/a/QoW98vl" xr:uid="{7656BCB4-32F9-4A8D-BFC2-D8A63515CA32}"/>
    <hyperlink ref="F78" r:id="rId113" display="https://imgur.com/a/QoW98vl" xr:uid="{2593699F-90E9-4C56-B353-22378D352A42}"/>
    <hyperlink ref="J78" r:id="rId114" display="https://youtu.be/zNNJ2eD4haY?list=PLBLeWuHM12EEyPCmi6earLe8Gz2fZw3eK&amp;t=41" xr:uid="{E9973B86-1D30-4EEF-9D21-B9F754966B56}"/>
    <hyperlink ref="C79" r:id="rId115" display="https://wiki.warthunder.com/T-55M_(Sweden)" xr:uid="{020FA750-3374-44E7-94C5-C465E15F5C83}"/>
    <hyperlink ref="D79" r:id="rId116" display="https://imgur.com/a/Mdwioad" xr:uid="{12E9CCF9-3057-4BC8-A0E6-5D9022214C2E}"/>
    <hyperlink ref="C80" r:id="rId117" display="https://wiki.warthunder.com/T-72M1_(Sweden)" xr:uid="{F4A5744F-542E-4F0B-ACCD-98EE0AA87387}"/>
    <hyperlink ref="D80" r:id="rId118" display="https://imgur.com/a/8i9h32x" xr:uid="{7BDCE315-4B3E-460A-AD17-079780B96480}"/>
    <hyperlink ref="B81" r:id="rId119" display="https://wiki.warthunder.com/Category:Sweden_ground_vehicles" xr:uid="{EC751F08-F1EB-4D2D-B62E-70E8246335A9}"/>
    <hyperlink ref="C82" r:id="rId120" display="https://wiki.warthunder.com/Leopard_1A5NO" xr:uid="{57444504-10B4-4DA3-A93E-B424AD9BD3C5}"/>
    <hyperlink ref="D82" r:id="rId121" display="https://imgur.com/a/pL8EpFs" xr:uid="{89C1D201-30F5-41E7-B037-43FC869BBF2A}"/>
    <hyperlink ref="F82" r:id="rId122" display="https://imgur.com/a/klroz7S" xr:uid="{F10E2256-8AFF-4803-8D49-4AB0DE9F2D7D}"/>
    <hyperlink ref="D83" r:id="rId123" display="https://imgur.com/a/2uHVk16" xr:uid="{BEF80F48-CF86-4C8E-A76F-5B9580FDFED4}"/>
    <hyperlink ref="J83" r:id="rId124" display="https://www.saab.com/products/utaas-tank-and-anti-aircraft-system" xr:uid="{D1FFA070-B435-47AD-8C3F-91191B1C5E67}"/>
    <hyperlink ref="J84" r:id="rId125" display="https://community.gaijin.net/issues/p/warthunder/i/a9OOJHgr5I8k" xr:uid="{4971DF80-5654-425C-9924-03E18BD5FBBF}"/>
    <hyperlink ref="B85" r:id="rId126" display="https://wiki.warthunder.com/Category:Sweden_ground_vehicles" xr:uid="{8A6B873E-1A6A-4E02-8B0D-EDAFF01342B7}"/>
    <hyperlink ref="C86" r:id="rId127" display="https://wiki.warthunder.com/Strf_9040C" xr:uid="{0B9C676C-96E8-42EB-9293-59466F9B36F6}"/>
    <hyperlink ref="D86" r:id="rId128" display="https://imgur.com/a/cv-9040-TCRZr1Z" xr:uid="{063E1D75-5782-4D37-940B-AED5EBD2C6B1}"/>
    <hyperlink ref="C87" r:id="rId129" display="https://wiki.warthunder.com/Strv_121" xr:uid="{EA16D8B6-0AE5-4A91-816C-C5907DBB7590}"/>
    <hyperlink ref="D87" r:id="rId130" display="https://imgur.com/a/pL8EpFs" xr:uid="{13365250-1029-405C-B23E-95199E2E8A3D}"/>
    <hyperlink ref="F87" r:id="rId131" display="https://imgur.com/a/Ffr7ODk" xr:uid="{7978EB9D-8510-40C2-957B-114D26477C18}"/>
    <hyperlink ref="K87" r:id="rId132" display="https://live.warthunder.com/post/1087706/en/" xr:uid="{350AD953-C435-4C6D-B562-55A6CA0D037C}"/>
    <hyperlink ref="C88" r:id="rId133" display="https://wiki.warthunder.com/Lvkv_9040C" xr:uid="{DC348169-8286-4AFA-8DD9-52079B1A4A35}"/>
    <hyperlink ref="D88" r:id="rId134" display="https://imgur.com/a/wJgYsB1" xr:uid="{98B95218-B927-4F0A-9C5F-876EF3256154}"/>
    <hyperlink ref="C89" r:id="rId135" display="https://wiki.warthunder.com/ASRAD-R" xr:uid="{8CBFBFAB-FC8A-4807-A0D2-5942161975AE}"/>
    <hyperlink ref="D89" r:id="rId136" display="https://imgur.com/a/FMLw4Ti" xr:uid="{7E21685A-FEC3-4078-971A-9D342F19F2B7}"/>
    <hyperlink ref="J89" r:id="rId137" display="https://youtu.be/igqaUV3EVQU?t=33" xr:uid="{3EA0AF6C-90F7-46B9-A9DB-3F8AECED973D}"/>
    <hyperlink ref="C90" r:id="rId138" display="https://wiki.warthunder.com/Strf_9040_BILL" xr:uid="{87324126-4D03-4CC0-85A8-136465E95A58}"/>
    <hyperlink ref="D90" r:id="rId139" display="https://imgur.com/a/cv-9040-TCRZr1Z" xr:uid="{4996AE8A-320A-4FA5-97B6-0AF936778859}"/>
    <hyperlink ref="F90" r:id="rId140" display="https://imgur.com/a/pqg04xf" xr:uid="{8D4B62E7-EE83-49ED-977F-477B3774347D}"/>
    <hyperlink ref="C91" r:id="rId141" display="https://wiki.warthunder.com/Leopard_2A4_(Sweden)" xr:uid="{B24D646F-C156-46DD-8685-0CF8036A6C08}"/>
    <hyperlink ref="D91" r:id="rId142" display="https://imgur.com/a/pL8EpFs" xr:uid="{725A65AA-730E-467D-9052-63CD8EC0D546}"/>
    <hyperlink ref="F91" r:id="rId143" display="https://imgur.com/a/Ffr7ODk" xr:uid="{0E01ADB4-62D6-4DA4-A8D0-1A8062757BC8}"/>
    <hyperlink ref="K91" r:id="rId144" display="https://live.warthunder.com/post/1087706/en/" xr:uid="{BD6D7C1D-7870-41D7-87EF-C9CE3011A35C}"/>
    <hyperlink ref="B92" r:id="rId145" display="https://wiki.warthunder.com/Category:Sweden_ground_vehicles" xr:uid="{3DA28705-E9E8-49B1-8645-6B960BC47485}"/>
    <hyperlink ref="C93" r:id="rId146" display="https://wiki.warthunder.com/CV_90105" xr:uid="{11D6DC11-2C48-4443-B139-9A24A075E82D}"/>
    <hyperlink ref="D93" r:id="rId147" display="https://imgur.com/a/J8vIoJT" xr:uid="{E4312D59-C3FF-4335-8152-25F5865267CB}"/>
    <hyperlink ref="K93" r:id="rId148" display="https://live.warthunder.com/post/1084296/en/" xr:uid="{C1ECCCF5-BBF8-490D-A0EB-D665A37D300D}"/>
    <hyperlink ref="D94" r:id="rId149" display="https://imgur.com/a/pL8EpFs" xr:uid="{5B16F31F-9B85-4F87-903A-2FE740686629}"/>
    <hyperlink ref="F94" r:id="rId150" display="https://imgur.com/a/5V6a4ih" xr:uid="{226E2A66-A95E-4C0C-9768-F985AB38094F}"/>
    <hyperlink ref="K94" r:id="rId151" display="https://live.warthunder.com/post/1087706/en/" xr:uid="{A6D289C8-9885-422E-974C-AAC6D7035989}"/>
    <hyperlink ref="C95" r:id="rId152" display="https://wiki.warthunder.com/CT-CV_105HP" xr:uid="{A57D38B4-F4C9-427D-8B4E-96B01CEBF600}"/>
    <hyperlink ref="D95" r:id="rId153" display="https://imgur.com/a/patria-ct-cv-105hp-xbqAJBE" xr:uid="{874E27B2-99A9-4B4D-9A72-71F27F46EC87}"/>
    <hyperlink ref="B96" r:id="rId154" display="https://wiki.warthunder.com/Category:Sweden_ground_vehicles" xr:uid="{741A1A5B-EFDE-4FCF-80D1-25B98B3E9DC3}"/>
    <hyperlink ref="C97" r:id="rId155" display="https://wiki.warthunder.com/CV_90120" xr:uid="{58C03DCE-52C8-492C-99DE-89D7162C3EF2}"/>
    <hyperlink ref="D97" r:id="rId156" display="https://imgur.com/a/wpvRFWA" xr:uid="{915249D1-EBB5-44C5-922C-C4DC9459EBEF}"/>
    <hyperlink ref="J97" r:id="rId157" display="https://youtu.be/DpAgha6FBO0?t=70" xr:uid="{E0A51E6A-2D1C-483E-8EEC-0BBEB20C7D8D}"/>
    <hyperlink ref="C98" r:id="rId158" display="https://wiki.warthunder.com/Strv_122A" xr:uid="{2F92DD47-A838-4D5F-B699-E0CE8B2BFC82}"/>
    <hyperlink ref="D98" r:id="rId159" display="https://imgur.com/a/pL8EpFs" xr:uid="{57064AD2-0CF0-4A92-B1A5-9BC0A00E896C}"/>
    <hyperlink ref="F98" r:id="rId160" display="https://imgur.com/a/5V6a4ih" xr:uid="{6A74CCB6-C9AA-4D19-A53C-86AECA57F0D6}"/>
    <hyperlink ref="K98" r:id="rId161" display="https://live.warthunder.com/post/1087706/en/" xr:uid="{48A3BAFD-5339-4281-B719-D17249C75BD4}"/>
    <hyperlink ref="C99" r:id="rId162" display="https://wiki.warthunder.com/Strv_122B_PLSS" xr:uid="{5C92DB78-6B3F-4A3F-BC31-E3F6D1282E01}"/>
    <hyperlink ref="D99" r:id="rId163" display="https://imgur.com/a/pL8EpFs" xr:uid="{A89AF95E-A6A0-4D5E-B2A3-DC374DADBB41}"/>
    <hyperlink ref="F99" r:id="rId164" display="https://imgur.com/a/5V6a4ih" xr:uid="{14CCAA49-570C-45FE-B7CE-87654B727579}"/>
    <hyperlink ref="K99" r:id="rId165" display="https://live.warthunder.com/post/1087706/en/" xr:uid="{DC853121-68A5-4072-9F57-D941DE001857}"/>
    <hyperlink ref="C100" r:id="rId166" display="https://wiki.warthunder.com/unit/sw_strv_122b_plus" xr:uid="{00D2DC15-0DD8-44C0-BBBD-0FD0E04858BB}"/>
    <hyperlink ref="D100" r:id="rId167" display="https://imgur.com/a/pL8EpFs" xr:uid="{7A7F512C-E971-4B44-B982-0052B42AF6B7}"/>
    <hyperlink ref="F100" r:id="rId168" display="https://imgur.com/a/5V6a4ih" xr:uid="{29224969-4BDF-4C79-9520-78367AB82D2D}"/>
    <hyperlink ref="K100" r:id="rId169" display="https://live.warthunder.com/post/1087706/en/" xr:uid="{C63C6B12-3894-47DE-82B8-29E17AA2019F}"/>
    <hyperlink ref="C101" r:id="rId170" display="https://wiki.warthunder.com/ItO_90M" xr:uid="{0FEC04BE-F3FC-4499-B0FC-152F893E1E87}"/>
    <hyperlink ref="D101" r:id="rId171" display="https://imgur.com/a/QSN97B0" xr:uid="{2A96D396-633D-4A3A-8704-91E7EF314B7C}"/>
    <hyperlink ref="F101" r:id="rId172" display="https://imgur.com/a/QSN97B0" xr:uid="{E97851C9-2C53-4E44-866E-DB248BB73180}"/>
    <hyperlink ref="C102" r:id="rId173" display="https://wiki.warthunder.com/unit/sw_cv_90_mk4" xr:uid="{42243CC0-5B23-4E0C-B684-CC58F5E1A10E}"/>
    <hyperlink ref="D102" r:id="rId174" display="https://imgur.com/a/IWc63Pc" xr:uid="{25D8987F-0722-48CB-97E8-E7CB97D9BFA3}"/>
    <hyperlink ref="J102" r:id="rId175" display="https://www.saab.com/products/utaas-tank-and-anti-aircraft-system" xr:uid="{AC93EC6E-DE60-4967-A4FC-1683F97F925E}"/>
    <hyperlink ref="C103" r:id="rId176" display="https://wiki.warthunder.com/Leopard_2A6_(Sweden)" xr:uid="{88BA6E27-6B95-40C1-A578-1069B377641E}"/>
    <hyperlink ref="D103" r:id="rId177" display="https://imgur.com/a/pL8EpFs" xr:uid="{20D0237C-B0C1-4254-9EB1-C8CF16A15B73}"/>
    <hyperlink ref="F103" r:id="rId178" display="https://imgur.com/a/Ffr7ODk" xr:uid="{5B4ED6E2-7319-4915-A44A-C48C612CE1A6}"/>
    <hyperlink ref="K103" r:id="rId179" display="https://live.warthunder.com/post/1087706/en/" xr:uid="{7D0522A6-8227-4F8D-85D3-96B13C648BDF}"/>
    <hyperlink ref="B104" r:id="rId180" display="https://wiki.warthunder.com/Category:Sweden_ground_vehicles" xr:uid="{6DEB4D6E-02FB-4D04-A0AA-5C41AEE1BB72}"/>
    <hyperlink ref="C105" r:id="rId181" display="https://wiki.warthunder.com/T_80_U_(Sweden)" xr:uid="{1D4FD92C-A9E4-4887-A2C7-720943A7E6A7}"/>
    <hyperlink ref="D105" r:id="rId182" display="https://imgur.com/a/vFDfhJY" xr:uid="{DE8C1C15-6A78-4144-BA8C-89DDEC614596}"/>
    <hyperlink ref="F105" r:id="rId183" display="https://imgur.com/a/xNWz9Eu" xr:uid="{D90B01D8-46D8-4488-AA2F-2D0D149C1436}"/>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5A3FA-05EA-4BF4-999F-0A4A70E6275C}">
  <dimension ref="A1:L60"/>
  <sheetViews>
    <sheetView workbookViewId="0">
      <selection sqref="A1:L60"/>
    </sheetView>
  </sheetViews>
  <sheetFormatPr defaultRowHeight="12.75"/>
  <sheetData>
    <row r="1" spans="1:12" ht="13.5" thickBot="1">
      <c r="A1" s="513">
        <v>0</v>
      </c>
      <c r="B1" s="458"/>
      <c r="C1" s="458"/>
      <c r="D1" s="458"/>
      <c r="E1" s="458"/>
      <c r="F1" s="458"/>
      <c r="G1" s="458"/>
      <c r="H1" s="458"/>
      <c r="I1" s="458"/>
      <c r="J1" s="458"/>
      <c r="K1" s="458"/>
      <c r="L1" s="503"/>
    </row>
    <row r="2" spans="1:12" ht="39" thickBot="1">
      <c r="A2" s="479"/>
      <c r="B2" s="461" t="s">
        <v>1006</v>
      </c>
      <c r="C2" s="461" t="s">
        <v>2672</v>
      </c>
      <c r="D2" s="461" t="s">
        <v>2671</v>
      </c>
      <c r="E2" s="461" t="s">
        <v>2670</v>
      </c>
      <c r="F2" s="461" t="s">
        <v>2669</v>
      </c>
      <c r="G2" s="461" t="s">
        <v>2668</v>
      </c>
      <c r="H2" s="461" t="s">
        <v>2667</v>
      </c>
      <c r="I2" s="461" t="s">
        <v>2666</v>
      </c>
      <c r="J2" s="461" t="s">
        <v>2665</v>
      </c>
      <c r="K2" s="461" t="s">
        <v>2664</v>
      </c>
      <c r="L2" s="503"/>
    </row>
    <row r="3" spans="1:12" ht="13.5" thickBot="1">
      <c r="A3" s="479"/>
      <c r="B3" s="480" t="s">
        <v>2551</v>
      </c>
      <c r="C3" s="481"/>
      <c r="D3" s="481"/>
      <c r="E3" s="481"/>
      <c r="F3" s="481"/>
      <c r="G3" s="481"/>
      <c r="H3" s="481"/>
      <c r="I3" s="481"/>
      <c r="J3" s="481"/>
      <c r="K3" s="482"/>
      <c r="L3" s="503"/>
    </row>
    <row r="4" spans="1:12" ht="64.5" thickBot="1">
      <c r="A4" s="479"/>
      <c r="B4" s="462" t="e" vm="461">
        <v>#VALUE!</v>
      </c>
      <c r="C4" s="463" t="s">
        <v>5273</v>
      </c>
      <c r="D4" s="466" t="s">
        <v>4889</v>
      </c>
      <c r="E4" s="467" t="e" vm="462">
        <v>#VALUE!</v>
      </c>
      <c r="F4" s="462"/>
      <c r="G4" s="467"/>
      <c r="H4" s="462"/>
      <c r="I4" s="467"/>
      <c r="J4" s="476"/>
      <c r="K4" s="468"/>
      <c r="L4" s="503"/>
    </row>
    <row r="5" spans="1:12" ht="77.25" thickBot="1">
      <c r="A5" s="479"/>
      <c r="B5" s="462" t="e" vm="463">
        <v>#VALUE!</v>
      </c>
      <c r="C5" s="463" t="s">
        <v>5274</v>
      </c>
      <c r="D5" s="465" t="s">
        <v>5275</v>
      </c>
      <c r="E5" s="467" t="e" vm="464">
        <v>#VALUE!</v>
      </c>
      <c r="F5" s="465" t="s">
        <v>5276</v>
      </c>
      <c r="G5" s="467" t="e" vm="465">
        <v>#VALUE!</v>
      </c>
      <c r="H5" s="462"/>
      <c r="I5" s="467"/>
      <c r="J5" s="476"/>
      <c r="K5" s="468"/>
      <c r="L5" s="503"/>
    </row>
    <row r="6" spans="1:12" ht="77.25" thickBot="1">
      <c r="A6" s="479"/>
      <c r="B6" s="462" t="e" vm="466">
        <v>#VALUE!</v>
      </c>
      <c r="C6" s="463" t="s">
        <v>5277</v>
      </c>
      <c r="D6" s="465" t="s">
        <v>5275</v>
      </c>
      <c r="E6" s="467" t="e" vm="464">
        <v>#VALUE!</v>
      </c>
      <c r="F6" s="465" t="s">
        <v>5278</v>
      </c>
      <c r="G6" s="467" t="e" vm="465">
        <v>#VALUE!</v>
      </c>
      <c r="H6" s="462"/>
      <c r="I6" s="467"/>
      <c r="J6" s="476"/>
      <c r="K6" s="468"/>
      <c r="L6" s="503"/>
    </row>
    <row r="7" spans="1:12" ht="102.75" thickBot="1">
      <c r="A7" s="479"/>
      <c r="B7" s="462" t="e" vm="467">
        <v>#VALUE!</v>
      </c>
      <c r="C7" s="463" t="s">
        <v>5279</v>
      </c>
      <c r="D7" s="466" t="s">
        <v>5280</v>
      </c>
      <c r="E7" s="467" t="e" vm="468">
        <v>#VALUE!</v>
      </c>
      <c r="F7" s="462"/>
      <c r="G7" s="467"/>
      <c r="H7" s="462"/>
      <c r="I7" s="467"/>
      <c r="J7" s="476"/>
      <c r="K7" s="468"/>
      <c r="L7" s="503"/>
    </row>
    <row r="8" spans="1:12" ht="77.25" thickBot="1">
      <c r="A8" s="479"/>
      <c r="B8" s="462" t="e" vm="469">
        <v>#VALUE!</v>
      </c>
      <c r="C8" s="463" t="s">
        <v>5281</v>
      </c>
      <c r="D8" s="465" t="s">
        <v>5282</v>
      </c>
      <c r="E8" s="467"/>
      <c r="F8" s="462"/>
      <c r="G8" s="467"/>
      <c r="H8" s="462"/>
      <c r="I8" s="467"/>
      <c r="J8" s="463" t="s">
        <v>4770</v>
      </c>
      <c r="K8" s="468"/>
      <c r="L8" s="503"/>
    </row>
    <row r="9" spans="1:12" ht="128.25" thickBot="1">
      <c r="A9" s="479"/>
      <c r="B9" s="462" t="e" vm="470">
        <v>#VALUE!</v>
      </c>
      <c r="C9" s="463" t="s">
        <v>5283</v>
      </c>
      <c r="D9" s="462"/>
      <c r="E9" s="467"/>
      <c r="F9" s="462"/>
      <c r="G9" s="467"/>
      <c r="H9" s="462"/>
      <c r="I9" s="467"/>
      <c r="J9" s="476"/>
      <c r="K9" s="468"/>
      <c r="L9" s="503"/>
    </row>
    <row r="10" spans="1:12" ht="77.25" thickBot="1">
      <c r="A10" s="479"/>
      <c r="B10" s="462" t="e" vm="471">
        <v>#VALUE!</v>
      </c>
      <c r="C10" s="463" t="s">
        <v>5284</v>
      </c>
      <c r="D10" s="462"/>
      <c r="E10" s="467"/>
      <c r="F10" s="462"/>
      <c r="G10" s="467"/>
      <c r="H10" s="462"/>
      <c r="I10" s="467"/>
      <c r="J10" s="476"/>
      <c r="K10" s="468"/>
      <c r="L10" s="503"/>
    </row>
    <row r="11" spans="1:12" ht="64.5" thickBot="1">
      <c r="A11" s="479"/>
      <c r="B11" s="462"/>
      <c r="C11" s="463" t="s">
        <v>5285</v>
      </c>
      <c r="D11" s="465" t="s">
        <v>5124</v>
      </c>
      <c r="E11" s="467" t="e" vm="472">
        <v>#VALUE!</v>
      </c>
      <c r="F11" s="462"/>
      <c r="G11" s="467"/>
      <c r="H11" s="462"/>
      <c r="I11" s="467"/>
      <c r="J11" s="476"/>
      <c r="K11" s="468"/>
      <c r="L11" s="503"/>
    </row>
    <row r="12" spans="1:12" ht="128.25" thickBot="1">
      <c r="A12" s="479"/>
      <c r="B12" s="462"/>
      <c r="C12" s="463" t="s">
        <v>5286</v>
      </c>
      <c r="D12" s="465" t="s">
        <v>5287</v>
      </c>
      <c r="E12" s="467"/>
      <c r="F12" s="465" t="s">
        <v>5288</v>
      </c>
      <c r="G12" s="467" t="e" vm="473">
        <v>#VALUE!</v>
      </c>
      <c r="H12" s="462"/>
      <c r="I12" s="467"/>
      <c r="J12" s="463" t="s">
        <v>2528</v>
      </c>
      <c r="K12" s="468"/>
      <c r="L12" s="503"/>
    </row>
    <row r="13" spans="1:12" ht="77.25" thickBot="1">
      <c r="A13" s="479"/>
      <c r="B13" s="462"/>
      <c r="C13" s="463" t="s">
        <v>5289</v>
      </c>
      <c r="D13" s="465" t="s">
        <v>5290</v>
      </c>
      <c r="E13" s="467" t="e" vm="474">
        <v>#VALUE!</v>
      </c>
      <c r="F13" s="465" t="s">
        <v>5288</v>
      </c>
      <c r="G13" s="467" t="e" vm="473">
        <v>#VALUE!</v>
      </c>
      <c r="H13" s="462"/>
      <c r="I13" s="467"/>
      <c r="J13" s="463" t="s">
        <v>2528</v>
      </c>
      <c r="K13" s="468"/>
      <c r="L13" s="503"/>
    </row>
    <row r="14" spans="1:12" ht="102.75" thickBot="1">
      <c r="A14" s="479"/>
      <c r="B14" s="469"/>
      <c r="C14" s="470" t="s">
        <v>5291</v>
      </c>
      <c r="D14" s="472" t="s">
        <v>2776</v>
      </c>
      <c r="E14" s="474"/>
      <c r="F14" s="469"/>
      <c r="G14" s="474"/>
      <c r="H14" s="469"/>
      <c r="I14" s="474"/>
      <c r="J14" s="477"/>
      <c r="K14" s="504" t="s">
        <v>5292</v>
      </c>
      <c r="L14" s="503"/>
    </row>
    <row r="15" spans="1:12" ht="13.5" thickBot="1">
      <c r="A15" s="479"/>
      <c r="B15" s="480" t="s">
        <v>2522</v>
      </c>
      <c r="C15" s="481"/>
      <c r="D15" s="481"/>
      <c r="E15" s="481"/>
      <c r="F15" s="481"/>
      <c r="G15" s="481"/>
      <c r="H15" s="481"/>
      <c r="I15" s="481"/>
      <c r="J15" s="481"/>
      <c r="K15" s="482"/>
      <c r="L15" s="503"/>
    </row>
    <row r="16" spans="1:12" ht="90" thickBot="1">
      <c r="A16" s="479"/>
      <c r="B16" s="462"/>
      <c r="C16" s="463" t="s">
        <v>5293</v>
      </c>
      <c r="D16" s="466" t="s">
        <v>4889</v>
      </c>
      <c r="E16" s="467" t="e" vm="475">
        <v>#VALUE!</v>
      </c>
      <c r="F16" s="462"/>
      <c r="G16" s="467"/>
      <c r="H16" s="462"/>
      <c r="I16" s="467"/>
      <c r="J16" s="476"/>
      <c r="K16" s="468"/>
      <c r="L16" s="503"/>
    </row>
    <row r="17" spans="1:12" ht="13.5" thickBot="1">
      <c r="A17" s="479"/>
      <c r="B17" s="469"/>
      <c r="C17" s="470" t="s">
        <v>5294</v>
      </c>
      <c r="D17" s="469"/>
      <c r="E17" s="474"/>
      <c r="F17" s="469"/>
      <c r="G17" s="474"/>
      <c r="H17" s="469"/>
      <c r="I17" s="474"/>
      <c r="J17" s="477"/>
      <c r="K17" s="475"/>
      <c r="L17" s="503"/>
    </row>
    <row r="18" spans="1:12" ht="20.25" thickBot="1">
      <c r="A18" s="479"/>
      <c r="B18" s="514" t="s">
        <v>2497</v>
      </c>
      <c r="C18" s="515"/>
      <c r="D18" s="515"/>
      <c r="E18" s="515"/>
      <c r="F18" s="515"/>
      <c r="G18" s="515"/>
      <c r="H18" s="515"/>
      <c r="I18" s="515"/>
      <c r="J18" s="515"/>
      <c r="K18" s="516"/>
      <c r="L18" s="503"/>
    </row>
    <row r="19" spans="1:12" ht="51.75" thickBot="1">
      <c r="A19" s="479"/>
      <c r="B19" s="462"/>
      <c r="C19" s="463" t="s">
        <v>5295</v>
      </c>
      <c r="D19" s="465" t="s">
        <v>5296</v>
      </c>
      <c r="E19" s="467"/>
      <c r="F19" s="465" t="s">
        <v>5297</v>
      </c>
      <c r="G19" s="467" t="e" vm="476">
        <v>#VALUE!</v>
      </c>
      <c r="H19" s="462"/>
      <c r="I19" s="467"/>
      <c r="J19" s="464" t="s">
        <v>5298</v>
      </c>
      <c r="K19" s="468"/>
      <c r="L19" s="503"/>
    </row>
    <row r="20" spans="1:12" ht="51.75" thickBot="1">
      <c r="A20" s="479"/>
      <c r="B20" s="462"/>
      <c r="C20" s="463" t="s">
        <v>5299</v>
      </c>
      <c r="D20" s="465" t="s">
        <v>5300</v>
      </c>
      <c r="E20" s="467" t="e" vm="477">
        <v>#VALUE!</v>
      </c>
      <c r="F20" s="465" t="s">
        <v>5297</v>
      </c>
      <c r="G20" s="467" t="e" vm="476">
        <v>#VALUE!</v>
      </c>
      <c r="H20" s="462"/>
      <c r="I20" s="467"/>
      <c r="J20" s="476"/>
      <c r="K20" s="468"/>
      <c r="L20" s="503"/>
    </row>
    <row r="21" spans="1:12" ht="64.5" thickBot="1">
      <c r="A21" s="479"/>
      <c r="B21" s="462"/>
      <c r="C21" s="463" t="s">
        <v>5301</v>
      </c>
      <c r="D21" s="465" t="s">
        <v>5300</v>
      </c>
      <c r="E21" s="467" t="e" vm="477">
        <v>#VALUE!</v>
      </c>
      <c r="F21" s="465" t="s">
        <v>5297</v>
      </c>
      <c r="G21" s="467" t="e" vm="476">
        <v>#VALUE!</v>
      </c>
      <c r="H21" s="462"/>
      <c r="I21" s="467"/>
      <c r="J21" s="476"/>
      <c r="K21" s="468"/>
      <c r="L21" s="503"/>
    </row>
    <row r="22" spans="1:12" ht="51.75" thickBot="1">
      <c r="A22" s="479"/>
      <c r="B22" s="462"/>
      <c r="C22" s="463" t="s">
        <v>5302</v>
      </c>
      <c r="D22" s="465" t="s">
        <v>5303</v>
      </c>
      <c r="E22" s="467" t="e" vm="478">
        <v>#VALUE!</v>
      </c>
      <c r="F22" s="465" t="s">
        <v>5304</v>
      </c>
      <c r="G22" s="467" t="e" vm="476">
        <v>#VALUE!</v>
      </c>
      <c r="H22" s="462"/>
      <c r="I22" s="467"/>
      <c r="J22" s="476"/>
      <c r="K22" s="468"/>
      <c r="L22" s="503"/>
    </row>
    <row r="23" spans="1:12" ht="26.25" thickBot="1">
      <c r="A23" s="479"/>
      <c r="B23" s="462"/>
      <c r="C23" s="463" t="s">
        <v>5305</v>
      </c>
      <c r="D23" s="462"/>
      <c r="E23" s="467"/>
      <c r="F23" s="462"/>
      <c r="G23" s="467"/>
      <c r="H23" s="462"/>
      <c r="I23" s="467"/>
      <c r="J23" s="476"/>
      <c r="K23" s="468"/>
      <c r="L23" s="503"/>
    </row>
    <row r="24" spans="1:12" ht="51.75" thickBot="1">
      <c r="A24" s="479"/>
      <c r="B24" s="462"/>
      <c r="C24" s="463" t="s">
        <v>5306</v>
      </c>
      <c r="D24" s="466" t="s">
        <v>4889</v>
      </c>
      <c r="E24" s="467"/>
      <c r="F24" s="462"/>
      <c r="G24" s="467"/>
      <c r="H24" s="462"/>
      <c r="I24" s="467"/>
      <c r="J24" s="476"/>
      <c r="K24" s="468"/>
      <c r="L24" s="503"/>
    </row>
    <row r="25" spans="1:12" ht="64.5" thickBot="1">
      <c r="A25" s="479"/>
      <c r="B25" s="462"/>
      <c r="C25" s="463" t="s">
        <v>5307</v>
      </c>
      <c r="D25" s="462"/>
      <c r="E25" s="467"/>
      <c r="F25" s="462"/>
      <c r="G25" s="467"/>
      <c r="H25" s="462"/>
      <c r="I25" s="467"/>
      <c r="J25" s="476"/>
      <c r="K25" s="468"/>
      <c r="L25" s="503"/>
    </row>
    <row r="26" spans="1:12" ht="64.5" thickBot="1">
      <c r="A26" s="479"/>
      <c r="B26" s="469"/>
      <c r="C26" s="470" t="s">
        <v>5308</v>
      </c>
      <c r="D26" s="472" t="s">
        <v>5309</v>
      </c>
      <c r="E26" s="474" t="e" vm="479">
        <v>#VALUE!</v>
      </c>
      <c r="F26" s="473" t="s">
        <v>2476</v>
      </c>
      <c r="G26" s="474" t="e" vm="480">
        <v>#VALUE!</v>
      </c>
      <c r="H26" s="472" t="s">
        <v>2475</v>
      </c>
      <c r="I26" s="474" t="e" vm="481">
        <v>#VALUE!</v>
      </c>
      <c r="J26" s="471" t="s">
        <v>2474</v>
      </c>
      <c r="K26" s="475"/>
      <c r="L26" s="503"/>
    </row>
    <row r="27" spans="1:12" ht="20.25" thickBot="1">
      <c r="A27" s="479"/>
      <c r="B27" s="514" t="s">
        <v>2468</v>
      </c>
      <c r="C27" s="515"/>
      <c r="D27" s="515"/>
      <c r="E27" s="515"/>
      <c r="F27" s="515"/>
      <c r="G27" s="515"/>
      <c r="H27" s="515"/>
      <c r="I27" s="515"/>
      <c r="J27" s="515"/>
      <c r="K27" s="516"/>
      <c r="L27" s="503"/>
    </row>
    <row r="28" spans="1:12" ht="64.5" thickBot="1">
      <c r="A28" s="479"/>
      <c r="B28" s="469"/>
      <c r="C28" s="470" t="s">
        <v>5310</v>
      </c>
      <c r="D28" s="472" t="s">
        <v>5296</v>
      </c>
      <c r="E28" s="474"/>
      <c r="F28" s="472" t="s">
        <v>5297</v>
      </c>
      <c r="G28" s="474" t="e" vm="476">
        <v>#VALUE!</v>
      </c>
      <c r="H28" s="469"/>
      <c r="I28" s="474"/>
      <c r="J28" s="471" t="s">
        <v>5298</v>
      </c>
      <c r="K28" s="475"/>
      <c r="L28" s="503"/>
    </row>
    <row r="29" spans="1:12" ht="13.5" thickBot="1">
      <c r="A29" s="479"/>
      <c r="B29" s="480" t="s">
        <v>2453</v>
      </c>
      <c r="C29" s="481"/>
      <c r="D29" s="481"/>
      <c r="E29" s="481"/>
      <c r="F29" s="481"/>
      <c r="G29" s="481"/>
      <c r="H29" s="481"/>
      <c r="I29" s="481"/>
      <c r="J29" s="481"/>
      <c r="K29" s="482"/>
      <c r="L29" s="503"/>
    </row>
    <row r="30" spans="1:12" ht="64.5" thickBot="1">
      <c r="A30" s="479"/>
      <c r="B30" s="462"/>
      <c r="C30" s="463" t="s">
        <v>5311</v>
      </c>
      <c r="D30" s="465" t="s">
        <v>5300</v>
      </c>
      <c r="E30" s="467" t="e" vm="477">
        <v>#VALUE!</v>
      </c>
      <c r="F30" s="465" t="s">
        <v>5297</v>
      </c>
      <c r="G30" s="467" t="e" vm="476">
        <v>#VALUE!</v>
      </c>
      <c r="H30" s="462"/>
      <c r="I30" s="467"/>
      <c r="J30" s="476"/>
      <c r="K30" s="468"/>
      <c r="L30" s="503"/>
    </row>
    <row r="31" spans="1:12" ht="64.5" thickBot="1">
      <c r="A31" s="479"/>
      <c r="B31" s="462"/>
      <c r="C31" s="463" t="s">
        <v>5312</v>
      </c>
      <c r="D31" s="465" t="s">
        <v>5303</v>
      </c>
      <c r="E31" s="467" t="e" vm="478">
        <v>#VALUE!</v>
      </c>
      <c r="F31" s="465" t="s">
        <v>5304</v>
      </c>
      <c r="G31" s="467" t="e" vm="476">
        <v>#VALUE!</v>
      </c>
      <c r="H31" s="462"/>
      <c r="I31" s="467"/>
      <c r="J31" s="476"/>
      <c r="K31" s="468"/>
      <c r="L31" s="503"/>
    </row>
    <row r="32" spans="1:12" ht="77.25" thickBot="1">
      <c r="A32" s="479"/>
      <c r="B32" s="462"/>
      <c r="C32" s="463" t="s">
        <v>5313</v>
      </c>
      <c r="D32" s="465" t="s">
        <v>5300</v>
      </c>
      <c r="E32" s="467" t="e" vm="477">
        <v>#VALUE!</v>
      </c>
      <c r="F32" s="465" t="s">
        <v>5297</v>
      </c>
      <c r="G32" s="467" t="e" vm="476">
        <v>#VALUE!</v>
      </c>
      <c r="H32" s="462"/>
      <c r="I32" s="467"/>
      <c r="J32" s="476"/>
      <c r="K32" s="468"/>
      <c r="L32" s="503"/>
    </row>
    <row r="33" spans="1:12" ht="90" thickBot="1">
      <c r="A33" s="479"/>
      <c r="B33" s="462"/>
      <c r="C33" s="463" t="s">
        <v>5314</v>
      </c>
      <c r="D33" s="462"/>
      <c r="E33" s="467"/>
      <c r="F33" s="462"/>
      <c r="G33" s="467"/>
      <c r="H33" s="462"/>
      <c r="I33" s="467"/>
      <c r="J33" s="476"/>
      <c r="K33" s="468"/>
      <c r="L33" s="503"/>
    </row>
    <row r="34" spans="1:12" ht="64.5" thickBot="1">
      <c r="A34" s="479"/>
      <c r="B34" s="462"/>
      <c r="C34" s="463" t="s">
        <v>5315</v>
      </c>
      <c r="D34" s="462"/>
      <c r="E34" s="467"/>
      <c r="F34" s="462"/>
      <c r="G34" s="467"/>
      <c r="H34" s="462"/>
      <c r="I34" s="467"/>
      <c r="J34" s="476"/>
      <c r="K34" s="468"/>
      <c r="L34" s="503"/>
    </row>
    <row r="35" spans="1:12" ht="77.25" thickBot="1">
      <c r="A35" s="479"/>
      <c r="B35" s="462"/>
      <c r="C35" s="463" t="s">
        <v>5316</v>
      </c>
      <c r="D35" s="462"/>
      <c r="E35" s="467"/>
      <c r="F35" s="462"/>
      <c r="G35" s="467"/>
      <c r="H35" s="462"/>
      <c r="I35" s="467"/>
      <c r="J35" s="476"/>
      <c r="K35" s="468"/>
      <c r="L35" s="503"/>
    </row>
    <row r="36" spans="1:12" ht="64.5" thickBot="1">
      <c r="A36" s="479"/>
      <c r="B36" s="462"/>
      <c r="C36" s="463" t="s">
        <v>5317</v>
      </c>
      <c r="D36" s="462"/>
      <c r="E36" s="467"/>
      <c r="F36" s="462"/>
      <c r="G36" s="467"/>
      <c r="H36" s="462"/>
      <c r="I36" s="467"/>
      <c r="J36" s="476"/>
      <c r="K36" s="468"/>
      <c r="L36" s="503"/>
    </row>
    <row r="37" spans="1:12" ht="64.5" thickBot="1">
      <c r="A37" s="479"/>
      <c r="B37" s="462"/>
      <c r="C37" s="463" t="s">
        <v>5318</v>
      </c>
      <c r="D37" s="462"/>
      <c r="E37" s="467"/>
      <c r="F37" s="462"/>
      <c r="G37" s="467"/>
      <c r="H37" s="462"/>
      <c r="I37" s="467"/>
      <c r="J37" s="476"/>
      <c r="K37" s="468"/>
      <c r="L37" s="503"/>
    </row>
    <row r="38" spans="1:12" ht="77.25" thickBot="1">
      <c r="A38" s="479"/>
      <c r="B38" s="462"/>
      <c r="C38" s="463" t="s">
        <v>5319</v>
      </c>
      <c r="D38" s="462"/>
      <c r="E38" s="467"/>
      <c r="F38" s="462"/>
      <c r="G38" s="467"/>
      <c r="H38" s="462"/>
      <c r="I38" s="467"/>
      <c r="J38" s="476"/>
      <c r="K38" s="468"/>
      <c r="L38" s="503"/>
    </row>
    <row r="39" spans="1:12" ht="128.25" thickBot="1">
      <c r="A39" s="479"/>
      <c r="B39" s="462"/>
      <c r="C39" s="463" t="s">
        <v>5320</v>
      </c>
      <c r="D39" s="466" t="s">
        <v>4599</v>
      </c>
      <c r="E39" s="467" t="e" vm="482">
        <v>#VALUE!</v>
      </c>
      <c r="F39" s="462"/>
      <c r="G39" s="467"/>
      <c r="H39" s="462"/>
      <c r="I39" s="467"/>
      <c r="J39" s="463" t="s">
        <v>2404</v>
      </c>
      <c r="K39" s="468"/>
      <c r="L39" s="503"/>
    </row>
    <row r="40" spans="1:12" ht="128.25" thickBot="1">
      <c r="A40" s="479"/>
      <c r="B40" s="462"/>
      <c r="C40" s="463" t="s">
        <v>5321</v>
      </c>
      <c r="D40" s="466" t="s">
        <v>4599</v>
      </c>
      <c r="E40" s="467" t="e" vm="482">
        <v>#VALUE!</v>
      </c>
      <c r="F40" s="462"/>
      <c r="G40" s="467"/>
      <c r="H40" s="462"/>
      <c r="I40" s="467"/>
      <c r="J40" s="463" t="s">
        <v>2404</v>
      </c>
      <c r="K40" s="468"/>
      <c r="L40" s="503"/>
    </row>
    <row r="41" spans="1:12" ht="77.25" thickBot="1">
      <c r="A41" s="479"/>
      <c r="B41" s="462"/>
      <c r="C41" s="463" t="s">
        <v>5322</v>
      </c>
      <c r="D41" s="466" t="s">
        <v>5126</v>
      </c>
      <c r="E41" s="467" t="e" vm="483">
        <v>#VALUE!</v>
      </c>
      <c r="F41" s="462"/>
      <c r="G41" s="467"/>
      <c r="H41" s="462"/>
      <c r="I41" s="467"/>
      <c r="J41" s="464" t="s">
        <v>5127</v>
      </c>
      <c r="K41" s="468"/>
      <c r="L41" s="503"/>
    </row>
    <row r="42" spans="1:12" ht="39" thickBot="1">
      <c r="A42" s="479"/>
      <c r="B42" s="462"/>
      <c r="C42" s="463" t="s">
        <v>5323</v>
      </c>
      <c r="D42" s="465" t="s">
        <v>5324</v>
      </c>
      <c r="E42" s="467"/>
      <c r="F42" s="462"/>
      <c r="G42" s="467"/>
      <c r="H42" s="462"/>
      <c r="I42" s="467"/>
      <c r="J42" s="464" t="s">
        <v>5325</v>
      </c>
      <c r="K42" s="468"/>
      <c r="L42" s="503"/>
    </row>
    <row r="43" spans="1:12" ht="26.25" thickBot="1">
      <c r="A43" s="479"/>
      <c r="B43" s="469"/>
      <c r="C43" s="470" t="s">
        <v>5326</v>
      </c>
      <c r="D43" s="469"/>
      <c r="E43" s="474"/>
      <c r="F43" s="469"/>
      <c r="G43" s="474"/>
      <c r="H43" s="469"/>
      <c r="I43" s="474"/>
      <c r="J43" s="477"/>
      <c r="K43" s="475"/>
      <c r="L43" s="503"/>
    </row>
    <row r="44" spans="1:12" ht="13.5" thickBot="1">
      <c r="A44" s="479"/>
      <c r="B44" s="480" t="s">
        <v>2418</v>
      </c>
      <c r="C44" s="481"/>
      <c r="D44" s="481"/>
      <c r="E44" s="481"/>
      <c r="F44" s="481"/>
      <c r="G44" s="481"/>
      <c r="H44" s="481"/>
      <c r="I44" s="481"/>
      <c r="J44" s="481"/>
      <c r="K44" s="482"/>
      <c r="L44" s="503"/>
    </row>
    <row r="45" spans="1:12" ht="64.5" thickBot="1">
      <c r="A45" s="479"/>
      <c r="B45" s="462"/>
      <c r="C45" s="463" t="s">
        <v>5327</v>
      </c>
      <c r="D45" s="462"/>
      <c r="E45" s="467"/>
      <c r="F45" s="462"/>
      <c r="G45" s="467"/>
      <c r="H45" s="462"/>
      <c r="I45" s="467"/>
      <c r="J45" s="476"/>
      <c r="K45" s="468"/>
      <c r="L45" s="503"/>
    </row>
    <row r="46" spans="1:12" ht="64.5" thickBot="1">
      <c r="A46" s="479"/>
      <c r="B46" s="462"/>
      <c r="C46" s="463" t="s">
        <v>5328</v>
      </c>
      <c r="D46" s="465" t="s">
        <v>5329</v>
      </c>
      <c r="E46" s="467"/>
      <c r="F46" s="462"/>
      <c r="G46" s="467"/>
      <c r="H46" s="462"/>
      <c r="I46" s="467"/>
      <c r="J46" s="476"/>
      <c r="K46" s="468"/>
      <c r="L46" s="503"/>
    </row>
    <row r="47" spans="1:12" ht="128.25" thickBot="1">
      <c r="A47" s="479"/>
      <c r="B47" s="469"/>
      <c r="C47" s="470" t="s">
        <v>5330</v>
      </c>
      <c r="D47" s="473" t="s">
        <v>4599</v>
      </c>
      <c r="E47" s="474" t="e" vm="484">
        <v>#VALUE!</v>
      </c>
      <c r="F47" s="469"/>
      <c r="G47" s="474"/>
      <c r="H47" s="469"/>
      <c r="I47" s="474"/>
      <c r="J47" s="470" t="s">
        <v>2404</v>
      </c>
      <c r="K47" s="475"/>
      <c r="L47" s="503"/>
    </row>
    <row r="48" spans="1:12" ht="13.5" thickBot="1">
      <c r="A48" s="479"/>
      <c r="B48" s="480" t="s">
        <v>2400</v>
      </c>
      <c r="C48" s="481"/>
      <c r="D48" s="481"/>
      <c r="E48" s="481"/>
      <c r="F48" s="481"/>
      <c r="G48" s="481"/>
      <c r="H48" s="481"/>
      <c r="I48" s="481"/>
      <c r="J48" s="481"/>
      <c r="K48" s="482"/>
      <c r="L48" s="503"/>
    </row>
    <row r="49" spans="1:12" ht="39" thickBot="1">
      <c r="A49" s="479"/>
      <c r="B49" s="462"/>
      <c r="C49" s="463" t="s">
        <v>5331</v>
      </c>
      <c r="D49" s="466" t="s">
        <v>4889</v>
      </c>
      <c r="E49" s="467"/>
      <c r="F49" s="462"/>
      <c r="G49" s="467"/>
      <c r="H49" s="462"/>
      <c r="I49" s="467"/>
      <c r="J49" s="463" t="s">
        <v>5169</v>
      </c>
      <c r="K49" s="468"/>
      <c r="L49" s="503"/>
    </row>
    <row r="50" spans="1:12" ht="141" thickBot="1">
      <c r="A50" s="479"/>
      <c r="B50" s="462"/>
      <c r="C50" s="463" t="s">
        <v>5332</v>
      </c>
      <c r="D50" s="465" t="s">
        <v>5333</v>
      </c>
      <c r="E50" s="467"/>
      <c r="F50" s="462"/>
      <c r="G50" s="467"/>
      <c r="H50" s="462"/>
      <c r="I50" s="467"/>
      <c r="J50" s="463" t="s">
        <v>5334</v>
      </c>
      <c r="K50" s="468"/>
      <c r="L50" s="503"/>
    </row>
    <row r="51" spans="1:12" ht="115.5" thickBot="1">
      <c r="A51" s="479"/>
      <c r="B51" s="462"/>
      <c r="C51" s="463" t="s">
        <v>5335</v>
      </c>
      <c r="D51" s="466" t="s">
        <v>2349</v>
      </c>
      <c r="E51" s="467" t="e" vm="485">
        <v>#VALUE!</v>
      </c>
      <c r="F51" s="462"/>
      <c r="G51" s="467"/>
      <c r="H51" s="462"/>
      <c r="I51" s="467"/>
      <c r="J51" s="464" t="s">
        <v>2348</v>
      </c>
      <c r="K51" s="468"/>
      <c r="L51" s="503"/>
    </row>
    <row r="52" spans="1:12" ht="153.75" thickBot="1">
      <c r="A52" s="460"/>
      <c r="B52" s="462"/>
      <c r="C52" s="463" t="s">
        <v>5336</v>
      </c>
      <c r="D52" s="466" t="s">
        <v>2424</v>
      </c>
      <c r="E52" s="467" t="e" vm="486">
        <v>#VALUE!</v>
      </c>
      <c r="F52" s="466" t="s">
        <v>4590</v>
      </c>
      <c r="G52" s="467" t="e" vm="487">
        <v>#VALUE!</v>
      </c>
      <c r="H52" s="462"/>
      <c r="I52" s="467"/>
      <c r="J52" s="463" t="s">
        <v>5337</v>
      </c>
      <c r="K52" s="468"/>
      <c r="L52" s="503"/>
    </row>
    <row r="53" spans="1:12" ht="153.75" thickBot="1">
      <c r="A53" s="479"/>
      <c r="B53" s="469"/>
      <c r="C53" s="470" t="s">
        <v>5338</v>
      </c>
      <c r="D53" s="473" t="s">
        <v>5339</v>
      </c>
      <c r="E53" s="474"/>
      <c r="F53" s="469"/>
      <c r="G53" s="474"/>
      <c r="H53" s="469"/>
      <c r="I53" s="474"/>
      <c r="J53" s="471" t="s">
        <v>4907</v>
      </c>
      <c r="K53" s="475"/>
      <c r="L53" s="503"/>
    </row>
    <row r="54" spans="1:12" ht="13.5" thickBot="1">
      <c r="A54" s="479"/>
      <c r="B54" s="480" t="s">
        <v>2377</v>
      </c>
      <c r="C54" s="481"/>
      <c r="D54" s="481"/>
      <c r="E54" s="481"/>
      <c r="F54" s="481"/>
      <c r="G54" s="481"/>
      <c r="H54" s="481"/>
      <c r="I54" s="481"/>
      <c r="J54" s="481"/>
      <c r="K54" s="482"/>
      <c r="L54" s="503"/>
    </row>
    <row r="55" spans="1:12" ht="128.25" thickBot="1">
      <c r="A55" s="479"/>
      <c r="B55" s="469"/>
      <c r="C55" s="470" t="s">
        <v>5340</v>
      </c>
      <c r="D55" s="473" t="s">
        <v>2349</v>
      </c>
      <c r="E55" s="474" t="e" vm="485">
        <v>#VALUE!</v>
      </c>
      <c r="F55" s="469"/>
      <c r="G55" s="474"/>
      <c r="H55" s="469"/>
      <c r="I55" s="474"/>
      <c r="J55" s="471" t="s">
        <v>2348</v>
      </c>
      <c r="K55" s="475"/>
      <c r="L55" s="503"/>
    </row>
    <row r="56" spans="1:12" ht="13.5" thickBot="1">
      <c r="A56" s="479"/>
      <c r="B56" s="480" t="s">
        <v>2347</v>
      </c>
      <c r="C56" s="481"/>
      <c r="D56" s="481"/>
      <c r="E56" s="481"/>
      <c r="F56" s="481"/>
      <c r="G56" s="481"/>
      <c r="H56" s="481"/>
      <c r="I56" s="481"/>
      <c r="J56" s="481"/>
      <c r="K56" s="482"/>
      <c r="L56" s="503"/>
    </row>
    <row r="57" spans="1:12" ht="77.25" thickBot="1">
      <c r="A57" s="479"/>
      <c r="B57" s="462"/>
      <c r="C57" s="463" t="s">
        <v>5341</v>
      </c>
      <c r="D57" s="466" t="s">
        <v>5342</v>
      </c>
      <c r="E57" s="467"/>
      <c r="F57" s="462"/>
      <c r="G57" s="467"/>
      <c r="H57" s="462"/>
      <c r="I57" s="467"/>
      <c r="J57" s="464" t="s">
        <v>5169</v>
      </c>
      <c r="K57" s="468"/>
      <c r="L57" s="503"/>
    </row>
    <row r="58" spans="1:12" ht="115.5" thickBot="1">
      <c r="A58" s="479"/>
      <c r="B58" s="462"/>
      <c r="C58" s="463" t="s">
        <v>5343</v>
      </c>
      <c r="D58" s="466" t="s">
        <v>5342</v>
      </c>
      <c r="E58" s="467"/>
      <c r="F58" s="462"/>
      <c r="G58" s="467"/>
      <c r="H58" s="462"/>
      <c r="I58" s="467"/>
      <c r="J58" s="464" t="s">
        <v>5169</v>
      </c>
      <c r="K58" s="468"/>
      <c r="L58" s="503"/>
    </row>
    <row r="59" spans="1:12" ht="102.75" thickBot="1">
      <c r="A59" s="503"/>
      <c r="B59" s="462"/>
      <c r="C59" s="463" t="s">
        <v>5344</v>
      </c>
      <c r="D59" s="466" t="s">
        <v>5345</v>
      </c>
      <c r="E59" s="467"/>
      <c r="F59" s="462"/>
      <c r="G59" s="467"/>
      <c r="H59" s="462"/>
      <c r="I59" s="467"/>
      <c r="J59" s="476"/>
      <c r="K59" s="467"/>
      <c r="L59" s="503"/>
    </row>
    <row r="60" spans="1:12" ht="90" thickBot="1">
      <c r="A60" s="503"/>
      <c r="B60" s="462"/>
      <c r="C60" s="463" t="s">
        <v>5346</v>
      </c>
      <c r="D60" s="462"/>
      <c r="E60" s="467"/>
      <c r="F60" s="462"/>
      <c r="G60" s="467"/>
      <c r="H60" s="462"/>
      <c r="I60" s="467"/>
      <c r="J60" s="476"/>
      <c r="K60" s="467"/>
      <c r="L60" s="503"/>
    </row>
  </sheetData>
  <mergeCells count="9">
    <mergeCell ref="B48:K48"/>
    <mergeCell ref="B54:K54"/>
    <mergeCell ref="B56:K56"/>
    <mergeCell ref="B3:K3"/>
    <mergeCell ref="B15:K15"/>
    <mergeCell ref="B18:K18"/>
    <mergeCell ref="B27:K27"/>
    <mergeCell ref="B29:K29"/>
    <mergeCell ref="B44:K44"/>
  </mergeCells>
  <hyperlinks>
    <hyperlink ref="B3" r:id="rId1" display="https://wiki.warthunder.com/Category:Israel_ground_vehicles" xr:uid="{DA91E268-7560-4E99-BD41-09DADF32B1B7}"/>
    <hyperlink ref="D4" r:id="rId2" display="https://imgur.com/a/8Mg7ii9" xr:uid="{356F8208-F8E8-4888-9D13-1FC675478E25}"/>
    <hyperlink ref="D7" r:id="rId3" display="https://imgur.com/a/jPhYgUc" xr:uid="{B6C892B1-A3B4-4F3C-B015-6C72EEB1EA42}"/>
    <hyperlink ref="K14" r:id="rId4" display="https://live.warthunder.com/post/1093224/en/" xr:uid="{E89D7C2B-811D-459F-94B7-ECBA44DDA460}"/>
    <hyperlink ref="B15" r:id="rId5" display="https://wiki.warthunder.com/Category:Israel_ground_vehicles" xr:uid="{B36D1536-570E-46D8-8B88-4847B64C9AB1}"/>
    <hyperlink ref="D16" r:id="rId6" display="https://imgur.com/a/8Mg7ii9" xr:uid="{982E3093-6715-40B5-96E9-D750F22C8C47}"/>
    <hyperlink ref="J19" r:id="rId7" location="M48A3GUNNER2-45" display="http://afvdb.50megs.com/usa/pics/m48patton/m48patton.html - M48A3GUNNER2-45" xr:uid="{D5518DCE-2E1A-4DD5-9166-37BCE8930CFE}"/>
    <hyperlink ref="D24" r:id="rId8" display="https://imgur.com/a/v71jgQ9" xr:uid="{9B3EAA13-CC67-4B0D-A0A0-FBD73B90EE76}"/>
    <hyperlink ref="F26" r:id="rId9" display="https://imgur.com/a/computing-sight-m61-SooJJVl" xr:uid="{97A1ED95-0320-47B5-AC7C-0DDFD67344E3}"/>
    <hyperlink ref="J26" r:id="rId10" display="https://archive.org/details/TM9235030010M163VADS/mode/2up" xr:uid="{FC676F21-C708-4A69-B300-00A8C52E805E}"/>
    <hyperlink ref="J28" r:id="rId11" location="M48A3GUNNER2-45" display="http://afvdb.50megs.com/usa/pics/m48patton/m48patton.html - M48A3GUNNER2-45" xr:uid="{8A670EBC-949F-4AC3-8B91-50BDADCBD3B3}"/>
    <hyperlink ref="B29" r:id="rId12" display="https://wiki.warthunder.com/Category:Israel_ground_vehicles" xr:uid="{77EC41A8-C954-4585-A4AA-2841D7051796}"/>
    <hyperlink ref="D39" r:id="rId13" display="https://imgur.com/a/mmglMIR" xr:uid="{C22F464A-594C-49E3-9195-756A9C2C45A1}"/>
    <hyperlink ref="D40" r:id="rId14" display="https://imgur.com/a/mmglMIR" xr:uid="{CD8188D6-7D08-4636-AA22-D18A05F4D61C}"/>
    <hyperlink ref="D41" r:id="rId15" display="https://imgur.com/a/G6ntH5P" xr:uid="{161F5750-EFBE-4DB6-A3C4-900EDD1CA5F7}"/>
    <hyperlink ref="J41" r:id="rId16" display="https://www.kaznu.kz/Content/%D0%97%D0%A1%D0%A3-23-4 %D0%A8%D0%B8%D0%BB%D0%BA%D0%B0/page4.html" xr:uid="{A5C579B0-8493-40F9-A701-A113F019A1B2}"/>
    <hyperlink ref="J42" r:id="rId17" display="https://forum.warthunder.com/t/machbet-eagle-eye-optronic-fcs-and-its-implementation-in-war-thunder/49930" xr:uid="{B4C00A71-37C1-4B74-A496-A9622F3A9EDF}"/>
    <hyperlink ref="B44" r:id="rId18" display="https://wiki.warthunder.com/Category:Israel_ground_vehicles" xr:uid="{364E07EE-A2E3-4E5C-B76F-82C4B5B5E158}"/>
    <hyperlink ref="D47" r:id="rId19" display="https://imgur.com/a/mmglMIR" xr:uid="{8CFFBE22-BDE3-4B7F-9DC0-958DCBE7E55E}"/>
    <hyperlink ref="B48" r:id="rId20" display="https://wiki.warthunder.com/Category:Israel_ground_vehicles" xr:uid="{ADFA4AB0-5C8C-4FAA-82CE-42B93523D118}"/>
    <hyperlink ref="D49" r:id="rId21" display="https://imgur.com/a/QumxIaQ" xr:uid="{8E44309A-414B-4B95-AAA6-94C5F588A7BB}"/>
    <hyperlink ref="D51" r:id="rId22" display="https://imgur.com/a/barak-zohar-baz-fcs-TkTvGWs" xr:uid="{1D5D0BD7-44E8-4996-B6B9-2867D8B0A4A2}"/>
    <hyperlink ref="J51" r:id="rId23" display="https://youtu.be/bI-d8RuPnDo?list=PLJn2WsHDwZWYGbNSRA9sto1QW3o6J9fev" xr:uid="{D011A06B-ACF1-438A-AE4F-408CC8F11547}"/>
    <hyperlink ref="D52" r:id="rId24" display="https://imgur.com/a/p1tQwii" xr:uid="{16A7F808-C94A-466A-AF05-DFC86556F501}"/>
    <hyperlink ref="F52" r:id="rId25" display="https://imgur.com/a/XMCZBs0" xr:uid="{2EC6136D-FE97-45EE-9333-3D23BECE3382}"/>
    <hyperlink ref="D53" r:id="rId26" display="https://imgur.com/a/samson-rcws-30-rdP4Upz" xr:uid="{00A065EA-8A5A-4DE8-88A4-B64C5AE515FA}"/>
    <hyperlink ref="J53" r:id="rId27" display="https://www.controp.com/wp-content/uploads/2021/10/SIGHT-25HD.pdf" xr:uid="{98E9758A-3414-40DE-BC3F-F8C27C532F54}"/>
    <hyperlink ref="B54" r:id="rId28" display="https://wiki.warthunder.com/Category:Israel_ground_vehicles" xr:uid="{D1608691-2639-44A3-B5DA-655F4D6CDE52}"/>
    <hyperlink ref="D55" r:id="rId29" display="https://imgur.com/a/barak-zohar-baz-fcs-TkTvGWs" xr:uid="{7157D51C-C3A8-4B9E-968B-6874ADCFF229}"/>
    <hyperlink ref="J55" r:id="rId30" display="https://youtu.be/bI-d8RuPnDo?list=PLJn2WsHDwZWYGbNSRA9sto1QW3o6J9fev" xr:uid="{47E1F2C6-25BA-4FB6-8225-78AA06E6055B}"/>
    <hyperlink ref="B56" r:id="rId31" display="https://wiki.warthunder.com/Category:Israel_ground_vehicles" xr:uid="{E2E3CE84-FF68-41AB-A2E0-193397501006}"/>
    <hyperlink ref="D57" r:id="rId32" display="https://imgur.com/a/aCviy7Z" xr:uid="{017AA92D-18BE-489D-93D6-0F2E59CD4E5A}"/>
    <hyperlink ref="J57" r:id="rId33" display="https://www.youtube.com/watch?v=dMUGdqbr62Q" xr:uid="{9CBFBE78-0DA2-4305-97E2-5AAA5E8FDF16}"/>
    <hyperlink ref="D58" r:id="rId34" display="https://imgur.com/a/aCviy7Z" xr:uid="{C1216E7D-ADD6-4790-B673-79315DBA49B3}"/>
    <hyperlink ref="J58" r:id="rId35" display="https://www.youtube.com/watch?v=dMUGdqbr62Q" xr:uid="{4F1D78F1-7E6C-4685-B67C-9333EEF607DB}"/>
    <hyperlink ref="D59" r:id="rId36" display="https://imgur.com/a/aCviy7Z" xr:uid="{C147A3C4-EDE4-4776-BA07-0439BD15C49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Pakistan</vt:lpstr>
      <vt:lpstr>Pak Navy Division by year</vt:lpstr>
      <vt:lpstr>Bangladesh</vt:lpstr>
      <vt:lpstr>Snake Box</vt:lpstr>
      <vt:lpstr>Snow Globe</vt:lpstr>
      <vt:lpstr>Travel Suitcase</vt:lpstr>
      <vt:lpstr>Toolbox</vt:lpstr>
      <vt:lpstr>Sheet1</vt:lpstr>
      <vt:lpstr>Sheet2</vt:lpstr>
      <vt:lpstr>Sheet3</vt:lpstr>
      <vt:lpstr>Sheet4</vt:lpstr>
      <vt:lpstr>Sheet5</vt:lpstr>
      <vt:lpstr>Sheet1 (2)</vt:lpstr>
      <vt:lpstr>Sheet1 (3)</vt:lpstr>
      <vt:lpstr>Sheet1 (4)</vt:lpstr>
      <vt:lpstr>Sheet1 (5)</vt:lpstr>
      <vt:lpstr>War Thunder Historical Sights -</vt:lpstr>
      <vt:lpstr>(WIP) AirfieldAB Base Health</vt:lpstr>
      <vt:lpstr>Burn that Engine</vt:lpstr>
      <vt:lpstr>Sheet6</vt:lpstr>
      <vt:lpstr>USA</vt:lpstr>
      <vt:lpstr>GERMANY</vt:lpstr>
      <vt:lpstr>USSR</vt:lpstr>
      <vt:lpstr>GB</vt:lpstr>
      <vt:lpstr>JP</vt:lpstr>
      <vt:lpstr>CHINA</vt:lpstr>
      <vt:lpstr>ITALY</vt:lpstr>
      <vt:lpstr>FRANCE</vt:lpstr>
      <vt:lpstr>SWEDEN</vt:lpstr>
      <vt:lpstr>ISRAEL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Dragon Fly</dc:creator>
  <cp:lastModifiedBy>Dragon Fly</cp:lastModifiedBy>
  <dcterms:created xsi:type="dcterms:W3CDTF">2025-02-20T21:38:58Z</dcterms:created>
  <dcterms:modified xsi:type="dcterms:W3CDTF">2025-02-20T21:38:58Z</dcterms:modified>
</cp:coreProperties>
</file>