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-105" yWindow="-105" windowWidth="23250" windowHeight="12720"/>
  </bookViews>
  <sheets>
    <sheet name="Project Timeline" sheetId="1" r:id="rId1"/>
    <sheet name="calcs" sheetId="2" state="hidden" r:id="rId2"/>
  </sheets>
  <definedNames>
    <definedName name="DayRails">StartDateWindow+ROW('Project Timeline'!$1:$7)-1</definedName>
    <definedName name="GridCalc">IFERROR(calcs!$A1/SUMPRODUCT( (Activities[Id]=calcs!$C1)*(Activities[START]&lt;=calcs!A$31)*((Activities[END]&gt;=calcs!A$31)+(LEN(Activities[END])=0)*(Activities[START]=calcs!A$31)) 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" i="1" l="1"/>
  <c r="D15" i="1"/>
  <c r="D14" i="1"/>
  <c r="D12" i="1"/>
  <c r="D11" i="1"/>
  <c r="D10" i="1"/>
  <c r="D9" i="1"/>
  <c r="E8" i="1"/>
  <c r="E7" i="1"/>
  <c r="E6" i="1"/>
  <c r="E5" i="1"/>
  <c r="D13" i="1" l="1"/>
  <c r="D5" i="2"/>
  <c r="B5" i="1" l="1"/>
  <c r="B9" i="1"/>
  <c r="B13" i="1"/>
  <c r="B6" i="1"/>
  <c r="B10" i="1"/>
  <c r="B14" i="1"/>
  <c r="B8" i="1"/>
  <c r="B12" i="1"/>
  <c r="B7" i="1"/>
  <c r="B11" i="1"/>
  <c r="B15" i="1"/>
  <c r="B16" i="1"/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E9" i="1" l="1"/>
  <c r="AH72" i="2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E10" i="1" l="1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E11" i="1" l="1"/>
  <c r="D59" i="2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E12" i="1" l="1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E13" i="1" l="1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E14" i="1" l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D9" i="2" l="1"/>
  <c r="D11" i="2" s="1"/>
  <c r="F20" i="2" s="1"/>
  <c r="C37" i="2" s="1"/>
  <c r="AB37" i="2" s="1"/>
  <c r="F21" i="2" l="1"/>
  <c r="C38" i="2" s="1"/>
  <c r="D38" i="2" s="1"/>
  <c r="F22" i="2"/>
  <c r="C39" i="2" s="1"/>
  <c r="C51" i="2" s="1"/>
  <c r="D51" i="2" s="1"/>
  <c r="F18" i="2"/>
  <c r="C35" i="2" s="1"/>
  <c r="AB35" i="2" s="1"/>
  <c r="F23" i="2"/>
  <c r="C40" i="2" s="1"/>
  <c r="V40" i="2" s="1"/>
  <c r="F15" i="2"/>
  <c r="C32" i="2" s="1"/>
  <c r="C44" i="2" s="1"/>
  <c r="D44" i="2" s="1"/>
  <c r="F17" i="2"/>
  <c r="C34" i="2" s="1"/>
  <c r="E34" i="2" s="1"/>
  <c r="F16" i="2"/>
  <c r="C33" i="2" s="1"/>
  <c r="M33" i="2" s="1"/>
  <c r="F19" i="2"/>
  <c r="C36" i="2" s="1"/>
  <c r="E36" i="2" s="1"/>
  <c r="X37" i="2"/>
  <c r="AG37" i="2"/>
  <c r="O37" i="2"/>
  <c r="N37" i="2"/>
  <c r="V37" i="2"/>
  <c r="C49" i="2"/>
  <c r="D49" i="2" s="1"/>
  <c r="J34" i="2"/>
  <c r="AD37" i="2"/>
  <c r="J37" i="2"/>
  <c r="Q37" i="2"/>
  <c r="M37" i="2"/>
  <c r="U37" i="2"/>
  <c r="S37" i="2"/>
  <c r="AH37" i="2"/>
  <c r="AG49" i="2" s="1"/>
  <c r="W37" i="2"/>
  <c r="K37" i="2"/>
  <c r="AI37" i="2"/>
  <c r="AA37" i="2"/>
  <c r="E37" i="2"/>
  <c r="D37" i="2"/>
  <c r="P37" i="2"/>
  <c r="H37" i="2"/>
  <c r="AE37" i="2"/>
  <c r="Z37" i="2"/>
  <c r="R37" i="2"/>
  <c r="I37" i="2"/>
  <c r="F37" i="2"/>
  <c r="AF37" i="2"/>
  <c r="T37" i="2"/>
  <c r="AC37" i="2"/>
  <c r="AB49" i="2" s="1"/>
  <c r="L37" i="2"/>
  <c r="G37" i="2"/>
  <c r="Y37" i="2"/>
  <c r="Y34" i="2"/>
  <c r="AE34" i="2"/>
  <c r="AI34" i="2"/>
  <c r="L34" i="2"/>
  <c r="N32" i="2"/>
  <c r="U34" i="2"/>
  <c r="N34" i="2"/>
  <c r="AH32" i="2"/>
  <c r="P34" i="2"/>
  <c r="C46" i="2"/>
  <c r="D46" i="2" s="1"/>
  <c r="AE32" i="2"/>
  <c r="G34" i="2"/>
  <c r="T34" i="2"/>
  <c r="R39" i="2"/>
  <c r="N39" i="2"/>
  <c r="S39" i="2"/>
  <c r="V35" i="2"/>
  <c r="M32" i="2"/>
  <c r="Z34" i="2"/>
  <c r="H34" i="2"/>
  <c r="F34" i="2"/>
  <c r="E46" i="2" s="1"/>
  <c r="AC34" i="2"/>
  <c r="D34" i="2"/>
  <c r="Q35" i="2"/>
  <c r="J39" i="2"/>
  <c r="X39" i="2"/>
  <c r="AB33" i="2"/>
  <c r="U39" i="2"/>
  <c r="T39" i="2"/>
  <c r="E39" i="2"/>
  <c r="F39" i="2"/>
  <c r="AD39" i="2"/>
  <c r="O39" i="2"/>
  <c r="G39" i="2"/>
  <c r="AI39" i="2"/>
  <c r="AG39" i="2"/>
  <c r="AA39" i="2"/>
  <c r="W39" i="2"/>
  <c r="V39" i="2"/>
  <c r="U51" i="2" s="1"/>
  <c r="D39" i="2"/>
  <c r="AA32" i="2"/>
  <c r="U35" i="2"/>
  <c r="AD34" i="2"/>
  <c r="I34" i="2"/>
  <c r="AA34" i="2"/>
  <c r="M34" i="2"/>
  <c r="AH34" i="2"/>
  <c r="K34" i="2"/>
  <c r="W34" i="2"/>
  <c r="P39" i="2"/>
  <c r="L39" i="2"/>
  <c r="AC39" i="2"/>
  <c r="Y39" i="2"/>
  <c r="X51" i="2" s="1"/>
  <c r="I39" i="2"/>
  <c r="M39" i="2"/>
  <c r="AE39" i="2"/>
  <c r="Z39" i="2"/>
  <c r="AF39" i="2"/>
  <c r="Q39" i="2"/>
  <c r="E35" i="2"/>
  <c r="K33" i="2"/>
  <c r="AC33" i="2"/>
  <c r="AG33" i="2"/>
  <c r="V38" i="2"/>
  <c r="AB38" i="2"/>
  <c r="H38" i="2"/>
  <c r="S38" i="2"/>
  <c r="M38" i="2"/>
  <c r="Q38" i="2"/>
  <c r="AF38" i="2"/>
  <c r="Z38" i="2"/>
  <c r="X38" i="2"/>
  <c r="J38" i="2"/>
  <c r="AG38" i="2"/>
  <c r="AE38" i="2"/>
  <c r="F38" i="2"/>
  <c r="O38" i="2"/>
  <c r="E38" i="2"/>
  <c r="I32" i="2"/>
  <c r="V32" i="2"/>
  <c r="H32" i="2"/>
  <c r="J32" i="2"/>
  <c r="Q33" i="2"/>
  <c r="AG32" i="2"/>
  <c r="AF32" i="2"/>
  <c r="X32" i="2"/>
  <c r="E32" i="2"/>
  <c r="O32" i="2" l="1"/>
  <c r="S32" i="2"/>
  <c r="G32" i="2"/>
  <c r="AD32" i="2"/>
  <c r="AA38" i="2"/>
  <c r="G38" i="2"/>
  <c r="AI38" i="2"/>
  <c r="AD38" i="2"/>
  <c r="T38" i="2"/>
  <c r="C50" i="2"/>
  <c r="D50" i="2" s="1"/>
  <c r="AC38" i="2"/>
  <c r="L38" i="2"/>
  <c r="P38" i="2"/>
  <c r="AB32" i="2"/>
  <c r="Z32" i="2"/>
  <c r="Q32" i="2"/>
  <c r="L32" i="2"/>
  <c r="W32" i="2"/>
  <c r="K32" i="2"/>
  <c r="U32" i="2"/>
  <c r="U44" i="2" s="1"/>
  <c r="Y32" i="2"/>
  <c r="U38" i="2"/>
  <c r="W38" i="2"/>
  <c r="K38" i="2"/>
  <c r="AH38" i="2"/>
  <c r="R38" i="2"/>
  <c r="Y38" i="2"/>
  <c r="N38" i="2"/>
  <c r="N50" i="2" s="1"/>
  <c r="I38" i="2"/>
  <c r="AC32" i="2"/>
  <c r="F32" i="2"/>
  <c r="D32" i="2"/>
  <c r="R32" i="2"/>
  <c r="P32" i="2"/>
  <c r="AI32" i="2"/>
  <c r="T32" i="2"/>
  <c r="S44" i="2" s="1"/>
  <c r="AB45" i="2"/>
  <c r="F33" i="2"/>
  <c r="AE33" i="2"/>
  <c r="L35" i="2"/>
  <c r="W33" i="2"/>
  <c r="X33" i="2"/>
  <c r="S33" i="2"/>
  <c r="C45" i="2"/>
  <c r="D45" i="2" s="1"/>
  <c r="L33" i="2"/>
  <c r="K45" i="2" s="1"/>
  <c r="R35" i="2"/>
  <c r="D35" i="2"/>
  <c r="Z35" i="2"/>
  <c r="K39" i="2"/>
  <c r="J51" i="2" s="1"/>
  <c r="H39" i="2"/>
  <c r="AB39" i="2"/>
  <c r="AA35" i="2"/>
  <c r="AA47" i="2" s="1"/>
  <c r="J33" i="2"/>
  <c r="I33" i="2"/>
  <c r="AB34" i="2"/>
  <c r="T35" i="2"/>
  <c r="T47" i="2" s="1"/>
  <c r="X35" i="2"/>
  <c r="AH39" i="2"/>
  <c r="Q34" i="2"/>
  <c r="AG34" i="2"/>
  <c r="AG46" i="2" s="1"/>
  <c r="O34" i="2"/>
  <c r="N46" i="2" s="1"/>
  <c r="AF34" i="2"/>
  <c r="O33" i="2"/>
  <c r="W35" i="2"/>
  <c r="V47" i="2" s="1"/>
  <c r="G35" i="2"/>
  <c r="AC35" i="2"/>
  <c r="AB47" i="2" s="1"/>
  <c r="Z33" i="2"/>
  <c r="K35" i="2"/>
  <c r="S35" i="2"/>
  <c r="R47" i="2" s="1"/>
  <c r="Y35" i="2"/>
  <c r="S34" i="2"/>
  <c r="X34" i="2"/>
  <c r="X46" i="2" s="1"/>
  <c r="R34" i="2"/>
  <c r="V34" i="2"/>
  <c r="F40" i="2"/>
  <c r="I40" i="2"/>
  <c r="D33" i="2"/>
  <c r="Q49" i="2"/>
  <c r="AI40" i="2"/>
  <c r="S40" i="2"/>
  <c r="E40" i="2"/>
  <c r="N40" i="2"/>
  <c r="R33" i="2"/>
  <c r="R45" i="2" s="1"/>
  <c r="G33" i="2"/>
  <c r="F45" i="2" s="1"/>
  <c r="AG40" i="2"/>
  <c r="AF52" i="2" s="1"/>
  <c r="O40" i="2"/>
  <c r="N52" i="2" s="1"/>
  <c r="M35" i="2"/>
  <c r="AF35" i="2"/>
  <c r="H35" i="2"/>
  <c r="G47" i="2" s="1"/>
  <c r="C52" i="2"/>
  <c r="D52" i="2" s="1"/>
  <c r="M40" i="2"/>
  <c r="AF33" i="2"/>
  <c r="AE45" i="2" s="1"/>
  <c r="AA33" i="2"/>
  <c r="Z45" i="2" s="1"/>
  <c r="AI33" i="2"/>
  <c r="E33" i="2"/>
  <c r="E45" i="2" s="1"/>
  <c r="V33" i="2"/>
  <c r="AH35" i="2"/>
  <c r="AG35" i="2"/>
  <c r="AE35" i="2"/>
  <c r="AI35" i="2"/>
  <c r="C47" i="2"/>
  <c r="D47" i="2" s="1"/>
  <c r="AH40" i="2"/>
  <c r="AG52" i="2" s="1"/>
  <c r="P33" i="2"/>
  <c r="O45" i="2" s="1"/>
  <c r="AD33" i="2"/>
  <c r="AD45" i="2" s="1"/>
  <c r="AA40" i="2"/>
  <c r="L40" i="2"/>
  <c r="N33" i="2"/>
  <c r="N45" i="2" s="1"/>
  <c r="T33" i="2"/>
  <c r="S45" i="2" s="1"/>
  <c r="Y33" i="2"/>
  <c r="Y45" i="2" s="1"/>
  <c r="AH33" i="2"/>
  <c r="AG45" i="2" s="1"/>
  <c r="AD35" i="2"/>
  <c r="AC47" i="2" s="1"/>
  <c r="N35" i="2"/>
  <c r="I35" i="2"/>
  <c r="H47" i="2" s="1"/>
  <c r="H33" i="2"/>
  <c r="H45" i="2" s="1"/>
  <c r="P35" i="2"/>
  <c r="J35" i="2"/>
  <c r="O35" i="2"/>
  <c r="U33" i="2"/>
  <c r="F35" i="2"/>
  <c r="AC40" i="2"/>
  <c r="AB52" i="2" s="1"/>
  <c r="T40" i="2"/>
  <c r="D40" i="2"/>
  <c r="AB40" i="2"/>
  <c r="Q40" i="2"/>
  <c r="W40" i="2"/>
  <c r="V52" i="2" s="1"/>
  <c r="P40" i="2"/>
  <c r="O52" i="2" s="1"/>
  <c r="K40" i="2"/>
  <c r="AD40" i="2"/>
  <c r="AC52" i="2" s="1"/>
  <c r="H36" i="2"/>
  <c r="R36" i="2"/>
  <c r="O36" i="2"/>
  <c r="Q36" i="2"/>
  <c r="G36" i="2"/>
  <c r="L36" i="2"/>
  <c r="C48" i="2"/>
  <c r="D48" i="2" s="1"/>
  <c r="R40" i="2"/>
  <c r="Q52" i="2" s="1"/>
  <c r="U40" i="2"/>
  <c r="U52" i="2" s="1"/>
  <c r="Z40" i="2"/>
  <c r="H40" i="2"/>
  <c r="X40" i="2"/>
  <c r="AE40" i="2"/>
  <c r="AD52" i="2" s="1"/>
  <c r="J40" i="2"/>
  <c r="G40" i="2"/>
  <c r="F52" i="2" s="1"/>
  <c r="Y40" i="2"/>
  <c r="X52" i="2" s="1"/>
  <c r="AF40" i="2"/>
  <c r="AE52" i="2" s="1"/>
  <c r="AI36" i="2"/>
  <c r="F36" i="2"/>
  <c r="E48" i="2" s="1"/>
  <c r="AA36" i="2"/>
  <c r="K36" i="2"/>
  <c r="AD36" i="2"/>
  <c r="Z36" i="2"/>
  <c r="AE36" i="2"/>
  <c r="W36" i="2"/>
  <c r="M36" i="2"/>
  <c r="AB36" i="2"/>
  <c r="V36" i="2"/>
  <c r="I36" i="2"/>
  <c r="H48" i="2" s="1"/>
  <c r="U36" i="2"/>
  <c r="AC36" i="2"/>
  <c r="T36" i="2"/>
  <c r="N36" i="2"/>
  <c r="S36" i="2"/>
  <c r="R48" i="2" s="1"/>
  <c r="AF36" i="2"/>
  <c r="AG36" i="2"/>
  <c r="D36" i="2"/>
  <c r="AH36" i="2"/>
  <c r="AH48" i="2" s="1"/>
  <c r="X36" i="2"/>
  <c r="P36" i="2"/>
  <c r="P48" i="2" s="1"/>
  <c r="J36" i="2"/>
  <c r="I48" i="2" s="1"/>
  <c r="Y36" i="2"/>
  <c r="AF49" i="2"/>
  <c r="K49" i="2"/>
  <c r="G50" i="2"/>
  <c r="X49" i="2"/>
  <c r="Y51" i="2"/>
  <c r="J46" i="2"/>
  <c r="I46" i="2"/>
  <c r="O49" i="2"/>
  <c r="R49" i="2"/>
  <c r="N49" i="2"/>
  <c r="W49" i="2"/>
  <c r="M49" i="2"/>
  <c r="U49" i="2"/>
  <c r="I50" i="2"/>
  <c r="U50" i="2"/>
  <c r="J49" i="2"/>
  <c r="T49" i="2"/>
  <c r="I49" i="2"/>
  <c r="AD49" i="2"/>
  <c r="Z49" i="2"/>
  <c r="P49" i="2"/>
  <c r="H49" i="2"/>
  <c r="AA49" i="2"/>
  <c r="G49" i="2"/>
  <c r="AH49" i="2"/>
  <c r="Y49" i="2"/>
  <c r="AE49" i="2"/>
  <c r="S49" i="2"/>
  <c r="V49" i="2"/>
  <c r="L49" i="2"/>
  <c r="Y44" i="2"/>
  <c r="Z44" i="2"/>
  <c r="F49" i="2"/>
  <c r="AC49" i="2"/>
  <c r="E49" i="2"/>
  <c r="Y46" i="2"/>
  <c r="P46" i="2"/>
  <c r="L51" i="2"/>
  <c r="AH51" i="2"/>
  <c r="R51" i="2"/>
  <c r="N44" i="2"/>
  <c r="M46" i="2"/>
  <c r="AD51" i="2"/>
  <c r="AG51" i="2"/>
  <c r="M44" i="2"/>
  <c r="Q51" i="2"/>
  <c r="AE46" i="2"/>
  <c r="R44" i="2"/>
  <c r="AH44" i="2"/>
  <c r="U46" i="2"/>
  <c r="K44" i="2"/>
  <c r="AH46" i="2"/>
  <c r="AD46" i="2"/>
  <c r="AE44" i="2"/>
  <c r="W46" i="2"/>
  <c r="Z46" i="2"/>
  <c r="S51" i="2"/>
  <c r="S46" i="2"/>
  <c r="P44" i="2"/>
  <c r="T46" i="2"/>
  <c r="F51" i="2"/>
  <c r="M51" i="2"/>
  <c r="F46" i="2"/>
  <c r="N51" i="2"/>
  <c r="U47" i="2"/>
  <c r="M47" i="2"/>
  <c r="P50" i="2"/>
  <c r="H50" i="2"/>
  <c r="J45" i="2"/>
  <c r="AE51" i="2"/>
  <c r="I51" i="2"/>
  <c r="O51" i="2"/>
  <c r="AB44" i="2"/>
  <c r="G51" i="2"/>
  <c r="AA51" i="2"/>
  <c r="H46" i="2"/>
  <c r="K46" i="2"/>
  <c r="F44" i="2"/>
  <c r="E44" i="2"/>
  <c r="AF50" i="2"/>
  <c r="S50" i="2"/>
  <c r="AB46" i="2"/>
  <c r="L44" i="2"/>
  <c r="P51" i="2"/>
  <c r="M45" i="2"/>
  <c r="T50" i="2"/>
  <c r="G46" i="2"/>
  <c r="AF51" i="2"/>
  <c r="Z51" i="2"/>
  <c r="E51" i="2"/>
  <c r="V46" i="2"/>
  <c r="Q47" i="2"/>
  <c r="AC46" i="2"/>
  <c r="V51" i="2"/>
  <c r="AA44" i="2"/>
  <c r="T51" i="2"/>
  <c r="AB51" i="2"/>
  <c r="AA46" i="2"/>
  <c r="L46" i="2"/>
  <c r="AH50" i="2"/>
  <c r="X50" i="2"/>
  <c r="K51" i="2"/>
  <c r="AC51" i="2"/>
  <c r="W50" i="2"/>
  <c r="H51" i="2"/>
  <c r="AA50" i="2"/>
  <c r="L45" i="2"/>
  <c r="W51" i="2"/>
  <c r="J44" i="2"/>
  <c r="J50" i="2"/>
  <c r="Z50" i="2"/>
  <c r="X44" i="2"/>
  <c r="AH52" i="2"/>
  <c r="AB50" i="2"/>
  <c r="O44" i="2"/>
  <c r="O50" i="2"/>
  <c r="V44" i="2"/>
  <c r="R50" i="2"/>
  <c r="Q50" i="2"/>
  <c r="F50" i="2"/>
  <c r="Y50" i="2"/>
  <c r="AE50" i="2"/>
  <c r="V50" i="2"/>
  <c r="W44" i="2"/>
  <c r="AF44" i="2"/>
  <c r="G44" i="2"/>
  <c r="H44" i="2"/>
  <c r="AG50" i="2"/>
  <c r="E50" i="2"/>
  <c r="I44" i="2"/>
  <c r="AG44" i="2"/>
  <c r="Q45" i="2"/>
  <c r="Q44" i="2" l="1"/>
  <c r="K50" i="2"/>
  <c r="AC50" i="2"/>
  <c r="AC44" i="2"/>
  <c r="M50" i="2"/>
  <c r="AD50" i="2"/>
  <c r="T44" i="2"/>
  <c r="L50" i="2"/>
  <c r="AD44" i="2"/>
  <c r="E52" i="2"/>
  <c r="Q46" i="2"/>
  <c r="R52" i="2"/>
  <c r="K47" i="2"/>
  <c r="AC45" i="2"/>
  <c r="Z47" i="2"/>
  <c r="AF45" i="2"/>
  <c r="Y52" i="2"/>
  <c r="S52" i="2"/>
  <c r="X47" i="2"/>
  <c r="I45" i="2"/>
  <c r="V45" i="2"/>
  <c r="J47" i="2"/>
  <c r="AF46" i="2"/>
  <c r="S47" i="2"/>
  <c r="Y47" i="2"/>
  <c r="W47" i="2"/>
  <c r="O46" i="2"/>
  <c r="H52" i="2"/>
  <c r="F47" i="2"/>
  <c r="AE47" i="2"/>
  <c r="L47" i="2"/>
  <c r="R46" i="2"/>
  <c r="W45" i="2"/>
  <c r="I52" i="2"/>
  <c r="U45" i="2"/>
  <c r="AD48" i="2"/>
  <c r="AF47" i="2"/>
  <c r="AE48" i="2"/>
  <c r="Q48" i="2"/>
  <c r="P52" i="2"/>
  <c r="T45" i="2"/>
  <c r="AA48" i="2"/>
  <c r="T52" i="2"/>
  <c r="X45" i="2"/>
  <c r="I47" i="2"/>
  <c r="AA45" i="2"/>
  <c r="G48" i="2"/>
  <c r="AH47" i="2"/>
  <c r="Z48" i="2"/>
  <c r="V48" i="2"/>
  <c r="W52" i="2"/>
  <c r="W48" i="2"/>
  <c r="J52" i="2"/>
  <c r="AA52" i="2"/>
  <c r="O47" i="2"/>
  <c r="L52" i="2"/>
  <c r="T48" i="2"/>
  <c r="M48" i="2"/>
  <c r="Z52" i="2"/>
  <c r="K48" i="2"/>
  <c r="AG47" i="2"/>
  <c r="AH45" i="2"/>
  <c r="M52" i="2"/>
  <c r="G52" i="2"/>
  <c r="E47" i="2"/>
  <c r="P45" i="2"/>
  <c r="AD47" i="2"/>
  <c r="U48" i="2"/>
  <c r="L48" i="2"/>
  <c r="K52" i="2"/>
  <c r="P47" i="2"/>
  <c r="G45" i="2"/>
  <c r="AG48" i="2"/>
  <c r="N47" i="2"/>
  <c r="Y48" i="2"/>
  <c r="N48" i="2"/>
  <c r="F48" i="2"/>
  <c r="J48" i="2"/>
  <c r="AC48" i="2"/>
  <c r="O48" i="2"/>
  <c r="AF48" i="2"/>
  <c r="AB48" i="2"/>
  <c r="X48" i="2"/>
  <c r="S48" i="2"/>
</calcChain>
</file>

<file path=xl/sharedStrings.xml><?xml version="1.0" encoding="utf-8"?>
<sst xmlns="http://schemas.openxmlformats.org/spreadsheetml/2006/main" count="40" uniqueCount="40">
  <si>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</si>
  <si>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</si>
  <si>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</si>
  <si>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</si>
  <si>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</si>
  <si>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</si>
  <si>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</si>
  <si>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</si>
  <si>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</si>
  <si>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</si>
  <si>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</si>
  <si>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</si>
  <si>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</si>
  <si>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ACTIVITY</t>
  </si>
  <si>
    <t>START</t>
  </si>
  <si>
    <t>END</t>
  </si>
  <si>
    <t>NOTES</t>
  </si>
  <si>
    <t>PROJECT TIMELINE</t>
  </si>
  <si>
    <t>Project End</t>
  </si>
  <si>
    <t xml:space="preserve">ENTER START DATE: </t>
  </si>
  <si>
    <t># of rows</t>
  </si>
  <si>
    <t>Chart showing project activities with a scrollable timeline is in this cell.</t>
  </si>
  <si>
    <t>Partnering &amp; Brainstorming</t>
  </si>
  <si>
    <t>LaTeX Documentation 1</t>
  </si>
  <si>
    <t>Project Scope Established</t>
  </si>
  <si>
    <t>LaTeX Documentation 2</t>
  </si>
  <si>
    <t>corrections made</t>
  </si>
  <si>
    <t>financial planner idea</t>
  </si>
  <si>
    <t>Presentation 1</t>
  </si>
  <si>
    <t>Interface Mock-ups</t>
  </si>
  <si>
    <t>presenting proposal to class</t>
  </si>
  <si>
    <t>UML Layouts</t>
  </si>
  <si>
    <t>Basic UI Design</t>
  </si>
  <si>
    <t>basic calendar layout and widget things</t>
  </si>
  <si>
    <t>Presentation 2</t>
  </si>
  <si>
    <t>show that the project works vaguely</t>
  </si>
  <si>
    <t>LaTeX Documentation 3</t>
  </si>
  <si>
    <t>including timeline</t>
  </si>
  <si>
    <t>LaTeX Documentation 4</t>
  </si>
  <si>
    <t>penultimate writeup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</si>
</sst>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yyyy"/>
  </numFmts>
  <fonts count="8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</borders>
  <cellStyleXfs count="14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</cellStyleXfs>
  <cellXfs count="13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2" borderId="0" xfId="0" applyFill="1">
      <alignment horizontal="left" vertical="center" wrapText="1" indent="1"/>
    </xf>
    <xf numFmtId="14" fontId="0" fillId="0" borderId="0" xfId="0" applyNumberFormat="1" applyAlignment="1">
      <alignment horizontal="left" vertical="center" indent="1"/>
    </xf>
    <xf numFmtId="0" fontId="5" fillId="3" borderId="1" xfId="1">
      <alignment horizontal="left" vertical="center"/>
    </xf>
    <xf numFmtId="0" fontId="0" fillId="0" borderId="0" xfId="0" applyAlignment="1">
      <alignment vertical="center"/>
    </xf>
    <xf numFmtId="0" fontId="6" fillId="0" borderId="0" xfId="2" applyAlignment="1">
      <alignment horizontal="right" vertical="center"/>
    </xf>
    <xf numFmtId="14" fontId="7" fillId="11" borderId="0" xfId="13" applyNumberFormat="1" applyAlignment="1">
      <alignment horizontal="center" vertical="center"/>
    </xf>
    <xf numFmtId="0" fontId="0" fillId="0" borderId="0" xfId="3" applyFont="1" applyBorder="1" applyAlignment="1">
      <alignment horizontal="left" vertical="center" indent="1"/>
    </xf>
    <xf numFmtId="0" fontId="5" fillId="3" borderId="1" xfId="1">
      <alignment horizontal="left" vertical="center"/>
    </xf>
    <xf numFmtId="0" fontId="3" fillId="0" borderId="3" xfId="3" applyBorder="1" applyAlignment="1">
      <alignment horizontal="center" vertical="center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43713</c:v>
                </c:pt>
                <c:pt idx="1">
                  <c:v>43714</c:v>
                </c:pt>
                <c:pt idx="2">
                  <c:v>43715</c:v>
                </c:pt>
                <c:pt idx="3">
                  <c:v>43716</c:v>
                </c:pt>
                <c:pt idx="4">
                  <c:v>43717</c:v>
                </c:pt>
                <c:pt idx="5">
                  <c:v>43718</c:v>
                </c:pt>
                <c:pt idx="6">
                  <c:v>43719</c:v>
                </c:pt>
                <c:pt idx="7">
                  <c:v>43720</c:v>
                </c:pt>
                <c:pt idx="8">
                  <c:v>43721</c:v>
                </c:pt>
                <c:pt idx="9">
                  <c:v>43722</c:v>
                </c:pt>
                <c:pt idx="10">
                  <c:v>43723</c:v>
                </c:pt>
                <c:pt idx="11">
                  <c:v>43724</c:v>
                </c:pt>
                <c:pt idx="12">
                  <c:v>43725</c:v>
                </c:pt>
                <c:pt idx="13">
                  <c:v>43726</c:v>
                </c:pt>
                <c:pt idx="14">
                  <c:v>43727</c:v>
                </c:pt>
                <c:pt idx="15">
                  <c:v>43728</c:v>
                </c:pt>
                <c:pt idx="16">
                  <c:v>43729</c:v>
                </c:pt>
                <c:pt idx="17">
                  <c:v>43730</c:v>
                </c:pt>
                <c:pt idx="18">
                  <c:v>43731</c:v>
                </c:pt>
                <c:pt idx="19">
                  <c:v>43732</c:v>
                </c:pt>
                <c:pt idx="20">
                  <c:v>43733</c:v>
                </c:pt>
                <c:pt idx="21">
                  <c:v>43734</c:v>
                </c:pt>
                <c:pt idx="22">
                  <c:v>43735</c:v>
                </c:pt>
                <c:pt idx="23">
                  <c:v>43736</c:v>
                </c:pt>
                <c:pt idx="24">
                  <c:v>43737</c:v>
                </c:pt>
                <c:pt idx="25">
                  <c:v>43738</c:v>
                </c:pt>
                <c:pt idx="26">
                  <c:v>43739</c:v>
                </c:pt>
                <c:pt idx="27">
                  <c:v>43740</c:v>
                </c:pt>
                <c:pt idx="28">
                  <c:v>43741</c:v>
                </c:pt>
                <c:pt idx="29">
                  <c:v>43742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43713</c:v>
                </c:pt>
                <c:pt idx="1">
                  <c:v>43714</c:v>
                </c:pt>
                <c:pt idx="2">
                  <c:v>43715</c:v>
                </c:pt>
                <c:pt idx="3">
                  <c:v>43716</c:v>
                </c:pt>
                <c:pt idx="4">
                  <c:v>43717</c:v>
                </c:pt>
                <c:pt idx="5">
                  <c:v>43718</c:v>
                </c:pt>
                <c:pt idx="6">
                  <c:v>43719</c:v>
                </c:pt>
                <c:pt idx="7">
                  <c:v>43720</c:v>
                </c:pt>
                <c:pt idx="8">
                  <c:v>43721</c:v>
                </c:pt>
                <c:pt idx="9">
                  <c:v>43722</c:v>
                </c:pt>
                <c:pt idx="10">
                  <c:v>43723</c:v>
                </c:pt>
                <c:pt idx="11">
                  <c:v>43724</c:v>
                </c:pt>
                <c:pt idx="12">
                  <c:v>43725</c:v>
                </c:pt>
                <c:pt idx="13">
                  <c:v>43726</c:v>
                </c:pt>
                <c:pt idx="14">
                  <c:v>43727</c:v>
                </c:pt>
                <c:pt idx="15">
                  <c:v>43728</c:v>
                </c:pt>
                <c:pt idx="16">
                  <c:v>43729</c:v>
                </c:pt>
                <c:pt idx="17">
                  <c:v>43730</c:v>
                </c:pt>
                <c:pt idx="18">
                  <c:v>43731</c:v>
                </c:pt>
                <c:pt idx="19">
                  <c:v>43732</c:v>
                </c:pt>
                <c:pt idx="20">
                  <c:v>43733</c:v>
                </c:pt>
                <c:pt idx="21">
                  <c:v>43734</c:v>
                </c:pt>
                <c:pt idx="22">
                  <c:v>43735</c:v>
                </c:pt>
                <c:pt idx="23">
                  <c:v>43736</c:v>
                </c:pt>
                <c:pt idx="24">
                  <c:v>43737</c:v>
                </c:pt>
                <c:pt idx="25">
                  <c:v>43738</c:v>
                </c:pt>
                <c:pt idx="26">
                  <c:v>43739</c:v>
                </c:pt>
                <c:pt idx="27">
                  <c:v>43740</c:v>
                </c:pt>
                <c:pt idx="28">
                  <c:v>43741</c:v>
                </c:pt>
                <c:pt idx="29">
                  <c:v>43742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43713</c:v>
                </c:pt>
                <c:pt idx="1">
                  <c:v>43714</c:v>
                </c:pt>
                <c:pt idx="2">
                  <c:v>43715</c:v>
                </c:pt>
                <c:pt idx="3">
                  <c:v>43716</c:v>
                </c:pt>
                <c:pt idx="4">
                  <c:v>43717</c:v>
                </c:pt>
                <c:pt idx="5">
                  <c:v>43718</c:v>
                </c:pt>
                <c:pt idx="6">
                  <c:v>43719</c:v>
                </c:pt>
                <c:pt idx="7">
                  <c:v>43720</c:v>
                </c:pt>
                <c:pt idx="8">
                  <c:v>43721</c:v>
                </c:pt>
                <c:pt idx="9">
                  <c:v>43722</c:v>
                </c:pt>
                <c:pt idx="10">
                  <c:v>43723</c:v>
                </c:pt>
                <c:pt idx="11">
                  <c:v>43724</c:v>
                </c:pt>
                <c:pt idx="12">
                  <c:v>43725</c:v>
                </c:pt>
                <c:pt idx="13">
                  <c:v>43726</c:v>
                </c:pt>
                <c:pt idx="14">
                  <c:v>43727</c:v>
                </c:pt>
                <c:pt idx="15">
                  <c:v>43728</c:v>
                </c:pt>
                <c:pt idx="16">
                  <c:v>43729</c:v>
                </c:pt>
                <c:pt idx="17">
                  <c:v>43730</c:v>
                </c:pt>
                <c:pt idx="18">
                  <c:v>43731</c:v>
                </c:pt>
                <c:pt idx="19">
                  <c:v>43732</c:v>
                </c:pt>
                <c:pt idx="20">
                  <c:v>43733</c:v>
                </c:pt>
                <c:pt idx="21">
                  <c:v>43734</c:v>
                </c:pt>
                <c:pt idx="22">
                  <c:v>43735</c:v>
                </c:pt>
                <c:pt idx="23">
                  <c:v>43736</c:v>
                </c:pt>
                <c:pt idx="24">
                  <c:v>43737</c:v>
                </c:pt>
                <c:pt idx="25">
                  <c:v>43738</c:v>
                </c:pt>
                <c:pt idx="26">
                  <c:v>43739</c:v>
                </c:pt>
                <c:pt idx="27">
                  <c:v>43740</c:v>
                </c:pt>
                <c:pt idx="28">
                  <c:v>43741</c:v>
                </c:pt>
                <c:pt idx="29">
                  <c:v>43742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43713</c:v>
                </c:pt>
                <c:pt idx="1">
                  <c:v>43714</c:v>
                </c:pt>
                <c:pt idx="2">
                  <c:v>43715</c:v>
                </c:pt>
                <c:pt idx="3">
                  <c:v>43716</c:v>
                </c:pt>
                <c:pt idx="4">
                  <c:v>43717</c:v>
                </c:pt>
                <c:pt idx="5">
                  <c:v>43718</c:v>
                </c:pt>
                <c:pt idx="6">
                  <c:v>43719</c:v>
                </c:pt>
                <c:pt idx="7">
                  <c:v>43720</c:v>
                </c:pt>
                <c:pt idx="8">
                  <c:v>43721</c:v>
                </c:pt>
                <c:pt idx="9">
                  <c:v>43722</c:v>
                </c:pt>
                <c:pt idx="10">
                  <c:v>43723</c:v>
                </c:pt>
                <c:pt idx="11">
                  <c:v>43724</c:v>
                </c:pt>
                <c:pt idx="12">
                  <c:v>43725</c:v>
                </c:pt>
                <c:pt idx="13">
                  <c:v>43726</c:v>
                </c:pt>
                <c:pt idx="14">
                  <c:v>43727</c:v>
                </c:pt>
                <c:pt idx="15">
                  <c:v>43728</c:v>
                </c:pt>
                <c:pt idx="16">
                  <c:v>43729</c:v>
                </c:pt>
                <c:pt idx="17">
                  <c:v>43730</c:v>
                </c:pt>
                <c:pt idx="18">
                  <c:v>43731</c:v>
                </c:pt>
                <c:pt idx="19">
                  <c:v>43732</c:v>
                </c:pt>
                <c:pt idx="20">
                  <c:v>43733</c:v>
                </c:pt>
                <c:pt idx="21">
                  <c:v>43734</c:v>
                </c:pt>
                <c:pt idx="22">
                  <c:v>43735</c:v>
                </c:pt>
                <c:pt idx="23">
                  <c:v>43736</c:v>
                </c:pt>
                <c:pt idx="24">
                  <c:v>43737</c:v>
                </c:pt>
                <c:pt idx="25">
                  <c:v>43738</c:v>
                </c:pt>
                <c:pt idx="26">
                  <c:v>43739</c:v>
                </c:pt>
                <c:pt idx="27">
                  <c:v>43740</c:v>
                </c:pt>
                <c:pt idx="28">
                  <c:v>43741</c:v>
                </c:pt>
                <c:pt idx="29">
                  <c:v>43742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bg1"/>
              </a:solidFill>
            </a:ln>
          </c:spPr>
          <c:marker>
            <c:symbol val="square"/>
            <c:size val="14"/>
            <c:spPr>
              <a:solidFill>
                <a:schemeClr val="bg1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43713</c:v>
                </c:pt>
                <c:pt idx="1">
                  <c:v>43714</c:v>
                </c:pt>
                <c:pt idx="2">
                  <c:v>43715</c:v>
                </c:pt>
                <c:pt idx="3">
                  <c:v>43716</c:v>
                </c:pt>
                <c:pt idx="4">
                  <c:v>43717</c:v>
                </c:pt>
                <c:pt idx="5">
                  <c:v>43718</c:v>
                </c:pt>
                <c:pt idx="6">
                  <c:v>43719</c:v>
                </c:pt>
                <c:pt idx="7">
                  <c:v>43720</c:v>
                </c:pt>
                <c:pt idx="8">
                  <c:v>43721</c:v>
                </c:pt>
                <c:pt idx="9">
                  <c:v>43722</c:v>
                </c:pt>
                <c:pt idx="10">
                  <c:v>43723</c:v>
                </c:pt>
                <c:pt idx="11">
                  <c:v>43724</c:v>
                </c:pt>
                <c:pt idx="12">
                  <c:v>43725</c:v>
                </c:pt>
                <c:pt idx="13">
                  <c:v>43726</c:v>
                </c:pt>
                <c:pt idx="14">
                  <c:v>43727</c:v>
                </c:pt>
                <c:pt idx="15">
                  <c:v>43728</c:v>
                </c:pt>
                <c:pt idx="16">
                  <c:v>43729</c:v>
                </c:pt>
                <c:pt idx="17">
                  <c:v>43730</c:v>
                </c:pt>
                <c:pt idx="18">
                  <c:v>43731</c:v>
                </c:pt>
                <c:pt idx="19">
                  <c:v>43732</c:v>
                </c:pt>
                <c:pt idx="20">
                  <c:v>43733</c:v>
                </c:pt>
                <c:pt idx="21">
                  <c:v>43734</c:v>
                </c:pt>
                <c:pt idx="22">
                  <c:v>43735</c:v>
                </c:pt>
                <c:pt idx="23">
                  <c:v>43736</c:v>
                </c:pt>
                <c:pt idx="24">
                  <c:v>43737</c:v>
                </c:pt>
                <c:pt idx="25">
                  <c:v>43738</c:v>
                </c:pt>
                <c:pt idx="26">
                  <c:v>43739</c:v>
                </c:pt>
                <c:pt idx="27">
                  <c:v>43740</c:v>
                </c:pt>
                <c:pt idx="28">
                  <c:v>43741</c:v>
                </c:pt>
                <c:pt idx="29">
                  <c:v>43742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#N/A</c:v>
                </c:pt>
              </c:strCache>
            </c:strRef>
          </c:tx>
          <c:spPr>
            <a:ln w="228600">
              <a:solidFill>
                <a:schemeClr val="bg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noFill/>
            </a:ln>
          </c:spPr>
          <c:marker>
            <c:symbol val="none"/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#N/A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5.3000000000000007</c:v>
                </c:pt>
                <c:pt idx="1">
                  <c:v>5.3000000000000007</c:v>
                </c:pt>
                <c:pt idx="2">
                  <c:v>5.3000000000000007</c:v>
                </c:pt>
                <c:pt idx="3">
                  <c:v>5.3000000000000007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PARTNERING &amp; BRAINSTORMING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4.3000000000000007</c:v>
                </c:pt>
                <c:pt idx="18">
                  <c:v>4.3000000000000007</c:v>
                </c:pt>
                <c:pt idx="19">
                  <c:v>4.3000000000000007</c:v>
                </c:pt>
                <c:pt idx="20">
                  <c:v>4.3000000000000007</c:v>
                </c:pt>
                <c:pt idx="21">
                  <c:v>4.3000000000000007</c:v>
                </c:pt>
                <c:pt idx="22">
                  <c:v>4.3000000000000007</c:v>
                </c:pt>
                <c:pt idx="23">
                  <c:v>4.3000000000000007</c:v>
                </c:pt>
                <c:pt idx="24">
                  <c:v>4.3000000000000007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LATEX DOCUMENTATION 1</c:v>
                </c:pt>
              </c:strCache>
            </c:strRef>
          </c:tx>
          <c:spPr>
            <a:ln cap="sq"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4.3000000000000007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3.3000000000000007</c:v>
                </c:pt>
                <c:pt idx="25">
                  <c:v>3.3000000000000007</c:v>
                </c:pt>
                <c:pt idx="26">
                  <c:v>3.3000000000000007</c:v>
                </c:pt>
                <c:pt idx="27">
                  <c:v>3.3000000000000007</c:v>
                </c:pt>
                <c:pt idx="28">
                  <c:v>3.3000000000000007</c:v>
                </c:pt>
                <c:pt idx="29">
                  <c:v>3.3000000000000007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PROJECT SCOPE ESTABLISHED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Sep 2019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Oct 2019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Oct 2019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0.5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Sep 2019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calcs!$E$72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{B1907344-C67C-4240-A137-18EC31292701}</c15:txfldGUID>
                      <c15:f>calcs!$E$72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layout/>
              <c:tx>
                <c:strRef>
                  <c:f>calcs!$F$72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{7FB0FE74-DF36-4EF4-BFD2-946BE6AE1E63}</c15:txfldGUID>
                      <c15:f>calcs!$F$72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layout/>
              <c:tx>
                <c:strRef>
                  <c:f>calcs!$G$72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{EE0F0A06-511C-45CB-9F61-5D92163B6739}</c15:txfldGUID>
                      <c15:f>calcs!$G$72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layout/>
              <c:tx>
                <c:strRef>
                  <c:f>calcs!$H$72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{5D2FADB1-825C-4CC5-ABA6-47E75A67B35A}</c15:txfldGUID>
                      <c15:f>calcs!$H$72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layout/>
              <c:tx>
                <c:strRef>
                  <c:f>calcs!$I$72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{351745B9-CE42-4621-9F12-ECFBF4655CF4}</c15:txfldGUID>
                      <c15:f>calcs!$I$72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layout/>
              <c:tx>
                <c:strRef>
                  <c:f>calcs!$J$72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{DEA4DF36-2C29-47D5-8D93-D4C0394DECA0}</c15:txfldGUID>
                      <c15:f>calcs!$J$72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layout/>
              <c:tx>
                <c:strRef>
                  <c:f>calcs!$K$72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{F2B2639E-CDB6-410E-8214-4C04125E2A4F}</c15:txfldGUID>
                      <c15:f>calcs!$K$72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layout/>
              <c:tx>
                <c:strRef>
                  <c:f>calcs!$L$72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{FEB0FC8F-4FDA-4F05-8F5F-A56F61564655}</c15:txfldGUID>
                      <c15:f>calcs!$L$72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layout/>
              <c:tx>
                <c:strRef>
                  <c:f>calcs!$M$72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{CC76E3B9-78BD-4358-AA33-5E111CF1FA8F}</c15:txfldGUID>
                      <c15:f>calcs!$M$72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layout/>
              <c:tx>
                <c:strRef>
                  <c:f>calcs!$N$72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{038C26BE-F5D1-4EC9-885A-EF608C67F0AB}</c15:txfldGUID>
                      <c15:f>calcs!$N$72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layout/>
              <c:tx>
                <c:strRef>
                  <c:f>calcs!$O$72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{E2CE93C5-8A74-40D8-BBDC-8890185EC12F}</c15:txfldGUID>
                      <c15:f>calcs!$O$72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layout/>
              <c:tx>
                <c:strRef>
                  <c:f>calcs!$P$72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{A3C8D572-4DEE-4469-9B11-4A8F56787A17}</c15:txfldGUID>
                      <c15:f>calcs!$P$72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layout/>
              <c:tx>
                <c:strRef>
                  <c:f>calcs!$Q$72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{747E5B4B-05BD-4BBB-9030-FB62465BC77B}</c15:txfldGUID>
                      <c15:f>calcs!$Q$72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layout/>
              <c:tx>
                <c:strRef>
                  <c:f>calcs!$R$72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{71DC3D67-D9C2-4ACF-8DE7-529CFC0D3DC6}</c15:txfldGUID>
                      <c15:f>calcs!$R$72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layout/>
              <c:tx>
                <c:strRef>
                  <c:f>calcs!$S$72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{624EFDFA-4620-4A8E-8B18-A38E52913C1A}</c15:txfldGUID>
                      <c15:f>calcs!$S$72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layout/>
              <c:tx>
                <c:strRef>
                  <c:f>calcs!$T$72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{5790453A-FE26-42CA-954C-BB95C5CD40FA}</c15:txfldGUID>
                      <c15:f>calcs!$T$72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layout/>
              <c:tx>
                <c:strRef>
                  <c:f>calcs!$U$72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{DD0EEDAB-507E-4952-B311-E4BFD29869A0}</c15:txfldGUID>
                      <c15:f>calcs!$U$72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layout/>
              <c:tx>
                <c:strRef>
                  <c:f>calcs!$V$72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{2347195A-6AB4-4F75-9C31-1F056360DB56}</c15:txfldGUID>
                      <c15:f>calcs!$V$72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layout/>
              <c:tx>
                <c:strRef>
                  <c:f>calcs!$W$72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{074DE19A-1044-45D1-A090-28B2B6C89748}</c15:txfldGUID>
                      <c15:f>calcs!$W$72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layout/>
              <c:tx>
                <c:strRef>
                  <c:f>calcs!$X$72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{98621D87-F8C9-42AE-903C-71302EE7EAD3}</c15:txfldGUID>
                      <c15:f>calcs!$X$72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layout/>
              <c:tx>
                <c:strRef>
                  <c:f>calcs!$Y$72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{03A0B14B-3DDA-47FB-9E6D-533A0C5D4D53}</c15:txfldGUID>
                      <c15:f>calcs!$Y$72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layout/>
              <c:tx>
                <c:strRef>
                  <c:f>calcs!$Z$72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{60919BA9-EC89-4609-A462-8A848DD27366}</c15:txfldGUID>
                      <c15:f>calcs!$Z$72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layout/>
              <c:tx>
                <c:strRef>
                  <c:f>calcs!$AA$72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{CD07B6DC-BACB-4352-BFBD-1128D2CADD81}</c15:txfldGUID>
                      <c15:f>calcs!$AA$72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layout/>
              <c:tx>
                <c:strRef>
                  <c:f>calcs!$AB$72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{4985242D-EE7C-4E93-982B-F6173111D9D2}</c15:txfldGUID>
                      <c15:f>calcs!$AB$72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layout/>
              <c:tx>
                <c:strRef>
                  <c:f>calcs!$AC$72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{4E603FF7-5191-4EAB-87A3-4C11EF50C647}</c15:txfldGUID>
                      <c15:f>calcs!$AC$72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layout/>
              <c:tx>
                <c:strRef>
                  <c:f>calcs!$AD$72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{D05CB611-5C4D-492B-AF17-2AC55572DF42}</c15:txfldGUID>
                      <c15:f>calcs!$AD$72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layout/>
              <c:tx>
                <c:strRef>
                  <c:f>calcs!$AE$72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{7269095A-4E07-4E47-A31A-06D9DF59CA56}</c15:txfldGUID>
                      <c15:f>calcs!$AE$72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layout/>
              <c:tx>
                <c:strRef>
                  <c:f>calcs!$AF$72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{0029A868-BB31-4F02-AC0B-345465BC7B3E}</c15:txfldGUID>
                      <c15:f>calcs!$AF$72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layout/>
              <c:tx>
                <c:strRef>
                  <c:f>calcs!$AG$72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{CE71FF7D-F630-4A11-B1D1-4095A9BF08FF}</c15:txfldGUID>
                      <c15:f>calcs!$AG$72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layout/>
              <c:tx>
                <c:strRef>
                  <c:f>calcs!$AH$72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{5FB4D70A-CD28-4C9C-ACAE-978F3C5FE460}</c15:txfldGUID>
                      <c15:f>calcs!$AH$72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strRef>
                  <c:f>calcs!$E$70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{C108E296-EB9D-4981-B429-AF70D74D78A2}</c15:txfldGUID>
                      <c15:f>calcs!$E$70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layout/>
              <c:tx>
                <c:strRef>
                  <c:f>calcs!$F$70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{6F958A22-9139-4CD8-93C8-4A0E03F985E5}</c15:txfldGUID>
                      <c15:f>calcs!$F$70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layout/>
              <c:tx>
                <c:strRef>
                  <c:f>calcs!$G$70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{AF17D408-35EA-42C9-A210-CE54072D13C3}</c15:txfldGUID>
                      <c15:f>calcs!$G$70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layout/>
              <c:tx>
                <c:strRef>
                  <c:f>calcs!$H$70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{3F6F63C9-242D-4A0A-A229-D106C8DBC1C1}</c15:txfldGUID>
                      <c15:f>calcs!$H$70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layout/>
              <c:tx>
                <c:strRef>
                  <c:f>calcs!$I$70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{44BEFF4A-F6D0-438D-91F3-C38BEADE57E9}</c15:txfldGUID>
                      <c15:f>calcs!$I$70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layout/>
              <c:tx>
                <c:strRef>
                  <c:f>calcs!$J$70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{D9B57202-C9BD-4D01-AF25-579EAD35A8B6}</c15:txfldGUID>
                      <c15:f>calcs!$J$70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layout/>
              <c:tx>
                <c:strRef>
                  <c:f>calcs!$K$70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{2E19D1AC-14F4-4C5B-B291-F06D9D353416}</c15:txfldGUID>
                      <c15:f>calcs!$K$70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layout/>
              <c:tx>
                <c:strRef>
                  <c:f>calcs!$L$70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{76260412-B1C0-4FA6-8A0D-B1718406EE7A}</c15:txfldGUID>
                      <c15:f>calcs!$L$70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layout/>
              <c:tx>
                <c:strRef>
                  <c:f>calcs!$M$70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{6D71727B-5691-4A33-AD7A-23DA98FA9F92}</c15:txfldGUID>
                      <c15:f>calcs!$M$70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layout/>
              <c:tx>
                <c:strRef>
                  <c:f>calcs!$N$70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{41A0D359-C874-48A6-B73B-90F1457E1DA6}</c15:txfldGUID>
                      <c15:f>calcs!$N$70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layout/>
              <c:tx>
                <c:strRef>
                  <c:f>calcs!$O$70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{D0D1C6FA-4DDC-4D53-8575-40019A29BD06}</c15:txfldGUID>
                      <c15:f>calcs!$O$70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layout/>
              <c:tx>
                <c:strRef>
                  <c:f>calcs!$P$70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{10C0C692-00A9-466C-AD3D-EB8C85A9BA83}</c15:txfldGUID>
                      <c15:f>calcs!$P$70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layout/>
              <c:tx>
                <c:strRef>
                  <c:f>calcs!$Q$70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{12962FA9-BB66-4A63-BA90-6F6083AF70B3}</c15:txfldGUID>
                      <c15:f>calcs!$Q$70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layout/>
              <c:tx>
                <c:strRef>
                  <c:f>calcs!$R$70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{FD27C8DC-5375-4D9B-9792-0F92410C2BFA}</c15:txfldGUID>
                      <c15:f>calcs!$R$70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layout/>
              <c:tx>
                <c:strRef>
                  <c:f>calcs!$S$70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{4179F873-CAC1-4C09-A065-7D4AB6E00521}</c15:txfldGUID>
                      <c15:f>calcs!$S$70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layout/>
              <c:tx>
                <c:strRef>
                  <c:f>calcs!$T$70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{8B614FA4-9CE4-42FB-82C5-FE791C8D598D}</c15:txfldGUID>
                      <c15:f>calcs!$T$70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layout/>
              <c:tx>
                <c:strRef>
                  <c:f>calcs!$U$70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{29102A39-D507-4156-B4DD-B81B4F52C230}</c15:txfldGUID>
                      <c15:f>calcs!$U$70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layout/>
              <c:tx>
                <c:strRef>
                  <c:f>calcs!$V$70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{BB2A1235-CD19-4BD3-8116-6B53F5989F87}</c15:txfldGUID>
                      <c15:f>calcs!$V$70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layout/>
              <c:tx>
                <c:strRef>
                  <c:f>calcs!$W$70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{11829C7F-9ACC-463B-88E2-3F0C9924131A}</c15:txfldGUID>
                      <c15:f>calcs!$W$70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layout/>
              <c:tx>
                <c:strRef>
                  <c:f>calcs!$X$70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{516CE411-3BC9-4FA4-A9B4-1CE3C671A61A}</c15:txfldGUID>
                      <c15:f>calcs!$X$70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layout/>
              <c:tx>
                <c:strRef>
                  <c:f>calcs!$Y$70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{0F4BF786-0CC3-419B-B77D-4E80286B0A5F}</c15:txfldGUID>
                      <c15:f>calcs!$Y$70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layout/>
              <c:tx>
                <c:strRef>
                  <c:f>calcs!$Z$70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{74FC716F-FA30-4CB9-B041-2C0B88B1E7A5}</c15:txfldGUID>
                      <c15:f>calcs!$Z$70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layout/>
              <c:tx>
                <c:strRef>
                  <c:f>calcs!$AA$70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{D77E471A-2137-48C9-AA9F-40A356CBC6A8}</c15:txfldGUID>
                      <c15:f>calcs!$AA$70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layout/>
              <c:tx>
                <c:strRef>
                  <c:f>calcs!$AB$70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{7874B4E0-388C-497E-B0B6-474003AE562B}</c15:txfldGUID>
                      <c15:f>calcs!$AB$70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layout/>
              <c:tx>
                <c:strRef>
                  <c:f>calcs!$AC$70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{CB02BCEB-3B49-436A-B88B-40052413874A}</c15:txfldGUID>
                      <c15:f>calcs!$AC$70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layout/>
              <c:tx>
                <c:strRef>
                  <c:f>calcs!$AD$70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{F36C4176-83CB-4540-B5B6-D58A863FF5EB}</c15:txfldGUID>
                      <c15:f>calcs!$AD$70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layout/>
              <c:tx>
                <c:strRef>
                  <c:f>calcs!$AE$70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{1AFC544F-812A-4EC9-9385-973144551E14}</c15:txfldGUID>
                      <c15:f>calcs!$AE$70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layout/>
              <c:tx>
                <c:strRef>
                  <c:f>calcs!$AF$70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{7184A0A4-9460-4B6F-B295-963473812CE7}</c15:txfldGUID>
                      <c15:f>calcs!$AF$70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layout/>
              <c:tx>
                <c:strRef>
                  <c:f>calcs!$AG$70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{331FC590-DBBD-4CB0-A9AB-50297B51E010}</c15:txfldGUID>
                      <c15:f>calcs!$AG$70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layout/>
              <c:tx>
                <c:strRef>
                  <c:f>calcs!$AH$70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{C633C9ED-B1BF-456F-9DD8-EA859A98CDCD}</c15:txfldGUID>
                      <c15:f>calcs!$AH$70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Sep 2019 - Top Band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Oct 2019 - Top Band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50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en-US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85725</xdr:rowOff>
    </xdr:from>
    <xdr:to>
      <xdr:col>6</xdr:col>
      <xdr:colOff>85725</xdr:colOff>
      <xdr:row>1</xdr:row>
      <xdr:rowOff>3637276</xdr:rowOff>
    </xdr:to>
    <xdr:graphicFrame macro="">
      <xdr:nvGraphicFramePr>
        <xdr:cNvPr id="7" name="TimelineChart" descr="Scrollable timeline of project activiti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6</xdr:col>
      <xdr:colOff>75496</xdr:colOff>
      <xdr:row>1</xdr:row>
      <xdr:rowOff>3828886</xdr:rowOff>
    </xdr:to>
    <xdr:grpSp>
      <xdr:nvGrpSpPr>
        <xdr:cNvPr id="5" name="Group 4" descr="Scroll b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25877" y="4038600"/>
          <a:ext cx="8988869" cy="228436"/>
          <a:chOff x="306828" y="4108026"/>
          <a:chExt cx="8729080" cy="223568"/>
        </a:xfrm>
      </xdr:grpSpPr>
      <xdr:sp macro="" textlink="">
        <xdr:nvSpPr>
          <xdr:cNvPr id="2" name="Rectangle 1" descr="Rectangle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6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id="1" name="Activities" displayName="Activities" ref="B4:F16" totalsRowShown="0">
  <autoFilter ref="B4:F16"/>
  <sortState ref="C19:F24">
    <sortCondition ref="D18:D24"/>
  </sortState>
  <tableColumns count="5">
    <tableColumn id="5" name="Id">
      <calculatedColumnFormula>ROW(B5)-calcs!$D$5</calculatedColumnFormula>
    </tableColumn>
    <tableColumn id="1" name="ACTIVITY" dataCellStyle="Normal"/>
    <tableColumn id="2" name="START">
      <calculatedColumnFormula>D4+10</calculatedColumnFormula>
    </tableColumn>
    <tableColumn id="3" name="END">
      <calculatedColumnFormula>Activities[[#This Row],[START]]+2</calculatedColumnFormula>
    </tableColumn>
    <tableColumn id="4" name="NOTES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6" tint="-0.249977111117893"/>
    <pageSetUpPr autoPageBreaks="0" fitToPage="1"/>
  </sheetPr>
  <dimension ref="A1:G16"/>
  <sheetViews>
    <sheetView showGridLines="0" tabSelected="1" zoomScaleNormal="100" workbookViewId="0">
      <selection activeCell="G16" sqref="G16"/>
    </sheetView>
  </sheetViews>
  <sheetFormatPr defaultColWidth="9.140625" defaultRowHeight="35.1" customHeight="1" x14ac:dyDescent="0.25"/>
  <cols>
    <col min="1" max="1" width="4.5703125" customWidth="1"/>
    <col min="2" max="2" width="7" hidden="1" customWidth="1"/>
    <col min="3" max="3" width="31" customWidth="1"/>
    <col min="4" max="5" width="18.42578125" customWidth="1"/>
    <col min="6" max="6" width="66.140625" customWidth="1"/>
    <col min="7" max="7" width="4.5703125" customWidth="1"/>
    <col min="8" max="8" width="4.7109375" customWidth="1"/>
  </cols>
  <sheetData>
    <row r="1" spans="1:7" s="4" customFormat="1" ht="35.1" customHeight="1" thickBot="1" x14ac:dyDescent="0.3">
      <c r="A1" s="6"/>
      <c r="B1" s="6"/>
      <c r="C1" s="11" t="s">
        <v>17</v>
      </c>
      <c r="D1" s="11"/>
      <c r="E1" s="11"/>
      <c r="F1" s="11"/>
      <c r="G1" s="11"/>
    </row>
    <row r="2" spans="1:7" ht="315.95" customHeight="1" thickTop="1" x14ac:dyDescent="0.25">
      <c r="C2" s="12" t="s">
        <v>21</v>
      </c>
      <c r="D2" s="12"/>
      <c r="E2" s="12"/>
      <c r="F2" s="12"/>
      <c r="G2" s="12"/>
    </row>
    <row r="3" spans="1:7" s="7" customFormat="1" ht="35.1" customHeight="1" x14ac:dyDescent="0.25">
      <c r="C3" s="8" t="s">
        <v>19</v>
      </c>
      <c r="D3" s="9">
        <v>43713</v>
      </c>
    </row>
    <row r="4" spans="1:7" ht="21" customHeight="1" x14ac:dyDescent="0.25">
      <c r="B4" t="s">
        <v>5</v>
      </c>
      <c r="C4" s="10" t="s">
        <v>13</v>
      </c>
      <c r="D4" s="10" t="s">
        <v>14</v>
      </c>
      <c r="E4" s="10" t="s">
        <v>15</v>
      </c>
      <c r="F4" s="10" t="s">
        <v>16</v>
      </c>
    </row>
    <row r="5" spans="1:7" ht="35.1" customHeight="1" x14ac:dyDescent="0.25">
      <c r="B5">
        <f>ROW(B5)-calcs!$D$5</f>
        <v>-7</v>
      </c>
      <c r="C5" t="s">
        <v>22</v>
      </c>
      <c r="D5" s="5">
        <v>43709</v>
      </c>
      <c r="E5" s="5">
        <f>Activities[[#This Row],[START]]+7</f>
        <v>43716</v>
      </c>
      <c r="F5" t="s">
        <v>27</v>
      </c>
    </row>
    <row r="6" spans="1:7" ht="35.1" customHeight="1" x14ac:dyDescent="0.25">
      <c r="B6">
        <f>ROW(B6)-calcs!$D$5</f>
        <v>-6</v>
      </c>
      <c r="C6" t="s">
        <v>23</v>
      </c>
      <c r="D6" s="5">
        <v>43730</v>
      </c>
      <c r="E6" s="5">
        <f>Activities[[#This Row],[START]]+7</f>
        <v>43737</v>
      </c>
    </row>
    <row r="7" spans="1:7" ht="35.1" customHeight="1" x14ac:dyDescent="0.25">
      <c r="B7">
        <f>ROW(B7)-calcs!$D$5</f>
        <v>-5</v>
      </c>
      <c r="C7" t="s">
        <v>24</v>
      </c>
      <c r="D7" s="5">
        <v>43737</v>
      </c>
      <c r="E7" s="5">
        <f>Activities[[#This Row],[START]]+9</f>
        <v>43746</v>
      </c>
    </row>
    <row r="8" spans="1:7" ht="35.1" customHeight="1" x14ac:dyDescent="0.25">
      <c r="B8">
        <f>ROW(B8)-calcs!$D$5</f>
        <v>-4</v>
      </c>
      <c r="C8" t="s">
        <v>25</v>
      </c>
      <c r="D8" s="5">
        <v>43746</v>
      </c>
      <c r="E8" s="5">
        <f>Activities[[#This Row],[START]]+7</f>
        <v>43753</v>
      </c>
      <c r="F8" t="s">
        <v>26</v>
      </c>
    </row>
    <row r="9" spans="1:7" ht="35.1" customHeight="1" x14ac:dyDescent="0.25">
      <c r="B9">
        <f>ROW(B9)-calcs!$D$5</f>
        <v>-3</v>
      </c>
      <c r="C9" t="s">
        <v>29</v>
      </c>
      <c r="D9" s="5">
        <f>D8+7</f>
        <v>43753</v>
      </c>
      <c r="E9" s="5">
        <f>Activities[[#This Row],[START]]+7</f>
        <v>43760</v>
      </c>
    </row>
    <row r="10" spans="1:7" ht="35.1" customHeight="1" x14ac:dyDescent="0.25">
      <c r="B10">
        <f>ROW(B10)-calcs!$D$5</f>
        <v>-2</v>
      </c>
      <c r="C10" t="s">
        <v>28</v>
      </c>
      <c r="D10" s="5">
        <f>D8+7</f>
        <v>43753</v>
      </c>
      <c r="E10" s="5">
        <f>Activities[[#This Row],[START]]+7</f>
        <v>43760</v>
      </c>
      <c r="F10" t="s">
        <v>30</v>
      </c>
    </row>
    <row r="11" spans="1:7" ht="35.1" customHeight="1" x14ac:dyDescent="0.25">
      <c r="B11">
        <f>ROW(B11)-calcs!$D$5</f>
        <v>-1</v>
      </c>
      <c r="C11" t="s">
        <v>31</v>
      </c>
      <c r="D11" s="5">
        <f>D10+14</f>
        <v>43767</v>
      </c>
      <c r="E11" s="5">
        <f>Activities[[#This Row],[START]]+7</f>
        <v>43774</v>
      </c>
    </row>
    <row r="12" spans="1:7" ht="35.1" customHeight="1" x14ac:dyDescent="0.25">
      <c r="B12">
        <f>ROW(B12)-calcs!$D$5</f>
        <v>0</v>
      </c>
      <c r="C12" t="s">
        <v>32</v>
      </c>
      <c r="D12" s="5">
        <f>D11+14</f>
        <v>43781</v>
      </c>
      <c r="E12" s="5">
        <f>Activities[[#This Row],[START]]+7</f>
        <v>43788</v>
      </c>
      <c r="F12" t="s">
        <v>33</v>
      </c>
    </row>
    <row r="13" spans="1:7" ht="35.1" customHeight="1" x14ac:dyDescent="0.25">
      <c r="B13">
        <f>ROW(B13)-calcs!$D$5</f>
        <v>1</v>
      </c>
      <c r="C13" t="s">
        <v>36</v>
      </c>
      <c r="D13" s="5">
        <f t="shared" ref="D10:D15" si="0">D12+7</f>
        <v>43788</v>
      </c>
      <c r="E13" s="5">
        <f>Activities[[#This Row],[START]]+7</f>
        <v>43795</v>
      </c>
      <c r="F13" t="s">
        <v>37</v>
      </c>
    </row>
    <row r="14" spans="1:7" ht="35.1" customHeight="1" x14ac:dyDescent="0.25">
      <c r="B14">
        <f>ROW(B14)-calcs!$D$5</f>
        <v>2</v>
      </c>
      <c r="C14" t="s">
        <v>34</v>
      </c>
      <c r="D14" s="5">
        <f>D13</f>
        <v>43788</v>
      </c>
      <c r="E14" s="5">
        <f>Activities[[#This Row],[START]]+7</f>
        <v>43795</v>
      </c>
      <c r="F14" t="s">
        <v>35</v>
      </c>
    </row>
    <row r="15" spans="1:7" ht="35.1" customHeight="1" x14ac:dyDescent="0.25">
      <c r="B15">
        <f>ROW(B15)-calcs!$D$5</f>
        <v>3</v>
      </c>
      <c r="C15" t="s">
        <v>38</v>
      </c>
      <c r="D15" s="5">
        <f>D14</f>
        <v>43788</v>
      </c>
      <c r="E15" s="5">
        <f>Activities[[#This Row],[START]]+14</f>
        <v>43802</v>
      </c>
      <c r="F15" t="s">
        <v>39</v>
      </c>
    </row>
    <row r="16" spans="1:7" ht="35.1" customHeight="1" x14ac:dyDescent="0.25">
      <c r="B16">
        <f>ROW(B16)-calcs!$D$5</f>
        <v>4</v>
      </c>
      <c r="C16" t="s">
        <v>18</v>
      </c>
      <c r="D16" s="5">
        <v>43806</v>
      </c>
      <c r="E16" s="5"/>
    </row>
  </sheetData>
  <sheetProtection selectLockedCells="1"/>
  <mergeCells count="2">
    <mergeCell ref="C1:G1"/>
    <mergeCell ref="C2:G2"/>
  </mergeCells>
  <dataValidations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/>
    <dataValidation allowBlank="1" showInputMessage="1" showErrorMessage="1" prompt="Title of this worksheet is in this cell. Timeline chart depicting scrollable timeline of the project activities is in cell below" sqref="C1:G1"/>
    <dataValidation allowBlank="1" showInputMessage="1" showErrorMessage="1" prompt="Enter Start Date in cell at right" sqref="C3"/>
    <dataValidation allowBlank="1" showInputMessage="1" showErrorMessage="1" prompt="Enter Start Date in this cell and project details in table below" sqref="D3"/>
    <dataValidation allowBlank="1" showInputMessage="1" showErrorMessage="1" prompt="Enter project Activity in this column under this heading. Use heading filters to find specific entries" sqref="C4"/>
    <dataValidation allowBlank="1" showInputMessage="1" showErrorMessage="1" prompt="Enter Start date in this column under this heading" sqref="D4"/>
    <dataValidation allowBlank="1" showInputMessage="1" showErrorMessage="1" prompt="Enter End date in this column under this heading" sqref="E4"/>
    <dataValidation allowBlank="1" showInputMessage="1" showErrorMessage="1" prompt="Enter Notes in this column under this heading" sqref="F4"/>
  </dataValidation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19050</xdr:colOff>
                    <xdr:row>1</xdr:row>
                    <xdr:rowOff>3600450</xdr:rowOff>
                  </from>
                  <to>
                    <xdr:col>6</xdr:col>
                    <xdr:colOff>76200</xdr:colOff>
                    <xdr:row>1</xdr:row>
                    <xdr:rowOff>3771900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>
      <selection activeCell="C6" sqref="C6"/>
    </sheetView>
  </sheetViews>
  <sheetFormatPr defaultRowHeight="15" x14ac:dyDescent="0.25"/>
  <cols>
    <col min="3" max="3" width="17.42578125" customWidth="1"/>
    <col min="4" max="4" width="18" customWidth="1"/>
    <col min="5" max="34" width="10.85546875" customWidth="1"/>
    <col min="35" max="35" width="17.5703125" customWidth="1"/>
  </cols>
  <sheetData>
    <row r="1" spans="1:6" ht="105" x14ac:dyDescent="0.25">
      <c r="A1" t="s">
        <v>9</v>
      </c>
    </row>
    <row r="3" spans="1:6" x14ac:dyDescent="0.25">
      <c r="C3" t="s">
        <v>10</v>
      </c>
      <c r="D3" s="1">
        <f ca="1">TODAY()</f>
        <v>43790</v>
      </c>
      <c r="E3" s="1"/>
    </row>
    <row r="4" spans="1:6" x14ac:dyDescent="0.25">
      <c r="D4">
        <v>5</v>
      </c>
    </row>
    <row r="5" spans="1:6" x14ac:dyDescent="0.25">
      <c r="C5" t="s">
        <v>20</v>
      </c>
      <c r="D5">
        <f>ROWS(Activities[])</f>
        <v>12</v>
      </c>
    </row>
    <row r="6" spans="1:6" x14ac:dyDescent="0.25">
      <c r="E6" t="e">
        <f>NA()</f>
        <v>#N/A</v>
      </c>
    </row>
    <row r="7" spans="1:6" x14ac:dyDescent="0.25">
      <c r="E7" t="e">
        <f>NA()</f>
        <v>#N/A</v>
      </c>
    </row>
    <row r="8" spans="1:6" x14ac:dyDescent="0.25">
      <c r="E8" t="e">
        <f>NA()</f>
        <v>#N/A</v>
      </c>
    </row>
    <row r="9" spans="1:6" ht="30" x14ac:dyDescent="0.25">
      <c r="C9" s="2" t="s">
        <v>12</v>
      </c>
      <c r="D9">
        <f>SUMPRODUCT( ((Activities[START]&gt;=StartDateWindow)+(Activities[END]&gt;=StartDateWindow)&gt;0)*(Activities[START]&lt;=(StartDateWindow+WindowDays-1)) )</f>
        <v>3</v>
      </c>
      <c r="E9" t="e">
        <f>NA()</f>
        <v>#N/A</v>
      </c>
    </row>
    <row r="10" spans="1:6" x14ac:dyDescent="0.25">
      <c r="D10">
        <v>9</v>
      </c>
      <c r="E10" t="e">
        <f>NA()</f>
        <v>#N/A</v>
      </c>
    </row>
    <row r="11" spans="1:6" x14ac:dyDescent="0.25">
      <c r="D11">
        <f>D10-MIN(D10,D9)</f>
        <v>6</v>
      </c>
      <c r="E11" t="e">
        <f>NA()</f>
        <v>#N/A</v>
      </c>
    </row>
    <row r="12" spans="1:6" x14ac:dyDescent="0.25">
      <c r="E12" t="e">
        <f>NA()</f>
        <v>#N/A</v>
      </c>
    </row>
    <row r="13" spans="1:6" x14ac:dyDescent="0.25">
      <c r="C13" s="2"/>
      <c r="E13" t="e">
        <f>NA()</f>
        <v>#N/A</v>
      </c>
    </row>
    <row r="14" spans="1:6" x14ac:dyDescent="0.25">
      <c r="C14" s="2"/>
      <c r="E14" t="e">
        <f>NA()</f>
        <v>#N/A</v>
      </c>
    </row>
    <row r="15" spans="1:6" x14ac:dyDescent="0.25">
      <c r="C15" s="2"/>
      <c r="E15">
        <f t="array" ref="E15">INDEX(Activities[Id],MATCH(1, ((Activities[START]&gt;=StartDateWindow)+(Activities[END]&gt;=StartDateWindow)&gt;0)*(Activities[START]&lt;=(StartDateWindow+WindowDays-1)), 0))</f>
        <v>-7</v>
      </c>
      <c r="F15" t="e">
        <f t="shared" ref="F15:F23" ca="1" si="0">OFFSET(E15,-$D$11,)</f>
        <v>#N/A</v>
      </c>
    </row>
    <row r="16" spans="1:6" x14ac:dyDescent="0.25">
      <c r="C16" s="2"/>
      <c r="E16">
        <f t="array" ref="E16">INDEX(Activities[Id],MATCH(1, (Activities[Id]&gt;E15)*((Activities[START]&gt;=StartDateWindow)+(Activities[END]&gt;=StartDateWindow)&gt;0)*(Activities[START]&lt;=(StartDateWindow+WindowDays-1)), 0))</f>
        <v>-6</v>
      </c>
      <c r="F16" t="e">
        <f t="shared" ca="1" si="0"/>
        <v>#N/A</v>
      </c>
    </row>
    <row r="17" spans="1:35" x14ac:dyDescent="0.25">
      <c r="C17" s="2"/>
      <c r="E17">
        <f t="array" ref="E17">INDEX(Activities[Id],MATCH(1, (Activities[Id]&gt;E16)*((Activities[START]&gt;=StartDateWindow)+(Activities[END]&gt;=StartDateWindow)&gt;0)*(Activities[START]&lt;=(StartDateWindow+WindowDays-1)), 0))</f>
        <v>-5</v>
      </c>
      <c r="F17" t="e">
        <f t="shared" ca="1" si="0"/>
        <v>#N/A</v>
      </c>
    </row>
    <row r="18" spans="1:35" x14ac:dyDescent="0.25">
      <c r="E18" t="e">
        <f t="array" ref="E18">INDEX(Activities[Id],MATCH(1, (Activities[Id]&gt;E17)*((Activities[START]&gt;=StartDateWindow)+(Activities[END]&gt;=StartDateWindow)&gt;0)*(Activities[START]&lt;=(StartDateWindow+WindowDays-1)), 0))</f>
        <v>#N/A</v>
      </c>
      <c r="F18" t="e">
        <f t="shared" ca="1" si="0"/>
        <v>#N/A</v>
      </c>
    </row>
    <row r="19" spans="1:35" x14ac:dyDescent="0.25">
      <c r="E19" t="e">
        <f t="array" ref="E19">INDEX(Activities[Id],MATCH(1, (Activities[Id]&gt;E18)*((Activities[START]&gt;=StartDateWindow)+(Activities[END]&gt;=StartDateWindow)&gt;0)*(Activities[START]&lt;=(StartDateWindow+WindowDays-1)), 0))</f>
        <v>#N/A</v>
      </c>
      <c r="F19" t="e">
        <f t="shared" ca="1" si="0"/>
        <v>#N/A</v>
      </c>
    </row>
    <row r="20" spans="1:35" x14ac:dyDescent="0.25">
      <c r="E20" t="e">
        <f t="array" ref="E20">INDEX(Activities[Id],MATCH(1, (Activities[Id]&gt;E19)*((Activities[START]&gt;=StartDateWindow)+(Activities[END]&gt;=StartDateWindow)&gt;0)*(Activities[START]&lt;=(StartDateWindow+WindowDays-1)), 0))</f>
        <v>#N/A</v>
      </c>
      <c r="F20" t="e">
        <f t="shared" ca="1" si="0"/>
        <v>#N/A</v>
      </c>
    </row>
    <row r="21" spans="1:35" x14ac:dyDescent="0.25">
      <c r="E21" t="e">
        <f t="array" ref="E21">INDEX(Activities[Id],MATCH(1, (Activities[Id]&gt;E20)*((Activities[START]&gt;=StartDateWindow)+(Activities[END]&gt;=StartDateWindow)&gt;0)*(Activities[START]&lt;=(StartDateWindow+WindowDays-1)), 0))</f>
        <v>#N/A</v>
      </c>
      <c r="F21">
        <f t="shared" ca="1" si="0"/>
        <v>-7</v>
      </c>
    </row>
    <row r="22" spans="1:35" x14ac:dyDescent="0.25">
      <c r="E22" t="e">
        <f t="array" ref="E22">INDEX(Activities[Id],MATCH(1, (Activities[Id]&gt;E21)*((Activities[START]&gt;=StartDateWindow)+(Activities[END]&gt;=StartDateWindow)&gt;0)*(Activities[START]&lt;=(StartDateWindow+WindowDays-1)), 0))</f>
        <v>#N/A</v>
      </c>
      <c r="F22">
        <f t="shared" ca="1" si="0"/>
        <v>-6</v>
      </c>
    </row>
    <row r="23" spans="1:35" x14ac:dyDescent="0.25">
      <c r="E23" t="e">
        <f t="array" ref="E23">INDEX(Activities[Id],MATCH(1, (Activities[Id]&gt;E22)*((Activities[START]&gt;=StartDateWindow)+(Activities[END]&gt;=StartDateWindow)&gt;0)*(Activities[START]&lt;=(StartDateWindow+WindowDays-1)), 0))</f>
        <v>#N/A</v>
      </c>
      <c r="F23">
        <f t="shared" ca="1" si="0"/>
        <v>-5</v>
      </c>
    </row>
    <row r="25" spans="1:35" ht="30" x14ac:dyDescent="0.25">
      <c r="C25" t="s">
        <v>4</v>
      </c>
      <c r="D25" s="1">
        <f>StartDate+WindowOffset</f>
        <v>43713</v>
      </c>
    </row>
    <row r="26" spans="1:35" x14ac:dyDescent="0.25">
      <c r="C26" t="s">
        <v>3</v>
      </c>
      <c r="D26">
        <v>0</v>
      </c>
    </row>
    <row r="28" spans="1:35" x14ac:dyDescent="0.25">
      <c r="C28" t="s">
        <v>1</v>
      </c>
      <c r="D28" s="2">
        <f>'Project Timeline'!D3</f>
        <v>43713</v>
      </c>
    </row>
    <row r="29" spans="1:35" x14ac:dyDescent="0.25">
      <c r="C29" t="s">
        <v>2</v>
      </c>
      <c r="D29">
        <v>30</v>
      </c>
    </row>
    <row r="31" spans="1:35" ht="30" x14ac:dyDescent="0.25">
      <c r="A31" t="s">
        <v>8</v>
      </c>
      <c r="B31" t="s">
        <v>6</v>
      </c>
      <c r="C31" t="s">
        <v>7</v>
      </c>
      <c r="D31" t="s">
        <v>0</v>
      </c>
      <c r="E31" s="1">
        <f>StartDateWindow</f>
        <v>43713</v>
      </c>
      <c r="F31" s="1">
        <f t="shared" ref="F31:AI31" si="1">E31+1</f>
        <v>43714</v>
      </c>
      <c r="G31" s="1">
        <f t="shared" si="1"/>
        <v>43715</v>
      </c>
      <c r="H31" s="1">
        <f t="shared" si="1"/>
        <v>43716</v>
      </c>
      <c r="I31" s="1">
        <f t="shared" si="1"/>
        <v>43717</v>
      </c>
      <c r="J31" s="1">
        <f t="shared" si="1"/>
        <v>43718</v>
      </c>
      <c r="K31" s="1">
        <f t="shared" si="1"/>
        <v>43719</v>
      </c>
      <c r="L31" s="1">
        <f t="shared" si="1"/>
        <v>43720</v>
      </c>
      <c r="M31" s="1">
        <f t="shared" si="1"/>
        <v>43721</v>
      </c>
      <c r="N31" s="1">
        <f t="shared" si="1"/>
        <v>43722</v>
      </c>
      <c r="O31" s="1">
        <f t="shared" si="1"/>
        <v>43723</v>
      </c>
      <c r="P31" s="1">
        <f t="shared" si="1"/>
        <v>43724</v>
      </c>
      <c r="Q31" s="1">
        <f t="shared" si="1"/>
        <v>43725</v>
      </c>
      <c r="R31" s="1">
        <f t="shared" si="1"/>
        <v>43726</v>
      </c>
      <c r="S31" s="1">
        <f t="shared" si="1"/>
        <v>43727</v>
      </c>
      <c r="T31" s="1">
        <f t="shared" si="1"/>
        <v>43728</v>
      </c>
      <c r="U31" s="1">
        <f t="shared" si="1"/>
        <v>43729</v>
      </c>
      <c r="V31" s="1">
        <f t="shared" si="1"/>
        <v>43730</v>
      </c>
      <c r="W31" s="1">
        <f t="shared" si="1"/>
        <v>43731</v>
      </c>
      <c r="X31" s="1">
        <f t="shared" si="1"/>
        <v>43732</v>
      </c>
      <c r="Y31" s="1">
        <f t="shared" si="1"/>
        <v>43733</v>
      </c>
      <c r="Z31" s="1">
        <f t="shared" si="1"/>
        <v>43734</v>
      </c>
      <c r="AA31" s="1">
        <f t="shared" si="1"/>
        <v>43735</v>
      </c>
      <c r="AB31" s="1">
        <f t="shared" si="1"/>
        <v>43736</v>
      </c>
      <c r="AC31" s="1">
        <f t="shared" si="1"/>
        <v>43737</v>
      </c>
      <c r="AD31" s="1">
        <f t="shared" si="1"/>
        <v>43738</v>
      </c>
      <c r="AE31" s="1">
        <f t="shared" si="1"/>
        <v>43739</v>
      </c>
      <c r="AF31" s="1">
        <f t="shared" si="1"/>
        <v>43740</v>
      </c>
      <c r="AG31" s="1">
        <f t="shared" si="1"/>
        <v>43741</v>
      </c>
      <c r="AH31" s="1">
        <f t="shared" si="1"/>
        <v>43742</v>
      </c>
      <c r="AI31" s="1">
        <f t="shared" si="1"/>
        <v>43743</v>
      </c>
    </row>
    <row r="32" spans="1:35" x14ac:dyDescent="0.25">
      <c r="A32">
        <v>11.3</v>
      </c>
      <c r="B32">
        <v>1</v>
      </c>
      <c r="C32" t="e">
        <f t="shared" ref="C32:C40" ca="1" si="2">F15</f>
        <v>#N/A</v>
      </c>
      <c r="D32" t="e">
        <f ca="1">INDEX(Activities[ACTIVITY],MATCH($C32,Activities[Id],0))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25">
      <c r="A33">
        <f>A32-1</f>
        <v>10.3</v>
      </c>
      <c r="B33">
        <v>2</v>
      </c>
      <c r="C33" t="e">
        <f t="shared" ca="1" si="2"/>
        <v>#N/A</v>
      </c>
      <c r="D33" t="e">
        <f ca="1">INDEX(Activities[ACTIVITY],MATCH($C33,Activities[Id],0))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25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INDEX(Activities[ACTIVITY],MATCH($C34,Activities[Id],0))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25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INDEX(Activities[ACTIVITY],MATCH($C35,Activities[Id],0))</f>
        <v>#N/A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25">
      <c r="A36">
        <f t="shared" si="3"/>
        <v>7.3000000000000007</v>
      </c>
      <c r="B36">
        <v>5</v>
      </c>
      <c r="C36" t="e">
        <f t="shared" ca="1" si="2"/>
        <v>#N/A</v>
      </c>
      <c r="D36" t="e">
        <f ca="1">INDEX(Activities[ACTIVITY],MATCH($C36,Activities[Id],0))</f>
        <v>#N/A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 t="e">
        <f ca="1">GridCalc</f>
        <v>#N/A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x14ac:dyDescent="0.25">
      <c r="A37">
        <f t="shared" si="3"/>
        <v>6.3000000000000007</v>
      </c>
      <c r="B37">
        <v>6</v>
      </c>
      <c r="C37" t="e">
        <f t="shared" ca="1" si="2"/>
        <v>#N/A</v>
      </c>
      <c r="D37" t="e">
        <f ca="1">INDEX(Activities[ACTIVITY],MATCH($C37,Activities[Id],0))</f>
        <v>#N/A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x14ac:dyDescent="0.25">
      <c r="A38">
        <f t="shared" si="3"/>
        <v>5.3000000000000007</v>
      </c>
      <c r="B38">
        <v>7</v>
      </c>
      <c r="C38">
        <f t="shared" ca="1" si="2"/>
        <v>-7</v>
      </c>
      <c r="D38" t="str">
        <f ca="1">INDEX(Activities[ACTIVITY],MATCH($C38,Activities[Id],0))</f>
        <v>Partnering &amp; Brainstorming</v>
      </c>
      <c r="E38">
        <f ca="1">GridCalc</f>
        <v>5.3000000000000007</v>
      </c>
      <c r="F38">
        <f ca="1">GridCalc</f>
        <v>5.3000000000000007</v>
      </c>
      <c r="G38">
        <f ca="1">GridCalc</f>
        <v>5.3000000000000007</v>
      </c>
      <c r="H38">
        <f ca="1">GridCalc</f>
        <v>5.3000000000000007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 t="e">
        <f ca="1">GridCalc</f>
        <v>#N/A</v>
      </c>
      <c r="T38" t="e">
        <f ca="1">GridCalc</f>
        <v>#N/A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x14ac:dyDescent="0.25">
      <c r="A39">
        <f t="shared" si="3"/>
        <v>4.3000000000000007</v>
      </c>
      <c r="B39">
        <v>8</v>
      </c>
      <c r="C39">
        <f t="shared" ca="1" si="2"/>
        <v>-6</v>
      </c>
      <c r="D39" t="str">
        <f ca="1">INDEX(Activities[ACTIVITY],MATCH($C39,Activities[Id],0))</f>
        <v>LaTeX Documentation 1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>
        <f ca="1">GridCalc</f>
        <v>4.3000000000000007</v>
      </c>
      <c r="W39">
        <f ca="1">GridCalc</f>
        <v>4.3000000000000007</v>
      </c>
      <c r="X39">
        <f ca="1">GridCalc</f>
        <v>4.3000000000000007</v>
      </c>
      <c r="Y39">
        <f ca="1">GridCalc</f>
        <v>4.3000000000000007</v>
      </c>
      <c r="Z39">
        <f ca="1">GridCalc</f>
        <v>4.3000000000000007</v>
      </c>
      <c r="AA39">
        <f ca="1">GridCalc</f>
        <v>4.3000000000000007</v>
      </c>
      <c r="AB39">
        <f ca="1">GridCalc</f>
        <v>4.3000000000000007</v>
      </c>
      <c r="AC39">
        <f ca="1">GridCalc</f>
        <v>4.3000000000000007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x14ac:dyDescent="0.25">
      <c r="A40">
        <f t="shared" si="3"/>
        <v>3.3000000000000007</v>
      </c>
      <c r="B40">
        <v>9</v>
      </c>
      <c r="C40">
        <f t="shared" ca="1" si="2"/>
        <v>-5</v>
      </c>
      <c r="D40" t="str">
        <f ca="1">INDEX(Activities[ACTIVITY],MATCH($C40,Activities[Id],0))</f>
        <v>Project Scope Established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>
        <f ca="1">GridCalc</f>
        <v>3.3000000000000007</v>
      </c>
      <c r="AD40">
        <f ca="1">GridCalc</f>
        <v>3.3000000000000007</v>
      </c>
      <c r="AE40">
        <f ca="1">GridCalc</f>
        <v>3.3000000000000007</v>
      </c>
      <c r="AF40">
        <f ca="1">GridCalc</f>
        <v>3.3000000000000007</v>
      </c>
      <c r="AG40">
        <f ca="1">GridCalc</f>
        <v>3.3000000000000007</v>
      </c>
      <c r="AH40">
        <f ca="1">GridCalc</f>
        <v>3.3000000000000007</v>
      </c>
      <c r="AI40">
        <f ca="1">GridCalc</f>
        <v>3.3000000000000007</v>
      </c>
    </row>
    <row r="43" spans="1:35" x14ac:dyDescent="0.25">
      <c r="E43" s="1">
        <f>E31</f>
        <v>43713</v>
      </c>
      <c r="F43" s="1">
        <f t="shared" ref="F43:AH43" si="4">F31</f>
        <v>43714</v>
      </c>
      <c r="G43" s="1">
        <f t="shared" si="4"/>
        <v>43715</v>
      </c>
      <c r="H43" s="1">
        <f t="shared" si="4"/>
        <v>43716</v>
      </c>
      <c r="I43" s="1">
        <f t="shared" si="4"/>
        <v>43717</v>
      </c>
      <c r="J43" s="1">
        <f t="shared" si="4"/>
        <v>43718</v>
      </c>
      <c r="K43" s="1">
        <f t="shared" si="4"/>
        <v>43719</v>
      </c>
      <c r="L43" s="1">
        <f t="shared" si="4"/>
        <v>43720</v>
      </c>
      <c r="M43" s="1">
        <f t="shared" si="4"/>
        <v>43721</v>
      </c>
      <c r="N43" s="1">
        <f t="shared" si="4"/>
        <v>43722</v>
      </c>
      <c r="O43" s="1">
        <f t="shared" si="4"/>
        <v>43723</v>
      </c>
      <c r="P43" s="1">
        <f t="shared" si="4"/>
        <v>43724</v>
      </c>
      <c r="Q43" s="1">
        <f t="shared" si="4"/>
        <v>43725</v>
      </c>
      <c r="R43" s="1">
        <f t="shared" si="4"/>
        <v>43726</v>
      </c>
      <c r="S43" s="1">
        <f t="shared" si="4"/>
        <v>43727</v>
      </c>
      <c r="T43" s="1">
        <f t="shared" si="4"/>
        <v>43728</v>
      </c>
      <c r="U43" s="1">
        <f t="shared" si="4"/>
        <v>43729</v>
      </c>
      <c r="V43" s="1">
        <f t="shared" si="4"/>
        <v>43730</v>
      </c>
      <c r="W43" s="1">
        <f t="shared" si="4"/>
        <v>43731</v>
      </c>
      <c r="X43" s="1">
        <f t="shared" si="4"/>
        <v>43732</v>
      </c>
      <c r="Y43" s="1">
        <f t="shared" si="4"/>
        <v>43733</v>
      </c>
      <c r="Z43" s="1">
        <f t="shared" si="4"/>
        <v>43734</v>
      </c>
      <c r="AA43" s="1">
        <f t="shared" si="4"/>
        <v>43735</v>
      </c>
      <c r="AB43" s="1">
        <f t="shared" si="4"/>
        <v>43736</v>
      </c>
      <c r="AC43" s="1">
        <f t="shared" si="4"/>
        <v>43737</v>
      </c>
      <c r="AD43" s="1">
        <f t="shared" si="4"/>
        <v>43738</v>
      </c>
      <c r="AE43" s="1">
        <f t="shared" si="4"/>
        <v>43739</v>
      </c>
      <c r="AF43" s="1">
        <f t="shared" si="4"/>
        <v>43740</v>
      </c>
      <c r="AG43" s="1">
        <f t="shared" si="4"/>
        <v>43741</v>
      </c>
      <c r="AH43" s="1">
        <f t="shared" si="4"/>
        <v>43742</v>
      </c>
    </row>
    <row r="44" spans="1:35" x14ac:dyDescent="0.25">
      <c r="C44" t="e">
        <f ca="1">C32</f>
        <v>#N/A</v>
      </c>
      <c r="D44" t="e">
        <f ca="1">UPPER(INDEX(Activities[ACTIVITY],MATCH($C44,Activities[Id],0)))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5">
      <c r="C45" t="e">
        <f t="shared" ref="C45:C52" ca="1" si="6">C33</f>
        <v>#N/A</v>
      </c>
      <c r="D45" t="e">
        <f ca="1">UPPER(INDEX(Activities[ACTIVITY],MATCH($C45,Activities[Id],0)))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5">
      <c r="C46" t="e">
        <f t="shared" ca="1" si="6"/>
        <v>#N/A</v>
      </c>
      <c r="D46" t="e">
        <f ca="1">UPPER(INDEX(Activities[ACTIVITY],MATCH($C46,Activities[Id],0)))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25">
      <c r="C47" t="e">
        <f t="shared" ca="1" si="6"/>
        <v>#N/A</v>
      </c>
      <c r="D47" t="e">
        <f ca="1">UPPER(INDEX(Activities[ACTIVITY],MATCH($C47,Activities[Id],0)))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25">
      <c r="C48" t="e">
        <f t="shared" ca="1" si="6"/>
        <v>#N/A</v>
      </c>
      <c r="D48" t="e">
        <f ca="1">UPPER(INDEX(Activities[ACTIVITY],MATCH($C48,Activities[Id],0)))</f>
        <v>#N/A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25">
      <c r="C49" t="e">
        <f t="shared" ca="1" si="6"/>
        <v>#N/A</v>
      </c>
      <c r="D49" t="e">
        <f ca="1">UPPER(INDEX(Activities[ACTIVITY],MATCH($C49,Activities[Id],0)))</f>
        <v>#N/A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25">
      <c r="C50">
        <f t="shared" ca="1" si="6"/>
        <v>-7</v>
      </c>
      <c r="D50" t="str">
        <f ca="1">UPPER(INDEX(Activities[ACTIVITY],MATCH($C50,Activities[Id],0)))</f>
        <v>PARTNERING &amp; BRAINSTORMING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>
        <f t="shared" ca="1" si="12"/>
        <v>5.3000000000000007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25">
      <c r="C51">
        <f t="shared" ca="1" si="6"/>
        <v>-6</v>
      </c>
      <c r="D51" t="str">
        <f ca="1">UPPER(INDEX(Activities[ACTIVITY],MATCH($C51,Activities[Id],0)))</f>
        <v>LATEX DOCUMENTATION 1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>
        <f t="shared" ca="1" si="13"/>
        <v>4.3000000000000007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x14ac:dyDescent="0.25">
      <c r="C52">
        <f t="shared" ca="1" si="6"/>
        <v>-5</v>
      </c>
      <c r="D52" t="str">
        <f ca="1">UPPER(INDEX(Activities[ACTIVITY],MATCH($C52,Activities[Id],0)))</f>
        <v>PROJECT SCOPE ESTABLISHED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5">
      <c r="E55" s="1">
        <f>E31</f>
        <v>43713</v>
      </c>
      <c r="F55" s="1">
        <f t="shared" ref="F55:AH55" si="15">F31</f>
        <v>43714</v>
      </c>
      <c r="G55" s="1">
        <f t="shared" si="15"/>
        <v>43715</v>
      </c>
      <c r="H55" s="1">
        <f t="shared" si="15"/>
        <v>43716</v>
      </c>
      <c r="I55" s="1">
        <f t="shared" si="15"/>
        <v>43717</v>
      </c>
      <c r="J55" s="1">
        <f t="shared" si="15"/>
        <v>43718</v>
      </c>
      <c r="K55" s="1">
        <f t="shared" si="15"/>
        <v>43719</v>
      </c>
      <c r="L55" s="1">
        <f t="shared" si="15"/>
        <v>43720</v>
      </c>
      <c r="M55" s="1">
        <f t="shared" si="15"/>
        <v>43721</v>
      </c>
      <c r="N55" s="1">
        <f t="shared" si="15"/>
        <v>43722</v>
      </c>
      <c r="O55" s="1">
        <f t="shared" si="15"/>
        <v>43723</v>
      </c>
      <c r="P55" s="1">
        <f t="shared" si="15"/>
        <v>43724</v>
      </c>
      <c r="Q55" s="1">
        <f t="shared" si="15"/>
        <v>43725</v>
      </c>
      <c r="R55" s="1">
        <f t="shared" si="15"/>
        <v>43726</v>
      </c>
      <c r="S55" s="1">
        <f t="shared" si="15"/>
        <v>43727</v>
      </c>
      <c r="T55" s="1">
        <f t="shared" si="15"/>
        <v>43728</v>
      </c>
      <c r="U55" s="1">
        <f t="shared" si="15"/>
        <v>43729</v>
      </c>
      <c r="V55" s="1">
        <f t="shared" si="15"/>
        <v>43730</v>
      </c>
      <c r="W55" s="1">
        <f t="shared" si="15"/>
        <v>43731</v>
      </c>
      <c r="X55" s="1">
        <f t="shared" si="15"/>
        <v>43732</v>
      </c>
      <c r="Y55" s="1">
        <f t="shared" si="15"/>
        <v>43733</v>
      </c>
      <c r="Z55" s="1">
        <f t="shared" si="15"/>
        <v>43734</v>
      </c>
      <c r="AA55" s="1">
        <f t="shared" si="15"/>
        <v>43735</v>
      </c>
      <c r="AB55" s="1">
        <f t="shared" si="15"/>
        <v>43736</v>
      </c>
      <c r="AC55" s="1">
        <f t="shared" si="15"/>
        <v>43737</v>
      </c>
      <c r="AD55" s="1">
        <f t="shared" si="15"/>
        <v>43738</v>
      </c>
      <c r="AE55" s="1">
        <f t="shared" si="15"/>
        <v>43739</v>
      </c>
      <c r="AF55" s="1">
        <f t="shared" si="15"/>
        <v>43740</v>
      </c>
      <c r="AG55" s="1">
        <f t="shared" si="15"/>
        <v>43741</v>
      </c>
      <c r="AH55" s="1">
        <f t="shared" si="15"/>
        <v>43742</v>
      </c>
    </row>
    <row r="56" spans="3:34" x14ac:dyDescent="0.25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25">
      <c r="D58" s="3">
        <f>DATE(YEAR(MIN(E55:AH55)),MONTH(MIN(E55:AH55)),1)</f>
        <v>43709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>
        <f t="shared" si="17"/>
        <v>0.5</v>
      </c>
      <c r="U58">
        <f t="shared" si="17"/>
        <v>0.5</v>
      </c>
      <c r="V58">
        <f t="shared" si="17"/>
        <v>0.5</v>
      </c>
      <c r="W58">
        <f t="shared" si="17"/>
        <v>0.5</v>
      </c>
      <c r="X58">
        <f t="shared" si="17"/>
        <v>0.5</v>
      </c>
      <c r="Y58">
        <f t="shared" si="17"/>
        <v>0.5</v>
      </c>
      <c r="Z58">
        <f t="shared" si="17"/>
        <v>0.5</v>
      </c>
      <c r="AA58">
        <f t="shared" si="17"/>
        <v>0.5</v>
      </c>
      <c r="AB58">
        <f t="shared" si="17"/>
        <v>0.5</v>
      </c>
      <c r="AC58">
        <f t="shared" si="17"/>
        <v>0.5</v>
      </c>
      <c r="AD58">
        <f t="shared" si="17"/>
        <v>0.5</v>
      </c>
      <c r="AE58" t="e">
        <f t="shared" si="17"/>
        <v>#N/A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ht="30" x14ac:dyDescent="0.25">
      <c r="D59" s="3" t="str">
        <f>TEXT(D58,"mmm yyyy") &amp; " - Top Band"</f>
        <v>Sep 2019 -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>
        <f t="shared" si="18"/>
        <v>13</v>
      </c>
      <c r="U59">
        <f t="shared" si="18"/>
        <v>13</v>
      </c>
      <c r="V59">
        <f t="shared" si="18"/>
        <v>13</v>
      </c>
      <c r="W59">
        <f t="shared" si="18"/>
        <v>13</v>
      </c>
      <c r="X59">
        <f t="shared" si="18"/>
        <v>13</v>
      </c>
      <c r="Y59">
        <f t="shared" si="18"/>
        <v>13</v>
      </c>
      <c r="Z59">
        <f t="shared" si="18"/>
        <v>13</v>
      </c>
      <c r="AA59">
        <f t="shared" si="18"/>
        <v>13</v>
      </c>
      <c r="AB59">
        <f t="shared" si="18"/>
        <v>13</v>
      </c>
      <c r="AC59">
        <f t="shared" si="18"/>
        <v>13</v>
      </c>
      <c r="AD59">
        <f t="shared" si="18"/>
        <v>13</v>
      </c>
      <c r="AE59" t="e">
        <f t="shared" si="18"/>
        <v>#N/A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25">
      <c r="D60" s="3"/>
    </row>
    <row r="61" spans="3:34" x14ac:dyDescent="0.25">
      <c r="D61" s="3">
        <f>EOMONTH(D58,0)+1</f>
        <v>43739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 t="e">
        <f t="shared" si="19"/>
        <v>#N/A</v>
      </c>
      <c r="U61" t="e">
        <f t="shared" si="19"/>
        <v>#N/A</v>
      </c>
      <c r="V61" t="e">
        <f t="shared" si="19"/>
        <v>#N/A</v>
      </c>
      <c r="W61" t="e">
        <f t="shared" si="19"/>
        <v>#N/A</v>
      </c>
      <c r="X61" t="e">
        <f t="shared" si="19"/>
        <v>#N/A</v>
      </c>
      <c r="Y61" t="e">
        <f t="shared" si="19"/>
        <v>#N/A</v>
      </c>
      <c r="Z61" t="e">
        <f t="shared" si="19"/>
        <v>#N/A</v>
      </c>
      <c r="AA61" t="e">
        <f t="shared" si="19"/>
        <v>#N/A</v>
      </c>
      <c r="AB61" t="e">
        <f t="shared" si="19"/>
        <v>#N/A</v>
      </c>
      <c r="AC61" t="e">
        <f t="shared" si="19"/>
        <v>#N/A</v>
      </c>
      <c r="AD61" t="e">
        <f t="shared" si="19"/>
        <v>#N/A</v>
      </c>
      <c r="AE61">
        <f t="shared" si="19"/>
        <v>0.5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ht="30" x14ac:dyDescent="0.25">
      <c r="D62" s="3" t="str">
        <f>TEXT(D61,"mmm yyyy") &amp; " - Top Band"</f>
        <v>Oct 2019 -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 t="e">
        <f t="shared" si="20"/>
        <v>#N/A</v>
      </c>
      <c r="U62" t="e">
        <f t="shared" si="20"/>
        <v>#N/A</v>
      </c>
      <c r="V62" t="e">
        <f t="shared" si="20"/>
        <v>#N/A</v>
      </c>
      <c r="W62" t="e">
        <f t="shared" si="20"/>
        <v>#N/A</v>
      </c>
      <c r="X62" t="e">
        <f t="shared" si="20"/>
        <v>#N/A</v>
      </c>
      <c r="Y62" t="e">
        <f t="shared" si="20"/>
        <v>#N/A</v>
      </c>
      <c r="Z62" t="e">
        <f t="shared" si="20"/>
        <v>#N/A</v>
      </c>
      <c r="AA62" t="e">
        <f t="shared" si="20"/>
        <v>#N/A</v>
      </c>
      <c r="AB62" t="e">
        <f t="shared" si="20"/>
        <v>#N/A</v>
      </c>
      <c r="AC62" t="e">
        <f t="shared" si="20"/>
        <v>#N/A</v>
      </c>
      <c r="AD62" t="e">
        <f t="shared" si="20"/>
        <v>#N/A</v>
      </c>
      <c r="AE62">
        <f t="shared" si="20"/>
        <v>13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25">
      <c r="D63" s="3"/>
    </row>
    <row r="65" spans="4:34" x14ac:dyDescent="0.25">
      <c r="D65" s="3">
        <f>D58+1</f>
        <v>43710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25">
      <c r="D66" s="3">
        <f>D61+1</f>
        <v>43740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>
        <f t="shared" si="21"/>
        <v>0.5</v>
      </c>
      <c r="AG66" t="e">
        <f t="shared" si="21"/>
        <v>#N/A</v>
      </c>
      <c r="AH66" t="e">
        <f t="shared" si="21"/>
        <v>#N/A</v>
      </c>
    </row>
    <row r="69" spans="4:34" x14ac:dyDescent="0.25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25">
      <c r="D70">
        <v>3</v>
      </c>
      <c r="E70" t="str">
        <f>LEFT(UPPER(TEXT(E55,"ddd")),$D70)</f>
        <v>THU</v>
      </c>
      <c r="F70" t="str">
        <f t="shared" ref="F70:AH70" si="23">LEFT(UPPER(TEXT(F55,"ddd")),$D70)</f>
        <v>FRI</v>
      </c>
      <c r="G70" t="str">
        <f t="shared" si="23"/>
        <v>SAT</v>
      </c>
      <c r="H70" t="str">
        <f t="shared" si="23"/>
        <v>SUN</v>
      </c>
      <c r="I70" t="str">
        <f t="shared" si="23"/>
        <v>MON</v>
      </c>
      <c r="J70" t="str">
        <f t="shared" si="23"/>
        <v>TUE</v>
      </c>
      <c r="K70" t="str">
        <f t="shared" si="23"/>
        <v>WED</v>
      </c>
      <c r="L70" t="str">
        <f t="shared" si="23"/>
        <v>THU</v>
      </c>
      <c r="M70" t="str">
        <f t="shared" si="23"/>
        <v>FRI</v>
      </c>
      <c r="N70" t="str">
        <f t="shared" si="23"/>
        <v>SAT</v>
      </c>
      <c r="O70" t="str">
        <f t="shared" si="23"/>
        <v>SUN</v>
      </c>
      <c r="P70" t="str">
        <f t="shared" si="23"/>
        <v>MON</v>
      </c>
      <c r="Q70" t="str">
        <f t="shared" si="23"/>
        <v>TUE</v>
      </c>
      <c r="R70" t="str">
        <f t="shared" si="23"/>
        <v>WED</v>
      </c>
      <c r="S70" t="str">
        <f t="shared" si="23"/>
        <v>THU</v>
      </c>
      <c r="T70" t="str">
        <f t="shared" si="23"/>
        <v>FRI</v>
      </c>
      <c r="U70" t="str">
        <f t="shared" si="23"/>
        <v>SAT</v>
      </c>
      <c r="V70" t="str">
        <f t="shared" si="23"/>
        <v>SUN</v>
      </c>
      <c r="W70" t="str">
        <f t="shared" si="23"/>
        <v>MON</v>
      </c>
      <c r="X70" t="str">
        <f t="shared" si="23"/>
        <v>TUE</v>
      </c>
      <c r="Y70" t="str">
        <f t="shared" si="23"/>
        <v>WED</v>
      </c>
      <c r="Z70" t="str">
        <f t="shared" si="23"/>
        <v>THU</v>
      </c>
      <c r="AA70" t="str">
        <f t="shared" si="23"/>
        <v>FRI</v>
      </c>
      <c r="AB70" t="str">
        <f t="shared" si="23"/>
        <v>SAT</v>
      </c>
      <c r="AC70" t="str">
        <f t="shared" si="23"/>
        <v>SUN</v>
      </c>
      <c r="AD70" t="str">
        <f t="shared" si="23"/>
        <v>MON</v>
      </c>
      <c r="AE70" t="str">
        <f t="shared" si="23"/>
        <v>TUE</v>
      </c>
      <c r="AF70" t="str">
        <f t="shared" si="23"/>
        <v>WED</v>
      </c>
      <c r="AG70" t="str">
        <f t="shared" si="23"/>
        <v>THU</v>
      </c>
      <c r="AH70" t="str">
        <f t="shared" si="23"/>
        <v>FRI</v>
      </c>
    </row>
    <row r="71" spans="4:34" x14ac:dyDescent="0.25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25">
      <c r="E72" t="str">
        <f>TEXT(E55,"dd")</f>
        <v>05</v>
      </c>
      <c r="F72" t="str">
        <f t="shared" ref="F72:AH72" si="24">TEXT(F55,"dd")</f>
        <v>06</v>
      </c>
      <c r="G72" t="str">
        <f t="shared" si="24"/>
        <v>07</v>
      </c>
      <c r="H72" t="str">
        <f t="shared" si="24"/>
        <v>08</v>
      </c>
      <c r="I72" t="str">
        <f t="shared" si="24"/>
        <v>09</v>
      </c>
      <c r="J72" t="str">
        <f t="shared" si="24"/>
        <v>10</v>
      </c>
      <c r="K72" t="str">
        <f t="shared" si="24"/>
        <v>11</v>
      </c>
      <c r="L72" t="str">
        <f t="shared" si="24"/>
        <v>12</v>
      </c>
      <c r="M72" t="str">
        <f t="shared" si="24"/>
        <v>13</v>
      </c>
      <c r="N72" t="str">
        <f t="shared" si="24"/>
        <v>14</v>
      </c>
      <c r="O72" t="str">
        <f t="shared" si="24"/>
        <v>15</v>
      </c>
      <c r="P72" t="str">
        <f t="shared" si="24"/>
        <v>16</v>
      </c>
      <c r="Q72" t="str">
        <f t="shared" si="24"/>
        <v>17</v>
      </c>
      <c r="R72" t="str">
        <f t="shared" si="24"/>
        <v>18</v>
      </c>
      <c r="S72" t="str">
        <f t="shared" si="24"/>
        <v>19</v>
      </c>
      <c r="T72" t="str">
        <f t="shared" si="24"/>
        <v>20</v>
      </c>
      <c r="U72" t="str">
        <f t="shared" si="24"/>
        <v>21</v>
      </c>
      <c r="V72" t="str">
        <f t="shared" si="24"/>
        <v>22</v>
      </c>
      <c r="W72" t="str">
        <f t="shared" si="24"/>
        <v>23</v>
      </c>
      <c r="X72" t="str">
        <f t="shared" si="24"/>
        <v>24</v>
      </c>
      <c r="Y72" t="str">
        <f t="shared" si="24"/>
        <v>25</v>
      </c>
      <c r="Z72" t="str">
        <f t="shared" si="24"/>
        <v>26</v>
      </c>
      <c r="AA72" t="str">
        <f t="shared" si="24"/>
        <v>27</v>
      </c>
      <c r="AB72" t="str">
        <f t="shared" si="24"/>
        <v>28</v>
      </c>
      <c r="AC72" t="str">
        <f t="shared" si="24"/>
        <v>29</v>
      </c>
      <c r="AD72" t="str">
        <f t="shared" si="24"/>
        <v>30</v>
      </c>
      <c r="AE72" t="str">
        <f t="shared" si="24"/>
        <v>01</v>
      </c>
      <c r="AF72" t="str">
        <f t="shared" si="24"/>
        <v>02</v>
      </c>
      <c r="AG72" t="str">
        <f t="shared" si="24"/>
        <v>03</v>
      </c>
      <c r="AH72" t="str">
        <f t="shared" si="24"/>
        <v>04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5BB6EA-B4A9-4FD0-A581-32FE787E0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11D93F-21D3-4821-9768-A0F99C41A8EB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983CAFE3-5C64-4732-BD1D-A9D0064359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2019-03-18T20:06:21Z</dcterms:created>
  <dcterms:modified xsi:type="dcterms:W3CDTF">2019-11-21T22:20:45Z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