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1 - STRUCTURE MISE EN COMMUN - PROXIMITE 2017\7-PRODUCTION\Suivi de la performance\"/>
    </mc:Choice>
  </mc:AlternateContent>
  <xr:revisionPtr revIDLastSave="0" documentId="13_ncr:1_{5DA44BC4-DFD9-4A51-B004-B415E7E9DF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ITRAGE" sheetId="2" r:id="rId1"/>
    <sheet name="MEB" sheetId="3" r:id="rId2"/>
  </sheets>
  <calcPr calcId="191029"/>
</workbook>
</file>

<file path=xl/calcChain.xml><?xml version="1.0" encoding="utf-8"?>
<calcChain xmlns="http://schemas.openxmlformats.org/spreadsheetml/2006/main">
  <c r="L24" i="2" l="1"/>
  <c r="L22" i="2"/>
  <c r="L27" i="3" l="1"/>
  <c r="L24" i="3"/>
  <c r="D26" i="3"/>
  <c r="D25" i="3"/>
  <c r="D24" i="3"/>
  <c r="D22" i="3"/>
  <c r="D21" i="3"/>
  <c r="D19" i="3"/>
  <c r="D18" i="3"/>
  <c r="D17" i="3"/>
  <c r="E16" i="3"/>
  <c r="E17" i="3" s="1"/>
  <c r="E18" i="3" s="1"/>
  <c r="L15" i="3"/>
  <c r="D13" i="3"/>
  <c r="D12" i="3"/>
  <c r="D10" i="3"/>
  <c r="D9" i="3"/>
  <c r="D8" i="3"/>
  <c r="D6" i="3"/>
  <c r="D5" i="3"/>
  <c r="D4" i="3"/>
  <c r="L3" i="3"/>
  <c r="K3" i="3"/>
  <c r="G3" i="3"/>
  <c r="E3" i="3"/>
  <c r="E4" i="3" s="1"/>
  <c r="K4" i="3" s="1"/>
  <c r="L4" i="3" s="1"/>
  <c r="L15" i="2"/>
  <c r="L3" i="2"/>
  <c r="D18" i="2"/>
  <c r="D19" i="2"/>
  <c r="D21" i="2"/>
  <c r="D22" i="2"/>
  <c r="D24" i="2"/>
  <c r="D25" i="2"/>
  <c r="D26" i="2"/>
  <c r="E16" i="2"/>
  <c r="E3" i="2"/>
  <c r="K3" i="2" s="1"/>
  <c r="D5" i="2"/>
  <c r="D6" i="2"/>
  <c r="D8" i="2"/>
  <c r="D9" i="2"/>
  <c r="D10" i="2"/>
  <c r="D12" i="2"/>
  <c r="D13" i="2"/>
  <c r="D17" i="2"/>
  <c r="G3" i="2"/>
  <c r="D4" i="2"/>
  <c r="E5" i="3" l="1"/>
  <c r="E19" i="3"/>
  <c r="E6" i="3"/>
  <c r="K5" i="3"/>
  <c r="L5" i="3" s="1"/>
  <c r="G4" i="3"/>
  <c r="E4" i="2"/>
  <c r="K4" i="2" s="1"/>
  <c r="L4" i="2" s="1"/>
  <c r="E17" i="2"/>
  <c r="G4" i="2"/>
  <c r="G5" i="3" l="1"/>
  <c r="E7" i="3"/>
  <c r="K6" i="3"/>
  <c r="L6" i="3" s="1"/>
  <c r="E20" i="3"/>
  <c r="G5" i="2"/>
  <c r="E18" i="2"/>
  <c r="E5" i="2"/>
  <c r="K5" i="2" s="1"/>
  <c r="L5" i="2" s="1"/>
  <c r="E21" i="3" l="1"/>
  <c r="E8" i="3"/>
  <c r="K7" i="3"/>
  <c r="L7" i="3" s="1"/>
  <c r="G6" i="3"/>
  <c r="E6" i="2"/>
  <c r="K6" i="2" s="1"/>
  <c r="L6" i="2" s="1"/>
  <c r="E19" i="2"/>
  <c r="G6" i="2"/>
  <c r="G7" i="3" l="1"/>
  <c r="K8" i="3"/>
  <c r="L8" i="3" s="1"/>
  <c r="E9" i="3"/>
  <c r="E22" i="3"/>
  <c r="G7" i="2"/>
  <c r="E20" i="2"/>
  <c r="E7" i="2"/>
  <c r="K7" i="2" s="1"/>
  <c r="L7" i="2" s="1"/>
  <c r="E23" i="3" l="1"/>
  <c r="E10" i="3"/>
  <c r="K9" i="3"/>
  <c r="L9" i="3" s="1"/>
  <c r="G8" i="3"/>
  <c r="E21" i="2"/>
  <c r="E8" i="2"/>
  <c r="K8" i="2" s="1"/>
  <c r="L8" i="2" s="1"/>
  <c r="G8" i="2"/>
  <c r="K10" i="3" l="1"/>
  <c r="L10" i="3" s="1"/>
  <c r="E11" i="3"/>
  <c r="G9" i="3"/>
  <c r="E24" i="3"/>
  <c r="G9" i="2"/>
  <c r="E9" i="2"/>
  <c r="K9" i="2" s="1"/>
  <c r="L9" i="2" s="1"/>
  <c r="E22" i="2"/>
  <c r="E25" i="3" l="1"/>
  <c r="G10" i="3"/>
  <c r="E12" i="3"/>
  <c r="K11" i="3"/>
  <c r="L11" i="3" s="1"/>
  <c r="E23" i="2"/>
  <c r="E10" i="2"/>
  <c r="K10" i="2" s="1"/>
  <c r="L10" i="2" s="1"/>
  <c r="G10" i="2"/>
  <c r="G11" i="3" l="1"/>
  <c r="E13" i="3"/>
  <c r="K12" i="3"/>
  <c r="L12" i="3" s="1"/>
  <c r="E26" i="3"/>
  <c r="G11" i="2"/>
  <c r="E11" i="2"/>
  <c r="K11" i="2" s="1"/>
  <c r="E24" i="2"/>
  <c r="E27" i="3" l="1"/>
  <c r="F26" i="3"/>
  <c r="E14" i="3"/>
  <c r="K13" i="3"/>
  <c r="L13" i="3" s="1"/>
  <c r="G12" i="3"/>
  <c r="E12" i="2"/>
  <c r="K12" i="2" s="1"/>
  <c r="E25" i="2"/>
  <c r="G12" i="2"/>
  <c r="G13" i="3" l="1"/>
  <c r="K14" i="3"/>
  <c r="L14" i="3" s="1"/>
  <c r="F27" i="3"/>
  <c r="F18" i="3"/>
  <c r="F16" i="3"/>
  <c r="F17" i="3"/>
  <c r="F19" i="3"/>
  <c r="F20" i="3"/>
  <c r="F21" i="3"/>
  <c r="F22" i="3"/>
  <c r="F23" i="3"/>
  <c r="F24" i="3"/>
  <c r="F25" i="3"/>
  <c r="G13" i="2"/>
  <c r="E26" i="2"/>
  <c r="E13" i="2"/>
  <c r="K13" i="2" s="1"/>
  <c r="L13" i="2" s="1"/>
  <c r="G14" i="3" l="1"/>
  <c r="E27" i="2"/>
  <c r="F26" i="2" s="1"/>
  <c r="E14" i="2"/>
  <c r="G14" i="2"/>
  <c r="F4" i="3" l="1"/>
  <c r="G16" i="3"/>
  <c r="F3" i="3"/>
  <c r="F5" i="3"/>
  <c r="F6" i="3"/>
  <c r="F7" i="3"/>
  <c r="F8" i="3"/>
  <c r="F9" i="3"/>
  <c r="F10" i="3"/>
  <c r="F11" i="3"/>
  <c r="F12" i="3"/>
  <c r="F13" i="3"/>
  <c r="F14" i="3"/>
  <c r="F14" i="2"/>
  <c r="K14" i="2"/>
  <c r="L14" i="2" s="1"/>
  <c r="F3" i="2"/>
  <c r="G16" i="2"/>
  <c r="F4" i="2"/>
  <c r="F5" i="2"/>
  <c r="F6" i="2"/>
  <c r="F7" i="2"/>
  <c r="F8" i="2"/>
  <c r="F9" i="2"/>
  <c r="F10" i="2"/>
  <c r="F11" i="2"/>
  <c r="F12" i="2"/>
  <c r="F13" i="2"/>
  <c r="F16" i="2"/>
  <c r="F27" i="2"/>
  <c r="F17" i="2"/>
  <c r="F18" i="2"/>
  <c r="F19" i="2"/>
  <c r="F20" i="2"/>
  <c r="F21" i="2"/>
  <c r="F22" i="2"/>
  <c r="F23" i="2"/>
  <c r="F24" i="2"/>
  <c r="F25" i="2"/>
  <c r="K16" i="3" l="1"/>
  <c r="L16" i="3" s="1"/>
  <c r="G17" i="3"/>
  <c r="K16" i="2"/>
  <c r="L16" i="2" s="1"/>
  <c r="G17" i="2"/>
  <c r="K17" i="3" l="1"/>
  <c r="L17" i="3" s="1"/>
  <c r="G18" i="3"/>
  <c r="K17" i="2"/>
  <c r="L17" i="2" s="1"/>
  <c r="G18" i="2"/>
  <c r="K18" i="3" l="1"/>
  <c r="L18" i="3" s="1"/>
  <c r="G19" i="3"/>
  <c r="K18" i="2"/>
  <c r="L18" i="2" s="1"/>
  <c r="G19" i="2"/>
  <c r="G20" i="3" l="1"/>
  <c r="K19" i="3"/>
  <c r="L19" i="3" s="1"/>
  <c r="K19" i="2"/>
  <c r="L19" i="2" s="1"/>
  <c r="G20" i="2"/>
  <c r="K20" i="3" l="1"/>
  <c r="L20" i="3" s="1"/>
  <c r="G21" i="3"/>
  <c r="K20" i="2"/>
  <c r="L20" i="2" s="1"/>
  <c r="G21" i="2"/>
  <c r="G22" i="3" l="1"/>
  <c r="K21" i="3"/>
  <c r="L21" i="3" s="1"/>
  <c r="K21" i="2"/>
  <c r="L21" i="2" s="1"/>
  <c r="G22" i="2"/>
  <c r="G23" i="3" l="1"/>
  <c r="K22" i="3"/>
  <c r="L22" i="3" s="1"/>
  <c r="K22" i="2"/>
  <c r="G23" i="2"/>
  <c r="K23" i="3" l="1"/>
  <c r="L23" i="3" s="1"/>
  <c r="G24" i="3"/>
  <c r="K23" i="2"/>
  <c r="G24" i="2"/>
  <c r="G25" i="3" l="1"/>
  <c r="K24" i="3"/>
  <c r="K24" i="2"/>
  <c r="G25" i="2"/>
  <c r="K25" i="3" l="1"/>
  <c r="L25" i="3" s="1"/>
  <c r="G26" i="3"/>
  <c r="K25" i="2"/>
  <c r="L25" i="2" s="1"/>
  <c r="G26" i="2"/>
  <c r="G27" i="3" l="1"/>
  <c r="K26" i="3"/>
  <c r="L26" i="3" s="1"/>
  <c r="H26" i="3"/>
  <c r="K26" i="2"/>
  <c r="L26" i="2" s="1"/>
  <c r="G27" i="2"/>
  <c r="H26" i="2"/>
  <c r="K27" i="3" l="1"/>
  <c r="H27" i="3"/>
  <c r="H3" i="3"/>
  <c r="H4" i="3"/>
  <c r="H5" i="3"/>
  <c r="H6" i="3"/>
  <c r="H7" i="3"/>
  <c r="H8" i="3"/>
  <c r="H9" i="3"/>
  <c r="H10" i="3"/>
  <c r="H11" i="3"/>
  <c r="H12" i="3"/>
  <c r="H13" i="3"/>
  <c r="H14" i="3"/>
  <c r="H16" i="3"/>
  <c r="H17" i="3"/>
  <c r="H18" i="3"/>
  <c r="H19" i="3"/>
  <c r="H20" i="3"/>
  <c r="H21" i="3"/>
  <c r="H22" i="3"/>
  <c r="H23" i="3"/>
  <c r="H24" i="3"/>
  <c r="H25" i="3"/>
  <c r="K27" i="2"/>
  <c r="H3" i="2"/>
  <c r="H27" i="2"/>
  <c r="H4" i="2"/>
  <c r="H5" i="2"/>
  <c r="H6" i="2"/>
  <c r="H7" i="2"/>
  <c r="H8" i="2"/>
  <c r="H9" i="2"/>
  <c r="H10" i="2"/>
  <c r="H11" i="2"/>
  <c r="H12" i="2"/>
  <c r="H13" i="2"/>
  <c r="H14" i="2"/>
  <c r="H16" i="2"/>
  <c r="H17" i="2"/>
  <c r="H18" i="2"/>
  <c r="H19" i="2"/>
  <c r="H20" i="2"/>
  <c r="H21" i="2"/>
  <c r="H22" i="2"/>
  <c r="H23" i="2"/>
  <c r="H24" i="2"/>
  <c r="H25" i="2"/>
</calcChain>
</file>

<file path=xl/sharedStrings.xml><?xml version="1.0" encoding="utf-8"?>
<sst xmlns="http://schemas.openxmlformats.org/spreadsheetml/2006/main" count="96" uniqueCount="45">
  <si>
    <t>Horaire</t>
  </si>
  <si>
    <t>Tps</t>
  </si>
  <si>
    <t>Vitrage</t>
  </si>
  <si>
    <t>05:15 - 05:20</t>
  </si>
  <si>
    <t>Commentaire</t>
  </si>
  <si>
    <t>Point 5'</t>
  </si>
  <si>
    <t>05:20 - 05:59</t>
  </si>
  <si>
    <t>06:00 - 06:59</t>
  </si>
  <si>
    <t>07:00 - 07:59</t>
  </si>
  <si>
    <t>09:00 - 09:59</t>
  </si>
  <si>
    <t>13:00 - 13:05</t>
  </si>
  <si>
    <t>13:05 - 13:59</t>
  </si>
  <si>
    <t>10:00 - 10:44</t>
  </si>
  <si>
    <t>10:45 - 11:15</t>
  </si>
  <si>
    <t>11:16 - 11:59</t>
  </si>
  <si>
    <t>Pause repas</t>
  </si>
  <si>
    <t>14:00 - 14:59</t>
  </si>
  <si>
    <t>15:00 - 15:59</t>
  </si>
  <si>
    <t>19:00 - 19:59</t>
  </si>
  <si>
    <t>Nettoyage</t>
  </si>
  <si>
    <t>12:00 - 12:45</t>
  </si>
  <si>
    <t>12:46 - 12:59</t>
  </si>
  <si>
    <t>20:00 - 20:30</t>
  </si>
  <si>
    <t>20:31 - 20:45</t>
  </si>
  <si>
    <t>Changement d'équipe</t>
  </si>
  <si>
    <t>Équipe matin</t>
  </si>
  <si>
    <t>Équipe après-midi</t>
  </si>
  <si>
    <t>Cumul équipe</t>
  </si>
  <si>
    <t>Cumul journée</t>
  </si>
  <si>
    <t>Pause 10'</t>
  </si>
  <si>
    <t>08:00 - 08:09</t>
  </si>
  <si>
    <t>08:10 - 08:59</t>
  </si>
  <si>
    <t>16:00 - 16:09</t>
  </si>
  <si>
    <t>16:10 - 16:59</t>
  </si>
  <si>
    <t>17:00 - 17:59</t>
  </si>
  <si>
    <t>18:00 - 18:30</t>
  </si>
  <si>
    <t>18:31 - 18:59</t>
  </si>
  <si>
    <t>Suivi production à l'heure (Ligne vitrage)</t>
  </si>
  <si>
    <t>% équipe</t>
  </si>
  <si>
    <t>% journée</t>
  </si>
  <si>
    <t>Réél</t>
  </si>
  <si>
    <t>Menuiseries/h =</t>
  </si>
  <si>
    <t>Av/ret</t>
  </si>
  <si>
    <t>Avance/Retard</t>
  </si>
  <si>
    <t>Suivi production à l'heure (Mise en bois)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</si>
</sst>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hnschrift"/>
      <family val="2"/>
    </font>
    <font>
      <b/>
      <sz val="14"/>
      <color theme="1"/>
      <name val="Bahnschrift"/>
      <family val="2"/>
    </font>
    <font>
      <b/>
      <sz val="11"/>
      <color theme="1"/>
      <name val="Bahnschrift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20" fontId="18" fillId="34" borderId="10" xfId="0" applyNumberFormat="1" applyFont="1" applyFill="1" applyBorder="1" applyAlignment="1">
      <alignment horizontal="center"/>
    </xf>
    <xf numFmtId="1" fontId="20" fillId="34" borderId="10" xfId="0" applyNumberFormat="1" applyFont="1" applyFill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/>
    </xf>
    <xf numFmtId="1" fontId="20" fillId="33" borderId="10" xfId="0" applyNumberFormat="1" applyFont="1" applyFill="1" applyBorder="1" applyAlignment="1">
      <alignment horizontal="center" vertical="center"/>
    </xf>
    <xf numFmtId="9" fontId="18" fillId="34" borderId="10" xfId="42" applyFont="1" applyFill="1" applyBorder="1" applyAlignment="1">
      <alignment horizontal="center"/>
    </xf>
    <xf numFmtId="9" fontId="20" fillId="0" borderId="10" xfId="42" applyFont="1" applyBorder="1" applyAlignment="1">
      <alignment horizontal="center"/>
    </xf>
    <xf numFmtId="9" fontId="18" fillId="0" borderId="10" xfId="42" applyFont="1" applyBorder="1" applyAlignment="1">
      <alignment horizontal="center"/>
    </xf>
    <xf numFmtId="9" fontId="18" fillId="33" borderId="10" xfId="42" applyFont="1" applyFill="1" applyBorder="1" applyAlignment="1">
      <alignment horizontal="center"/>
    </xf>
    <xf numFmtId="9" fontId="20" fillId="34" borderId="10" xfId="42" applyFont="1" applyFill="1" applyBorder="1" applyAlignment="1">
      <alignment horizontal="center" vertical="center"/>
    </xf>
    <xf numFmtId="9" fontId="20" fillId="0" borderId="10" xfId="42" applyFont="1" applyBorder="1" applyAlignment="1">
      <alignment horizontal="center" vertical="center"/>
    </xf>
    <xf numFmtId="9" fontId="20" fillId="33" borderId="10" xfId="42" applyFont="1" applyFill="1" applyBorder="1" applyAlignment="1">
      <alignment horizontal="center" vertical="center"/>
    </xf>
    <xf numFmtId="9" fontId="20" fillId="34" borderId="10" xfId="42" applyFont="1" applyFill="1" applyBorder="1" applyAlignment="1">
      <alignment horizontal="center"/>
    </xf>
    <xf numFmtId="9" fontId="20" fillId="33" borderId="10" xfId="42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1" fontId="18" fillId="34" borderId="10" xfId="0" applyNumberFormat="1" applyFont="1" applyFill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1" fontId="18" fillId="33" borderId="10" xfId="0" applyNumberFormat="1" applyFont="1" applyFill="1" applyBorder="1" applyAlignment="1">
      <alignment horizontal="center" vertical="center"/>
    </xf>
    <xf numFmtId="0" fontId="21" fillId="0" borderId="0" xfId="0" applyFont="1"/>
    <xf numFmtId="0" fontId="20" fillId="0" borderId="1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27"/>
  <sheetViews>
    <sheetView topLeftCell="A2" zoomScale="130" zoomScaleNormal="130" workbookViewId="0">
      <selection activeCell="J21" sqref="J21"/>
    </sheetView>
  </sheetViews>
  <sheetFormatPr baseColWidth="10" defaultRowHeight="15" x14ac:dyDescent="0.25"/>
  <cols>
    <col min="1" max="1" width="4.5703125" customWidth="1"/>
    <col min="2" max="2" width="13.42578125" style="1" bestFit="1" customWidth="1"/>
    <col min="3" max="4" width="11.42578125" style="1"/>
    <col min="5" max="5" width="14.140625" style="1" bestFit="1" customWidth="1"/>
    <col min="6" max="6" width="14.140625" style="1" customWidth="1"/>
    <col min="7" max="7" width="15" style="1" bestFit="1" customWidth="1"/>
    <col min="8" max="8" width="15" style="1" customWidth="1"/>
    <col min="9" max="9" width="14.140625" style="2" bestFit="1" customWidth="1"/>
    <col min="10" max="10" width="15.42578125" bestFit="1" customWidth="1"/>
    <col min="11" max="11" width="15" hidden="1" customWidth="1"/>
    <col min="12" max="12" width="15.5703125" bestFit="1" customWidth="1"/>
    <col min="13" max="13" width="9.85546875" customWidth="1"/>
  </cols>
  <sheetData>
    <row r="1" spans="1:12" ht="18" x14ac:dyDescent="0.25">
      <c r="A1" s="3"/>
      <c r="B1" s="34" t="s">
        <v>37</v>
      </c>
      <c r="C1" s="34"/>
      <c r="D1" s="34"/>
      <c r="E1" s="34"/>
      <c r="F1" s="34"/>
      <c r="G1" s="34"/>
      <c r="H1" s="34"/>
      <c r="I1" s="34"/>
      <c r="J1" s="28" t="s">
        <v>41</v>
      </c>
      <c r="L1" s="28">
        <v>18.2</v>
      </c>
    </row>
    <row r="2" spans="1:12" x14ac:dyDescent="0.25">
      <c r="A2" s="3"/>
      <c r="B2" s="4" t="s">
        <v>0</v>
      </c>
      <c r="C2" s="4" t="s">
        <v>1</v>
      </c>
      <c r="D2" s="4" t="s">
        <v>2</v>
      </c>
      <c r="E2" s="4" t="s">
        <v>27</v>
      </c>
      <c r="F2" s="20" t="s">
        <v>38</v>
      </c>
      <c r="G2" s="4" t="s">
        <v>28</v>
      </c>
      <c r="H2" s="20" t="s">
        <v>39</v>
      </c>
      <c r="I2" s="5" t="s">
        <v>4</v>
      </c>
      <c r="J2" s="5" t="s">
        <v>40</v>
      </c>
      <c r="K2" s="5" t="s">
        <v>42</v>
      </c>
      <c r="L2" s="5" t="s">
        <v>43</v>
      </c>
    </row>
    <row r="3" spans="1:12" x14ac:dyDescent="0.25">
      <c r="A3" s="33" t="s">
        <v>25</v>
      </c>
      <c r="B3" s="6" t="s">
        <v>3</v>
      </c>
      <c r="C3" s="6">
        <v>5</v>
      </c>
      <c r="D3" s="7"/>
      <c r="E3" s="7">
        <f>D3</f>
        <v>0</v>
      </c>
      <c r="F3" s="19">
        <f>E3/$G$14</f>
        <v>0</v>
      </c>
      <c r="G3" s="16">
        <f>D3</f>
        <v>0</v>
      </c>
      <c r="H3" s="23">
        <f>G3/$G$27</f>
        <v>0</v>
      </c>
      <c r="I3" s="8" t="s">
        <v>5</v>
      </c>
      <c r="J3" s="8"/>
      <c r="K3" s="29">
        <f>E3-J3</f>
        <v>0</v>
      </c>
      <c r="L3" s="29" t="str">
        <f>IF(ISNUMBER(J3),IF(K3&lt;0,"Avance de "&amp;(ROUND(-K3,0)),"Retard de "&amp;(ROUND(K3,0))),"")</f>
        <v/>
      </c>
    </row>
    <row r="4" spans="1:12" x14ac:dyDescent="0.25">
      <c r="A4" s="33"/>
      <c r="B4" s="9" t="s">
        <v>6</v>
      </c>
      <c r="C4" s="9">
        <v>40</v>
      </c>
      <c r="D4" s="10">
        <f>C4*($L$1/60)</f>
        <v>12.133333333333333</v>
      </c>
      <c r="E4" s="10">
        <f>E3+D4</f>
        <v>12.133333333333333</v>
      </c>
      <c r="F4" s="21">
        <f t="shared" ref="F4:F14" si="0">E4/$G$14</f>
        <v>9.8765432098765413E-2</v>
      </c>
      <c r="G4" s="17">
        <f>G3+D4</f>
        <v>12.133333333333333</v>
      </c>
      <c r="H4" s="24">
        <f t="shared" ref="H4:H27" si="1">G4/$G$27</f>
        <v>4.938271604938272E-2</v>
      </c>
      <c r="I4" s="11"/>
      <c r="J4" s="11"/>
      <c r="K4" s="30">
        <f t="shared" ref="K4:K14" si="2">E4-J4</f>
        <v>12.133333333333333</v>
      </c>
      <c r="L4" s="30" t="str">
        <f t="shared" ref="L4:L22" si="3">IF(ISNUMBER(J4),IF(K4&lt;0,"Avance de "&amp;(ROUND(-K4,0)),"Retard de "&amp;(ROUND(K4,0))),"")</f>
        <v/>
      </c>
    </row>
    <row r="5" spans="1:12" x14ac:dyDescent="0.25">
      <c r="A5" s="33"/>
      <c r="B5" s="9" t="s">
        <v>7</v>
      </c>
      <c r="C5" s="9">
        <v>60</v>
      </c>
      <c r="D5" s="10">
        <f>C5*($L$1/60)</f>
        <v>18.2</v>
      </c>
      <c r="E5" s="10">
        <f t="shared" ref="E5:E14" si="4">E4+D5</f>
        <v>30.333333333333332</v>
      </c>
      <c r="F5" s="21">
        <f t="shared" si="0"/>
        <v>0.24691358024691351</v>
      </c>
      <c r="G5" s="17">
        <f t="shared" ref="G5:G27" si="5">G4+D5</f>
        <v>30.333333333333332</v>
      </c>
      <c r="H5" s="24">
        <f t="shared" si="1"/>
        <v>0.12345679012345681</v>
      </c>
      <c r="I5" s="11"/>
      <c r="J5" s="11">
        <v>20</v>
      </c>
      <c r="K5" s="30">
        <f t="shared" si="2"/>
        <v>10.333333333333332</v>
      </c>
      <c r="L5" s="30" t="str">
        <f t="shared" si="3"/>
        <v>Retard de 10</v>
      </c>
    </row>
    <row r="6" spans="1:12" x14ac:dyDescent="0.25">
      <c r="A6" s="33"/>
      <c r="B6" s="9" t="s">
        <v>8</v>
      </c>
      <c r="C6" s="9">
        <v>60</v>
      </c>
      <c r="D6" s="10">
        <f>C6*($L$1/60)</f>
        <v>18.2</v>
      </c>
      <c r="E6" s="10">
        <f t="shared" si="4"/>
        <v>48.533333333333331</v>
      </c>
      <c r="F6" s="21">
        <f t="shared" si="0"/>
        <v>0.39506172839506165</v>
      </c>
      <c r="G6" s="17">
        <f t="shared" si="5"/>
        <v>48.533333333333331</v>
      </c>
      <c r="H6" s="24">
        <f t="shared" si="1"/>
        <v>0.19753086419753088</v>
      </c>
      <c r="I6" s="11"/>
      <c r="J6" s="11"/>
      <c r="K6" s="30">
        <f t="shared" si="2"/>
        <v>48.533333333333331</v>
      </c>
      <c r="L6" s="30" t="str">
        <f t="shared" si="3"/>
        <v/>
      </c>
    </row>
    <row r="7" spans="1:12" x14ac:dyDescent="0.25">
      <c r="A7" s="33"/>
      <c r="B7" s="6" t="s">
        <v>30</v>
      </c>
      <c r="C7" s="6">
        <v>10</v>
      </c>
      <c r="D7" s="7"/>
      <c r="E7" s="7">
        <f t="shared" si="4"/>
        <v>48.533333333333331</v>
      </c>
      <c r="F7" s="19">
        <f t="shared" si="0"/>
        <v>0.39506172839506165</v>
      </c>
      <c r="G7" s="16">
        <f t="shared" si="5"/>
        <v>48.533333333333331</v>
      </c>
      <c r="H7" s="23">
        <f t="shared" si="1"/>
        <v>0.19753086419753088</v>
      </c>
      <c r="I7" s="8" t="s">
        <v>29</v>
      </c>
      <c r="J7" s="8">
        <v>26</v>
      </c>
      <c r="K7" s="29">
        <f t="shared" si="2"/>
        <v>22.533333333333331</v>
      </c>
      <c r="L7" s="29" t="str">
        <f t="shared" si="3"/>
        <v>Retard de 23</v>
      </c>
    </row>
    <row r="8" spans="1:12" x14ac:dyDescent="0.25">
      <c r="A8" s="33"/>
      <c r="B8" s="9" t="s">
        <v>31</v>
      </c>
      <c r="C8" s="9">
        <v>50</v>
      </c>
      <c r="D8" s="10">
        <f>C8*($L$1/60)</f>
        <v>15.166666666666668</v>
      </c>
      <c r="E8" s="10">
        <f t="shared" si="4"/>
        <v>63.7</v>
      </c>
      <c r="F8" s="21">
        <f t="shared" si="0"/>
        <v>0.51851851851851849</v>
      </c>
      <c r="G8" s="17">
        <f t="shared" si="5"/>
        <v>63.7</v>
      </c>
      <c r="H8" s="24">
        <f t="shared" si="1"/>
        <v>0.2592592592592593</v>
      </c>
      <c r="I8" s="11"/>
      <c r="J8" s="11"/>
      <c r="K8" s="30">
        <f t="shared" si="2"/>
        <v>63.7</v>
      </c>
      <c r="L8" s="30" t="str">
        <f t="shared" si="3"/>
        <v/>
      </c>
    </row>
    <row r="9" spans="1:12" x14ac:dyDescent="0.25">
      <c r="A9" s="33"/>
      <c r="B9" s="9" t="s">
        <v>9</v>
      </c>
      <c r="C9" s="9">
        <v>60</v>
      </c>
      <c r="D9" s="10">
        <f>C9*($L$1/60)</f>
        <v>18.2</v>
      </c>
      <c r="E9" s="10">
        <f t="shared" si="4"/>
        <v>81.900000000000006</v>
      </c>
      <c r="F9" s="21">
        <f t="shared" si="0"/>
        <v>0.66666666666666663</v>
      </c>
      <c r="G9" s="17">
        <f t="shared" si="5"/>
        <v>81.900000000000006</v>
      </c>
      <c r="H9" s="24">
        <f t="shared" si="1"/>
        <v>0.33333333333333343</v>
      </c>
      <c r="I9" s="11"/>
      <c r="J9" s="11">
        <v>59</v>
      </c>
      <c r="K9" s="30">
        <f t="shared" si="2"/>
        <v>22.900000000000006</v>
      </c>
      <c r="L9" s="30" t="str">
        <f t="shared" si="3"/>
        <v>Retard de 23</v>
      </c>
    </row>
    <row r="10" spans="1:12" x14ac:dyDescent="0.25">
      <c r="A10" s="33"/>
      <c r="B10" s="12" t="s">
        <v>12</v>
      </c>
      <c r="C10" s="12">
        <v>45</v>
      </c>
      <c r="D10" s="13">
        <f>C10*($L$1/60)</f>
        <v>13.65</v>
      </c>
      <c r="E10" s="13">
        <f t="shared" si="4"/>
        <v>95.550000000000011</v>
      </c>
      <c r="F10" s="22">
        <f t="shared" si="0"/>
        <v>0.77777777777777768</v>
      </c>
      <c r="G10" s="18">
        <f t="shared" si="5"/>
        <v>95.550000000000011</v>
      </c>
      <c r="H10" s="25">
        <f t="shared" si="1"/>
        <v>0.38888888888888901</v>
      </c>
      <c r="I10" s="14"/>
      <c r="J10" s="14"/>
      <c r="K10" s="31">
        <f t="shared" si="2"/>
        <v>95.550000000000011</v>
      </c>
      <c r="L10" s="31" t="str">
        <f t="shared" si="3"/>
        <v/>
      </c>
    </row>
    <row r="11" spans="1:12" x14ac:dyDescent="0.25">
      <c r="A11" s="33"/>
      <c r="B11" s="15" t="s">
        <v>13</v>
      </c>
      <c r="C11" s="6">
        <v>30</v>
      </c>
      <c r="D11" s="7"/>
      <c r="E11" s="7">
        <f t="shared" si="4"/>
        <v>95.550000000000011</v>
      </c>
      <c r="F11" s="19">
        <f t="shared" si="0"/>
        <v>0.77777777777777768</v>
      </c>
      <c r="G11" s="16">
        <f t="shared" si="5"/>
        <v>95.550000000000011</v>
      </c>
      <c r="H11" s="23">
        <f t="shared" si="1"/>
        <v>0.38888888888888901</v>
      </c>
      <c r="I11" s="8" t="s">
        <v>15</v>
      </c>
      <c r="J11" s="8">
        <v>65</v>
      </c>
      <c r="K11" s="29">
        <f t="shared" si="2"/>
        <v>30.550000000000011</v>
      </c>
      <c r="L11" s="29"/>
    </row>
    <row r="12" spans="1:12" x14ac:dyDescent="0.25">
      <c r="A12" s="33"/>
      <c r="B12" s="9" t="s">
        <v>14</v>
      </c>
      <c r="C12" s="9">
        <v>45</v>
      </c>
      <c r="D12" s="10">
        <f>C12*($L$1/60)</f>
        <v>13.65</v>
      </c>
      <c r="E12" s="10">
        <f t="shared" si="4"/>
        <v>109.20000000000002</v>
      </c>
      <c r="F12" s="21">
        <f t="shared" si="0"/>
        <v>0.88888888888888884</v>
      </c>
      <c r="G12" s="17">
        <f t="shared" si="5"/>
        <v>109.20000000000002</v>
      </c>
      <c r="H12" s="24">
        <f t="shared" si="1"/>
        <v>0.44444444444444459</v>
      </c>
      <c r="I12" s="11"/>
      <c r="J12" s="11">
        <v>72</v>
      </c>
      <c r="K12" s="30">
        <f t="shared" si="2"/>
        <v>37.200000000000017</v>
      </c>
      <c r="L12" s="30"/>
    </row>
    <row r="13" spans="1:12" x14ac:dyDescent="0.25">
      <c r="A13" s="33"/>
      <c r="B13" s="9" t="s">
        <v>20</v>
      </c>
      <c r="C13" s="9">
        <v>45</v>
      </c>
      <c r="D13" s="10">
        <f>C13*($L$1/60)</f>
        <v>13.65</v>
      </c>
      <c r="E13" s="10">
        <f t="shared" si="4"/>
        <v>122.85000000000002</v>
      </c>
      <c r="F13" s="21">
        <f t="shared" si="0"/>
        <v>1</v>
      </c>
      <c r="G13" s="17">
        <f t="shared" si="5"/>
        <v>122.85000000000002</v>
      </c>
      <c r="H13" s="24">
        <f t="shared" si="1"/>
        <v>0.50000000000000022</v>
      </c>
      <c r="I13" s="11"/>
      <c r="J13" s="11"/>
      <c r="K13" s="30">
        <f t="shared" si="2"/>
        <v>122.85000000000002</v>
      </c>
      <c r="L13" s="30" t="str">
        <f t="shared" si="3"/>
        <v/>
      </c>
    </row>
    <row r="14" spans="1:12" x14ac:dyDescent="0.25">
      <c r="A14" s="33"/>
      <c r="B14" s="6" t="s">
        <v>21</v>
      </c>
      <c r="C14" s="6">
        <v>15</v>
      </c>
      <c r="D14" s="7"/>
      <c r="E14" s="7">
        <f t="shared" si="4"/>
        <v>122.85000000000002</v>
      </c>
      <c r="F14" s="19">
        <f t="shared" si="0"/>
        <v>1</v>
      </c>
      <c r="G14" s="16">
        <f t="shared" si="5"/>
        <v>122.85000000000002</v>
      </c>
      <c r="H14" s="23">
        <f t="shared" si="1"/>
        <v>0.50000000000000022</v>
      </c>
      <c r="I14" s="8" t="s">
        <v>19</v>
      </c>
      <c r="J14" s="8"/>
      <c r="K14" s="30">
        <f t="shared" si="2"/>
        <v>122.85000000000002</v>
      </c>
      <c r="L14" s="8" t="str">
        <f t="shared" si="3"/>
        <v/>
      </c>
    </row>
    <row r="15" spans="1:12" x14ac:dyDescent="0.25">
      <c r="A15" s="35" t="s">
        <v>24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t="str">
        <f t="shared" si="3"/>
        <v/>
      </c>
    </row>
    <row r="16" spans="1:12" x14ac:dyDescent="0.25">
      <c r="A16" s="33" t="s">
        <v>26</v>
      </c>
      <c r="B16" s="6" t="s">
        <v>10</v>
      </c>
      <c r="C16" s="6">
        <v>5</v>
      </c>
      <c r="D16" s="6"/>
      <c r="E16" s="7">
        <f>D16</f>
        <v>0</v>
      </c>
      <c r="F16" s="19">
        <f>E16/$E$27</f>
        <v>0</v>
      </c>
      <c r="G16" s="16">
        <f>G14</f>
        <v>122.85000000000002</v>
      </c>
      <c r="H16" s="26">
        <f t="shared" si="1"/>
        <v>0.50000000000000022</v>
      </c>
      <c r="I16" s="8" t="s">
        <v>5</v>
      </c>
      <c r="J16" s="8"/>
      <c r="K16" s="29">
        <f>G16-J16</f>
        <v>122.85000000000002</v>
      </c>
      <c r="L16" s="8" t="str">
        <f t="shared" si="3"/>
        <v/>
      </c>
    </row>
    <row r="17" spans="1:13" x14ac:dyDescent="0.25">
      <c r="A17" s="33"/>
      <c r="B17" s="9" t="s">
        <v>11</v>
      </c>
      <c r="C17" s="9">
        <v>55</v>
      </c>
      <c r="D17" s="10">
        <f>C17*($L$1/60)</f>
        <v>16.683333333333334</v>
      </c>
      <c r="E17" s="10">
        <f>E16+D17</f>
        <v>16.683333333333334</v>
      </c>
      <c r="F17" s="21">
        <f t="shared" ref="F17:F27" si="6">E17/$E$27</f>
        <v>0.13580246913580249</v>
      </c>
      <c r="G17" s="17">
        <f t="shared" si="5"/>
        <v>139.53333333333336</v>
      </c>
      <c r="H17" s="20">
        <f t="shared" si="1"/>
        <v>0.56790123456790143</v>
      </c>
      <c r="I17" s="11"/>
      <c r="J17" s="11"/>
      <c r="K17" s="30">
        <f>G17-J17</f>
        <v>139.53333333333336</v>
      </c>
      <c r="L17" s="11" t="str">
        <f t="shared" si="3"/>
        <v/>
      </c>
    </row>
    <row r="18" spans="1:13" x14ac:dyDescent="0.25">
      <c r="A18" s="33"/>
      <c r="B18" s="9" t="s">
        <v>16</v>
      </c>
      <c r="C18" s="9">
        <v>60</v>
      </c>
      <c r="D18" s="10">
        <f>C18*($L$1/60)</f>
        <v>18.2</v>
      </c>
      <c r="E18" s="10">
        <f t="shared" ref="E18:E27" si="7">E17+D18</f>
        <v>34.883333333333333</v>
      </c>
      <c r="F18" s="21">
        <f t="shared" si="6"/>
        <v>0.2839506172839506</v>
      </c>
      <c r="G18" s="17">
        <f t="shared" si="5"/>
        <v>157.73333333333335</v>
      </c>
      <c r="H18" s="20">
        <f t="shared" si="1"/>
        <v>0.6419753086419755</v>
      </c>
      <c r="I18" s="11"/>
      <c r="J18" s="11"/>
      <c r="K18" s="30">
        <f t="shared" ref="K18:K27" si="8">G18-J18</f>
        <v>157.73333333333335</v>
      </c>
      <c r="L18" s="11" t="str">
        <f t="shared" si="3"/>
        <v/>
      </c>
      <c r="M18" s="32"/>
    </row>
    <row r="19" spans="1:13" x14ac:dyDescent="0.25">
      <c r="A19" s="33"/>
      <c r="B19" s="9" t="s">
        <v>17</v>
      </c>
      <c r="C19" s="9">
        <v>60</v>
      </c>
      <c r="D19" s="10">
        <f>C19*($L$1/60)</f>
        <v>18.2</v>
      </c>
      <c r="E19" s="10">
        <f t="shared" si="7"/>
        <v>53.083333333333329</v>
      </c>
      <c r="F19" s="21">
        <f t="shared" si="6"/>
        <v>0.43209876543209874</v>
      </c>
      <c r="G19" s="17">
        <f t="shared" si="5"/>
        <v>175.93333333333334</v>
      </c>
      <c r="H19" s="20">
        <f t="shared" si="1"/>
        <v>0.71604938271604957</v>
      </c>
      <c r="I19" s="11"/>
      <c r="J19" s="11">
        <v>97</v>
      </c>
      <c r="K19" s="30">
        <f t="shared" si="8"/>
        <v>78.933333333333337</v>
      </c>
      <c r="L19" s="11" t="str">
        <f t="shared" si="3"/>
        <v>Retard de 79</v>
      </c>
    </row>
    <row r="20" spans="1:13" x14ac:dyDescent="0.25">
      <c r="A20" s="33"/>
      <c r="B20" s="6" t="s">
        <v>32</v>
      </c>
      <c r="C20" s="6">
        <v>10</v>
      </c>
      <c r="D20" s="7"/>
      <c r="E20" s="7">
        <f t="shared" si="7"/>
        <v>53.083333333333329</v>
      </c>
      <c r="F20" s="19">
        <f t="shared" si="6"/>
        <v>0.43209876543209874</v>
      </c>
      <c r="G20" s="16">
        <f t="shared" si="5"/>
        <v>175.93333333333334</v>
      </c>
      <c r="H20" s="26">
        <f t="shared" si="1"/>
        <v>0.71604938271604957</v>
      </c>
      <c r="I20" s="8" t="s">
        <v>29</v>
      </c>
      <c r="J20" s="8">
        <v>112</v>
      </c>
      <c r="K20" s="29">
        <f t="shared" si="8"/>
        <v>63.933333333333337</v>
      </c>
      <c r="L20" s="8" t="str">
        <f t="shared" si="3"/>
        <v>Retard de 64</v>
      </c>
    </row>
    <row r="21" spans="1:13" x14ac:dyDescent="0.25">
      <c r="A21" s="33"/>
      <c r="B21" s="9" t="s">
        <v>33</v>
      </c>
      <c r="C21" s="9">
        <v>50</v>
      </c>
      <c r="D21" s="10">
        <f>C21*($L$1/60)</f>
        <v>15.166666666666668</v>
      </c>
      <c r="E21" s="10">
        <f t="shared" si="7"/>
        <v>68.25</v>
      </c>
      <c r="F21" s="21">
        <f t="shared" si="6"/>
        <v>0.55555555555555558</v>
      </c>
      <c r="G21" s="17">
        <f t="shared" si="5"/>
        <v>191.1</v>
      </c>
      <c r="H21" s="20">
        <f t="shared" si="1"/>
        <v>0.7777777777777779</v>
      </c>
      <c r="I21" s="11"/>
      <c r="J21" s="11"/>
      <c r="K21" s="30">
        <f t="shared" si="8"/>
        <v>191.1</v>
      </c>
      <c r="L21" s="11" t="str">
        <f t="shared" si="3"/>
        <v/>
      </c>
    </row>
    <row r="22" spans="1:13" x14ac:dyDescent="0.25">
      <c r="A22" s="33"/>
      <c r="B22" s="9" t="s">
        <v>34</v>
      </c>
      <c r="C22" s="9">
        <v>60</v>
      </c>
      <c r="D22" s="10">
        <f>C22*($L$1/60)</f>
        <v>18.2</v>
      </c>
      <c r="E22" s="10">
        <f t="shared" si="7"/>
        <v>86.45</v>
      </c>
      <c r="F22" s="21">
        <f t="shared" si="6"/>
        <v>0.70370370370370372</v>
      </c>
      <c r="G22" s="17">
        <f t="shared" si="5"/>
        <v>209.29999999999998</v>
      </c>
      <c r="H22" s="20">
        <f t="shared" si="1"/>
        <v>0.85185185185185197</v>
      </c>
      <c r="I22" s="11"/>
      <c r="J22" s="11"/>
      <c r="K22" s="30">
        <f t="shared" si="8"/>
        <v>209.29999999999998</v>
      </c>
      <c r="L22" s="11" t="str">
        <f t="shared" si="3"/>
        <v/>
      </c>
    </row>
    <row r="23" spans="1:13" x14ac:dyDescent="0.25">
      <c r="A23" s="33"/>
      <c r="B23" s="12" t="s">
        <v>35</v>
      </c>
      <c r="C23" s="12">
        <v>30</v>
      </c>
      <c r="D23" s="13"/>
      <c r="E23" s="13">
        <f t="shared" si="7"/>
        <v>86.45</v>
      </c>
      <c r="F23" s="22">
        <f t="shared" si="6"/>
        <v>0.70370370370370372</v>
      </c>
      <c r="G23" s="18">
        <f t="shared" si="5"/>
        <v>209.29999999999998</v>
      </c>
      <c r="H23" s="27">
        <f t="shared" si="1"/>
        <v>0.85185185185185197</v>
      </c>
      <c r="I23" s="14"/>
      <c r="J23" s="14"/>
      <c r="K23" s="31">
        <f t="shared" si="8"/>
        <v>209.29999999999998</v>
      </c>
      <c r="L23" s="14"/>
    </row>
    <row r="24" spans="1:13" x14ac:dyDescent="0.25">
      <c r="A24" s="33"/>
      <c r="B24" s="6" t="s">
        <v>36</v>
      </c>
      <c r="C24" s="6">
        <v>30</v>
      </c>
      <c r="D24" s="7">
        <f>C24*($L$1/60)</f>
        <v>9.1</v>
      </c>
      <c r="E24" s="7">
        <f t="shared" si="7"/>
        <v>95.55</v>
      </c>
      <c r="F24" s="19">
        <f t="shared" si="6"/>
        <v>0.77777777777777779</v>
      </c>
      <c r="G24" s="16">
        <f t="shared" si="5"/>
        <v>218.39999999999998</v>
      </c>
      <c r="H24" s="26">
        <f t="shared" si="1"/>
        <v>0.88888888888888895</v>
      </c>
      <c r="I24" s="8" t="s">
        <v>15</v>
      </c>
      <c r="J24" s="8"/>
      <c r="K24" s="29">
        <f t="shared" si="8"/>
        <v>218.39999999999998</v>
      </c>
      <c r="L24" s="8" t="str">
        <f>IF(ISNUMBER(J24),IF(K24&lt;0,"Avance de "&amp;(ROUND(-K24,0)),"Retard de "&amp;(ROUND(K24,0))),"")</f>
        <v/>
      </c>
    </row>
    <row r="25" spans="1:13" x14ac:dyDescent="0.25">
      <c r="A25" s="33"/>
      <c r="B25" s="9" t="s">
        <v>18</v>
      </c>
      <c r="C25" s="9">
        <v>60</v>
      </c>
      <c r="D25" s="10">
        <f>C25*($L$1/60)</f>
        <v>18.2</v>
      </c>
      <c r="E25" s="10">
        <f t="shared" si="7"/>
        <v>113.75</v>
      </c>
      <c r="F25" s="21">
        <f t="shared" si="6"/>
        <v>0.92592592592592593</v>
      </c>
      <c r="G25" s="17">
        <f t="shared" si="5"/>
        <v>236.59999999999997</v>
      </c>
      <c r="H25" s="20">
        <f t="shared" si="1"/>
        <v>0.96296296296296302</v>
      </c>
      <c r="I25" s="11"/>
      <c r="J25" s="11"/>
      <c r="K25" s="30">
        <f t="shared" si="8"/>
        <v>236.59999999999997</v>
      </c>
      <c r="L25" s="11" t="str">
        <f>IF(ISNUMBER(J25),IF(K25&lt;0,"Avance de "&amp;(ROUND(-K25,0)),"Retard de "&amp;(ROUND(K25,0))),"")</f>
        <v/>
      </c>
    </row>
    <row r="26" spans="1:13" x14ac:dyDescent="0.25">
      <c r="A26" s="33"/>
      <c r="B26" s="9" t="s">
        <v>22</v>
      </c>
      <c r="C26" s="9">
        <v>30</v>
      </c>
      <c r="D26" s="10">
        <f>C26*($L$1/60)</f>
        <v>9.1</v>
      </c>
      <c r="E26" s="10">
        <f t="shared" si="7"/>
        <v>122.85</v>
      </c>
      <c r="F26" s="21">
        <f t="shared" si="6"/>
        <v>1</v>
      </c>
      <c r="G26" s="17">
        <f t="shared" si="5"/>
        <v>245.69999999999996</v>
      </c>
      <c r="H26" s="20">
        <f t="shared" si="1"/>
        <v>1</v>
      </c>
      <c r="I26" s="11"/>
      <c r="J26" s="11"/>
      <c r="K26" s="30">
        <f t="shared" si="8"/>
        <v>245.69999999999996</v>
      </c>
      <c r="L26" s="11" t="str">
        <f>IF(ISNUMBER(J26),IF(K26&lt;0,"Avance de "&amp;(ROUND(-K26,0)),"Retard de "&amp;(ROUND(K26,0))),"")</f>
        <v/>
      </c>
    </row>
    <row r="27" spans="1:13" x14ac:dyDescent="0.25">
      <c r="A27" s="33"/>
      <c r="B27" s="6" t="s">
        <v>23</v>
      </c>
      <c r="C27" s="6">
        <v>15</v>
      </c>
      <c r="D27" s="7"/>
      <c r="E27" s="7">
        <f t="shared" si="7"/>
        <v>122.85</v>
      </c>
      <c r="F27" s="19">
        <f t="shared" si="6"/>
        <v>1</v>
      </c>
      <c r="G27" s="16">
        <f t="shared" si="5"/>
        <v>245.69999999999996</v>
      </c>
      <c r="H27" s="26">
        <f t="shared" si="1"/>
        <v>1</v>
      </c>
      <c r="I27" s="8" t="s">
        <v>19</v>
      </c>
      <c r="J27" s="8"/>
      <c r="K27" s="29">
        <f t="shared" si="8"/>
        <v>245.69999999999996</v>
      </c>
      <c r="L27" s="8"/>
    </row>
  </sheetData>
  <mergeCells count="4">
    <mergeCell ref="A3:A14"/>
    <mergeCell ref="A16:A27"/>
    <mergeCell ref="B1:I1"/>
    <mergeCell ref="A15:K15"/>
  </mergeCells>
  <conditionalFormatting sqref="K16:K27 K3:K14">
    <cfRule type="cellIs" dxfId="15" priority="13" operator="equal">
      <formula>0</formula>
    </cfRule>
    <cfRule type="cellIs" dxfId="14" priority="14" operator="lessThan">
      <formula>0</formula>
    </cfRule>
    <cfRule type="cellIs" dxfId="13" priority="15" operator="greaterThan">
      <formula>0</formula>
    </cfRule>
  </conditionalFormatting>
  <conditionalFormatting sqref="L15 L3:L13">
    <cfRule type="containsText" dxfId="12" priority="5" operator="containsText" text="Retard">
      <formula>NOT(ISERROR(SEARCH("Retard",L3)))</formula>
    </cfRule>
    <cfRule type="containsText" dxfId="11" priority="6" operator="containsText" text="Avance">
      <formula>NOT(ISERROR(SEARCH("Avance",L3)))</formula>
    </cfRule>
  </conditionalFormatting>
  <conditionalFormatting sqref="L14">
    <cfRule type="containsText" dxfId="10" priority="4" operator="containsText" text="Avance">
      <formula>NOT(ISERROR(SEARCH("Avance",L14)))</formula>
    </cfRule>
    <cfRule type="containsText" dxfId="9" priority="3" operator="containsText" text="Retard">
      <formula>NOT(ISERROR(SEARCH("Retard",L14)))</formula>
    </cfRule>
  </conditionalFormatting>
  <conditionalFormatting sqref="L16:L27">
    <cfRule type="containsText" dxfId="8" priority="2" operator="containsText" text="Retard">
      <formula>NOT(ISERROR(SEARCH("Retard",L16)))</formula>
    </cfRule>
    <cfRule type="containsText" dxfId="7" priority="1" operator="containsText" text="Avance">
      <formula>NOT(ISERROR(SEARCH("Avance",L16)))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FD5E-1E5F-4D33-B9DC-A1939EBA3EEA}">
  <sheetPr codeName="Feuil2"/>
  <dimension ref="A1:L27"/>
  <sheetViews>
    <sheetView tabSelected="1" topLeftCell="A2" zoomScale="130" zoomScaleNormal="130" workbookViewId="0">
      <selection activeCell="J21" sqref="J21"/>
    </sheetView>
  </sheetViews>
  <sheetFormatPr baseColWidth="10" defaultRowHeight="15" x14ac:dyDescent="0.25"/>
  <cols>
    <col min="1" max="1" width="4.5703125" customWidth="1"/>
    <col min="2" max="2" width="13.42578125" style="1" bestFit="1" customWidth="1"/>
    <col min="3" max="4" width="11.42578125" style="1"/>
    <col min="5" max="5" width="14.140625" style="1" bestFit="1" customWidth="1"/>
    <col min="6" max="6" width="14.140625" style="1" customWidth="1"/>
    <col min="7" max="7" width="15" style="1" bestFit="1" customWidth="1"/>
    <col min="8" max="8" width="15" style="1" customWidth="1"/>
    <col min="9" max="9" width="14.140625" style="2" bestFit="1" customWidth="1"/>
    <col min="10" max="10" width="15.42578125" bestFit="1" customWidth="1"/>
    <col min="11" max="11" width="15" hidden="1" customWidth="1"/>
    <col min="12" max="12" width="15.5703125" bestFit="1" customWidth="1"/>
    <col min="13" max="13" width="9.85546875" customWidth="1"/>
  </cols>
  <sheetData>
    <row r="1" spans="1:12" ht="18" x14ac:dyDescent="0.25">
      <c r="A1" s="3"/>
      <c r="B1" s="34" t="s">
        <v>44</v>
      </c>
      <c r="C1" s="34"/>
      <c r="D1" s="34"/>
      <c r="E1" s="34"/>
      <c r="F1" s="34"/>
      <c r="G1" s="34"/>
      <c r="H1" s="34"/>
      <c r="I1" s="34"/>
      <c r="J1" s="28" t="s">
        <v>41</v>
      </c>
      <c r="L1" s="28">
        <v>18.2</v>
      </c>
    </row>
    <row r="2" spans="1:12" x14ac:dyDescent="0.25">
      <c r="A2" s="3"/>
      <c r="B2" s="4" t="s">
        <v>0</v>
      </c>
      <c r="C2" s="4" t="s">
        <v>1</v>
      </c>
      <c r="D2" s="4" t="s">
        <v>2</v>
      </c>
      <c r="E2" s="4" t="s">
        <v>27</v>
      </c>
      <c r="F2" s="20" t="s">
        <v>38</v>
      </c>
      <c r="G2" s="4" t="s">
        <v>28</v>
      </c>
      <c r="H2" s="20" t="s">
        <v>39</v>
      </c>
      <c r="I2" s="5" t="s">
        <v>4</v>
      </c>
      <c r="J2" s="5" t="s">
        <v>40</v>
      </c>
      <c r="K2" s="5" t="s">
        <v>42</v>
      </c>
      <c r="L2" s="5" t="s">
        <v>43</v>
      </c>
    </row>
    <row r="3" spans="1:12" x14ac:dyDescent="0.25">
      <c r="A3" s="33" t="s">
        <v>25</v>
      </c>
      <c r="B3" s="6" t="s">
        <v>3</v>
      </c>
      <c r="C3" s="6">
        <v>5</v>
      </c>
      <c r="D3" s="7"/>
      <c r="E3" s="7">
        <f>D3</f>
        <v>0</v>
      </c>
      <c r="F3" s="19">
        <f>E3/$G$14</f>
        <v>0</v>
      </c>
      <c r="G3" s="16">
        <f>D3</f>
        <v>0</v>
      </c>
      <c r="H3" s="23">
        <f>G3/$G$27</f>
        <v>0</v>
      </c>
      <c r="I3" s="8" t="s">
        <v>5</v>
      </c>
      <c r="J3" s="8"/>
      <c r="K3" s="29">
        <f>E3-J3</f>
        <v>0</v>
      </c>
      <c r="L3" s="29" t="str">
        <f>IF(ISNUMBER(J3),IF(K3&lt;0,"Avance de "&amp;(ROUND(-K3,0)),"Retard de "&amp;(ROUND(K3,0))),"")</f>
        <v/>
      </c>
    </row>
    <row r="4" spans="1:12" x14ac:dyDescent="0.25">
      <c r="A4" s="33"/>
      <c r="B4" s="9" t="s">
        <v>6</v>
      </c>
      <c r="C4" s="9">
        <v>40</v>
      </c>
      <c r="D4" s="10">
        <f>C4*($L$1/60)</f>
        <v>12.133333333333333</v>
      </c>
      <c r="E4" s="10">
        <f>E3+D4</f>
        <v>12.133333333333333</v>
      </c>
      <c r="F4" s="21">
        <f t="shared" ref="F4:F14" si="0">E4/$G$14</f>
        <v>9.8765432098765413E-2</v>
      </c>
      <c r="G4" s="17">
        <f>G3+D4</f>
        <v>12.133333333333333</v>
      </c>
      <c r="H4" s="24">
        <f t="shared" ref="H4:H27" si="1">G4/$G$27</f>
        <v>4.938271604938272E-2</v>
      </c>
      <c r="I4" s="11"/>
      <c r="J4" s="11"/>
      <c r="K4" s="30">
        <f t="shared" ref="K4:K14" si="2">E4-J4</f>
        <v>12.133333333333333</v>
      </c>
      <c r="L4" s="30" t="str">
        <f t="shared" ref="L4:L27" si="3">IF(ISNUMBER(J4),IF(K4&lt;0,"Avance de "&amp;(ROUND(-K4,0)),"Retard de "&amp;(ROUND(K4,0))),"")</f>
        <v/>
      </c>
    </row>
    <row r="5" spans="1:12" x14ac:dyDescent="0.25">
      <c r="A5" s="33"/>
      <c r="B5" s="9" t="s">
        <v>7</v>
      </c>
      <c r="C5" s="9">
        <v>60</v>
      </c>
      <c r="D5" s="10">
        <f>C5*($L$1/60)</f>
        <v>18.2</v>
      </c>
      <c r="E5" s="10">
        <f t="shared" ref="E5:E14" si="4">E4+D5</f>
        <v>30.333333333333332</v>
      </c>
      <c r="F5" s="21">
        <f t="shared" si="0"/>
        <v>0.24691358024691351</v>
      </c>
      <c r="G5" s="17">
        <f t="shared" ref="G5:G27" si="5">G4+D5</f>
        <v>30.333333333333332</v>
      </c>
      <c r="H5" s="24">
        <f t="shared" si="1"/>
        <v>0.12345679012345681</v>
      </c>
      <c r="I5" s="11"/>
      <c r="J5" s="11">
        <v>35</v>
      </c>
      <c r="K5" s="30">
        <f t="shared" si="2"/>
        <v>-4.6666666666666679</v>
      </c>
      <c r="L5" s="30" t="str">
        <f t="shared" si="3"/>
        <v>Avance de 5</v>
      </c>
    </row>
    <row r="6" spans="1:12" x14ac:dyDescent="0.25">
      <c r="A6" s="33"/>
      <c r="B6" s="9" t="s">
        <v>8</v>
      </c>
      <c r="C6" s="9">
        <v>60</v>
      </c>
      <c r="D6" s="10">
        <f>C6*($L$1/60)</f>
        <v>18.2</v>
      </c>
      <c r="E6" s="10">
        <f t="shared" si="4"/>
        <v>48.533333333333331</v>
      </c>
      <c r="F6" s="21">
        <f t="shared" si="0"/>
        <v>0.39506172839506165</v>
      </c>
      <c r="G6" s="17">
        <f t="shared" si="5"/>
        <v>48.533333333333331</v>
      </c>
      <c r="H6" s="24">
        <f t="shared" si="1"/>
        <v>0.19753086419753088</v>
      </c>
      <c r="I6" s="11"/>
      <c r="J6" s="11"/>
      <c r="K6" s="30">
        <f t="shared" si="2"/>
        <v>48.533333333333331</v>
      </c>
      <c r="L6" s="30" t="str">
        <f t="shared" si="3"/>
        <v/>
      </c>
    </row>
    <row r="7" spans="1:12" x14ac:dyDescent="0.25">
      <c r="A7" s="33"/>
      <c r="B7" s="6" t="s">
        <v>30</v>
      </c>
      <c r="C7" s="6">
        <v>10</v>
      </c>
      <c r="D7" s="7"/>
      <c r="E7" s="7">
        <f t="shared" si="4"/>
        <v>48.533333333333331</v>
      </c>
      <c r="F7" s="19">
        <f t="shared" si="0"/>
        <v>0.39506172839506165</v>
      </c>
      <c r="G7" s="16">
        <f t="shared" si="5"/>
        <v>48.533333333333331</v>
      </c>
      <c r="H7" s="23">
        <f t="shared" si="1"/>
        <v>0.19753086419753088</v>
      </c>
      <c r="I7" s="8" t="s">
        <v>29</v>
      </c>
      <c r="J7" s="8">
        <v>43</v>
      </c>
      <c r="K7" s="29">
        <f t="shared" si="2"/>
        <v>5.5333333333333314</v>
      </c>
      <c r="L7" s="29" t="str">
        <f t="shared" si="3"/>
        <v>Retard de 6</v>
      </c>
    </row>
    <row r="8" spans="1:12" x14ac:dyDescent="0.25">
      <c r="A8" s="33"/>
      <c r="B8" s="9" t="s">
        <v>31</v>
      </c>
      <c r="C8" s="9">
        <v>50</v>
      </c>
      <c r="D8" s="10">
        <f>C8*($L$1/60)</f>
        <v>15.166666666666668</v>
      </c>
      <c r="E8" s="10">
        <f t="shared" si="4"/>
        <v>63.7</v>
      </c>
      <c r="F8" s="21">
        <f t="shared" si="0"/>
        <v>0.51851851851851849</v>
      </c>
      <c r="G8" s="17">
        <f t="shared" si="5"/>
        <v>63.7</v>
      </c>
      <c r="H8" s="24">
        <f t="shared" si="1"/>
        <v>0.2592592592592593</v>
      </c>
      <c r="I8" s="11"/>
      <c r="J8" s="11"/>
      <c r="K8" s="30">
        <f t="shared" si="2"/>
        <v>63.7</v>
      </c>
      <c r="L8" s="30" t="str">
        <f t="shared" si="3"/>
        <v/>
      </c>
    </row>
    <row r="9" spans="1:12" x14ac:dyDescent="0.25">
      <c r="A9" s="33"/>
      <c r="B9" s="9" t="s">
        <v>9</v>
      </c>
      <c r="C9" s="9">
        <v>60</v>
      </c>
      <c r="D9" s="10">
        <f>C9*($L$1/60)</f>
        <v>18.2</v>
      </c>
      <c r="E9" s="10">
        <f t="shared" si="4"/>
        <v>81.900000000000006</v>
      </c>
      <c r="F9" s="21">
        <f t="shared" si="0"/>
        <v>0.66666666666666663</v>
      </c>
      <c r="G9" s="17">
        <f t="shared" si="5"/>
        <v>81.900000000000006</v>
      </c>
      <c r="H9" s="24">
        <f t="shared" si="1"/>
        <v>0.33333333333333343</v>
      </c>
      <c r="I9" s="11"/>
      <c r="J9" s="11">
        <v>67</v>
      </c>
      <c r="K9" s="30">
        <f t="shared" si="2"/>
        <v>14.900000000000006</v>
      </c>
      <c r="L9" s="30" t="str">
        <f t="shared" si="3"/>
        <v>Retard de 15</v>
      </c>
    </row>
    <row r="10" spans="1:12" x14ac:dyDescent="0.25">
      <c r="A10" s="33"/>
      <c r="B10" s="12" t="s">
        <v>12</v>
      </c>
      <c r="C10" s="12">
        <v>45</v>
      </c>
      <c r="D10" s="13">
        <f>C10*($L$1/60)</f>
        <v>13.65</v>
      </c>
      <c r="E10" s="13">
        <f t="shared" si="4"/>
        <v>95.550000000000011</v>
      </c>
      <c r="F10" s="22">
        <f t="shared" si="0"/>
        <v>0.77777777777777768</v>
      </c>
      <c r="G10" s="18">
        <f t="shared" si="5"/>
        <v>95.550000000000011</v>
      </c>
      <c r="H10" s="25">
        <f t="shared" si="1"/>
        <v>0.38888888888888901</v>
      </c>
      <c r="I10" s="14"/>
      <c r="J10" s="14"/>
      <c r="K10" s="31">
        <f t="shared" si="2"/>
        <v>95.550000000000011</v>
      </c>
      <c r="L10" s="31" t="str">
        <f t="shared" si="3"/>
        <v/>
      </c>
    </row>
    <row r="11" spans="1:12" x14ac:dyDescent="0.25">
      <c r="A11" s="33"/>
      <c r="B11" s="15" t="s">
        <v>13</v>
      </c>
      <c r="C11" s="6">
        <v>30</v>
      </c>
      <c r="D11" s="7"/>
      <c r="E11" s="7">
        <f t="shared" si="4"/>
        <v>95.550000000000011</v>
      </c>
      <c r="F11" s="19">
        <f t="shared" si="0"/>
        <v>0.77777777777777768</v>
      </c>
      <c r="G11" s="16">
        <f t="shared" si="5"/>
        <v>95.550000000000011</v>
      </c>
      <c r="H11" s="23">
        <f t="shared" si="1"/>
        <v>0.38888888888888901</v>
      </c>
      <c r="I11" s="8" t="s">
        <v>15</v>
      </c>
      <c r="J11" s="8">
        <v>79</v>
      </c>
      <c r="K11" s="29">
        <f t="shared" si="2"/>
        <v>16.550000000000011</v>
      </c>
      <c r="L11" s="29" t="str">
        <f t="shared" si="3"/>
        <v>Retard de 17</v>
      </c>
    </row>
    <row r="12" spans="1:12" x14ac:dyDescent="0.25">
      <c r="A12" s="33"/>
      <c r="B12" s="9" t="s">
        <v>14</v>
      </c>
      <c r="C12" s="9">
        <v>45</v>
      </c>
      <c r="D12" s="10">
        <f>C12*($L$1/60)</f>
        <v>13.65</v>
      </c>
      <c r="E12" s="10">
        <f t="shared" si="4"/>
        <v>109.20000000000002</v>
      </c>
      <c r="F12" s="21">
        <f t="shared" si="0"/>
        <v>0.88888888888888884</v>
      </c>
      <c r="G12" s="17">
        <f t="shared" si="5"/>
        <v>109.20000000000002</v>
      </c>
      <c r="H12" s="24">
        <f t="shared" si="1"/>
        <v>0.44444444444444459</v>
      </c>
      <c r="I12" s="11"/>
      <c r="J12" s="11">
        <v>87</v>
      </c>
      <c r="K12" s="30">
        <f t="shared" si="2"/>
        <v>22.200000000000017</v>
      </c>
      <c r="L12" s="30" t="str">
        <f t="shared" si="3"/>
        <v>Retard de 22</v>
      </c>
    </row>
    <row r="13" spans="1:12" x14ac:dyDescent="0.25">
      <c r="A13" s="33"/>
      <c r="B13" s="9" t="s">
        <v>20</v>
      </c>
      <c r="C13" s="9">
        <v>45</v>
      </c>
      <c r="D13" s="10">
        <f>C13*($L$1/60)</f>
        <v>13.65</v>
      </c>
      <c r="E13" s="10">
        <f t="shared" si="4"/>
        <v>122.85000000000002</v>
      </c>
      <c r="F13" s="21">
        <f t="shared" si="0"/>
        <v>1</v>
      </c>
      <c r="G13" s="17">
        <f t="shared" si="5"/>
        <v>122.85000000000002</v>
      </c>
      <c r="H13" s="24">
        <f t="shared" si="1"/>
        <v>0.50000000000000022</v>
      </c>
      <c r="I13" s="11"/>
      <c r="J13" s="11"/>
      <c r="K13" s="30">
        <f t="shared" si="2"/>
        <v>122.85000000000002</v>
      </c>
      <c r="L13" s="30" t="str">
        <f t="shared" si="3"/>
        <v/>
      </c>
    </row>
    <row r="14" spans="1:12" x14ac:dyDescent="0.25">
      <c r="A14" s="33"/>
      <c r="B14" s="6" t="s">
        <v>21</v>
      </c>
      <c r="C14" s="6">
        <v>15</v>
      </c>
      <c r="D14" s="7"/>
      <c r="E14" s="7">
        <f t="shared" si="4"/>
        <v>122.85000000000002</v>
      </c>
      <c r="F14" s="19">
        <f t="shared" si="0"/>
        <v>1</v>
      </c>
      <c r="G14" s="16">
        <f t="shared" si="5"/>
        <v>122.85000000000002</v>
      </c>
      <c r="H14" s="23">
        <f t="shared" si="1"/>
        <v>0.50000000000000022</v>
      </c>
      <c r="I14" s="8" t="s">
        <v>19</v>
      </c>
      <c r="J14" s="8"/>
      <c r="K14" s="30">
        <f t="shared" si="2"/>
        <v>122.85000000000002</v>
      </c>
      <c r="L14" s="8" t="str">
        <f t="shared" si="3"/>
        <v/>
      </c>
    </row>
    <row r="15" spans="1:12" x14ac:dyDescent="0.25">
      <c r="A15" s="35" t="s">
        <v>24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t="str">
        <f t="shared" si="3"/>
        <v/>
      </c>
    </row>
    <row r="16" spans="1:12" x14ac:dyDescent="0.25">
      <c r="A16" s="33" t="s">
        <v>26</v>
      </c>
      <c r="B16" s="6" t="s">
        <v>10</v>
      </c>
      <c r="C16" s="6">
        <v>5</v>
      </c>
      <c r="D16" s="6"/>
      <c r="E16" s="7">
        <f>D16</f>
        <v>0</v>
      </c>
      <c r="F16" s="19">
        <f>E16/$E$27</f>
        <v>0</v>
      </c>
      <c r="G16" s="16">
        <f>G14</f>
        <v>122.85000000000002</v>
      </c>
      <c r="H16" s="26">
        <f t="shared" si="1"/>
        <v>0.50000000000000022</v>
      </c>
      <c r="I16" s="8" t="s">
        <v>5</v>
      </c>
      <c r="J16" s="8"/>
      <c r="K16" s="29">
        <f>G16-J16</f>
        <v>122.85000000000002</v>
      </c>
      <c r="L16" s="29" t="str">
        <f t="shared" si="3"/>
        <v/>
      </c>
    </row>
    <row r="17" spans="1:12" x14ac:dyDescent="0.25">
      <c r="A17" s="33"/>
      <c r="B17" s="9" t="s">
        <v>11</v>
      </c>
      <c r="C17" s="9">
        <v>55</v>
      </c>
      <c r="D17" s="10">
        <f>C17*($L$1/60)</f>
        <v>16.683333333333334</v>
      </c>
      <c r="E17" s="10">
        <f>E16+D17</f>
        <v>16.683333333333334</v>
      </c>
      <c r="F17" s="21">
        <f t="shared" ref="F17:F27" si="6">E17/$E$27</f>
        <v>0.13580246913580249</v>
      </c>
      <c r="G17" s="17">
        <f t="shared" si="5"/>
        <v>139.53333333333336</v>
      </c>
      <c r="H17" s="20">
        <f t="shared" si="1"/>
        <v>0.56790123456790143</v>
      </c>
      <c r="I17" s="11"/>
      <c r="J17" s="11"/>
      <c r="K17" s="30">
        <f>G17-J17</f>
        <v>139.53333333333336</v>
      </c>
      <c r="L17" s="30" t="str">
        <f t="shared" si="3"/>
        <v/>
      </c>
    </row>
    <row r="18" spans="1:12" x14ac:dyDescent="0.25">
      <c r="A18" s="33"/>
      <c r="B18" s="9" t="s">
        <v>16</v>
      </c>
      <c r="C18" s="9">
        <v>60</v>
      </c>
      <c r="D18" s="10">
        <f>C18*($L$1/60)</f>
        <v>18.2</v>
      </c>
      <c r="E18" s="10">
        <f t="shared" ref="E18:E27" si="7">E17+D18</f>
        <v>34.883333333333333</v>
      </c>
      <c r="F18" s="21">
        <f t="shared" si="6"/>
        <v>0.2839506172839506</v>
      </c>
      <c r="G18" s="17">
        <f t="shared" si="5"/>
        <v>157.73333333333335</v>
      </c>
      <c r="H18" s="20">
        <f t="shared" si="1"/>
        <v>0.6419753086419755</v>
      </c>
      <c r="I18" s="11"/>
      <c r="J18" s="11"/>
      <c r="K18" s="30">
        <f t="shared" ref="K18:K27" si="8">G18-J18</f>
        <v>157.73333333333335</v>
      </c>
      <c r="L18" s="30" t="str">
        <f t="shared" si="3"/>
        <v/>
      </c>
    </row>
    <row r="19" spans="1:12" x14ac:dyDescent="0.25">
      <c r="A19" s="33"/>
      <c r="B19" s="9" t="s">
        <v>17</v>
      </c>
      <c r="C19" s="9">
        <v>60</v>
      </c>
      <c r="D19" s="10">
        <f>C19*($L$1/60)</f>
        <v>18.2</v>
      </c>
      <c r="E19" s="10">
        <f t="shared" si="7"/>
        <v>53.083333333333329</v>
      </c>
      <c r="F19" s="21">
        <f t="shared" si="6"/>
        <v>0.43209876543209874</v>
      </c>
      <c r="G19" s="17">
        <f t="shared" si="5"/>
        <v>175.93333333333334</v>
      </c>
      <c r="H19" s="20">
        <f t="shared" si="1"/>
        <v>0.71604938271604957</v>
      </c>
      <c r="I19" s="11"/>
      <c r="J19" s="11">
        <v>115</v>
      </c>
      <c r="K19" s="30">
        <f t="shared" si="8"/>
        <v>60.933333333333337</v>
      </c>
      <c r="L19" s="30" t="str">
        <f t="shared" si="3"/>
        <v>Retard de 61</v>
      </c>
    </row>
    <row r="20" spans="1:12" x14ac:dyDescent="0.25">
      <c r="A20" s="33"/>
      <c r="B20" s="6" t="s">
        <v>32</v>
      </c>
      <c r="C20" s="6">
        <v>10</v>
      </c>
      <c r="D20" s="7"/>
      <c r="E20" s="7">
        <f t="shared" si="7"/>
        <v>53.083333333333329</v>
      </c>
      <c r="F20" s="19">
        <f t="shared" si="6"/>
        <v>0.43209876543209874</v>
      </c>
      <c r="G20" s="16">
        <f t="shared" si="5"/>
        <v>175.93333333333334</v>
      </c>
      <c r="H20" s="26">
        <f t="shared" si="1"/>
        <v>0.71604938271604957</v>
      </c>
      <c r="I20" s="8" t="s">
        <v>29</v>
      </c>
      <c r="J20" s="8">
        <v>131</v>
      </c>
      <c r="K20" s="29">
        <f t="shared" si="8"/>
        <v>44.933333333333337</v>
      </c>
      <c r="L20" s="29" t="str">
        <f t="shared" si="3"/>
        <v>Retard de 45</v>
      </c>
    </row>
    <row r="21" spans="1:12" x14ac:dyDescent="0.25">
      <c r="A21" s="33"/>
      <c r="B21" s="9" t="s">
        <v>33</v>
      </c>
      <c r="C21" s="9">
        <v>50</v>
      </c>
      <c r="D21" s="10">
        <f>C21*($L$1/60)</f>
        <v>15.166666666666668</v>
      </c>
      <c r="E21" s="10">
        <f t="shared" si="7"/>
        <v>68.25</v>
      </c>
      <c r="F21" s="21">
        <f t="shared" si="6"/>
        <v>0.55555555555555558</v>
      </c>
      <c r="G21" s="17">
        <f t="shared" si="5"/>
        <v>191.1</v>
      </c>
      <c r="H21" s="20">
        <f t="shared" si="1"/>
        <v>0.7777777777777779</v>
      </c>
      <c r="I21" s="11"/>
      <c r="J21" s="11"/>
      <c r="K21" s="30">
        <f t="shared" si="8"/>
        <v>191.1</v>
      </c>
      <c r="L21" s="30" t="str">
        <f t="shared" si="3"/>
        <v/>
      </c>
    </row>
    <row r="22" spans="1:12" x14ac:dyDescent="0.25">
      <c r="A22" s="33"/>
      <c r="B22" s="9" t="s">
        <v>34</v>
      </c>
      <c r="C22" s="9">
        <v>60</v>
      </c>
      <c r="D22" s="10">
        <f>C22*($L$1/60)</f>
        <v>18.2</v>
      </c>
      <c r="E22" s="10">
        <f t="shared" si="7"/>
        <v>86.45</v>
      </c>
      <c r="F22" s="21">
        <f t="shared" si="6"/>
        <v>0.70370370370370372</v>
      </c>
      <c r="G22" s="17">
        <f t="shared" si="5"/>
        <v>209.29999999999998</v>
      </c>
      <c r="H22" s="20">
        <f t="shared" si="1"/>
        <v>0.85185185185185197</v>
      </c>
      <c r="I22" s="11"/>
      <c r="J22" s="11"/>
      <c r="K22" s="30">
        <f t="shared" si="8"/>
        <v>209.29999999999998</v>
      </c>
      <c r="L22" s="30" t="str">
        <f t="shared" si="3"/>
        <v/>
      </c>
    </row>
    <row r="23" spans="1:12" x14ac:dyDescent="0.25">
      <c r="A23" s="33"/>
      <c r="B23" s="12" t="s">
        <v>35</v>
      </c>
      <c r="C23" s="12">
        <v>30</v>
      </c>
      <c r="D23" s="13"/>
      <c r="E23" s="13">
        <f t="shared" si="7"/>
        <v>86.45</v>
      </c>
      <c r="F23" s="22">
        <f t="shared" si="6"/>
        <v>0.70370370370370372</v>
      </c>
      <c r="G23" s="18">
        <f t="shared" si="5"/>
        <v>209.29999999999998</v>
      </c>
      <c r="H23" s="27">
        <f t="shared" si="1"/>
        <v>0.85185185185185197</v>
      </c>
      <c r="I23" s="14"/>
      <c r="J23" s="14"/>
      <c r="K23" s="31">
        <f t="shared" si="8"/>
        <v>209.29999999999998</v>
      </c>
      <c r="L23" s="31" t="str">
        <f t="shared" si="3"/>
        <v/>
      </c>
    </row>
    <row r="24" spans="1:12" x14ac:dyDescent="0.25">
      <c r="A24" s="33"/>
      <c r="B24" s="6" t="s">
        <v>36</v>
      </c>
      <c r="C24" s="6">
        <v>30</v>
      </c>
      <c r="D24" s="7">
        <f>C24*($L$1/60)</f>
        <v>9.1</v>
      </c>
      <c r="E24" s="7">
        <f t="shared" si="7"/>
        <v>95.55</v>
      </c>
      <c r="F24" s="19">
        <f t="shared" si="6"/>
        <v>0.77777777777777779</v>
      </c>
      <c r="G24" s="16">
        <f t="shared" si="5"/>
        <v>218.39999999999998</v>
      </c>
      <c r="H24" s="26">
        <f t="shared" si="1"/>
        <v>0.88888888888888895</v>
      </c>
      <c r="I24" s="8" t="s">
        <v>15</v>
      </c>
      <c r="J24" s="8"/>
      <c r="K24" s="29">
        <f t="shared" si="8"/>
        <v>218.39999999999998</v>
      </c>
      <c r="L24" s="29" t="str">
        <f t="shared" si="3"/>
        <v/>
      </c>
    </row>
    <row r="25" spans="1:12" x14ac:dyDescent="0.25">
      <c r="A25" s="33"/>
      <c r="B25" s="9" t="s">
        <v>18</v>
      </c>
      <c r="C25" s="9">
        <v>60</v>
      </c>
      <c r="D25" s="10">
        <f>C25*($L$1/60)</f>
        <v>18.2</v>
      </c>
      <c r="E25" s="10">
        <f t="shared" si="7"/>
        <v>113.75</v>
      </c>
      <c r="F25" s="21">
        <f t="shared" si="6"/>
        <v>0.92592592592592593</v>
      </c>
      <c r="G25" s="17">
        <f t="shared" si="5"/>
        <v>236.59999999999997</v>
      </c>
      <c r="H25" s="20">
        <f t="shared" si="1"/>
        <v>0.96296296296296302</v>
      </c>
      <c r="I25" s="11"/>
      <c r="J25" s="11"/>
      <c r="K25" s="30">
        <f t="shared" si="8"/>
        <v>236.59999999999997</v>
      </c>
      <c r="L25" s="30" t="str">
        <f t="shared" si="3"/>
        <v/>
      </c>
    </row>
    <row r="26" spans="1:12" x14ac:dyDescent="0.25">
      <c r="A26" s="33"/>
      <c r="B26" s="9" t="s">
        <v>22</v>
      </c>
      <c r="C26" s="9">
        <v>30</v>
      </c>
      <c r="D26" s="10">
        <f>C26*($L$1/60)</f>
        <v>9.1</v>
      </c>
      <c r="E26" s="10">
        <f t="shared" si="7"/>
        <v>122.85</v>
      </c>
      <c r="F26" s="21">
        <f t="shared" si="6"/>
        <v>1</v>
      </c>
      <c r="G26" s="17">
        <f t="shared" si="5"/>
        <v>245.69999999999996</v>
      </c>
      <c r="H26" s="20">
        <f t="shared" si="1"/>
        <v>1</v>
      </c>
      <c r="I26" s="11"/>
      <c r="J26" s="11"/>
      <c r="K26" s="30">
        <f t="shared" si="8"/>
        <v>245.69999999999996</v>
      </c>
      <c r="L26" s="30" t="str">
        <f t="shared" si="3"/>
        <v/>
      </c>
    </row>
    <row r="27" spans="1:12" x14ac:dyDescent="0.25">
      <c r="A27" s="33"/>
      <c r="B27" s="6" t="s">
        <v>23</v>
      </c>
      <c r="C27" s="6">
        <v>15</v>
      </c>
      <c r="D27" s="7"/>
      <c r="E27" s="7">
        <f t="shared" si="7"/>
        <v>122.85</v>
      </c>
      <c r="F27" s="19">
        <f t="shared" si="6"/>
        <v>1</v>
      </c>
      <c r="G27" s="16">
        <f t="shared" si="5"/>
        <v>245.69999999999996</v>
      </c>
      <c r="H27" s="26">
        <f t="shared" si="1"/>
        <v>1</v>
      </c>
      <c r="I27" s="8" t="s">
        <v>19</v>
      </c>
      <c r="J27" s="8"/>
      <c r="K27" s="29">
        <f t="shared" si="8"/>
        <v>245.69999999999996</v>
      </c>
      <c r="L27" s="30" t="str">
        <f t="shared" si="3"/>
        <v/>
      </c>
    </row>
  </sheetData>
  <mergeCells count="4">
    <mergeCell ref="B1:I1"/>
    <mergeCell ref="A3:A14"/>
    <mergeCell ref="A15:K15"/>
    <mergeCell ref="A16:A27"/>
  </mergeCells>
  <conditionalFormatting sqref="K16:K27 K3:K14">
    <cfRule type="cellIs" dxfId="6" priority="5" operator="equal">
      <formula>0</formula>
    </cfRule>
    <cfRule type="cellIs" dxfId="5" priority="6" operator="lessThan">
      <formula>0</formula>
    </cfRule>
    <cfRule type="cellIs" dxfId="4" priority="7" operator="greaterThan">
      <formula>0</formula>
    </cfRule>
  </conditionalFormatting>
  <conditionalFormatting sqref="L3:L13 L15:L27">
    <cfRule type="containsText" dxfId="3" priority="3" operator="containsText" text="Retard">
      <formula>NOT(ISERROR(SEARCH("Retard",L3)))</formula>
    </cfRule>
    <cfRule type="containsText" dxfId="2" priority="4" operator="containsText" text="Avance">
      <formula>NOT(ISERROR(SEARCH("Avance",L3)))</formula>
    </cfRule>
  </conditionalFormatting>
  <conditionalFormatting sqref="L14">
    <cfRule type="containsText" dxfId="1" priority="2" operator="containsText" text="Retard">
      <formula>NOT(ISERROR(SEARCH("Retard",L14)))</formula>
    </cfRule>
    <cfRule type="containsText" dxfId="0" priority="1" operator="containsText" text="Avance">
      <formula>NOT(ISERROR(SEARCH("Avance",L14)))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VITRAGE</vt:lpstr>
      <vt:lpstr>MEB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CARLIER</dc:creator>
  <cp:lastModifiedBy>Fabien FANTOLI</cp:lastModifiedBy>
  <cp:lastPrinted>2023-02-08T17:54:42Z</cp:lastPrinted>
  <dcterms:created xsi:type="dcterms:W3CDTF">2022-12-13T17:00:02Z</dcterms:created>
  <dcterms:modified xsi:type="dcterms:W3CDTF">2023-03-07T15:21:33Z</dcterms:modified>
</cp:coreProperties>
</file>