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16050" windowHeight="6825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hamb'!$A$8:$AC$44</definedName>
    <definedName name="_xlnm._FilterDatabase" localSheetId="0" hidden="1">Pedido!$A$8:$AC$45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H332" i="5"/>
  <c r="C332" i="5"/>
  <c r="F332" i="5" s="1"/>
  <c r="E331" i="5"/>
  <c r="C331" i="5"/>
  <c r="F331" i="5" s="1"/>
  <c r="F330" i="5"/>
  <c r="E330" i="5"/>
  <c r="C330" i="5"/>
  <c r="D330" i="5" s="1"/>
  <c r="E329" i="5"/>
  <c r="C329" i="5"/>
  <c r="F329" i="5" s="1"/>
  <c r="F328" i="5"/>
  <c r="E328" i="5"/>
  <c r="C327" i="5"/>
  <c r="F327" i="5" s="1"/>
  <c r="C326" i="5"/>
  <c r="F326" i="5" s="1"/>
  <c r="I325" i="5"/>
  <c r="F325" i="5"/>
  <c r="C325" i="5"/>
  <c r="E324" i="5"/>
  <c r="C324" i="5"/>
  <c r="F324" i="5" s="1"/>
  <c r="E323" i="5"/>
  <c r="D323" i="5"/>
  <c r="C323" i="5"/>
  <c r="F323" i="5" s="1"/>
  <c r="E322" i="5"/>
  <c r="C322" i="5"/>
  <c r="F322" i="5" s="1"/>
  <c r="H321" i="5"/>
  <c r="E321" i="5"/>
  <c r="D321" i="5"/>
  <c r="C321" i="5"/>
  <c r="F321" i="5" s="1"/>
  <c r="E320" i="5"/>
  <c r="C320" i="5"/>
  <c r="F320" i="5" s="1"/>
  <c r="H319" i="5"/>
  <c r="E319" i="5"/>
  <c r="D319" i="5"/>
  <c r="C319" i="5"/>
  <c r="F319" i="5" s="1"/>
  <c r="E318" i="5"/>
  <c r="C318" i="5"/>
  <c r="F318" i="5" s="1"/>
  <c r="H317" i="5"/>
  <c r="E317" i="5"/>
  <c r="D317" i="5"/>
  <c r="C317" i="5"/>
  <c r="F317" i="5" s="1"/>
  <c r="E316" i="5"/>
  <c r="C316" i="5"/>
  <c r="F316" i="5" s="1"/>
  <c r="H315" i="5"/>
  <c r="E315" i="5"/>
  <c r="D315" i="5"/>
  <c r="C315" i="5"/>
  <c r="F315" i="5" s="1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H313" i="5"/>
  <c r="C313" i="5"/>
  <c r="F313" i="5" s="1"/>
  <c r="I312" i="5"/>
  <c r="C312" i="5"/>
  <c r="F312" i="5" s="1"/>
  <c r="I311" i="5"/>
  <c r="H311" i="5"/>
  <c r="D311" i="5"/>
  <c r="C311" i="5"/>
  <c r="F311" i="5" s="1"/>
  <c r="I310" i="5"/>
  <c r="H310" i="5"/>
  <c r="F310" i="5"/>
  <c r="E310" i="5"/>
  <c r="D310" i="5"/>
  <c r="C310" i="5"/>
  <c r="I309" i="5"/>
  <c r="F309" i="5"/>
  <c r="E309" i="5"/>
  <c r="D309" i="5"/>
  <c r="C309" i="5"/>
  <c r="I308" i="5"/>
  <c r="H308" i="5"/>
  <c r="F308" i="5"/>
  <c r="E308" i="5"/>
  <c r="D308" i="5"/>
  <c r="C308" i="5"/>
  <c r="I307" i="5"/>
  <c r="F307" i="5"/>
  <c r="E307" i="5"/>
  <c r="I306" i="5"/>
  <c r="C306" i="5"/>
  <c r="F306" i="5" s="1"/>
  <c r="I305" i="5"/>
  <c r="F305" i="5"/>
  <c r="C305" i="5"/>
  <c r="I304" i="5"/>
  <c r="F304" i="5"/>
  <c r="C304" i="5"/>
  <c r="I303" i="5"/>
  <c r="E303" i="5"/>
  <c r="F303" i="5" s="1"/>
  <c r="D303" i="5"/>
  <c r="C303" i="5"/>
  <c r="I302" i="5"/>
  <c r="F302" i="5"/>
  <c r="E302" i="5"/>
  <c r="D302" i="5"/>
  <c r="C302" i="5"/>
  <c r="I301" i="5"/>
  <c r="E301" i="5"/>
  <c r="F301" i="5" s="1"/>
  <c r="D301" i="5"/>
  <c r="C301" i="5"/>
  <c r="I300" i="5"/>
  <c r="F300" i="5"/>
  <c r="E300" i="5"/>
  <c r="D300" i="5"/>
  <c r="C300" i="5"/>
  <c r="I299" i="5"/>
  <c r="E299" i="5"/>
  <c r="F299" i="5" s="1"/>
  <c r="D299" i="5"/>
  <c r="C299" i="5"/>
  <c r="I298" i="5"/>
  <c r="F298" i="5"/>
  <c r="E298" i="5"/>
  <c r="D298" i="5"/>
  <c r="C298" i="5"/>
  <c r="I297" i="5"/>
  <c r="E297" i="5"/>
  <c r="F297" i="5" s="1"/>
  <c r="D297" i="5"/>
  <c r="C297" i="5"/>
  <c r="I296" i="5"/>
  <c r="F296" i="5"/>
  <c r="E296" i="5"/>
  <c r="D296" i="5"/>
  <c r="C296" i="5"/>
  <c r="I295" i="5"/>
  <c r="E295" i="5"/>
  <c r="F295" i="5" s="1"/>
  <c r="D295" i="5"/>
  <c r="C295" i="5"/>
  <c r="I294" i="5"/>
  <c r="F294" i="5"/>
  <c r="E294" i="5"/>
  <c r="D294" i="5"/>
  <c r="C294" i="5"/>
  <c r="I293" i="5"/>
  <c r="H293" i="5"/>
  <c r="H312" i="5" s="1"/>
  <c r="E293" i="5"/>
  <c r="F293" i="5" s="1"/>
  <c r="D293" i="5"/>
  <c r="C293" i="5"/>
  <c r="I292" i="5"/>
  <c r="H292" i="5"/>
  <c r="C292" i="5"/>
  <c r="F292" i="5" s="1"/>
  <c r="I291" i="5"/>
  <c r="H291" i="5"/>
  <c r="C291" i="5"/>
  <c r="F291" i="5" s="1"/>
  <c r="I290" i="5"/>
  <c r="H290" i="5"/>
  <c r="C290" i="5"/>
  <c r="F290" i="5" s="1"/>
  <c r="I289" i="5"/>
  <c r="H289" i="5"/>
  <c r="E289" i="5"/>
  <c r="C289" i="5"/>
  <c r="F289" i="5" s="1"/>
  <c r="I288" i="5"/>
  <c r="H288" i="5"/>
  <c r="E288" i="5"/>
  <c r="C288" i="5"/>
  <c r="F288" i="5" s="1"/>
  <c r="I287" i="5"/>
  <c r="H287" i="5"/>
  <c r="E287" i="5"/>
  <c r="C287" i="5"/>
  <c r="F287" i="5" s="1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F282" i="5" s="1"/>
  <c r="I281" i="5"/>
  <c r="H281" i="5"/>
  <c r="F281" i="5"/>
  <c r="E281" i="5"/>
  <c r="C281" i="5"/>
  <c r="D281" i="5" s="1"/>
  <c r="I280" i="5"/>
  <c r="H280" i="5"/>
  <c r="E280" i="5"/>
  <c r="C280" i="5"/>
  <c r="F280" i="5" s="1"/>
  <c r="I279" i="5"/>
  <c r="H279" i="5"/>
  <c r="F279" i="5"/>
  <c r="E279" i="5"/>
  <c r="C279" i="5"/>
  <c r="D279" i="5" s="1"/>
  <c r="I278" i="5"/>
  <c r="H278" i="5"/>
  <c r="E278" i="5"/>
  <c r="C278" i="5"/>
  <c r="F278" i="5" s="1"/>
  <c r="I277" i="5"/>
  <c r="H277" i="5"/>
  <c r="F277" i="5"/>
  <c r="E277" i="5"/>
  <c r="C277" i="5"/>
  <c r="D277" i="5" s="1"/>
  <c r="I276" i="5"/>
  <c r="H276" i="5"/>
  <c r="E276" i="5"/>
  <c r="C276" i="5"/>
  <c r="F276" i="5" s="1"/>
  <c r="I275" i="5"/>
  <c r="H275" i="5"/>
  <c r="F275" i="5"/>
  <c r="E275" i="5"/>
  <c r="C275" i="5"/>
  <c r="D275" i="5" s="1"/>
  <c r="I274" i="5"/>
  <c r="H274" i="5"/>
  <c r="E274" i="5"/>
  <c r="C274" i="5"/>
  <c r="F274" i="5" s="1"/>
  <c r="I273" i="5"/>
  <c r="H273" i="5"/>
  <c r="F273" i="5"/>
  <c r="E273" i="5"/>
  <c r="C273" i="5"/>
  <c r="D273" i="5" s="1"/>
  <c r="I272" i="5"/>
  <c r="H272" i="5"/>
  <c r="E272" i="5"/>
  <c r="C272" i="5"/>
  <c r="F272" i="5" s="1"/>
  <c r="I271" i="5"/>
  <c r="H271" i="5"/>
  <c r="F271" i="5"/>
  <c r="D271" i="5"/>
  <c r="C271" i="5"/>
  <c r="I270" i="5"/>
  <c r="H270" i="5"/>
  <c r="F270" i="5"/>
  <c r="C270" i="5"/>
  <c r="D270" i="5" s="1"/>
  <c r="I269" i="5"/>
  <c r="H269" i="5"/>
  <c r="C269" i="5"/>
  <c r="F269" i="5" s="1"/>
  <c r="I268" i="5"/>
  <c r="H268" i="5"/>
  <c r="F268" i="5"/>
  <c r="E268" i="5"/>
  <c r="D268" i="5"/>
  <c r="C268" i="5"/>
  <c r="I267" i="5"/>
  <c r="H267" i="5"/>
  <c r="E267" i="5"/>
  <c r="C267" i="5"/>
  <c r="F267" i="5" s="1"/>
  <c r="I266" i="5"/>
  <c r="H266" i="5"/>
  <c r="F266" i="5"/>
  <c r="E266" i="5"/>
  <c r="D266" i="5"/>
  <c r="C266" i="5"/>
  <c r="I265" i="5"/>
  <c r="H265" i="5"/>
  <c r="F265" i="5"/>
  <c r="E265" i="5"/>
  <c r="I264" i="5"/>
  <c r="H264" i="5"/>
  <c r="F264" i="5"/>
  <c r="C264" i="5"/>
  <c r="I263" i="5"/>
  <c r="H263" i="5"/>
  <c r="F263" i="5"/>
  <c r="C263" i="5"/>
  <c r="I262" i="5"/>
  <c r="H262" i="5"/>
  <c r="F262" i="5"/>
  <c r="C262" i="5"/>
  <c r="I261" i="5"/>
  <c r="H261" i="5"/>
  <c r="F261" i="5"/>
  <c r="E261" i="5"/>
  <c r="D261" i="5"/>
  <c r="C261" i="5"/>
  <c r="I260" i="5"/>
  <c r="H260" i="5"/>
  <c r="F260" i="5"/>
  <c r="E260" i="5"/>
  <c r="D260" i="5"/>
  <c r="C260" i="5"/>
  <c r="I259" i="5"/>
  <c r="H259" i="5"/>
  <c r="F259" i="5"/>
  <c r="E259" i="5"/>
  <c r="D259" i="5"/>
  <c r="C259" i="5"/>
  <c r="I258" i="5"/>
  <c r="H258" i="5"/>
  <c r="F258" i="5"/>
  <c r="E258" i="5"/>
  <c r="D258" i="5"/>
  <c r="C258" i="5"/>
  <c r="I257" i="5"/>
  <c r="H257" i="5"/>
  <c r="F257" i="5"/>
  <c r="E257" i="5"/>
  <c r="D257" i="5"/>
  <c r="C257" i="5"/>
  <c r="I256" i="5"/>
  <c r="H256" i="5"/>
  <c r="F256" i="5"/>
  <c r="E256" i="5"/>
  <c r="D256" i="5"/>
  <c r="C256" i="5"/>
  <c r="I255" i="5"/>
  <c r="H255" i="5"/>
  <c r="F255" i="5"/>
  <c r="E255" i="5"/>
  <c r="D255" i="5"/>
  <c r="C255" i="5"/>
  <c r="I254" i="5"/>
  <c r="H254" i="5"/>
  <c r="F254" i="5"/>
  <c r="E254" i="5"/>
  <c r="D254" i="5"/>
  <c r="C254" i="5"/>
  <c r="I253" i="5"/>
  <c r="H253" i="5"/>
  <c r="F253" i="5"/>
  <c r="E253" i="5"/>
  <c r="D253" i="5"/>
  <c r="C253" i="5"/>
  <c r="I252" i="5"/>
  <c r="H252" i="5"/>
  <c r="F252" i="5"/>
  <c r="E252" i="5"/>
  <c r="D252" i="5"/>
  <c r="C252" i="5"/>
  <c r="I251" i="5"/>
  <c r="H251" i="5"/>
  <c r="F251" i="5"/>
  <c r="E251" i="5"/>
  <c r="D251" i="5"/>
  <c r="C251" i="5"/>
  <c r="I250" i="5"/>
  <c r="H250" i="5"/>
  <c r="C250" i="5"/>
  <c r="F250" i="5" s="1"/>
  <c r="I249" i="5"/>
  <c r="H249" i="5"/>
  <c r="F249" i="5"/>
  <c r="D249" i="5"/>
  <c r="C249" i="5"/>
  <c r="I248" i="5"/>
  <c r="H248" i="5"/>
  <c r="F248" i="5"/>
  <c r="C248" i="5"/>
  <c r="D248" i="5" s="1"/>
  <c r="I247" i="5"/>
  <c r="H247" i="5"/>
  <c r="E247" i="5"/>
  <c r="D247" i="5"/>
  <c r="C247" i="5"/>
  <c r="F247" i="5" s="1"/>
  <c r="I246" i="5"/>
  <c r="H246" i="5"/>
  <c r="E246" i="5"/>
  <c r="C246" i="5"/>
  <c r="F246" i="5" s="1"/>
  <c r="I245" i="5"/>
  <c r="H245" i="5"/>
  <c r="E245" i="5"/>
  <c r="D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C240" i="5"/>
  <c r="F240" i="5" s="1"/>
  <c r="I239" i="5"/>
  <c r="H239" i="5"/>
  <c r="E239" i="5"/>
  <c r="C239" i="5"/>
  <c r="F239" i="5" s="1"/>
  <c r="I238" i="5"/>
  <c r="H238" i="5"/>
  <c r="E238" i="5"/>
  <c r="C238" i="5"/>
  <c r="F238" i="5" s="1"/>
  <c r="I237" i="5"/>
  <c r="H237" i="5"/>
  <c r="E237" i="5"/>
  <c r="C237" i="5"/>
  <c r="F237" i="5" s="1"/>
  <c r="I236" i="5"/>
  <c r="H236" i="5"/>
  <c r="E236" i="5"/>
  <c r="C236" i="5"/>
  <c r="F236" i="5" s="1"/>
  <c r="I235" i="5"/>
  <c r="H235" i="5"/>
  <c r="E235" i="5"/>
  <c r="C235" i="5"/>
  <c r="F235" i="5" s="1"/>
  <c r="I234" i="5"/>
  <c r="H234" i="5"/>
  <c r="E234" i="5"/>
  <c r="C234" i="5"/>
  <c r="F234" i="5" s="1"/>
  <c r="I233" i="5"/>
  <c r="H233" i="5"/>
  <c r="E233" i="5"/>
  <c r="C233" i="5"/>
  <c r="F233" i="5" s="1"/>
  <c r="I232" i="5"/>
  <c r="H232" i="5"/>
  <c r="E232" i="5"/>
  <c r="C232" i="5"/>
  <c r="F232" i="5" s="1"/>
  <c r="I231" i="5"/>
  <c r="H231" i="5"/>
  <c r="E231" i="5"/>
  <c r="C231" i="5"/>
  <c r="F231" i="5" s="1"/>
  <c r="I230" i="5"/>
  <c r="H230" i="5"/>
  <c r="E230" i="5"/>
  <c r="C230" i="5"/>
  <c r="F230" i="5" s="1"/>
  <c r="I229" i="5"/>
  <c r="H229" i="5"/>
  <c r="I228" i="5"/>
  <c r="H228" i="5"/>
  <c r="C228" i="5"/>
  <c r="F228" i="5" s="1"/>
  <c r="I227" i="5"/>
  <c r="H227" i="5"/>
  <c r="I226" i="5"/>
  <c r="H226" i="5"/>
  <c r="F226" i="5"/>
  <c r="E226" i="5"/>
  <c r="D226" i="5"/>
  <c r="C226" i="5"/>
  <c r="I225" i="5"/>
  <c r="H225" i="5"/>
  <c r="E225" i="5"/>
  <c r="F225" i="5" s="1"/>
  <c r="D225" i="5"/>
  <c r="C225" i="5"/>
  <c r="I224" i="5"/>
  <c r="H224" i="5"/>
  <c r="I223" i="5"/>
  <c r="H223" i="5"/>
  <c r="E223" i="5"/>
  <c r="F223" i="5" s="1"/>
  <c r="I222" i="5"/>
  <c r="H222" i="5"/>
  <c r="F222" i="5"/>
  <c r="C222" i="5"/>
  <c r="I221" i="5"/>
  <c r="H221" i="5"/>
  <c r="F221" i="5"/>
  <c r="C221" i="5"/>
  <c r="I220" i="5"/>
  <c r="H220" i="5"/>
  <c r="C220" i="5"/>
  <c r="F220" i="5" s="1"/>
  <c r="I219" i="5"/>
  <c r="H219" i="5"/>
  <c r="F219" i="5"/>
  <c r="E219" i="5"/>
  <c r="D219" i="5"/>
  <c r="C219" i="5"/>
  <c r="I218" i="5"/>
  <c r="H218" i="5"/>
  <c r="E218" i="5"/>
  <c r="C218" i="5"/>
  <c r="F218" i="5" s="1"/>
  <c r="I217" i="5"/>
  <c r="H217" i="5"/>
  <c r="F217" i="5"/>
  <c r="E217" i="5"/>
  <c r="D217" i="5"/>
  <c r="C217" i="5"/>
  <c r="I216" i="5"/>
  <c r="H216" i="5"/>
  <c r="C216" i="5"/>
  <c r="F216" i="5" s="1"/>
  <c r="I215" i="5"/>
  <c r="H215" i="5"/>
  <c r="F215" i="5"/>
  <c r="E215" i="5"/>
  <c r="D215" i="5"/>
  <c r="C215" i="5"/>
  <c r="I214" i="5"/>
  <c r="H214" i="5"/>
  <c r="E214" i="5"/>
  <c r="C214" i="5"/>
  <c r="F214" i="5" s="1"/>
  <c r="I213" i="5"/>
  <c r="H213" i="5"/>
  <c r="F213" i="5"/>
  <c r="E213" i="5"/>
  <c r="D213" i="5"/>
  <c r="C213" i="5"/>
  <c r="I212" i="5"/>
  <c r="H212" i="5"/>
  <c r="C212" i="5"/>
  <c r="I211" i="5"/>
  <c r="H211" i="5"/>
  <c r="F211" i="5"/>
  <c r="E211" i="5"/>
  <c r="D211" i="5"/>
  <c r="C211" i="5"/>
  <c r="I210" i="5"/>
  <c r="H210" i="5"/>
  <c r="E210" i="5"/>
  <c r="C210" i="5"/>
  <c r="F210" i="5" s="1"/>
  <c r="I209" i="5"/>
  <c r="H209" i="5"/>
  <c r="I208" i="5"/>
  <c r="I207" i="5"/>
  <c r="F207" i="5"/>
  <c r="D207" i="5"/>
  <c r="C207" i="5"/>
  <c r="I206" i="5"/>
  <c r="C206" i="5"/>
  <c r="F206" i="5" s="1"/>
  <c r="I205" i="5"/>
  <c r="F205" i="5"/>
  <c r="E205" i="5"/>
  <c r="C205" i="5"/>
  <c r="D205" i="5" s="1"/>
  <c r="I204" i="5"/>
  <c r="H204" i="5"/>
  <c r="E204" i="5"/>
  <c r="C204" i="5"/>
  <c r="F204" i="5" s="1"/>
  <c r="I203" i="5"/>
  <c r="F203" i="5"/>
  <c r="E203" i="5"/>
  <c r="C203" i="5"/>
  <c r="D203" i="5" s="1"/>
  <c r="I202" i="5"/>
  <c r="H202" i="5"/>
  <c r="H206" i="5" s="1"/>
  <c r="H207" i="5" s="1"/>
  <c r="H208" i="5" s="1"/>
  <c r="E202" i="5"/>
  <c r="F202" i="5" s="1"/>
  <c r="I201" i="5"/>
  <c r="C201" i="5"/>
  <c r="F201" i="5" s="1"/>
  <c r="I200" i="5"/>
  <c r="C200" i="5"/>
  <c r="F200" i="5" s="1"/>
  <c r="I199" i="5"/>
  <c r="H199" i="5"/>
  <c r="C199" i="5"/>
  <c r="F199" i="5" s="1"/>
  <c r="I198" i="5"/>
  <c r="E198" i="5"/>
  <c r="D198" i="5"/>
  <c r="C198" i="5"/>
  <c r="F198" i="5" s="1"/>
  <c r="I197" i="5"/>
  <c r="H197" i="5"/>
  <c r="E197" i="5"/>
  <c r="C197" i="5"/>
  <c r="F197" i="5" s="1"/>
  <c r="I196" i="5"/>
  <c r="E196" i="5"/>
  <c r="D196" i="5"/>
  <c r="C196" i="5"/>
  <c r="F196" i="5" s="1"/>
  <c r="I195" i="5"/>
  <c r="H195" i="5"/>
  <c r="E195" i="5"/>
  <c r="C195" i="5"/>
  <c r="F195" i="5" s="1"/>
  <c r="I194" i="5"/>
  <c r="E194" i="5"/>
  <c r="D194" i="5"/>
  <c r="C194" i="5"/>
  <c r="F194" i="5" s="1"/>
  <c r="I193" i="5"/>
  <c r="H193" i="5"/>
  <c r="E193" i="5"/>
  <c r="C193" i="5"/>
  <c r="F193" i="5" s="1"/>
  <c r="I192" i="5"/>
  <c r="E192" i="5"/>
  <c r="D192" i="5"/>
  <c r="C192" i="5"/>
  <c r="F192" i="5" s="1"/>
  <c r="I191" i="5"/>
  <c r="H191" i="5"/>
  <c r="E191" i="5"/>
  <c r="C191" i="5"/>
  <c r="F191" i="5" s="1"/>
  <c r="I190" i="5"/>
  <c r="E190" i="5"/>
  <c r="D190" i="5"/>
  <c r="C190" i="5"/>
  <c r="F190" i="5" s="1"/>
  <c r="I189" i="5"/>
  <c r="H189" i="5"/>
  <c r="E189" i="5"/>
  <c r="C189" i="5"/>
  <c r="F189" i="5" s="1"/>
  <c r="I188" i="5"/>
  <c r="H188" i="5"/>
  <c r="H200" i="5" s="1"/>
  <c r="E188" i="5"/>
  <c r="D188" i="5"/>
  <c r="C188" i="5"/>
  <c r="F188" i="5" s="1"/>
  <c r="I187" i="5"/>
  <c r="H187" i="5"/>
  <c r="D187" i="5"/>
  <c r="C187" i="5"/>
  <c r="F187" i="5" s="1"/>
  <c r="I186" i="5"/>
  <c r="H186" i="5"/>
  <c r="F186" i="5"/>
  <c r="C186" i="5"/>
  <c r="D186" i="5" s="1"/>
  <c r="I185" i="5"/>
  <c r="H185" i="5"/>
  <c r="F185" i="5"/>
  <c r="D185" i="5"/>
  <c r="C185" i="5"/>
  <c r="I184" i="5"/>
  <c r="H184" i="5"/>
  <c r="F184" i="5"/>
  <c r="E184" i="5"/>
  <c r="D184" i="5"/>
  <c r="C184" i="5"/>
  <c r="I183" i="5"/>
  <c r="H183" i="5"/>
  <c r="F183" i="5"/>
  <c r="E183" i="5"/>
  <c r="D183" i="5"/>
  <c r="C183" i="5"/>
  <c r="I182" i="5"/>
  <c r="H182" i="5"/>
  <c r="F182" i="5"/>
  <c r="E182" i="5"/>
  <c r="D182" i="5"/>
  <c r="C182" i="5"/>
  <c r="I181" i="5"/>
  <c r="H181" i="5"/>
  <c r="F181" i="5"/>
  <c r="E181" i="5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C177" i="5"/>
  <c r="F177" i="5" s="1"/>
  <c r="I176" i="5"/>
  <c r="H176" i="5"/>
  <c r="E176" i="5"/>
  <c r="D176" i="5"/>
  <c r="C176" i="5"/>
  <c r="F176" i="5" s="1"/>
  <c r="I175" i="5"/>
  <c r="H175" i="5"/>
  <c r="E175" i="5"/>
  <c r="C175" i="5"/>
  <c r="F175" i="5" s="1"/>
  <c r="I174" i="5"/>
  <c r="H174" i="5"/>
  <c r="D174" i="5"/>
  <c r="C174" i="5"/>
  <c r="I173" i="5"/>
  <c r="H173" i="5"/>
  <c r="E173" i="5"/>
  <c r="C173" i="5"/>
  <c r="F173" i="5" s="1"/>
  <c r="I172" i="5"/>
  <c r="H172" i="5"/>
  <c r="E172" i="5"/>
  <c r="D172" i="5"/>
  <c r="C172" i="5"/>
  <c r="F172" i="5" s="1"/>
  <c r="I171" i="5"/>
  <c r="H171" i="5"/>
  <c r="E171" i="5"/>
  <c r="C171" i="5"/>
  <c r="F171" i="5" s="1"/>
  <c r="I170" i="5"/>
  <c r="H170" i="5"/>
  <c r="D170" i="5"/>
  <c r="C170" i="5"/>
  <c r="I169" i="5"/>
  <c r="H169" i="5"/>
  <c r="E169" i="5"/>
  <c r="C169" i="5"/>
  <c r="F169" i="5" s="1"/>
  <c r="I168" i="5"/>
  <c r="H168" i="5"/>
  <c r="E168" i="5"/>
  <c r="D168" i="5"/>
  <c r="C168" i="5"/>
  <c r="F168" i="5" s="1"/>
  <c r="I167" i="5"/>
  <c r="H167" i="5"/>
  <c r="C167" i="5"/>
  <c r="H166" i="5"/>
  <c r="C166" i="5"/>
  <c r="F166" i="5" s="1"/>
  <c r="C164" i="5"/>
  <c r="F164" i="5" s="1"/>
  <c r="F162" i="5"/>
  <c r="E162" i="5"/>
  <c r="D162" i="5"/>
  <c r="C162" i="5"/>
  <c r="E161" i="5"/>
  <c r="F161" i="5" s="1"/>
  <c r="D161" i="5"/>
  <c r="C161" i="5"/>
  <c r="E159" i="5"/>
  <c r="F159" i="5" s="1"/>
  <c r="F158" i="5"/>
  <c r="C158" i="5"/>
  <c r="I157" i="5"/>
  <c r="I164" i="5" s="1"/>
  <c r="F157" i="5"/>
  <c r="C157" i="5"/>
  <c r="E156" i="5"/>
  <c r="F156" i="5" s="1"/>
  <c r="D156" i="5"/>
  <c r="C156" i="5"/>
  <c r="I155" i="5"/>
  <c r="F155" i="5"/>
  <c r="E155" i="5"/>
  <c r="D155" i="5"/>
  <c r="C155" i="5"/>
  <c r="E154" i="5"/>
  <c r="F154" i="5" s="1"/>
  <c r="D154" i="5"/>
  <c r="C154" i="5"/>
  <c r="I153" i="5"/>
  <c r="E152" i="5"/>
  <c r="F152" i="5" s="1"/>
  <c r="D152" i="5"/>
  <c r="C152" i="5"/>
  <c r="I151" i="5"/>
  <c r="F151" i="5"/>
  <c r="E151" i="5"/>
  <c r="D151" i="5"/>
  <c r="C151" i="5"/>
  <c r="E150" i="5"/>
  <c r="F150" i="5" s="1"/>
  <c r="D150" i="5"/>
  <c r="C150" i="5"/>
  <c r="I149" i="5"/>
  <c r="E148" i="5"/>
  <c r="F148" i="5" s="1"/>
  <c r="D148" i="5"/>
  <c r="C148" i="5"/>
  <c r="I147" i="5"/>
  <c r="F147" i="5"/>
  <c r="E147" i="5"/>
  <c r="D147" i="5"/>
  <c r="C147" i="5"/>
  <c r="I146" i="5"/>
  <c r="I158" i="5" s="1"/>
  <c r="H146" i="5"/>
  <c r="H158" i="5" s="1"/>
  <c r="E146" i="5"/>
  <c r="I145" i="5"/>
  <c r="H145" i="5"/>
  <c r="F145" i="5"/>
  <c r="E145" i="5"/>
  <c r="D145" i="5"/>
  <c r="C145" i="5"/>
  <c r="I144" i="5"/>
  <c r="H144" i="5"/>
  <c r="E144" i="5"/>
  <c r="F144" i="5" s="1"/>
  <c r="D144" i="5"/>
  <c r="C144" i="5"/>
  <c r="I143" i="5"/>
  <c r="H143" i="5"/>
  <c r="F143" i="5"/>
  <c r="E143" i="5"/>
  <c r="D143" i="5"/>
  <c r="C143" i="5"/>
  <c r="I142" i="5"/>
  <c r="E142" i="5"/>
  <c r="F142" i="5" s="1"/>
  <c r="I141" i="5"/>
  <c r="C141" i="5"/>
  <c r="F141" i="5" s="1"/>
  <c r="I140" i="5"/>
  <c r="H140" i="5"/>
  <c r="D140" i="5"/>
  <c r="C140" i="5"/>
  <c r="F140" i="5" s="1"/>
  <c r="I139" i="5"/>
  <c r="H139" i="5"/>
  <c r="C139" i="5"/>
  <c r="F139" i="5" s="1"/>
  <c r="I138" i="5"/>
  <c r="H138" i="5"/>
  <c r="C138" i="5"/>
  <c r="F138" i="5" s="1"/>
  <c r="I137" i="5"/>
  <c r="H137" i="5"/>
  <c r="C137" i="5"/>
  <c r="F137" i="5" s="1"/>
  <c r="I136" i="5"/>
  <c r="H136" i="5"/>
  <c r="C136" i="5"/>
  <c r="F136" i="5" s="1"/>
  <c r="I135" i="5"/>
  <c r="H135" i="5"/>
  <c r="E135" i="5"/>
  <c r="C135" i="5"/>
  <c r="F135" i="5" s="1"/>
  <c r="I134" i="5"/>
  <c r="F134" i="5"/>
  <c r="E134" i="5"/>
  <c r="C134" i="5"/>
  <c r="D134" i="5" s="1"/>
  <c r="I133" i="5"/>
  <c r="H133" i="5"/>
  <c r="E133" i="5"/>
  <c r="C133" i="5"/>
  <c r="F133" i="5" s="1"/>
  <c r="F132" i="5"/>
  <c r="E132" i="5"/>
  <c r="C132" i="5"/>
  <c r="D132" i="5" s="1"/>
  <c r="H131" i="5"/>
  <c r="E131" i="5"/>
  <c r="C131" i="5"/>
  <c r="F131" i="5" s="1"/>
  <c r="I130" i="5"/>
  <c r="H130" i="5"/>
  <c r="H141" i="5" s="1"/>
  <c r="F130" i="5"/>
  <c r="E130" i="5"/>
  <c r="C130" i="5"/>
  <c r="D130" i="5" s="1"/>
  <c r="I129" i="5"/>
  <c r="H129" i="5"/>
  <c r="E129" i="5"/>
  <c r="C129" i="5"/>
  <c r="F129" i="5" s="1"/>
  <c r="I128" i="5"/>
  <c r="H128" i="5"/>
  <c r="F128" i="5"/>
  <c r="E128" i="5"/>
  <c r="C128" i="5"/>
  <c r="D128" i="5" s="1"/>
  <c r="I127" i="5"/>
  <c r="H127" i="5"/>
  <c r="E127" i="5"/>
  <c r="C127" i="5"/>
  <c r="F127" i="5" s="1"/>
  <c r="I126" i="5"/>
  <c r="H126" i="5"/>
  <c r="F126" i="5"/>
  <c r="E126" i="5"/>
  <c r="C126" i="5"/>
  <c r="D126" i="5" s="1"/>
  <c r="I125" i="5"/>
  <c r="H125" i="5"/>
  <c r="E125" i="5"/>
  <c r="C125" i="5"/>
  <c r="F125" i="5" s="1"/>
  <c r="F124" i="5"/>
  <c r="D124" i="5"/>
  <c r="C124" i="5"/>
  <c r="I123" i="5"/>
  <c r="F123" i="5"/>
  <c r="C123" i="5"/>
  <c r="D123" i="5" s="1"/>
  <c r="C122" i="5"/>
  <c r="F122" i="5" s="1"/>
  <c r="I121" i="5"/>
  <c r="H121" i="5"/>
  <c r="F121" i="5"/>
  <c r="E121" i="5"/>
  <c r="D121" i="5"/>
  <c r="C121" i="5"/>
  <c r="I120" i="5"/>
  <c r="H120" i="5"/>
  <c r="E120" i="5"/>
  <c r="C120" i="5"/>
  <c r="F120" i="5" s="1"/>
  <c r="I119" i="5"/>
  <c r="H119" i="5"/>
  <c r="F119" i="5"/>
  <c r="E119" i="5"/>
  <c r="D119" i="5"/>
  <c r="C119" i="5"/>
  <c r="I118" i="5"/>
  <c r="F118" i="5"/>
  <c r="E118" i="5"/>
  <c r="F117" i="5"/>
  <c r="C117" i="5"/>
  <c r="I116" i="5"/>
  <c r="F116" i="5"/>
  <c r="C116" i="5"/>
  <c r="I115" i="5"/>
  <c r="F115" i="5"/>
  <c r="C115" i="5"/>
  <c r="F114" i="5"/>
  <c r="E114" i="5"/>
  <c r="D114" i="5"/>
  <c r="C114" i="5"/>
  <c r="I113" i="5"/>
  <c r="F113" i="5"/>
  <c r="E113" i="5"/>
  <c r="D113" i="5"/>
  <c r="C113" i="5"/>
  <c r="F112" i="5"/>
  <c r="E112" i="5"/>
  <c r="D112" i="5"/>
  <c r="C112" i="5"/>
  <c r="I111" i="5"/>
  <c r="F111" i="5"/>
  <c r="E111" i="5"/>
  <c r="D111" i="5"/>
  <c r="C111" i="5"/>
  <c r="F110" i="5"/>
  <c r="E110" i="5"/>
  <c r="D110" i="5"/>
  <c r="C110" i="5"/>
  <c r="I109" i="5"/>
  <c r="F109" i="5"/>
  <c r="E109" i="5"/>
  <c r="D109" i="5"/>
  <c r="C109" i="5"/>
  <c r="F108" i="5"/>
  <c r="E108" i="5"/>
  <c r="D108" i="5"/>
  <c r="C108" i="5"/>
  <c r="I107" i="5"/>
  <c r="F107" i="5"/>
  <c r="E107" i="5"/>
  <c r="D107" i="5"/>
  <c r="C107" i="5"/>
  <c r="F106" i="5"/>
  <c r="E106" i="5"/>
  <c r="D106" i="5"/>
  <c r="C106" i="5"/>
  <c r="I105" i="5"/>
  <c r="F105" i="5"/>
  <c r="E105" i="5"/>
  <c r="D105" i="5"/>
  <c r="C105" i="5"/>
  <c r="I104" i="5"/>
  <c r="I131" i="5" s="1"/>
  <c r="H104" i="5"/>
  <c r="H112" i="5" s="1"/>
  <c r="F104" i="5"/>
  <c r="E104" i="5"/>
  <c r="D104" i="5"/>
  <c r="C104" i="5"/>
  <c r="C103" i="5"/>
  <c r="F103" i="5" s="1"/>
  <c r="F102" i="5"/>
  <c r="D102" i="5"/>
  <c r="C102" i="5"/>
  <c r="F101" i="5"/>
  <c r="C101" i="5"/>
  <c r="D101" i="5" s="1"/>
  <c r="I100" i="5"/>
  <c r="H100" i="5"/>
  <c r="E100" i="5"/>
  <c r="D100" i="5"/>
  <c r="C100" i="5"/>
  <c r="F100" i="5" s="1"/>
  <c r="I99" i="5"/>
  <c r="H99" i="5"/>
  <c r="E99" i="5"/>
  <c r="C99" i="5"/>
  <c r="F99" i="5" s="1"/>
  <c r="I98" i="5"/>
  <c r="H98" i="5"/>
  <c r="E98" i="5"/>
  <c r="D98" i="5"/>
  <c r="C98" i="5"/>
  <c r="F98" i="5" s="1"/>
  <c r="H97" i="5"/>
  <c r="H101" i="5" s="1"/>
  <c r="H102" i="5" s="1"/>
  <c r="H103" i="5" s="1"/>
  <c r="E97" i="5"/>
  <c r="F97" i="5" s="1"/>
  <c r="C96" i="5"/>
  <c r="F96" i="5" s="1"/>
  <c r="F95" i="5"/>
  <c r="C95" i="5"/>
  <c r="H94" i="5"/>
  <c r="C94" i="5"/>
  <c r="F94" i="5" s="1"/>
  <c r="E93" i="5"/>
  <c r="C93" i="5"/>
  <c r="F93" i="5" s="1"/>
  <c r="I92" i="5"/>
  <c r="I103" i="5" s="1"/>
  <c r="E92" i="5"/>
  <c r="C92" i="5"/>
  <c r="F92" i="5" s="1"/>
  <c r="E91" i="5"/>
  <c r="C91" i="5"/>
  <c r="F91" i="5" s="1"/>
  <c r="I90" i="5"/>
  <c r="E90" i="5"/>
  <c r="C90" i="5"/>
  <c r="F90" i="5" s="1"/>
  <c r="E89" i="5"/>
  <c r="C89" i="5"/>
  <c r="F89" i="5" s="1"/>
  <c r="I88" i="5"/>
  <c r="E88" i="5"/>
  <c r="C88" i="5"/>
  <c r="F88" i="5" s="1"/>
  <c r="E87" i="5"/>
  <c r="C87" i="5"/>
  <c r="F87" i="5" s="1"/>
  <c r="I86" i="5"/>
  <c r="E86" i="5"/>
  <c r="C86" i="5"/>
  <c r="F86" i="5" s="1"/>
  <c r="E85" i="5"/>
  <c r="C85" i="5"/>
  <c r="F85" i="5" s="1"/>
  <c r="I84" i="5"/>
  <c r="E84" i="5"/>
  <c r="C84" i="5"/>
  <c r="F84" i="5" s="1"/>
  <c r="I83" i="5"/>
  <c r="I97" i="5" s="1"/>
  <c r="I101" i="5" s="1"/>
  <c r="I102" i="5" s="1"/>
  <c r="H83" i="5"/>
  <c r="H92" i="5" s="1"/>
  <c r="E83" i="5"/>
  <c r="C83" i="5"/>
  <c r="F83" i="5" s="1"/>
  <c r="I82" i="5"/>
  <c r="H82" i="5"/>
  <c r="E82" i="5"/>
  <c r="C82" i="5"/>
  <c r="F82" i="5" s="1"/>
  <c r="I81" i="5"/>
  <c r="H81" i="5"/>
  <c r="E81" i="5"/>
  <c r="C81" i="5"/>
  <c r="F81" i="5" s="1"/>
  <c r="I80" i="5"/>
  <c r="H80" i="5"/>
  <c r="E80" i="5"/>
  <c r="C80" i="5"/>
  <c r="F80" i="5" s="1"/>
  <c r="H79" i="5"/>
  <c r="E79" i="5"/>
  <c r="F79" i="5" s="1"/>
  <c r="F78" i="5"/>
  <c r="D78" i="5"/>
  <c r="C78" i="5"/>
  <c r="F77" i="5"/>
  <c r="C77" i="5"/>
  <c r="D77" i="5" s="1"/>
  <c r="C76" i="5"/>
  <c r="F76" i="5" s="1"/>
  <c r="F75" i="5"/>
  <c r="C75" i="5"/>
  <c r="I74" i="5"/>
  <c r="F74" i="5"/>
  <c r="C74" i="5"/>
  <c r="I73" i="5"/>
  <c r="I77" i="5" s="1"/>
  <c r="C73" i="5"/>
  <c r="F73" i="5" s="1"/>
  <c r="F72" i="5"/>
  <c r="E72" i="5"/>
  <c r="D72" i="5"/>
  <c r="C72" i="5"/>
  <c r="I71" i="5"/>
  <c r="E71" i="5"/>
  <c r="C71" i="5"/>
  <c r="F71" i="5" s="1"/>
  <c r="F70" i="5"/>
  <c r="E70" i="5"/>
  <c r="D70" i="5"/>
  <c r="C70" i="5"/>
  <c r="I69" i="5"/>
  <c r="E69" i="5"/>
  <c r="C69" i="5"/>
  <c r="F69" i="5" s="1"/>
  <c r="F68" i="5"/>
  <c r="E68" i="5"/>
  <c r="D68" i="5"/>
  <c r="C68" i="5"/>
  <c r="I67" i="5"/>
  <c r="E67" i="5"/>
  <c r="C67" i="5"/>
  <c r="F67" i="5" s="1"/>
  <c r="F66" i="5"/>
  <c r="E66" i="5"/>
  <c r="D66" i="5"/>
  <c r="C66" i="5"/>
  <c r="I65" i="5"/>
  <c r="E65" i="5"/>
  <c r="C65" i="5"/>
  <c r="F65" i="5" s="1"/>
  <c r="F64" i="5"/>
  <c r="E64" i="5"/>
  <c r="D64" i="5"/>
  <c r="C64" i="5"/>
  <c r="I63" i="5"/>
  <c r="E63" i="5"/>
  <c r="C63" i="5"/>
  <c r="F63" i="5" s="1"/>
  <c r="I62" i="5"/>
  <c r="I75" i="5" s="1"/>
  <c r="I76" i="5" s="1"/>
  <c r="H62" i="5"/>
  <c r="H75" i="5" s="1"/>
  <c r="H76" i="5" s="1"/>
  <c r="H77" i="5" s="1"/>
  <c r="H78" i="5" s="1"/>
  <c r="F62" i="5"/>
  <c r="E62" i="5"/>
  <c r="D62" i="5"/>
  <c r="C62" i="5"/>
  <c r="I61" i="5"/>
  <c r="F61" i="5"/>
  <c r="C61" i="5"/>
  <c r="C60" i="5"/>
  <c r="F60" i="5" s="1"/>
  <c r="F59" i="5"/>
  <c r="D59" i="5"/>
  <c r="C59" i="5"/>
  <c r="I58" i="5"/>
  <c r="D58" i="5"/>
  <c r="C58" i="5"/>
  <c r="F58" i="5" s="1"/>
  <c r="I57" i="5"/>
  <c r="H57" i="5"/>
  <c r="E57" i="5"/>
  <c r="C57" i="5"/>
  <c r="F57" i="5" s="1"/>
  <c r="I56" i="5"/>
  <c r="H56" i="5"/>
  <c r="E56" i="5"/>
  <c r="D56" i="5"/>
  <c r="C56" i="5"/>
  <c r="F56" i="5" s="1"/>
  <c r="I55" i="5"/>
  <c r="H55" i="5"/>
  <c r="E55" i="5"/>
  <c r="C55" i="5"/>
  <c r="F55" i="5" s="1"/>
  <c r="I54" i="5"/>
  <c r="E54" i="5"/>
  <c r="F54" i="5" s="1"/>
  <c r="I53" i="5"/>
  <c r="C53" i="5"/>
  <c r="F53" i="5" s="1"/>
  <c r="I52" i="5"/>
  <c r="I59" i="5" s="1"/>
  <c r="H52" i="5"/>
  <c r="C52" i="5"/>
  <c r="F52" i="5" s="1"/>
  <c r="I51" i="5"/>
  <c r="E51" i="5"/>
  <c r="D51" i="5"/>
  <c r="C51" i="5"/>
  <c r="F51" i="5" s="1"/>
  <c r="I50" i="5"/>
  <c r="E50" i="5"/>
  <c r="C50" i="5"/>
  <c r="F50" i="5" s="1"/>
  <c r="I49" i="5"/>
  <c r="I60" i="5" s="1"/>
  <c r="E49" i="5"/>
  <c r="D49" i="5"/>
  <c r="C49" i="5"/>
  <c r="F49" i="5" s="1"/>
  <c r="I48" i="5"/>
  <c r="H48" i="5"/>
  <c r="E48" i="5"/>
  <c r="C48" i="5"/>
  <c r="F48" i="5" s="1"/>
  <c r="I47" i="5"/>
  <c r="E47" i="5"/>
  <c r="D47" i="5"/>
  <c r="C47" i="5"/>
  <c r="F47" i="5" s="1"/>
  <c r="I46" i="5"/>
  <c r="H46" i="5"/>
  <c r="E46" i="5"/>
  <c r="C46" i="5"/>
  <c r="F46" i="5" s="1"/>
  <c r="I45" i="5"/>
  <c r="E45" i="5"/>
  <c r="D45" i="5"/>
  <c r="C45" i="5"/>
  <c r="F45" i="5" s="1"/>
  <c r="I44" i="5"/>
  <c r="H44" i="5"/>
  <c r="E44" i="5"/>
  <c r="C44" i="5"/>
  <c r="F44" i="5" s="1"/>
  <c r="I43" i="5"/>
  <c r="E43" i="5"/>
  <c r="D43" i="5"/>
  <c r="C43" i="5"/>
  <c r="F43" i="5" s="1"/>
  <c r="I42" i="5"/>
  <c r="H42" i="5"/>
  <c r="E42" i="5"/>
  <c r="C42" i="5"/>
  <c r="F42" i="5" s="1"/>
  <c r="I41" i="5"/>
  <c r="H41" i="5"/>
  <c r="H53" i="5" s="1"/>
  <c r="E41" i="5"/>
  <c r="D41" i="5"/>
  <c r="C41" i="5"/>
  <c r="F41" i="5" s="1"/>
  <c r="H40" i="5"/>
  <c r="D40" i="5"/>
  <c r="C40" i="5"/>
  <c r="F40" i="5" s="1"/>
  <c r="H39" i="5"/>
  <c r="F39" i="5"/>
  <c r="C39" i="5"/>
  <c r="D39" i="5" s="1"/>
  <c r="I38" i="5"/>
  <c r="H38" i="5"/>
  <c r="C38" i="5"/>
  <c r="F38" i="5" s="1"/>
  <c r="I37" i="5"/>
  <c r="H37" i="5"/>
  <c r="F37" i="5"/>
  <c r="E37" i="5"/>
  <c r="D37" i="5"/>
  <c r="C37" i="5"/>
  <c r="I36" i="5"/>
  <c r="H36" i="5"/>
  <c r="E36" i="5"/>
  <c r="C36" i="5"/>
  <c r="F36" i="5" s="1"/>
  <c r="I35" i="5"/>
  <c r="H35" i="5"/>
  <c r="I34" i="5"/>
  <c r="H34" i="5"/>
  <c r="F34" i="5"/>
  <c r="E34" i="5"/>
  <c r="I33" i="5"/>
  <c r="H33" i="5"/>
  <c r="F33" i="5"/>
  <c r="C33" i="5"/>
  <c r="I32" i="5"/>
  <c r="I39" i="5" s="1"/>
  <c r="H32" i="5"/>
  <c r="F32" i="5"/>
  <c r="C32" i="5"/>
  <c r="I31" i="5"/>
  <c r="H31" i="5"/>
  <c r="F31" i="5"/>
  <c r="C31" i="5"/>
  <c r="I30" i="5"/>
  <c r="H30" i="5"/>
  <c r="F30" i="5"/>
  <c r="E30" i="5"/>
  <c r="D30" i="5"/>
  <c r="C30" i="5"/>
  <c r="I29" i="5"/>
  <c r="I40" i="5" s="1"/>
  <c r="H29" i="5"/>
  <c r="E29" i="5"/>
  <c r="D29" i="5"/>
  <c r="C29" i="5"/>
  <c r="F29" i="5" s="1"/>
  <c r="I28" i="5"/>
  <c r="H28" i="5"/>
  <c r="F28" i="5"/>
  <c r="E28" i="5"/>
  <c r="D28" i="5"/>
  <c r="C28" i="5"/>
  <c r="I27" i="5"/>
  <c r="H27" i="5"/>
  <c r="E27" i="5"/>
  <c r="D27" i="5"/>
  <c r="C27" i="5"/>
  <c r="F27" i="5" s="1"/>
  <c r="I26" i="5"/>
  <c r="H26" i="5"/>
  <c r="I25" i="5"/>
  <c r="H25" i="5"/>
  <c r="E25" i="5"/>
  <c r="D25" i="5"/>
  <c r="C25" i="5"/>
  <c r="F25" i="5" s="1"/>
  <c r="I24" i="5"/>
  <c r="H24" i="5"/>
  <c r="I23" i="5"/>
  <c r="H23" i="5"/>
  <c r="E23" i="5"/>
  <c r="D23" i="5"/>
  <c r="C23" i="5"/>
  <c r="F23" i="5" s="1"/>
  <c r="I22" i="5"/>
  <c r="H22" i="5"/>
  <c r="F22" i="5"/>
  <c r="E22" i="5"/>
  <c r="D22" i="5"/>
  <c r="C22" i="5"/>
  <c r="I21" i="5"/>
  <c r="H21" i="5"/>
  <c r="E21" i="5"/>
  <c r="I20" i="5"/>
  <c r="H20" i="5"/>
  <c r="F20" i="5"/>
  <c r="E20" i="5"/>
  <c r="D20" i="5"/>
  <c r="C20" i="5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C27" i="4" s="1"/>
  <c r="D27" i="4"/>
  <c r="C27" i="4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C16" i="2" s="1"/>
  <c r="Z77" i="1"/>
  <c r="Y77" i="1"/>
  <c r="X77" i="1"/>
  <c r="W77" i="1"/>
  <c r="V77" i="1"/>
  <c r="U77" i="1"/>
  <c r="S77" i="1"/>
  <c r="R77" i="1"/>
  <c r="Q77" i="1"/>
  <c r="O77" i="1"/>
  <c r="N77" i="1"/>
  <c r="M77" i="1"/>
  <c r="L77" i="1"/>
  <c r="K77" i="1"/>
  <c r="I77" i="1"/>
  <c r="F77" i="1"/>
  <c r="R60" i="1"/>
  <c r="E224" i="5" s="1"/>
  <c r="J60" i="1"/>
  <c r="E216" i="5" s="1"/>
  <c r="G60" i="1"/>
  <c r="E212" i="5" s="1"/>
  <c r="F60" i="1"/>
  <c r="E209" i="5" s="1"/>
  <c r="E60" i="1"/>
  <c r="C229" i="5" s="1"/>
  <c r="C60" i="1"/>
  <c r="C227" i="5" s="1"/>
  <c r="E59" i="1"/>
  <c r="C208" i="5" s="1"/>
  <c r="R57" i="1"/>
  <c r="E160" i="5" s="1"/>
  <c r="J57" i="1"/>
  <c r="E153" i="5" s="1"/>
  <c r="G57" i="1"/>
  <c r="E149" i="5" s="1"/>
  <c r="F57" i="1"/>
  <c r="C146" i="5" s="1"/>
  <c r="E57" i="1"/>
  <c r="E77" i="1" s="1"/>
  <c r="C57" i="1"/>
  <c r="C163" i="5" s="1"/>
  <c r="T56" i="1"/>
  <c r="T77" i="1" s="1"/>
  <c r="D56" i="1"/>
  <c r="D77" i="1" s="1"/>
  <c r="R50" i="1"/>
  <c r="E35" i="5" s="1"/>
  <c r="P50" i="1"/>
  <c r="P77" i="1" s="1"/>
  <c r="N50" i="1"/>
  <c r="E26" i="5" s="1"/>
  <c r="H50" i="1"/>
  <c r="C21" i="5" s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C44" i="3" l="1"/>
  <c r="AC45" i="1"/>
  <c r="D146" i="5"/>
  <c r="F146" i="5"/>
  <c r="D163" i="5"/>
  <c r="F163" i="5"/>
  <c r="D21" i="5"/>
  <c r="F21" i="5"/>
  <c r="F208" i="5"/>
  <c r="D208" i="5"/>
  <c r="F212" i="5"/>
  <c r="D227" i="5"/>
  <c r="F227" i="5"/>
  <c r="F229" i="5"/>
  <c r="D229" i="5"/>
  <c r="H117" i="5"/>
  <c r="G77" i="1"/>
  <c r="D63" i="5"/>
  <c r="D65" i="5"/>
  <c r="D67" i="5"/>
  <c r="D69" i="5"/>
  <c r="D71" i="5"/>
  <c r="D76" i="5"/>
  <c r="H95" i="5"/>
  <c r="I106" i="5"/>
  <c r="I108" i="5"/>
  <c r="I110" i="5"/>
  <c r="I112" i="5"/>
  <c r="I114" i="5"/>
  <c r="I117" i="5"/>
  <c r="D120" i="5"/>
  <c r="D122" i="5"/>
  <c r="H132" i="5"/>
  <c r="H134" i="5"/>
  <c r="E170" i="5"/>
  <c r="F170" i="5" s="1"/>
  <c r="E174" i="5"/>
  <c r="F174" i="5" s="1"/>
  <c r="H203" i="5"/>
  <c r="H205" i="5"/>
  <c r="D210" i="5"/>
  <c r="D212" i="5"/>
  <c r="D214" i="5"/>
  <c r="D216" i="5"/>
  <c r="D218" i="5"/>
  <c r="D267" i="5"/>
  <c r="D269" i="5"/>
  <c r="D291" i="5"/>
  <c r="D313" i="5"/>
  <c r="H325" i="5"/>
  <c r="H328" i="5"/>
  <c r="H330" i="5"/>
  <c r="H77" i="1"/>
  <c r="C35" i="5"/>
  <c r="H73" i="5"/>
  <c r="D81" i="5"/>
  <c r="D83" i="5"/>
  <c r="D85" i="5"/>
  <c r="D87" i="5"/>
  <c r="D89" i="5"/>
  <c r="D91" i="5"/>
  <c r="D93" i="5"/>
  <c r="I95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H108" i="5"/>
  <c r="H114" i="5"/>
  <c r="H43" i="5"/>
  <c r="H45" i="5"/>
  <c r="H47" i="5"/>
  <c r="H49" i="5"/>
  <c r="H51" i="5"/>
  <c r="H54" i="5"/>
  <c r="H58" i="5" s="1"/>
  <c r="H59" i="5" s="1"/>
  <c r="H60" i="5" s="1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H323" i="5"/>
  <c r="D333" i="5"/>
  <c r="J77" i="1"/>
  <c r="C24" i="5"/>
  <c r="C26" i="5"/>
  <c r="H61" i="5"/>
  <c r="H63" i="5"/>
  <c r="H65" i="5"/>
  <c r="H67" i="5"/>
  <c r="H69" i="5"/>
  <c r="H71" i="5"/>
  <c r="D103" i="5"/>
  <c r="H115" i="5"/>
  <c r="H118" i="5"/>
  <c r="H122" i="5" s="1"/>
  <c r="H123" i="5" s="1"/>
  <c r="H124" i="5" s="1"/>
  <c r="I122" i="5"/>
  <c r="D125" i="5"/>
  <c r="D127" i="5"/>
  <c r="D129" i="5"/>
  <c r="D131" i="5"/>
  <c r="D133" i="5"/>
  <c r="D135" i="5"/>
  <c r="C149" i="5"/>
  <c r="C153" i="5"/>
  <c r="C160" i="5"/>
  <c r="D164" i="5"/>
  <c r="I166" i="5"/>
  <c r="D204" i="5"/>
  <c r="D206" i="5"/>
  <c r="C224" i="5"/>
  <c r="D228" i="5"/>
  <c r="D250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H110" i="5"/>
  <c r="H85" i="5"/>
  <c r="H87" i="5"/>
  <c r="H89" i="5"/>
  <c r="H91" i="5"/>
  <c r="H93" i="5"/>
  <c r="H96" i="5"/>
  <c r="H326" i="5"/>
  <c r="H333" i="5"/>
  <c r="E24" i="5"/>
  <c r="D42" i="5"/>
  <c r="D44" i="5"/>
  <c r="D46" i="5"/>
  <c r="D48" i="5"/>
  <c r="D50" i="5"/>
  <c r="D55" i="5"/>
  <c r="D57" i="5"/>
  <c r="H74" i="5"/>
  <c r="I85" i="5"/>
  <c r="I87" i="5"/>
  <c r="I89" i="5"/>
  <c r="I91" i="5"/>
  <c r="I93" i="5"/>
  <c r="I96" i="5"/>
  <c r="D99" i="5"/>
  <c r="H105" i="5"/>
  <c r="H107" i="5"/>
  <c r="H109" i="5"/>
  <c r="H111" i="5"/>
  <c r="H113" i="5"/>
  <c r="H157" i="5"/>
  <c r="D167" i="5"/>
  <c r="D169" i="5"/>
  <c r="D171" i="5"/>
  <c r="D173" i="5"/>
  <c r="D175" i="5"/>
  <c r="D177" i="5"/>
  <c r="D189" i="5"/>
  <c r="D191" i="5"/>
  <c r="D193" i="5"/>
  <c r="D195" i="5"/>
  <c r="D197" i="5"/>
  <c r="C209" i="5"/>
  <c r="D246" i="5"/>
  <c r="D292" i="5"/>
  <c r="H304" i="5"/>
  <c r="H307" i="5"/>
  <c r="H309" i="5"/>
  <c r="D314" i="5"/>
  <c r="D316" i="5"/>
  <c r="D318" i="5"/>
  <c r="D320" i="5"/>
  <c r="D322" i="5"/>
  <c r="D324" i="5"/>
  <c r="I326" i="5"/>
  <c r="E167" i="5"/>
  <c r="F167" i="5" s="1"/>
  <c r="H329" i="5"/>
  <c r="H331" i="5"/>
  <c r="D80" i="5"/>
  <c r="D82" i="5"/>
  <c r="D84" i="5"/>
  <c r="D86" i="5"/>
  <c r="D88" i="5"/>
  <c r="D90" i="5"/>
  <c r="D92" i="5"/>
  <c r="H116" i="5"/>
  <c r="D141" i="5"/>
  <c r="H147" i="5"/>
  <c r="H149" i="5"/>
  <c r="H151" i="5"/>
  <c r="H153" i="5"/>
  <c r="H155" i="5"/>
  <c r="H160" i="5"/>
  <c r="H162" i="5"/>
  <c r="C165" i="5"/>
  <c r="D231" i="5"/>
  <c r="D233" i="5"/>
  <c r="D235" i="5"/>
  <c r="D237" i="5"/>
  <c r="D239" i="5"/>
  <c r="D288" i="5"/>
  <c r="D290" i="5"/>
  <c r="H294" i="5"/>
  <c r="H296" i="5"/>
  <c r="H298" i="5"/>
  <c r="H300" i="5"/>
  <c r="H302" i="5"/>
  <c r="D312" i="5"/>
  <c r="D334" i="5"/>
  <c r="H106" i="5"/>
  <c r="C77" i="1"/>
  <c r="D36" i="5"/>
  <c r="D38" i="5"/>
  <c r="H50" i="5"/>
  <c r="I160" i="5"/>
  <c r="I162" i="5"/>
  <c r="H316" i="5"/>
  <c r="H318" i="5"/>
  <c r="H320" i="5"/>
  <c r="H322" i="5"/>
  <c r="H324" i="5"/>
  <c r="H327" i="5"/>
  <c r="D60" i="5"/>
  <c r="H64" i="5"/>
  <c r="H66" i="5"/>
  <c r="H68" i="5"/>
  <c r="H70" i="5"/>
  <c r="H72" i="5"/>
  <c r="I94" i="5"/>
  <c r="D139" i="5"/>
  <c r="H305" i="5"/>
  <c r="I316" i="5"/>
  <c r="I318" i="5"/>
  <c r="I320" i="5"/>
  <c r="I322" i="5"/>
  <c r="I332" i="5" s="1"/>
  <c r="I324" i="5"/>
  <c r="D332" i="5"/>
  <c r="I64" i="5"/>
  <c r="I66" i="5"/>
  <c r="I68" i="5"/>
  <c r="I70" i="5"/>
  <c r="I78" i="5" s="1"/>
  <c r="I79" i="5" s="1"/>
  <c r="I72" i="5"/>
  <c r="H84" i="5"/>
  <c r="H86" i="5"/>
  <c r="H88" i="5"/>
  <c r="H90" i="5"/>
  <c r="F160" i="5" l="1"/>
  <c r="D160" i="5"/>
  <c r="F149" i="5"/>
  <c r="D149" i="5"/>
  <c r="F153" i="5"/>
  <c r="D153" i="5"/>
  <c r="F35" i="5"/>
  <c r="D35" i="5"/>
  <c r="F165" i="5"/>
  <c r="D165" i="5"/>
  <c r="F224" i="5"/>
  <c r="D224" i="5"/>
  <c r="F26" i="5"/>
  <c r="D26" i="5"/>
  <c r="F209" i="5"/>
  <c r="D209" i="5"/>
  <c r="F24" i="5"/>
  <c r="D24" i="5"/>
  <c r="I334" i="5"/>
  <c r="I333" i="5"/>
</calcChain>
</file>

<file path=xl/comments1.xml><?xml version="1.0" encoding="utf-8"?>
<comments xmlns="http://schemas.openxmlformats.org/spreadsheetml/2006/main">
  <authors>
    <author/>
  </authors>
  <commentList>
    <comment ref="R6" authorId="0" shapeId="0">
      <text>
        <r>
          <rPr>
            <sz val="10"/>
            <color rgb="FF000000"/>
            <rFont val="Arial"/>
            <family val="2"/>
            <scheme val="minor"/>
          </rPr>
          <t>Usuario:
ES UNA FALTANTE</t>
        </r>
      </text>
    </comment>
  </commentList>
</comments>
</file>

<file path=xl/sharedStrings.xml><?xml version="1.0" encoding="utf-8"?>
<sst xmlns="http://schemas.openxmlformats.org/spreadsheetml/2006/main" count="890" uniqueCount="269">
  <si>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</si>
  <si>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</si>
  <si>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</si>
  <si>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</si>
  <si>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</si>
  <si>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</si>
  <si>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</si>
  <si>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</si>
  <si>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</si>
  <si>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</si>
  <si>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</si>
  <si>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</si>
  <si>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</si>
  <si>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</si>
  <si>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</si>
  <si>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</si>
  <si>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</si>
  <si>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</si>
  <si>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</si>
  <si>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</si>
  <si>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</si>
  <si>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</si>
  <si>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</si>
  <si>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</si>
  <si>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</si>
  <si>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</si>
  <si>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</si>
  <si>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</si>
  <si>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</si>
  <si>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</si>
  <si>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</si>
  <si>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</si>
  <si>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</si>
  <si>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</si>
  <si>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</si>
  <si>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</si>
  <si>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</si>
  <si>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</si>
  <si>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</si>
  <si>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</si>
  <si>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</si>
  <si>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</si>
  <si>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Marina Klinger</t>
  </si>
  <si>
    <t>ver diet</t>
  </si>
  <si>
    <t>6 Smoothies</t>
  </si>
  <si>
    <t>Silvina Lopez</t>
  </si>
  <si>
    <t>Felicitas Marino</t>
  </si>
  <si>
    <t>Melisa Sosa</t>
  </si>
  <si>
    <t xml:space="preserve">      1 z anahoria</t>
  </si>
  <si>
    <t xml:space="preserve">     1 mix acelga</t>
  </si>
  <si>
    <t xml:space="preserve">     2 mix brócoli</t>
  </si>
  <si>
    <t xml:space="preserve">             1 papas bast</t>
  </si>
  <si>
    <t>Federico Nemirovsky</t>
  </si>
  <si>
    <t>1 papas bastón</t>
  </si>
  <si>
    <t>Carla lucia Acrogliano</t>
  </si>
  <si>
    <t>1 mix taco</t>
  </si>
  <si>
    <t>Florencia Varela</t>
  </si>
  <si>
    <t>maria peltzer</t>
  </si>
  <si>
    <t xml:space="preserve">       1 mix brócoli</t>
  </si>
  <si>
    <t>Green Santa Fe</t>
  </si>
  <si>
    <t/>
  </si>
  <si>
    <t>6 KG ESPARRAGO</t>
  </si>
  <si>
    <t>trozos</t>
  </si>
  <si>
    <t xml:space="preserve">Gisela fariña </t>
  </si>
  <si>
    <t>jugos</t>
  </si>
  <si>
    <t>Green Abasto</t>
  </si>
  <si>
    <t>Tea Conde</t>
  </si>
  <si>
    <t>Green Dot</t>
  </si>
  <si>
    <t>mooi dot</t>
  </si>
  <si>
    <t xml:space="preserve">ANDREA MIRSON </t>
  </si>
  <si>
    <t>1 esparra</t>
  </si>
  <si>
    <t>1 mix broco</t>
  </si>
  <si>
    <t>1 papas</t>
  </si>
  <si>
    <t>Tea Unicenter</t>
  </si>
  <si>
    <t>Tea Avalos</t>
  </si>
  <si>
    <t>2 KG ESPARRAGO</t>
  </si>
  <si>
    <t xml:space="preserve">Hotel emperador </t>
  </si>
  <si>
    <t>Tea Gorostiaga</t>
  </si>
  <si>
    <t>Tostado Maschwitz</t>
  </si>
  <si>
    <t>COOKING SERVICE</t>
  </si>
  <si>
    <t>2 pulp</t>
  </si>
  <si>
    <t>MABERTIN SUIPACHA</t>
  </si>
  <si>
    <t>kubi humbolt</t>
  </si>
  <si>
    <t>bolsas x 2,5</t>
  </si>
  <si>
    <t>10 pulpa lima</t>
  </si>
  <si>
    <t>Casa china</t>
  </si>
  <si>
    <t>Gabriel Dario</t>
  </si>
  <si>
    <t xml:space="preserve">PEDIDO ARMADO </t>
  </si>
  <si>
    <t>30 KG ACAÍ</t>
  </si>
  <si>
    <t xml:space="preserve">                                                          300 kg mix SIN FRAMBUESA</t>
  </si>
  <si>
    <t>bolsa no ziploc x 1</t>
  </si>
  <si>
    <t>20 KG PAPAYA</t>
  </si>
  <si>
    <t>20 KG GUAYABA</t>
  </si>
  <si>
    <t>Fabiany Cordoba</t>
  </si>
  <si>
    <t>sin cargo</t>
  </si>
  <si>
    <t>Nestor Reggiani</t>
  </si>
  <si>
    <t>Lab AGGA</t>
  </si>
  <si>
    <t>PEDIR ETIQUETA CON LOTE</t>
  </si>
  <si>
    <t>500 GR</t>
  </si>
  <si>
    <t>200GR</t>
  </si>
  <si>
    <t>RET</t>
  </si>
  <si>
    <t>CONTRAMUESTRA</t>
  </si>
  <si>
    <t>PARA SOFI</t>
  </si>
  <si>
    <t>Tienda nova nuñez</t>
  </si>
  <si>
    <t>porciones</t>
  </si>
  <si>
    <t>Patricia Giorgis</t>
  </si>
  <si>
    <t>1.0</t>
  </si>
  <si>
    <t>1 zanahoria</t>
  </si>
  <si>
    <t>1 mix brócoli</t>
  </si>
  <si>
    <t>Sofi Ferraro</t>
  </si>
  <si>
    <t>bolsas x 1 kg</t>
  </si>
  <si>
    <t>DÍA ARGENTINA</t>
  </si>
  <si>
    <t>JUGOS</t>
  </si>
  <si>
    <t>AGREGADO</t>
  </si>
  <si>
    <t>60,0</t>
  </si>
  <si>
    <t>60 KG MIX SIN FRAMBUESA</t>
  </si>
  <si>
    <t>FLETE $90 EL KG</t>
  </si>
  <si>
    <t>26351/85</t>
  </si>
  <si>
    <t xml:space="preserve">COTO </t>
  </si>
  <si>
    <t>TOTALES</t>
  </si>
  <si>
    <t>JUGOS  GERGAL (cajas)</t>
  </si>
  <si>
    <t>JUGOS DETOX</t>
  </si>
  <si>
    <t>CON AZUCAR</t>
  </si>
  <si>
    <t>LIGHT</t>
  </si>
  <si>
    <t>NUEVOS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</si>
  <si>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</si>
  <si>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</si>
  <si>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</si>
  <si>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</si>
  <si>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</si>
  <si>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</si>
  <si>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</si>
  <si>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</si>
  <si>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</si>
  <si>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</si>
  <si>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</si>
  <si>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</si>
  <si>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</si>
  <si>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</si>
  <si>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</si>
  <si>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</si>
  <si>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</si>
  <si>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Las Cortaderas</t>
  </si>
  <si>
    <t>1 pack NMQ (Manzana)</t>
  </si>
  <si>
    <t>1 pack NMQ (Naran, Aran / Frut)</t>
  </si>
  <si>
    <t>1 pack NMQ (Manz/Zana/Anan/Jengi)</t>
  </si>
  <si>
    <t>1pack x 10 surtidoNMQ</t>
  </si>
  <si>
    <t>Rafa E</t>
  </si>
  <si>
    <t>COTO</t>
  </si>
  <si>
    <t>DÍA VTE LOPEZ</t>
  </si>
  <si>
    <t>DIA BURZACO</t>
  </si>
  <si>
    <t>DIA TORTUG</t>
  </si>
  <si>
    <t>DIA PARANA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</si>
  <si>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</si>
  <si>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</si>
  <si>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</si>
  <si>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</si>
  <si>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</si>
  <si>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</si>
  <si>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</si>
  <si>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</si>
  <si>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</si>
  <si>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</si>
  <si>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</si>
  <si>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</si>
  <si>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</si>
  <si>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</si>
  <si>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</si>
  <si>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</si>
  <si>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</si>
  <si>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</si>
  <si>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</si>
  <si>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</si>
  <si>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</si>
  <si>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</si>
  <si>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</si>
  <si>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</si>
  <si>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</si>
  <si>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>1 hummus</t>
  </si>
  <si>
    <t>1 rawmesan</t>
  </si>
  <si>
    <t xml:space="preserve">                               1 manteca vegana x 160gr</t>
  </si>
  <si>
    <t>1 mix con maní x 400gr</t>
  </si>
  <si>
    <t xml:space="preserve">           2 manteca de maní x 400gr</t>
  </si>
  <si>
    <t>1  hamb de porotos y esp</t>
  </si>
  <si>
    <t xml:space="preserve">            1 caja x 10 barras banana y nuez</t>
  </si>
  <si>
    <t>1 hamb de quinoa</t>
  </si>
  <si>
    <t>1 hamb de garbanzo</t>
  </si>
  <si>
    <t xml:space="preserve">                                            1 caja de 10 barras semilla y aránd</t>
  </si>
  <si>
    <t>3 CUERDAS</t>
  </si>
  <si>
    <t>4 SORRENTINOS</t>
  </si>
  <si>
    <t>CUERDAS</t>
  </si>
  <si>
    <t>SORRENTINOS</t>
  </si>
  <si>
    <t>EASY</t>
  </si>
  <si>
    <t>RETIRO DE DEPOSITO</t>
  </si>
  <si>
    <t>part</t>
  </si>
  <si>
    <t>Jimena Guantay</t>
  </si>
  <si>
    <t xml:space="preserve">              1 pack surtido de jugos x 9bot</t>
  </si>
  <si>
    <t>M</t>
  </si>
  <si>
    <t>MARCELA</t>
  </si>
  <si>
    <t>1 mix tarta acelga</t>
  </si>
  <si>
    <t>1 mix tarta zucc</t>
  </si>
  <si>
    <t>1 mix tarta broco</t>
  </si>
  <si>
    <t>1 sopa</t>
  </si>
  <si>
    <t>1 wok</t>
  </si>
  <si>
    <t>STELLA</t>
  </si>
  <si>
    <t>1 champ</t>
  </si>
  <si>
    <t>1 MIX TACOS</t>
  </si>
  <si>
    <t>Mitchel</t>
  </si>
  <si>
    <t>1 dura</t>
  </si>
  <si>
    <t>LIPARELLI</t>
  </si>
  <si>
    <t>13,6durazno</t>
  </si>
  <si>
    <t>Mariela M</t>
  </si>
  <si>
    <t>Lorena Monzon</t>
  </si>
  <si>
    <t>1 miel</t>
  </si>
  <si>
    <t>1 pack  MIX C/AZ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</si>
  <si>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</si>
  <si>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</si>
  <si>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</si>
  <si>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</si>
  <si>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</si>
  <si>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</si>
  <si>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</si>
  <si>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</si>
  <si>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</si>
  <si>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</si>
  <si>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</si>
  <si>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</si>
  <si>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</si>
  <si>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</si>
  <si>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</si>
  <si>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</si>
  <si>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</si>
  <si>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</si>
  <si>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</si>
  <si>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</si>
  <si>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</si>
  <si>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</si>
  <si>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</si>
  <si>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</si>
  <si>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</si>
  <si>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</si>
  <si>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</si>
  <si>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</si>
  <si>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</si>
  <si>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</si>
  <si>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</si>
  <si>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</si>
  <si>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</si>
  <si>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</si>
  <si>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</si>
  <si>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</si>
  <si>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</si>
  <si>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</si>
  <si>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</si>
  <si>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</si>
  <si>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</si>
  <si>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</si>
  <si>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CARROS</t>
  </si>
  <si>
    <t>CARROS N° Gecom</t>
  </si>
  <si>
    <t>HORA</t>
  </si>
  <si>
    <t>KILOS</t>
  </si>
  <si>
    <t>CLIENTES</t>
  </si>
  <si>
    <t>Andres chica</t>
  </si>
  <si>
    <t>Jorge</t>
  </si>
  <si>
    <t>Andres grande</t>
  </si>
  <si>
    <t>Ismael</t>
  </si>
  <si>
    <t>Día %PALOMO</t>
  </si>
  <si>
    <t>4 SUCURSALES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</si>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</sst>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3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4"/>
      <color theme="1"/>
      <name val="Arial"/>
      <family val="2"/>
    </font>
    <font>
      <sz val="10"/>
      <color theme="1"/>
      <name val="Calibri"/>
      <family val="2"/>
    </font>
    <font>
      <b/>
      <sz val="13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2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2" fontId="11" fillId="0" borderId="37" xfId="0" applyNumberFormat="1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0" fillId="4" borderId="3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0" fontId="11" fillId="0" borderId="37" xfId="0" applyFont="1" applyBorder="1" applyAlignment="1">
      <alignment vertical="center"/>
    </xf>
    <xf numFmtId="164" fontId="10" fillId="0" borderId="40" xfId="0" applyNumberFormat="1" applyFont="1" applyBorder="1" applyAlignment="1">
      <alignment horizontal="center"/>
    </xf>
    <xf numFmtId="0" fontId="14" fillId="0" borderId="37" xfId="0" applyFont="1" applyBorder="1" applyAlignment="1">
      <alignment vertical="center"/>
    </xf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1" fillId="0" borderId="0" xfId="0" applyNumberFormat="1" applyFont="1" applyAlignment="1"/>
    <xf numFmtId="1" fontId="9" fillId="0" borderId="0" xfId="0" applyNumberFormat="1" applyFont="1" applyAlignment="1"/>
    <xf numFmtId="0" fontId="15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5" fillId="5" borderId="37" xfId="0" applyFont="1" applyFill="1" applyBorder="1" applyAlignment="1">
      <alignment horizontal="center"/>
    </xf>
    <xf numFmtId="0" fontId="15" fillId="5" borderId="41" xfId="0" applyFont="1" applyFill="1" applyBorder="1" applyAlignment="1"/>
    <xf numFmtId="164" fontId="10" fillId="2" borderId="42" xfId="0" applyNumberFormat="1" applyFont="1" applyFill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166" fontId="10" fillId="2" borderId="42" xfId="0" applyNumberFormat="1" applyFont="1" applyFill="1" applyBorder="1" applyAlignment="1">
      <alignment horizontal="center"/>
    </xf>
    <xf numFmtId="164" fontId="5" fillId="0" borderId="43" xfId="0" applyNumberFormat="1" applyFont="1" applyBorder="1" applyAlignment="1"/>
    <xf numFmtId="164" fontId="10" fillId="2" borderId="42" xfId="0" applyNumberFormat="1" applyFont="1" applyFill="1" applyBorder="1" applyAlignment="1"/>
    <xf numFmtId="0" fontId="10" fillId="4" borderId="44" xfId="0" applyFont="1" applyFill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10" fillId="0" borderId="37" xfId="0" applyFont="1" applyBorder="1" applyAlignment="1">
      <alignment horizontal="center" wrapText="1"/>
    </xf>
    <xf numFmtId="0" fontId="1" fillId="0" borderId="37" xfId="0" applyFont="1" applyBorder="1" applyAlignment="1">
      <alignment wrapText="1"/>
    </xf>
    <xf numFmtId="0" fontId="17" fillId="6" borderId="37" xfId="0" applyFont="1" applyFill="1" applyBorder="1" applyAlignment="1"/>
    <xf numFmtId="0" fontId="1" fillId="6" borderId="37" xfId="0" applyFont="1" applyFill="1" applyBorder="1" applyAlignment="1">
      <alignment wrapText="1"/>
    </xf>
    <xf numFmtId="0" fontId="1" fillId="6" borderId="3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4" borderId="37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" fillId="7" borderId="37" xfId="0" applyFont="1" applyFill="1" applyBorder="1" applyAlignment="1">
      <alignment wrapText="1"/>
    </xf>
    <xf numFmtId="0" fontId="1" fillId="0" borderId="37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wrapText="1"/>
    </xf>
    <xf numFmtId="164" fontId="10" fillId="2" borderId="46" xfId="0" applyNumberFormat="1" applyFont="1" applyFill="1" applyBorder="1" applyAlignment="1">
      <alignment horizontal="center"/>
    </xf>
    <xf numFmtId="164" fontId="13" fillId="2" borderId="46" xfId="0" applyNumberFormat="1" applyFont="1" applyFill="1" applyBorder="1" applyAlignment="1">
      <alignment horizontal="center"/>
    </xf>
    <xf numFmtId="164" fontId="10" fillId="0" borderId="47" xfId="0" applyNumberFormat="1" applyFont="1" applyBorder="1" applyAlignment="1">
      <alignment horizontal="center"/>
    </xf>
    <xf numFmtId="166" fontId="10" fillId="2" borderId="46" xfId="0" applyNumberFormat="1" applyFont="1" applyFill="1" applyBorder="1" applyAlignment="1">
      <alignment horizontal="center"/>
    </xf>
    <xf numFmtId="164" fontId="10" fillId="2" borderId="46" xfId="0" applyNumberFormat="1" applyFont="1" applyFill="1" applyBorder="1" applyAlignment="1"/>
    <xf numFmtId="0" fontId="10" fillId="4" borderId="48" xfId="0" applyFont="1" applyFill="1" applyBorder="1" applyAlignment="1">
      <alignment horizontal="center"/>
    </xf>
    <xf numFmtId="164" fontId="10" fillId="2" borderId="37" xfId="0" applyNumberFormat="1" applyFont="1" applyFill="1" applyBorder="1" applyAlignment="1"/>
    <xf numFmtId="0" fontId="10" fillId="0" borderId="3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43" xfId="0" applyFont="1" applyBorder="1" applyAlignment="1">
      <alignment horizontal="center"/>
    </xf>
    <xf numFmtId="164" fontId="13" fillId="0" borderId="43" xfId="0" applyNumberFormat="1" applyFont="1" applyBorder="1" applyAlignment="1">
      <alignment horizontal="center"/>
    </xf>
    <xf numFmtId="0" fontId="5" fillId="8" borderId="37" xfId="0" applyFont="1" applyFill="1" applyBorder="1" applyAlignment="1">
      <alignment horizontal="center" wrapText="1"/>
    </xf>
    <xf numFmtId="0" fontId="9" fillId="0" borderId="37" xfId="0" applyFont="1" applyBorder="1" applyAlignment="1">
      <alignment wrapText="1"/>
    </xf>
    <xf numFmtId="0" fontId="1" fillId="8" borderId="37" xfId="0" applyFont="1" applyFill="1" applyBorder="1" applyAlignment="1">
      <alignment wrapText="1"/>
    </xf>
    <xf numFmtId="0" fontId="1" fillId="0" borderId="37" xfId="0" applyFont="1" applyBorder="1" applyAlignment="1">
      <alignment vertical="center" wrapText="1"/>
    </xf>
    <xf numFmtId="0" fontId="10" fillId="8" borderId="37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5" fillId="0" borderId="47" xfId="0" applyFont="1" applyBorder="1" applyAlignment="1">
      <alignment horizontal="center"/>
    </xf>
    <xf numFmtId="0" fontId="11" fillId="0" borderId="47" xfId="0" applyFont="1" applyBorder="1" applyAlignment="1">
      <alignment vertical="center"/>
    </xf>
    <xf numFmtId="164" fontId="5" fillId="0" borderId="47" xfId="0" applyNumberFormat="1" applyFont="1" applyBorder="1" applyAlignment="1"/>
    <xf numFmtId="164" fontId="9" fillId="2" borderId="46" xfId="0" applyNumberFormat="1" applyFont="1" applyFill="1" applyBorder="1" applyAlignment="1">
      <alignment horizontal="center"/>
    </xf>
    <xf numFmtId="164" fontId="12" fillId="2" borderId="46" xfId="0" applyNumberFormat="1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15" fillId="0" borderId="0" xfId="0" applyFont="1" applyAlignment="1"/>
    <xf numFmtId="164" fontId="10" fillId="0" borderId="37" xfId="0" applyNumberFormat="1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5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9" fillId="0" borderId="49" xfId="0" applyNumberFormat="1" applyFont="1" applyBorder="1" applyAlignment="1">
      <alignment horizontal="center"/>
    </xf>
    <xf numFmtId="164" fontId="10" fillId="0" borderId="49" xfId="0" applyNumberFormat="1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164" fontId="10" fillId="0" borderId="49" xfId="0" applyNumberFormat="1" applyFont="1" applyBorder="1" applyAlignment="1">
      <alignment horizontal="center"/>
    </xf>
    <xf numFmtId="164" fontId="10" fillId="8" borderId="49" xfId="0" applyNumberFormat="1" applyFont="1" applyFill="1" applyBorder="1" applyAlignment="1">
      <alignment horizontal="center"/>
    </xf>
    <xf numFmtId="164" fontId="20" fillId="0" borderId="37" xfId="0" applyNumberFormat="1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8" fillId="2" borderId="37" xfId="0" applyFont="1" applyFill="1" applyBorder="1" applyAlignment="1">
      <alignment horizontal="center"/>
    </xf>
    <xf numFmtId="0" fontId="15" fillId="2" borderId="0" xfId="0" applyFont="1" applyFill="1" applyAlignment="1"/>
    <xf numFmtId="164" fontId="10" fillId="2" borderId="37" xfId="0" applyNumberFormat="1" applyFont="1" applyFill="1" applyBorder="1" applyAlignment="1">
      <alignment horizontal="center"/>
    </xf>
    <xf numFmtId="164" fontId="19" fillId="2" borderId="49" xfId="0" applyNumberFormat="1" applyFont="1" applyFill="1" applyBorder="1" applyAlignment="1">
      <alignment horizontal="center"/>
    </xf>
    <xf numFmtId="164" fontId="10" fillId="2" borderId="49" xfId="0" applyNumberFormat="1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164" fontId="10" fillId="2" borderId="49" xfId="0" applyNumberFormat="1" applyFont="1" applyFill="1" applyBorder="1" applyAlignment="1">
      <alignment horizontal="center"/>
    </xf>
    <xf numFmtId="164" fontId="20" fillId="2" borderId="37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164" fontId="13" fillId="0" borderId="52" xfId="0" applyNumberFormat="1" applyFont="1" applyBorder="1" applyAlignment="1">
      <alignment horizontal="center"/>
    </xf>
    <xf numFmtId="164" fontId="13" fillId="0" borderId="53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57" xfId="0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58" xfId="0" applyNumberFormat="1" applyFont="1" applyFill="1" applyBorder="1" applyAlignment="1">
      <alignment horizontal="center"/>
    </xf>
    <xf numFmtId="164" fontId="7" fillId="3" borderId="59" xfId="0" applyNumberFormat="1" applyFont="1" applyFill="1" applyBorder="1" applyAlignment="1">
      <alignment horizontal="center"/>
    </xf>
    <xf numFmtId="164" fontId="7" fillId="3" borderId="60" xfId="0" applyNumberFormat="1" applyFont="1" applyFill="1" applyBorder="1" applyAlignment="1">
      <alignment horizontal="center"/>
    </xf>
    <xf numFmtId="164" fontId="7" fillId="3" borderId="61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62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1" fontId="10" fillId="0" borderId="49" xfId="0" applyNumberFormat="1" applyFont="1" applyBorder="1" applyAlignment="1">
      <alignment horizontal="center"/>
    </xf>
    <xf numFmtId="1" fontId="10" fillId="0" borderId="63" xfId="0" applyNumberFormat="1" applyFont="1" applyBorder="1" applyAlignment="1">
      <alignment horizontal="center"/>
    </xf>
    <xf numFmtId="1" fontId="20" fillId="0" borderId="45" xfId="0" applyNumberFormat="1" applyFont="1" applyBorder="1" applyAlignment="1">
      <alignment horizontal="center"/>
    </xf>
    <xf numFmtId="1" fontId="10" fillId="0" borderId="64" xfId="0" applyNumberFormat="1" applyFont="1" applyBorder="1" applyAlignment="1">
      <alignment horizontal="center"/>
    </xf>
    <xf numFmtId="1" fontId="10" fillId="0" borderId="65" xfId="0" applyNumberFormat="1" applyFont="1" applyBorder="1" applyAlignment="1">
      <alignment horizontal="center"/>
    </xf>
    <xf numFmtId="1" fontId="10" fillId="0" borderId="47" xfId="0" applyNumberFormat="1" applyFont="1" applyBorder="1" applyAlignment="1">
      <alignment horizontal="center"/>
    </xf>
    <xf numFmtId="1" fontId="10" fillId="0" borderId="66" xfId="0" applyNumberFormat="1" applyFont="1" applyBorder="1" applyAlignment="1">
      <alignment horizontal="center"/>
    </xf>
    <xf numFmtId="1" fontId="10" fillId="0" borderId="45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" fontId="10" fillId="0" borderId="67" xfId="0" applyNumberFormat="1" applyFont="1" applyBorder="1" applyAlignment="1">
      <alignment horizontal="center"/>
    </xf>
    <xf numFmtId="1" fontId="10" fillId="0" borderId="68" xfId="0" applyNumberFormat="1" applyFont="1" applyBorder="1" applyAlignment="1">
      <alignment horizontal="center"/>
    </xf>
    <xf numFmtId="1" fontId="10" fillId="0" borderId="49" xfId="0" applyNumberFormat="1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9" fillId="0" borderId="0" xfId="0" applyFont="1" applyAlignment="1"/>
    <xf numFmtId="1" fontId="10" fillId="0" borderId="37" xfId="0" applyNumberFormat="1" applyFont="1" applyBorder="1" applyAlignment="1">
      <alignment horizontal="center"/>
    </xf>
    <xf numFmtId="164" fontId="10" fillId="0" borderId="37" xfId="0" applyNumberFormat="1" applyFont="1" applyBorder="1" applyAlignment="1"/>
    <xf numFmtId="1" fontId="10" fillId="0" borderId="63" xfId="0" applyNumberFormat="1" applyFont="1" applyBorder="1" applyAlignment="1">
      <alignment horizontal="center"/>
    </xf>
    <xf numFmtId="0" fontId="15" fillId="0" borderId="37" xfId="0" applyFont="1" applyBorder="1" applyAlignment="1"/>
    <xf numFmtId="0" fontId="10" fillId="0" borderId="69" xfId="0" applyFont="1" applyBorder="1" applyAlignment="1">
      <alignment horizontal="center"/>
    </xf>
    <xf numFmtId="0" fontId="15" fillId="0" borderId="37" xfId="0" applyFont="1" applyBorder="1" applyAlignment="1"/>
    <xf numFmtId="1" fontId="21" fillId="0" borderId="45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" fillId="0" borderId="37" xfId="0" applyFont="1" applyBorder="1" applyAlignment="1"/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52" xfId="0" applyNumberFormat="1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5" fillId="0" borderId="70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51" xfId="0" applyFont="1" applyBorder="1" applyAlignment="1"/>
    <xf numFmtId="164" fontId="7" fillId="3" borderId="74" xfId="0" applyNumberFormat="1" applyFont="1" applyFill="1" applyBorder="1" applyAlignment="1">
      <alignment horizontal="center"/>
    </xf>
    <xf numFmtId="164" fontId="7" fillId="3" borderId="75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6" xfId="0" applyFont="1" applyBorder="1" applyAlignment="1">
      <alignment horizontal="center"/>
    </xf>
    <xf numFmtId="0" fontId="10" fillId="0" borderId="67" xfId="0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0" borderId="68" xfId="0" applyNumberFormat="1" applyFont="1" applyBorder="1" applyAlignment="1">
      <alignment horizontal="center"/>
    </xf>
    <xf numFmtId="164" fontId="10" fillId="0" borderId="49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8" xfId="0" applyNumberFormat="1" applyFont="1" applyBorder="1" applyAlignment="1">
      <alignment horizontal="left"/>
    </xf>
    <xf numFmtId="0" fontId="5" fillId="0" borderId="69" xfId="0" applyFont="1" applyBorder="1" applyAlignment="1"/>
    <xf numFmtId="164" fontId="10" fillId="0" borderId="77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8" xfId="0" applyNumberFormat="1" applyFont="1" applyBorder="1" applyAlignment="1">
      <alignment horizontal="center"/>
    </xf>
    <xf numFmtId="164" fontId="10" fillId="0" borderId="79" xfId="0" applyNumberFormat="1" applyFont="1" applyBorder="1" applyAlignment="1">
      <alignment horizontal="center"/>
    </xf>
    <xf numFmtId="164" fontId="10" fillId="0" borderId="69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80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81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82" xfId="0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86" xfId="0" applyFont="1" applyBorder="1" applyAlignment="1">
      <alignment horizontal="center"/>
    </xf>
    <xf numFmtId="1" fontId="10" fillId="0" borderId="87" xfId="0" applyNumberFormat="1" applyFont="1" applyBorder="1" applyAlignment="1">
      <alignment horizontal="center"/>
    </xf>
    <xf numFmtId="1" fontId="10" fillId="0" borderId="88" xfId="0" applyNumberFormat="1" applyFont="1" applyBorder="1" applyAlignment="1">
      <alignment horizontal="center"/>
    </xf>
    <xf numFmtId="1" fontId="10" fillId="0" borderId="89" xfId="0" applyNumberFormat="1" applyFont="1" applyBorder="1" applyAlignment="1">
      <alignment horizontal="center"/>
    </xf>
    <xf numFmtId="1" fontId="10" fillId="0" borderId="90" xfId="0" applyNumberFormat="1" applyFont="1" applyBorder="1" applyAlignment="1">
      <alignment horizontal="center"/>
    </xf>
    <xf numFmtId="1" fontId="10" fillId="0" borderId="91" xfId="0" applyNumberFormat="1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3" fillId="0" borderId="0" xfId="0" applyFont="1" applyAlignment="1"/>
    <xf numFmtId="164" fontId="19" fillId="0" borderId="37" xfId="0" applyNumberFormat="1" applyFont="1" applyBorder="1" applyAlignment="1">
      <alignment horizontal="center"/>
    </xf>
    <xf numFmtId="166" fontId="19" fillId="2" borderId="37" xfId="0" applyNumberFormat="1" applyFont="1" applyFill="1" applyBorder="1" applyAlignment="1">
      <alignment horizontal="center"/>
    </xf>
    <xf numFmtId="164" fontId="19" fillId="2" borderId="37" xfId="0" applyNumberFormat="1" applyFont="1" applyFill="1" applyBorder="1" applyAlignment="1">
      <alignment horizontal="center"/>
    </xf>
    <xf numFmtId="164" fontId="19" fillId="0" borderId="37" xfId="0" applyNumberFormat="1" applyFont="1" applyBorder="1" applyAlignment="1"/>
    <xf numFmtId="0" fontId="19" fillId="0" borderId="38" xfId="0" applyFont="1" applyBorder="1" applyAlignment="1">
      <alignment horizontal="center"/>
    </xf>
    <xf numFmtId="0" fontId="19" fillId="0" borderId="37" xfId="0" applyFont="1" applyBorder="1" applyAlignment="1">
      <alignment vertical="center"/>
    </xf>
    <xf numFmtId="0" fontId="19" fillId="2" borderId="39" xfId="0" applyFont="1" applyFill="1" applyBorder="1" applyAlignment="1">
      <alignment horizontal="center"/>
    </xf>
    <xf numFmtId="0" fontId="19" fillId="0" borderId="37" xfId="0" applyFont="1" applyBorder="1" applyAlignment="1"/>
    <xf numFmtId="0" fontId="24" fillId="0" borderId="37" xfId="0" applyFont="1" applyBorder="1" applyAlignment="1">
      <alignment vertical="center"/>
    </xf>
    <xf numFmtId="164" fontId="19" fillId="2" borderId="37" xfId="0" applyNumberFormat="1" applyFont="1" applyFill="1" applyBorder="1" applyAlignment="1"/>
    <xf numFmtId="164" fontId="22" fillId="2" borderId="37" xfId="0" applyNumberFormat="1" applyFont="1" applyFill="1" applyBorder="1" applyAlignment="1">
      <alignment horizontal="center"/>
    </xf>
    <xf numFmtId="164" fontId="19" fillId="0" borderId="0" xfId="0" applyNumberFormat="1" applyFont="1" applyAlignment="1"/>
    <xf numFmtId="14" fontId="7" fillId="0" borderId="9" xfId="0" applyNumberFormat="1" applyFont="1" applyBorder="1" applyAlignment="1"/>
    <xf numFmtId="0" fontId="5" fillId="0" borderId="85" xfId="0" applyFont="1" applyBorder="1" applyAlignment="1"/>
    <xf numFmtId="0" fontId="9" fillId="0" borderId="0" xfId="0" applyFont="1" applyAlignment="1">
      <alignment vertical="center"/>
    </xf>
    <xf numFmtId="0" fontId="9" fillId="0" borderId="37" xfId="0" applyFont="1" applyBorder="1" applyAlignment="1">
      <alignment vertical="center"/>
    </xf>
    <xf numFmtId="0" fontId="9" fillId="0" borderId="37" xfId="0" applyFont="1" applyBorder="1" applyAlignment="1"/>
    <xf numFmtId="164" fontId="13" fillId="0" borderId="40" xfId="0" applyNumberFormat="1" applyFont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0" fontId="9" fillId="0" borderId="85" xfId="0" applyFont="1" applyBorder="1" applyAlignment="1"/>
    <xf numFmtId="164" fontId="25" fillId="0" borderId="49" xfId="0" applyNumberFormat="1" applyFont="1" applyBorder="1" applyAlignment="1"/>
    <xf numFmtId="164" fontId="25" fillId="0" borderId="49" xfId="0" applyNumberFormat="1" applyFont="1" applyBorder="1" applyAlignment="1"/>
    <xf numFmtId="164" fontId="25" fillId="0" borderId="67" xfId="0" applyNumberFormat="1" applyFont="1" applyBorder="1" applyAlignment="1"/>
    <xf numFmtId="164" fontId="10" fillId="0" borderId="67" xfId="0" applyNumberFormat="1" applyFont="1" applyBorder="1" applyAlignment="1">
      <alignment horizontal="center"/>
    </xf>
    <xf numFmtId="164" fontId="26" fillId="0" borderId="49" xfId="0" applyNumberFormat="1" applyFont="1" applyBorder="1" applyAlignment="1"/>
    <xf numFmtId="164" fontId="25" fillId="0" borderId="38" xfId="0" applyNumberFormat="1" applyFont="1" applyBorder="1" applyAlignment="1"/>
    <xf numFmtId="0" fontId="10" fillId="0" borderId="69" xfId="0" applyFont="1" applyBorder="1" applyAlignment="1">
      <alignment horizontal="center"/>
    </xf>
    <xf numFmtId="0" fontId="10" fillId="0" borderId="67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1" fillId="0" borderId="0" xfId="0" applyFont="1" applyAlignment="1"/>
    <xf numFmtId="164" fontId="20" fillId="0" borderId="1" xfId="0" applyNumberFormat="1" applyFont="1" applyBorder="1" applyAlignment="1">
      <alignment horizontal="center"/>
    </xf>
    <xf numFmtId="164" fontId="13" fillId="0" borderId="69" xfId="0" applyNumberFormat="1" applyFont="1" applyBorder="1" applyAlignment="1">
      <alignment horizontal="center"/>
    </xf>
    <xf numFmtId="0" fontId="1" fillId="2" borderId="42" xfId="0" applyFont="1" applyFill="1" applyBorder="1" applyAlignment="1"/>
    <xf numFmtId="0" fontId="1" fillId="2" borderId="37" xfId="0" applyFont="1" applyFill="1" applyBorder="1" applyAlignment="1"/>
    <xf numFmtId="0" fontId="27" fillId="0" borderId="0" xfId="0" applyFont="1"/>
    <xf numFmtId="0" fontId="28" fillId="0" borderId="53" xfId="0" applyFont="1" applyBorder="1" applyAlignment="1"/>
    <xf numFmtId="0" fontId="28" fillId="0" borderId="58" xfId="0" applyFont="1" applyBorder="1" applyAlignment="1"/>
    <xf numFmtId="0" fontId="28" fillId="0" borderId="58" xfId="0" applyFont="1" applyBorder="1" applyAlignment="1">
      <alignment wrapText="1"/>
    </xf>
    <xf numFmtId="0" fontId="28" fillId="0" borderId="58" xfId="0" applyFont="1" applyBorder="1" applyAlignment="1">
      <alignment horizontal="center" wrapText="1"/>
    </xf>
    <xf numFmtId="0" fontId="28" fillId="0" borderId="94" xfId="0" applyFont="1" applyBorder="1" applyAlignment="1"/>
    <xf numFmtId="0" fontId="28" fillId="0" borderId="18" xfId="0" applyFont="1" applyBorder="1" applyAlignment="1"/>
    <xf numFmtId="0" fontId="1" fillId="0" borderId="47" xfId="0" applyFont="1" applyBorder="1" applyAlignment="1"/>
    <xf numFmtId="1" fontId="1" fillId="0" borderId="47" xfId="0" applyNumberFormat="1" applyFont="1" applyBorder="1" applyAlignment="1"/>
    <xf numFmtId="1" fontId="1" fillId="0" borderId="37" xfId="0" applyNumberFormat="1" applyFont="1" applyBorder="1" applyAlignment="1"/>
    <xf numFmtId="0" fontId="1" fillId="0" borderId="43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8" fillId="0" borderId="95" xfId="0" applyFont="1" applyBorder="1" applyAlignment="1"/>
    <xf numFmtId="0" fontId="28" fillId="0" borderId="37" xfId="0" applyFont="1" applyBorder="1" applyAlignment="1"/>
    <xf numFmtId="0" fontId="1" fillId="0" borderId="65" xfId="0" applyFont="1" applyBorder="1" applyAlignment="1"/>
    <xf numFmtId="0" fontId="1" fillId="0" borderId="64" xfId="0" applyFont="1" applyBorder="1" applyAlignment="1"/>
    <xf numFmtId="0" fontId="1" fillId="0" borderId="85" xfId="0" applyFont="1" applyBorder="1" applyAlignment="1"/>
    <xf numFmtId="0" fontId="1" fillId="0" borderId="63" xfId="0" applyFont="1" applyBorder="1" applyAlignment="1"/>
    <xf numFmtId="0" fontId="1" fillId="0" borderId="45" xfId="0" applyFont="1" applyBorder="1" applyAlignment="1"/>
    <xf numFmtId="0" fontId="1" fillId="0" borderId="87" xfId="0" applyFont="1" applyBorder="1" applyAlignment="1"/>
    <xf numFmtId="0" fontId="1" fillId="0" borderId="88" xfId="0" applyFont="1" applyBorder="1" applyAlignment="1"/>
    <xf numFmtId="0" fontId="1" fillId="0" borderId="89" xfId="0" applyFont="1" applyBorder="1" applyAlignment="1"/>
    <xf numFmtId="0" fontId="1" fillId="0" borderId="86" xfId="0" applyFont="1" applyBorder="1" applyAlignment="1"/>
    <xf numFmtId="0" fontId="7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4" fontId="7" fillId="3" borderId="7" xfId="0" applyNumberFormat="1" applyFont="1" applyFill="1" applyBorder="1" applyAlignment="1">
      <alignment horizontal="center"/>
    </xf>
    <xf numFmtId="0" fontId="7" fillId="3" borderId="54" xfId="0" applyFont="1" applyFill="1" applyBorder="1" applyAlignment="1">
      <alignment horizontal="center"/>
    </xf>
    <xf numFmtId="0" fontId="2" fillId="0" borderId="55" xfId="0" applyFont="1" applyBorder="1"/>
    <xf numFmtId="0" fontId="2" fillId="0" borderId="56" xfId="0" applyFont="1" applyBorder="1"/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2" fillId="0" borderId="20" xfId="0" applyFont="1" applyBorder="1"/>
    <xf numFmtId="0" fontId="1" fillId="2" borderId="7" xfId="0" applyFont="1" applyFill="1" applyBorder="1" applyAlignment="1"/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19" xfId="0" applyFont="1" applyFill="1" applyBorder="1" applyAlignment="1">
      <alignment horizontal="center"/>
    </xf>
    <xf numFmtId="0" fontId="2" fillId="0" borderId="51" xfId="0" applyFont="1" applyBorder="1"/>
    <xf numFmtId="164" fontId="7" fillId="3" borderId="71" xfId="0" applyNumberFormat="1" applyFont="1" applyFill="1" applyBorder="1" applyAlignment="1">
      <alignment horizontal="center"/>
    </xf>
    <xf numFmtId="0" fontId="2" fillId="0" borderId="72" xfId="0" applyFont="1" applyBorder="1"/>
    <xf numFmtId="0" fontId="2" fillId="0" borderId="73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9" xfId="0" applyFont="1" applyBorder="1"/>
    <xf numFmtId="0" fontId="2" fillId="0" borderId="64" xfId="0" applyFont="1" applyBorder="1"/>
    <xf numFmtId="0" fontId="2" fillId="0" borderId="92" xfId="0" applyFont="1" applyBorder="1"/>
    <xf numFmtId="0" fontId="2" fillId="0" borderId="83" xfId="0" applyFont="1" applyBorder="1"/>
    <xf numFmtId="0" fontId="1" fillId="2" borderId="45" xfId="0" applyFont="1" applyFill="1" applyBorder="1" applyAlignment="1">
      <alignment horizontal="center"/>
    </xf>
    <xf numFmtId="0" fontId="2" fillId="0" borderId="49" xfId="0" applyFont="1" applyBorder="1"/>
    <xf numFmtId="14" fontId="1" fillId="2" borderId="45" xfId="0" applyNumberFormat="1" applyFont="1" applyFill="1" applyBorder="1" applyAlignment="1">
      <alignment horizontal="center"/>
    </xf>
    <xf numFmtId="0" fontId="2" fillId="0" borderId="93" xfId="0" applyFont="1" applyBorder="1"/>
    <xf numFmtId="49" fontId="1" fillId="2" borderId="45" xfId="0" applyNumberFormat="1" applyFont="1" applyFill="1" applyBorder="1" applyAlignment="1">
      <alignment horizontal="center"/>
    </xf>
    <xf numFmtId="1" fontId="29" fillId="0" borderId="0" xfId="0" applyNumberFormat="1" applyFont="1" applyAlignment="1">
      <alignment horizontal="center"/>
    </xf>
    <xf numFmtId="0" fontId="2" fillId="0" borderId="50" xfId="0" applyFont="1" applyBorder="1"/>
    <xf numFmtId="0" fontId="27" fillId="2" borderId="15" xfId="0" applyFont="1" applyFill="1" applyBorder="1" applyAlignment="1"/>
    <xf numFmtId="0" fontId="0" fillId="0" borderId="0" xfId="0" applyFont="1" applyAlignment="1"/>
    <xf numFmtId="0" fontId="29" fillId="0" borderId="70" xfId="0" applyFont="1" applyBorder="1" applyAlignment="1">
      <alignment horizontal="center"/>
    </xf>
    <xf numFmtId="0" fontId="29" fillId="0" borderId="0" xfId="0" applyFont="1" applyAlignment="1">
      <alignment horizontal="center"/>
    </xf>
    <xf numFmtId="2" fontId="29" fillId="0" borderId="0" xfId="0" applyNumberFormat="1" applyFont="1" applyAlignment="1">
      <alignment horizontal="center"/>
    </xf>
    <xf numFmtId="0" fontId="30" fillId="2" borderId="70" xfId="0" applyFont="1" applyFill="1" applyBorder="1" applyAlignment="1"/>
    <xf numFmtId="0" fontId="29" fillId="0" borderId="4" xfId="0" applyFont="1" applyBorder="1" applyAlignment="1">
      <alignment horizontal="center"/>
    </xf>
    <xf numFmtId="0" fontId="2" fillId="0" borderId="70" xfId="0" applyFont="1" applyBorder="1"/>
    <xf numFmtId="20" fontId="29" fillId="0" borderId="0" xfId="0" applyNumberFormat="1" applyFont="1" applyAlignment="1">
      <alignment horizontal="center"/>
    </xf>
    <xf numFmtId="0" fontId="29" fillId="0" borderId="5" xfId="0" applyFont="1" applyBorder="1" applyAlignment="1">
      <alignment horizontal="center"/>
    </xf>
    <xf numFmtId="0" fontId="27" fillId="0" borderId="4" xfId="0" applyFont="1" applyBorder="1"/>
    <xf numFmtId="0" fontId="27" fillId="0" borderId="7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001"/>
  <sheetViews>
    <sheetView tabSelected="1" workbookViewId="0">
      <pane ySplit="8" topLeftCell="A43" activePane="bottomLeft" state="frozen"/>
      <selection pane="bottomLeft" activeCell="Z54" sqref="Z54"/>
    </sheetView>
  </sheetViews>
  <sheetFormatPr baseColWidth="10" defaultColWidth="12.5703125" defaultRowHeight="15" customHeight="1" x14ac:dyDescent="0.2"/>
  <cols>
    <col min="1" max="1" width="3.7109375" customWidth="1"/>
    <col min="2" max="2" width="14.85546875" customWidth="1"/>
    <col min="3" max="3" width="7" customWidth="1"/>
    <col min="4" max="4" width="6" customWidth="1"/>
    <col min="5" max="5" width="9.42578125" customWidth="1"/>
    <col min="6" max="6" width="6" customWidth="1"/>
    <col min="7" max="7" width="6.85546875" customWidth="1"/>
    <col min="8" max="8" width="7.140625" customWidth="1"/>
    <col min="9" max="9" width="4.85546875" customWidth="1"/>
    <col min="10" max="10" width="7" customWidth="1"/>
    <col min="11" max="11" width="5.42578125" customWidth="1"/>
    <col min="12" max="12" width="7" customWidth="1"/>
    <col min="13" max="13" width="7.140625" customWidth="1"/>
    <col min="14" max="14" width="8.5703125" customWidth="1"/>
    <col min="15" max="15" width="6.5703125" customWidth="1"/>
    <col min="16" max="16" width="6.28515625" customWidth="1"/>
    <col min="17" max="18" width="5.42578125" customWidth="1"/>
    <col min="19" max="19" width="5.5703125" customWidth="1"/>
    <col min="20" max="20" width="5.42578125" customWidth="1"/>
    <col min="21" max="21" width="5.85546875" customWidth="1"/>
    <col min="22" max="23" width="7.140625" customWidth="1"/>
    <col min="24" max="24" width="4.5703125" customWidth="1"/>
    <col min="25" max="25" width="4.85546875" customWidth="1"/>
    <col min="26" max="26" width="5.5703125" customWidth="1"/>
    <col min="27" max="27" width="4.5703125" customWidth="1"/>
    <col min="28" max="28" width="5" customWidth="1"/>
    <col min="29" max="36" width="6.85546875" customWidth="1"/>
  </cols>
  <sheetData>
    <row r="1" spans="1:36" ht="12.75" customHeight="1" x14ac:dyDescent="0.2">
      <c r="A1" s="297"/>
      <c r="B1" s="298"/>
      <c r="C1" s="299"/>
      <c r="D1" s="303" t="s">
        <v>0</v>
      </c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5"/>
      <c r="W1" s="294" t="s">
        <v>1</v>
      </c>
      <c r="X1" s="285"/>
      <c r="Y1" s="286"/>
      <c r="Z1" s="308" t="s">
        <v>2</v>
      </c>
      <c r="AA1" s="285"/>
      <c r="AB1" s="285"/>
      <c r="AC1" s="286"/>
      <c r="AD1" s="1"/>
      <c r="AE1" s="1"/>
      <c r="AF1" s="1"/>
      <c r="AG1" s="1"/>
      <c r="AH1" s="1"/>
      <c r="AI1" s="1"/>
      <c r="AJ1" s="1"/>
    </row>
    <row r="2" spans="1:36" ht="21.75" customHeight="1" x14ac:dyDescent="0.2">
      <c r="A2" s="300"/>
      <c r="B2" s="301"/>
      <c r="C2" s="302"/>
      <c r="D2" s="306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7"/>
      <c r="W2" s="294" t="s">
        <v>3</v>
      </c>
      <c r="X2" s="285"/>
      <c r="Y2" s="286"/>
      <c r="Z2" s="309">
        <v>44455</v>
      </c>
      <c r="AA2" s="285"/>
      <c r="AB2" s="285"/>
      <c r="AC2" s="286"/>
      <c r="AD2" s="2"/>
      <c r="AE2" s="2"/>
      <c r="AF2" s="2"/>
      <c r="AG2" s="2"/>
      <c r="AH2" s="2"/>
      <c r="AI2" s="2"/>
      <c r="AJ2" s="2"/>
    </row>
    <row r="3" spans="1:36" ht="12.75" customHeight="1" x14ac:dyDescent="0.2">
      <c r="A3" s="303" t="s">
        <v>4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5"/>
      <c r="W3" s="294" t="s">
        <v>5</v>
      </c>
      <c r="X3" s="285"/>
      <c r="Y3" s="286"/>
      <c r="Z3" s="295" t="s">
        <v>6</v>
      </c>
      <c r="AA3" s="285"/>
      <c r="AB3" s="285"/>
      <c r="AC3" s="286"/>
      <c r="AD3" s="3"/>
      <c r="AE3" s="3"/>
      <c r="AF3" s="3"/>
      <c r="AG3" s="3"/>
      <c r="AH3" s="3"/>
      <c r="AI3" s="3"/>
      <c r="AJ3" s="3"/>
    </row>
    <row r="4" spans="1:36" ht="13.5" customHeight="1" x14ac:dyDescent="0.2">
      <c r="A4" s="310"/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2"/>
      <c r="W4" s="294" t="s">
        <v>7</v>
      </c>
      <c r="X4" s="285"/>
      <c r="Y4" s="286"/>
      <c r="Z4" s="296" t="s">
        <v>8</v>
      </c>
      <c r="AA4" s="285"/>
      <c r="AB4" s="285"/>
      <c r="AC4" s="286"/>
      <c r="AD4" s="4"/>
      <c r="AE4" s="4"/>
      <c r="AF4" s="4"/>
      <c r="AG4" s="4"/>
      <c r="AH4" s="4"/>
      <c r="AI4" s="4"/>
      <c r="AJ4" s="4"/>
    </row>
    <row r="5" spans="1:36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  <c r="AG5" s="6"/>
      <c r="AH5" s="6"/>
      <c r="AI5" s="6"/>
      <c r="AJ5" s="6"/>
    </row>
    <row r="6" spans="1:36" ht="13.5" customHeight="1" x14ac:dyDescent="0.2">
      <c r="A6" s="8"/>
      <c r="B6" s="9" t="s">
        <v>9</v>
      </c>
      <c r="C6" s="291">
        <v>45173</v>
      </c>
      <c r="D6" s="285"/>
      <c r="E6" s="285"/>
      <c r="F6" s="285"/>
      <c r="G6" s="285"/>
      <c r="H6" s="285"/>
      <c r="I6" s="10"/>
      <c r="J6" s="10"/>
      <c r="K6" s="10"/>
      <c r="L6" s="10"/>
      <c r="M6" s="11"/>
      <c r="N6" s="292"/>
      <c r="O6" s="285"/>
      <c r="P6" s="285"/>
      <c r="Q6" s="285"/>
      <c r="R6" s="285"/>
      <c r="S6" s="285"/>
      <c r="T6" s="285"/>
      <c r="U6" s="286"/>
      <c r="V6" s="7"/>
      <c r="W6" s="7"/>
      <c r="X6" s="7"/>
      <c r="Y6" s="7"/>
      <c r="Z6" s="7"/>
      <c r="AA6" s="7"/>
      <c r="AB6" s="7"/>
      <c r="AC6" s="6"/>
      <c r="AD6" s="6"/>
      <c r="AE6" s="6"/>
      <c r="AF6" s="6"/>
      <c r="AG6" s="6"/>
      <c r="AH6" s="6"/>
      <c r="AI6" s="6"/>
      <c r="AJ6" s="6"/>
    </row>
    <row r="7" spans="1:36" ht="13.5" customHeight="1" x14ac:dyDescent="0.2">
      <c r="A7" s="12" t="s">
        <v>10</v>
      </c>
      <c r="B7" s="13" t="s">
        <v>11</v>
      </c>
      <c r="C7" s="287" t="s">
        <v>12</v>
      </c>
      <c r="D7" s="285"/>
      <c r="E7" s="285"/>
      <c r="F7" s="285"/>
      <c r="G7" s="285"/>
      <c r="H7" s="285"/>
      <c r="I7" s="285"/>
      <c r="J7" s="285"/>
      <c r="K7" s="285"/>
      <c r="L7" s="293"/>
      <c r="M7" s="14"/>
      <c r="N7" s="15"/>
      <c r="O7" s="16"/>
      <c r="P7" s="16"/>
      <c r="Q7" s="287" t="s">
        <v>13</v>
      </c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6"/>
      <c r="AC7" s="17" t="s">
        <v>14</v>
      </c>
      <c r="AD7" s="18"/>
      <c r="AE7" s="18"/>
      <c r="AF7" s="18"/>
      <c r="AG7" s="18"/>
      <c r="AH7" s="18"/>
      <c r="AI7" s="18"/>
      <c r="AJ7" s="18"/>
    </row>
    <row r="8" spans="1:36" ht="13.5" customHeight="1" x14ac:dyDescent="0.2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  <c r="AF8" s="18"/>
      <c r="AG8" s="18"/>
      <c r="AH8" s="18"/>
      <c r="AI8" s="18"/>
      <c r="AJ8" s="18"/>
    </row>
    <row r="9" spans="1:36" ht="15.75" hidden="1" customHeight="1" x14ac:dyDescent="0.25">
      <c r="A9" s="31">
        <v>1</v>
      </c>
      <c r="B9" s="32" t="s">
        <v>42</v>
      </c>
      <c r="C9" s="33"/>
      <c r="D9" s="33" t="s">
        <v>43</v>
      </c>
      <c r="E9" s="33">
        <v>1</v>
      </c>
      <c r="F9" s="34">
        <v>1</v>
      </c>
      <c r="G9" s="33"/>
      <c r="H9" s="33" t="s">
        <v>44</v>
      </c>
      <c r="I9" s="33">
        <v>1</v>
      </c>
      <c r="J9" s="35"/>
      <c r="K9" s="33"/>
      <c r="L9" s="36">
        <v>1</v>
      </c>
      <c r="M9" s="33"/>
      <c r="N9" s="37"/>
      <c r="O9" s="34"/>
      <c r="P9" s="33"/>
      <c r="Q9" s="34"/>
      <c r="R9" s="38"/>
      <c r="S9" s="39"/>
      <c r="T9" s="33"/>
      <c r="U9" s="40"/>
      <c r="V9" s="33"/>
      <c r="W9" s="33">
        <v>2</v>
      </c>
      <c r="X9" s="33"/>
      <c r="Y9" s="33"/>
      <c r="Z9" s="33"/>
      <c r="AA9" s="33"/>
      <c r="AB9" s="33"/>
      <c r="AC9" s="41">
        <v>24696</v>
      </c>
      <c r="AD9" s="42"/>
      <c r="AE9" s="42"/>
      <c r="AF9" s="42"/>
      <c r="AG9" s="42"/>
      <c r="AH9" s="42"/>
      <c r="AI9" s="42"/>
      <c r="AJ9" s="42"/>
    </row>
    <row r="10" spans="1:36" ht="15.75" hidden="1" customHeight="1" x14ac:dyDescent="0.25">
      <c r="A10" s="31">
        <v>1</v>
      </c>
      <c r="B10" s="32" t="s">
        <v>45</v>
      </c>
      <c r="C10" s="33"/>
      <c r="D10" s="33"/>
      <c r="E10" s="33">
        <v>2</v>
      </c>
      <c r="F10" s="34" t="s">
        <v>43</v>
      </c>
      <c r="G10" s="33"/>
      <c r="H10" s="43"/>
      <c r="I10" s="33"/>
      <c r="J10" s="33"/>
      <c r="K10" s="43">
        <v>1</v>
      </c>
      <c r="L10" s="33"/>
      <c r="M10" s="33"/>
      <c r="N10" s="37"/>
      <c r="O10" s="44"/>
      <c r="P10" s="33"/>
      <c r="Q10" s="34"/>
      <c r="R10" s="38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41">
        <v>24697</v>
      </c>
      <c r="AD10" s="42"/>
      <c r="AE10" s="42"/>
      <c r="AF10" s="42"/>
      <c r="AG10" s="42"/>
      <c r="AH10" s="42"/>
      <c r="AI10" s="42"/>
      <c r="AJ10" s="42"/>
    </row>
    <row r="11" spans="1:36" ht="15.75" hidden="1" customHeight="1" x14ac:dyDescent="0.25">
      <c r="A11" s="45">
        <v>2</v>
      </c>
      <c r="B11" s="32" t="s">
        <v>46</v>
      </c>
      <c r="C11" s="33">
        <v>1</v>
      </c>
      <c r="D11" s="33"/>
      <c r="E11" s="33">
        <v>1</v>
      </c>
      <c r="F11" s="34"/>
      <c r="G11" s="33"/>
      <c r="H11" s="33"/>
      <c r="I11" s="33"/>
      <c r="J11" s="7"/>
      <c r="K11" s="33"/>
      <c r="L11" s="36"/>
      <c r="M11" s="33"/>
      <c r="N11" s="37"/>
      <c r="O11" s="34"/>
      <c r="P11" s="33"/>
      <c r="Q11" s="34"/>
      <c r="R11" s="38"/>
      <c r="S11" s="39"/>
      <c r="T11" s="33"/>
      <c r="U11" s="40"/>
      <c r="V11" s="33"/>
      <c r="W11" s="33"/>
      <c r="X11" s="33"/>
      <c r="Y11" s="33"/>
      <c r="Z11" s="33"/>
      <c r="AA11" s="33"/>
      <c r="AB11" s="33"/>
      <c r="AC11" s="46">
        <v>24700</v>
      </c>
      <c r="AD11" s="47"/>
      <c r="AE11" s="47"/>
      <c r="AF11" s="47"/>
      <c r="AG11" s="47"/>
      <c r="AH11" s="47"/>
      <c r="AI11" s="47"/>
      <c r="AJ11" s="47"/>
    </row>
    <row r="12" spans="1:36" ht="15.75" hidden="1" customHeight="1" x14ac:dyDescent="0.25">
      <c r="A12" s="45">
        <v>2</v>
      </c>
      <c r="B12" s="32" t="s">
        <v>47</v>
      </c>
      <c r="C12" s="33"/>
      <c r="D12" s="33"/>
      <c r="E12" s="33"/>
      <c r="F12" s="34"/>
      <c r="G12" s="33"/>
      <c r="H12" s="33"/>
      <c r="I12" s="33"/>
      <c r="J12" s="48"/>
      <c r="K12" s="33"/>
      <c r="L12" s="36">
        <v>1</v>
      </c>
      <c r="M12" s="33"/>
      <c r="N12" s="37"/>
      <c r="O12" s="34"/>
      <c r="P12" s="33"/>
      <c r="Q12" s="34" t="s">
        <v>48</v>
      </c>
      <c r="R12" s="38"/>
      <c r="S12" s="39"/>
      <c r="T12" s="33">
        <v>1</v>
      </c>
      <c r="U12" s="39" t="s">
        <v>49</v>
      </c>
      <c r="V12" s="33"/>
      <c r="W12" s="33" t="s">
        <v>50</v>
      </c>
      <c r="X12" s="33"/>
      <c r="Y12" s="33" t="s">
        <v>51</v>
      </c>
      <c r="Z12" s="33"/>
      <c r="AA12" s="33"/>
      <c r="AB12" s="33"/>
      <c r="AC12" s="41">
        <v>24701</v>
      </c>
      <c r="AD12" s="42"/>
      <c r="AE12" s="42"/>
      <c r="AF12" s="42"/>
      <c r="AG12" s="42"/>
      <c r="AH12" s="42"/>
      <c r="AI12" s="42"/>
      <c r="AJ12" s="42"/>
    </row>
    <row r="13" spans="1:36" ht="15.75" hidden="1" customHeight="1" x14ac:dyDescent="0.25">
      <c r="A13" s="45">
        <v>1</v>
      </c>
      <c r="B13" s="32" t="s">
        <v>52</v>
      </c>
      <c r="C13" s="34"/>
      <c r="D13" s="34" t="s">
        <v>43</v>
      </c>
      <c r="E13" s="34"/>
      <c r="F13" s="33">
        <v>1</v>
      </c>
      <c r="G13" s="37"/>
      <c r="H13" s="44"/>
      <c r="I13" s="34"/>
      <c r="J13" s="44"/>
      <c r="K13" s="34"/>
      <c r="L13" s="33">
        <v>1</v>
      </c>
      <c r="M13" s="34"/>
      <c r="N13" s="34"/>
      <c r="O13" s="34"/>
      <c r="P13" s="33"/>
      <c r="Q13" s="34"/>
      <c r="R13" s="34"/>
      <c r="S13" s="33"/>
      <c r="T13" s="33" t="s">
        <v>53</v>
      </c>
      <c r="U13" s="33"/>
      <c r="V13" s="33"/>
      <c r="W13" s="33">
        <v>1</v>
      </c>
      <c r="X13" s="33"/>
      <c r="Y13" s="33"/>
      <c r="Z13" s="33"/>
      <c r="AA13" s="33"/>
      <c r="AB13" s="33"/>
      <c r="AC13" s="41">
        <v>24698</v>
      </c>
      <c r="AD13" s="42"/>
      <c r="AE13" s="42"/>
      <c r="AF13" s="42"/>
      <c r="AG13" s="42"/>
      <c r="AH13" s="42"/>
      <c r="AI13" s="42"/>
      <c r="AJ13" s="42"/>
    </row>
    <row r="14" spans="1:36" ht="15.75" hidden="1" customHeight="1" x14ac:dyDescent="0.25">
      <c r="A14" s="31">
        <v>2</v>
      </c>
      <c r="B14" s="32" t="s">
        <v>54</v>
      </c>
      <c r="C14" s="33"/>
      <c r="D14" s="33" t="s">
        <v>43</v>
      </c>
      <c r="E14" s="33">
        <v>1</v>
      </c>
      <c r="F14" s="34">
        <v>1</v>
      </c>
      <c r="G14" s="33"/>
      <c r="H14" s="33"/>
      <c r="I14" s="33"/>
      <c r="J14" s="48"/>
      <c r="K14" s="33"/>
      <c r="L14" s="49"/>
      <c r="M14" s="33"/>
      <c r="N14" s="37"/>
      <c r="O14" s="34"/>
      <c r="P14" s="33"/>
      <c r="Q14" s="34"/>
      <c r="R14" s="38" t="s">
        <v>55</v>
      </c>
      <c r="S14" s="39"/>
      <c r="T14" s="33"/>
      <c r="U14" s="40"/>
      <c r="V14" s="33">
        <v>1</v>
      </c>
      <c r="W14" s="33">
        <v>1</v>
      </c>
      <c r="X14" s="50"/>
      <c r="Y14" s="50"/>
      <c r="Z14" s="50"/>
      <c r="AA14" s="50"/>
      <c r="AB14" s="33"/>
      <c r="AC14" s="41">
        <v>24702</v>
      </c>
      <c r="AD14" s="42"/>
      <c r="AE14" s="42"/>
      <c r="AF14" s="42"/>
      <c r="AG14" s="42"/>
      <c r="AH14" s="42"/>
      <c r="AI14" s="42"/>
      <c r="AJ14" s="42"/>
    </row>
    <row r="15" spans="1:36" ht="15.75" hidden="1" customHeight="1" x14ac:dyDescent="0.25">
      <c r="A15" s="45">
        <v>1</v>
      </c>
      <c r="B15" s="32" t="s">
        <v>56</v>
      </c>
      <c r="C15" s="34">
        <v>2</v>
      </c>
      <c r="D15" s="34"/>
      <c r="E15" s="34"/>
      <c r="F15" s="34"/>
      <c r="G15" s="34"/>
      <c r="H15" s="34"/>
      <c r="I15" s="34"/>
      <c r="J15" s="34"/>
      <c r="K15" s="34">
        <v>2</v>
      </c>
      <c r="L15" s="33"/>
      <c r="M15" s="34"/>
      <c r="N15" s="34"/>
      <c r="O15" s="34"/>
      <c r="P15" s="33"/>
      <c r="Q15" s="34"/>
      <c r="R15" s="38"/>
      <c r="S15" s="33"/>
      <c r="T15" s="33"/>
      <c r="U15" s="33"/>
      <c r="V15" s="50">
        <v>1</v>
      </c>
      <c r="W15" s="50"/>
      <c r="X15" s="50"/>
      <c r="Y15" s="50"/>
      <c r="Z15" s="33"/>
      <c r="AA15" s="33"/>
      <c r="AB15" s="33"/>
      <c r="AC15" s="41">
        <v>24699</v>
      </c>
      <c r="AD15" s="42"/>
      <c r="AE15" s="42"/>
      <c r="AF15" s="42"/>
      <c r="AG15" s="42"/>
      <c r="AH15" s="42"/>
      <c r="AI15" s="42"/>
      <c r="AJ15" s="42"/>
    </row>
    <row r="16" spans="1:36" ht="15.75" hidden="1" customHeight="1" x14ac:dyDescent="0.25">
      <c r="A16" s="45">
        <v>2</v>
      </c>
      <c r="B16" s="32" t="s">
        <v>57</v>
      </c>
      <c r="C16" s="33"/>
      <c r="D16" s="33" t="s">
        <v>43</v>
      </c>
      <c r="E16" s="33">
        <v>1</v>
      </c>
      <c r="F16" s="34"/>
      <c r="G16" s="33"/>
      <c r="H16" s="33"/>
      <c r="I16" s="33"/>
      <c r="J16" s="48"/>
      <c r="K16" s="33"/>
      <c r="L16" s="51"/>
      <c r="M16" s="33"/>
      <c r="N16" s="37"/>
      <c r="O16" s="34"/>
      <c r="P16" s="33"/>
      <c r="Q16" s="34" t="s">
        <v>58</v>
      </c>
      <c r="R16" s="38"/>
      <c r="S16" s="39"/>
      <c r="T16" s="33"/>
      <c r="U16" s="40"/>
      <c r="V16" s="33"/>
      <c r="W16" s="33">
        <v>1</v>
      </c>
      <c r="X16" s="33"/>
      <c r="Y16" s="33"/>
      <c r="Z16" s="33"/>
      <c r="AA16" s="33"/>
      <c r="AB16" s="33"/>
      <c r="AC16" s="41">
        <v>24703</v>
      </c>
      <c r="AD16" s="42"/>
      <c r="AE16" s="42"/>
      <c r="AF16" s="42"/>
      <c r="AG16" s="42"/>
      <c r="AH16" s="42"/>
      <c r="AI16" s="42"/>
      <c r="AJ16" s="42"/>
    </row>
    <row r="17" spans="1:36" ht="15.75" hidden="1" customHeight="1" x14ac:dyDescent="0.25">
      <c r="A17" s="31">
        <v>1</v>
      </c>
      <c r="B17" s="32" t="s">
        <v>59</v>
      </c>
      <c r="C17" s="33" t="s">
        <v>60</v>
      </c>
      <c r="D17" s="52" t="s">
        <v>60</v>
      </c>
      <c r="E17" s="33">
        <v>5</v>
      </c>
      <c r="F17" s="34">
        <v>5</v>
      </c>
      <c r="G17" s="52"/>
      <c r="H17" s="33" t="s">
        <v>60</v>
      </c>
      <c r="I17" s="33"/>
      <c r="J17" s="7" t="s">
        <v>61</v>
      </c>
      <c r="K17" s="33"/>
      <c r="L17" s="49"/>
      <c r="M17" s="33" t="s">
        <v>60</v>
      </c>
      <c r="N17" s="53" t="s">
        <v>60</v>
      </c>
      <c r="O17" s="54"/>
      <c r="P17" s="34">
        <v>2.5</v>
      </c>
      <c r="Q17" s="54" t="s">
        <v>62</v>
      </c>
      <c r="R17" s="55"/>
      <c r="S17" s="55"/>
      <c r="T17" s="55"/>
      <c r="U17" s="55"/>
      <c r="V17" s="33">
        <v>10</v>
      </c>
      <c r="W17" s="33">
        <v>15</v>
      </c>
      <c r="X17" s="33" t="s">
        <v>60</v>
      </c>
      <c r="Y17" s="33" t="s">
        <v>60</v>
      </c>
      <c r="Z17" s="33"/>
      <c r="AA17" s="33" t="s">
        <v>60</v>
      </c>
      <c r="AB17" s="33"/>
      <c r="AC17" s="41">
        <v>26381</v>
      </c>
      <c r="AD17" s="42"/>
      <c r="AE17" s="42"/>
      <c r="AF17" s="42"/>
      <c r="AG17" s="42"/>
      <c r="AH17" s="42"/>
      <c r="AI17" s="42"/>
      <c r="AJ17" s="42"/>
    </row>
    <row r="18" spans="1:36" ht="15.75" hidden="1" customHeight="1" x14ac:dyDescent="0.25">
      <c r="A18" s="31">
        <v>8</v>
      </c>
      <c r="B18" s="32" t="s">
        <v>63</v>
      </c>
      <c r="C18" s="33"/>
      <c r="D18" s="33" t="s">
        <v>64</v>
      </c>
      <c r="E18" s="33"/>
      <c r="F18" s="34"/>
      <c r="G18" s="33"/>
      <c r="H18" s="33"/>
      <c r="I18" s="33"/>
      <c r="J18" s="48"/>
      <c r="K18" s="33"/>
      <c r="L18" s="49"/>
      <c r="M18" s="33"/>
      <c r="N18" s="37"/>
      <c r="O18" s="34"/>
      <c r="P18" s="33"/>
      <c r="Q18" s="34"/>
      <c r="R18" s="38"/>
      <c r="S18" s="39"/>
      <c r="T18" s="33"/>
      <c r="U18" s="40"/>
      <c r="V18" s="33"/>
      <c r="W18" s="33"/>
      <c r="X18" s="33"/>
      <c r="Y18" s="33"/>
      <c r="Z18" s="33"/>
      <c r="AA18" s="33"/>
      <c r="AB18" s="33"/>
      <c r="AC18" s="41">
        <v>24704</v>
      </c>
      <c r="AD18" s="42"/>
      <c r="AE18" s="42"/>
      <c r="AF18" s="42"/>
      <c r="AG18" s="42"/>
      <c r="AH18" s="42"/>
      <c r="AI18" s="42"/>
      <c r="AJ18" s="42"/>
    </row>
    <row r="19" spans="1:36" ht="15.75" hidden="1" customHeight="1" x14ac:dyDescent="0.25">
      <c r="A19" s="45">
        <v>1</v>
      </c>
      <c r="B19" s="32" t="s">
        <v>65</v>
      </c>
      <c r="C19" s="33"/>
      <c r="D19" s="33"/>
      <c r="E19" s="33">
        <v>2.5</v>
      </c>
      <c r="F19" s="34"/>
      <c r="G19" s="33"/>
      <c r="H19" s="33"/>
      <c r="I19" s="33"/>
      <c r="J19" s="48"/>
      <c r="K19" s="33"/>
      <c r="L19" s="49"/>
      <c r="M19" s="33"/>
      <c r="N19" s="37"/>
      <c r="O19" s="34"/>
      <c r="P19" s="34"/>
      <c r="Q19" s="34"/>
      <c r="R19" s="38"/>
      <c r="S19" s="39"/>
      <c r="T19" s="33"/>
      <c r="U19" s="40"/>
      <c r="V19" s="33">
        <v>7.5</v>
      </c>
      <c r="W19" s="33">
        <v>12.5</v>
      </c>
      <c r="X19" s="33"/>
      <c r="Y19" s="33"/>
      <c r="Z19" s="33"/>
      <c r="AA19" s="33"/>
      <c r="AB19" s="33"/>
      <c r="AC19" s="41">
        <v>26382</v>
      </c>
      <c r="AD19" s="42"/>
      <c r="AE19" s="42"/>
      <c r="AF19" s="42"/>
      <c r="AG19" s="42"/>
      <c r="AH19" s="42"/>
      <c r="AI19" s="42"/>
      <c r="AJ19" s="42"/>
    </row>
    <row r="20" spans="1:36" ht="15.75" hidden="1" customHeight="1" x14ac:dyDescent="0.25">
      <c r="A20" s="45">
        <v>1</v>
      </c>
      <c r="B20" s="32" t="s">
        <v>66</v>
      </c>
      <c r="C20" s="33" t="s">
        <v>60</v>
      </c>
      <c r="D20" s="52" t="s">
        <v>60</v>
      </c>
      <c r="E20" s="33" t="s">
        <v>60</v>
      </c>
      <c r="F20" s="34">
        <v>2.5</v>
      </c>
      <c r="G20" s="52"/>
      <c r="H20" s="33">
        <v>2.5</v>
      </c>
      <c r="I20" s="33"/>
      <c r="J20" s="7" t="s">
        <v>60</v>
      </c>
      <c r="K20" s="33"/>
      <c r="L20" s="49"/>
      <c r="M20" s="33" t="s">
        <v>60</v>
      </c>
      <c r="N20" s="53" t="s">
        <v>60</v>
      </c>
      <c r="O20" s="54"/>
      <c r="P20" s="34">
        <v>2.5</v>
      </c>
      <c r="Q20" s="54" t="s">
        <v>62</v>
      </c>
      <c r="R20" s="56"/>
      <c r="S20" s="56"/>
      <c r="T20" s="56"/>
      <c r="U20" s="56"/>
      <c r="V20" s="33">
        <v>2.5</v>
      </c>
      <c r="W20" s="33">
        <v>2.5</v>
      </c>
      <c r="X20" s="33">
        <v>2.5</v>
      </c>
      <c r="Y20" s="33" t="s">
        <v>60</v>
      </c>
      <c r="Z20" s="33"/>
      <c r="AA20" s="33" t="s">
        <v>60</v>
      </c>
      <c r="AB20" s="33"/>
      <c r="AC20" s="41">
        <v>49233</v>
      </c>
      <c r="AD20" s="42"/>
      <c r="AE20" s="42"/>
      <c r="AF20" s="42"/>
      <c r="AG20" s="42"/>
      <c r="AH20" s="42"/>
      <c r="AI20" s="42"/>
      <c r="AJ20" s="42"/>
    </row>
    <row r="21" spans="1:36" ht="15.75" hidden="1" customHeight="1" x14ac:dyDescent="0.25">
      <c r="A21" s="31">
        <v>1</v>
      </c>
      <c r="B21" s="32" t="s">
        <v>67</v>
      </c>
      <c r="C21" s="33" t="s">
        <v>60</v>
      </c>
      <c r="D21" s="52" t="s">
        <v>60</v>
      </c>
      <c r="E21" s="33">
        <v>5</v>
      </c>
      <c r="F21" s="34">
        <v>5</v>
      </c>
      <c r="G21" s="52"/>
      <c r="H21" s="33" t="s">
        <v>60</v>
      </c>
      <c r="I21" s="33"/>
      <c r="J21" s="7" t="s">
        <v>60</v>
      </c>
      <c r="K21" s="33"/>
      <c r="L21" s="49"/>
      <c r="M21" s="33" t="s">
        <v>60</v>
      </c>
      <c r="N21" s="53" t="s">
        <v>60</v>
      </c>
      <c r="O21" s="54"/>
      <c r="P21" s="34" t="s">
        <v>60</v>
      </c>
      <c r="Q21" s="54" t="s">
        <v>60</v>
      </c>
      <c r="R21" s="56"/>
      <c r="S21" s="56"/>
      <c r="T21" s="56"/>
      <c r="U21" s="56"/>
      <c r="V21" s="33" t="s">
        <v>60</v>
      </c>
      <c r="W21" s="33">
        <v>17.5</v>
      </c>
      <c r="X21" s="33" t="s">
        <v>60</v>
      </c>
      <c r="Y21" s="33" t="s">
        <v>60</v>
      </c>
      <c r="Z21" s="33"/>
      <c r="AA21" s="33" t="s">
        <v>60</v>
      </c>
      <c r="AB21" s="33"/>
      <c r="AC21" s="41">
        <v>26383</v>
      </c>
      <c r="AD21" s="42"/>
      <c r="AE21" s="42"/>
      <c r="AF21" s="42"/>
      <c r="AG21" s="42"/>
      <c r="AH21" s="42"/>
      <c r="AI21" s="42"/>
      <c r="AJ21" s="42"/>
    </row>
    <row r="22" spans="1:36" ht="15.75" hidden="1" customHeight="1" x14ac:dyDescent="0.25">
      <c r="A22" s="31">
        <v>1</v>
      </c>
      <c r="B22" s="57" t="s">
        <v>68</v>
      </c>
      <c r="C22" s="33"/>
      <c r="D22" s="33"/>
      <c r="E22" s="33"/>
      <c r="F22" s="34">
        <v>5</v>
      </c>
      <c r="G22" s="33">
        <v>5</v>
      </c>
      <c r="H22" s="33"/>
      <c r="I22" s="33"/>
      <c r="J22" s="32"/>
      <c r="K22" s="33"/>
      <c r="L22" s="49"/>
      <c r="M22" s="33"/>
      <c r="N22" s="37"/>
      <c r="O22" s="33"/>
      <c r="P22" s="33"/>
      <c r="Q22" s="34"/>
      <c r="R22" s="38"/>
      <c r="S22" s="39"/>
      <c r="T22" s="33"/>
      <c r="U22" s="40"/>
      <c r="V22" s="33"/>
      <c r="W22" s="33"/>
      <c r="X22" s="33"/>
      <c r="Y22" s="33"/>
      <c r="Z22" s="33"/>
      <c r="AA22" s="33"/>
      <c r="AB22" s="33"/>
      <c r="AC22" s="41">
        <v>49234</v>
      </c>
      <c r="AD22" s="42"/>
      <c r="AE22" s="42"/>
      <c r="AF22" s="42"/>
      <c r="AG22" s="42"/>
      <c r="AH22" s="42"/>
      <c r="AI22" s="42"/>
      <c r="AJ22" s="42"/>
    </row>
    <row r="23" spans="1:36" ht="15.75" hidden="1" customHeight="1" x14ac:dyDescent="0.25">
      <c r="A23" s="31">
        <v>1</v>
      </c>
      <c r="B23" s="32" t="s">
        <v>69</v>
      </c>
      <c r="C23" s="33"/>
      <c r="D23" s="33"/>
      <c r="E23" s="43"/>
      <c r="F23" s="33"/>
      <c r="G23" s="33"/>
      <c r="H23" s="33"/>
      <c r="I23" s="33" t="s">
        <v>70</v>
      </c>
      <c r="J23" s="33"/>
      <c r="K23" s="43">
        <v>1</v>
      </c>
      <c r="L23" s="33"/>
      <c r="M23" s="33"/>
      <c r="N23" s="43" t="s">
        <v>71</v>
      </c>
      <c r="O23" s="33"/>
      <c r="P23" s="33"/>
      <c r="Q23" s="34"/>
      <c r="R23" s="38" t="s">
        <v>72</v>
      </c>
      <c r="S23" s="33"/>
      <c r="T23" s="43"/>
      <c r="U23" s="33"/>
      <c r="V23" s="33"/>
      <c r="W23" s="43">
        <v>1</v>
      </c>
      <c r="X23" s="33"/>
      <c r="Y23" s="33">
        <v>1</v>
      </c>
      <c r="Z23" s="33"/>
      <c r="AA23" s="33">
        <v>1</v>
      </c>
      <c r="AB23" s="33"/>
      <c r="AC23" s="41">
        <v>41803</v>
      </c>
      <c r="AD23" s="42"/>
      <c r="AE23" s="42"/>
      <c r="AF23" s="42"/>
      <c r="AG23" s="42"/>
      <c r="AH23" s="42"/>
      <c r="AI23" s="42"/>
      <c r="AJ23" s="42"/>
    </row>
    <row r="24" spans="1:36" ht="15.75" hidden="1" customHeight="1" x14ac:dyDescent="0.25">
      <c r="A24" s="31">
        <v>2</v>
      </c>
      <c r="B24" s="57" t="s">
        <v>73</v>
      </c>
      <c r="C24" s="33" t="s">
        <v>60</v>
      </c>
      <c r="D24" s="52" t="s">
        <v>43</v>
      </c>
      <c r="E24" s="33" t="s">
        <v>60</v>
      </c>
      <c r="F24" s="34" t="s">
        <v>60</v>
      </c>
      <c r="G24" s="52"/>
      <c r="H24" s="33" t="s">
        <v>60</v>
      </c>
      <c r="I24" s="33"/>
      <c r="J24" s="7" t="s">
        <v>60</v>
      </c>
      <c r="K24" s="33"/>
      <c r="L24" s="49"/>
      <c r="M24" s="33" t="s">
        <v>60</v>
      </c>
      <c r="N24" s="53" t="s">
        <v>60</v>
      </c>
      <c r="O24" s="54"/>
      <c r="P24" s="34">
        <v>5</v>
      </c>
      <c r="Q24" s="54" t="s">
        <v>62</v>
      </c>
      <c r="R24" s="56"/>
      <c r="S24" s="56"/>
      <c r="T24" s="56"/>
      <c r="U24" s="56"/>
      <c r="V24" s="33">
        <v>2.5</v>
      </c>
      <c r="W24" s="33" t="s">
        <v>60</v>
      </c>
      <c r="X24" s="33" t="s">
        <v>60</v>
      </c>
      <c r="Y24" s="33" t="s">
        <v>60</v>
      </c>
      <c r="Z24" s="33"/>
      <c r="AA24" s="33" t="s">
        <v>60</v>
      </c>
      <c r="AB24" s="33"/>
      <c r="AC24" s="41">
        <v>49242</v>
      </c>
      <c r="AD24" s="42"/>
      <c r="AE24" s="42"/>
      <c r="AF24" s="42"/>
      <c r="AG24" s="42"/>
      <c r="AH24" s="42"/>
      <c r="AI24" s="42"/>
      <c r="AJ24" s="42"/>
    </row>
    <row r="25" spans="1:36" ht="15.75" hidden="1" customHeight="1" x14ac:dyDescent="0.25">
      <c r="A25" s="31">
        <v>1</v>
      </c>
      <c r="B25" s="57" t="s">
        <v>74</v>
      </c>
      <c r="C25" s="33" t="s">
        <v>60</v>
      </c>
      <c r="D25" s="52" t="s">
        <v>43</v>
      </c>
      <c r="E25" s="33" t="s">
        <v>60</v>
      </c>
      <c r="F25" s="34" t="s">
        <v>60</v>
      </c>
      <c r="G25" s="33"/>
      <c r="H25" s="33" t="s">
        <v>60</v>
      </c>
      <c r="I25" s="33"/>
      <c r="J25" s="32" t="s">
        <v>75</v>
      </c>
      <c r="K25" s="33"/>
      <c r="L25" s="49"/>
      <c r="M25" s="33" t="s">
        <v>60</v>
      </c>
      <c r="N25" s="37" t="s">
        <v>60</v>
      </c>
      <c r="O25" s="33"/>
      <c r="P25" s="33">
        <v>5</v>
      </c>
      <c r="Q25" s="34" t="s">
        <v>62</v>
      </c>
      <c r="R25" s="38"/>
      <c r="S25" s="39"/>
      <c r="T25" s="33"/>
      <c r="U25" s="40"/>
      <c r="V25" s="33">
        <v>2.5</v>
      </c>
      <c r="W25" s="33">
        <v>2.5</v>
      </c>
      <c r="X25" s="33">
        <v>2.5</v>
      </c>
      <c r="Y25" s="33" t="s">
        <v>60</v>
      </c>
      <c r="Z25" s="33"/>
      <c r="AA25" s="33" t="s">
        <v>60</v>
      </c>
      <c r="AB25" s="33"/>
      <c r="AC25" s="41">
        <v>49235</v>
      </c>
      <c r="AD25" s="42"/>
      <c r="AE25" s="42"/>
      <c r="AF25" s="42"/>
      <c r="AG25" s="42"/>
      <c r="AH25" s="42"/>
      <c r="AI25" s="42"/>
      <c r="AJ25" s="42"/>
    </row>
    <row r="26" spans="1:36" ht="15.75" hidden="1" customHeight="1" x14ac:dyDescent="0.25">
      <c r="A26" s="31">
        <v>1</v>
      </c>
      <c r="B26" s="57" t="s">
        <v>76</v>
      </c>
      <c r="C26" s="33">
        <v>10</v>
      </c>
      <c r="D26" s="43"/>
      <c r="E26" s="33"/>
      <c r="F26" s="44"/>
      <c r="G26" s="33">
        <v>10</v>
      </c>
      <c r="H26" s="33"/>
      <c r="I26" s="33"/>
      <c r="J26" s="33"/>
      <c r="K26" s="33"/>
      <c r="L26" s="49"/>
      <c r="M26" s="33"/>
      <c r="N26" s="37"/>
      <c r="O26" s="33"/>
      <c r="P26" s="33"/>
      <c r="Q26" s="34"/>
      <c r="R26" s="38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41">
        <v>49236</v>
      </c>
      <c r="AD26" s="42"/>
      <c r="AE26" s="42"/>
      <c r="AF26" s="42"/>
      <c r="AG26" s="42"/>
      <c r="AH26" s="42"/>
      <c r="AI26" s="42"/>
      <c r="AJ26" s="42"/>
    </row>
    <row r="27" spans="1:36" ht="15.75" hidden="1" customHeight="1" x14ac:dyDescent="0.25">
      <c r="A27" s="31">
        <v>1</v>
      </c>
      <c r="B27" s="58" t="s">
        <v>77</v>
      </c>
      <c r="C27" s="33" t="s">
        <v>60</v>
      </c>
      <c r="D27" s="52" t="s">
        <v>43</v>
      </c>
      <c r="E27" s="33" t="s">
        <v>60</v>
      </c>
      <c r="F27" s="34">
        <v>2.5</v>
      </c>
      <c r="G27" s="52"/>
      <c r="H27" s="33">
        <v>2.5</v>
      </c>
      <c r="I27" s="33" t="s">
        <v>60</v>
      </c>
      <c r="J27" s="7" t="s">
        <v>60</v>
      </c>
      <c r="K27" s="33"/>
      <c r="L27" s="49"/>
      <c r="M27" s="33" t="s">
        <v>60</v>
      </c>
      <c r="N27" s="53">
        <v>1</v>
      </c>
      <c r="O27" s="54"/>
      <c r="P27" s="34">
        <v>2.5</v>
      </c>
      <c r="Q27" s="54" t="s">
        <v>62</v>
      </c>
      <c r="R27" s="55"/>
      <c r="S27" s="55"/>
      <c r="T27" s="55"/>
      <c r="U27" s="55"/>
      <c r="V27" s="33" t="s">
        <v>60</v>
      </c>
      <c r="W27" s="33">
        <v>2.5</v>
      </c>
      <c r="X27" s="33" t="s">
        <v>60</v>
      </c>
      <c r="Y27" s="33">
        <v>2.5</v>
      </c>
      <c r="Z27" s="33"/>
      <c r="AA27" s="33" t="s">
        <v>60</v>
      </c>
      <c r="AB27" s="33"/>
      <c r="AC27" s="41">
        <v>49237</v>
      </c>
      <c r="AD27" s="42"/>
      <c r="AE27" s="42"/>
      <c r="AF27" s="42"/>
      <c r="AG27" s="42"/>
      <c r="AH27" s="42"/>
      <c r="AI27" s="42"/>
      <c r="AJ27" s="42"/>
    </row>
    <row r="28" spans="1:36" ht="15.75" hidden="1" customHeight="1" x14ac:dyDescent="0.25">
      <c r="A28" s="45">
        <v>2</v>
      </c>
      <c r="B28" s="57" t="s">
        <v>78</v>
      </c>
      <c r="C28" s="33"/>
      <c r="D28" s="33"/>
      <c r="E28" s="33"/>
      <c r="F28" s="34"/>
      <c r="G28" s="33"/>
      <c r="H28" s="33">
        <v>10</v>
      </c>
      <c r="I28" s="33"/>
      <c r="J28" s="32"/>
      <c r="K28" s="33"/>
      <c r="L28" s="49"/>
      <c r="M28" s="33"/>
      <c r="N28" s="37"/>
      <c r="O28" s="33"/>
      <c r="P28" s="33"/>
      <c r="Q28" s="34"/>
      <c r="R28" s="38"/>
      <c r="S28" s="39"/>
      <c r="T28" s="33"/>
      <c r="U28" s="40"/>
      <c r="V28" s="33"/>
      <c r="W28" s="33"/>
      <c r="X28" s="33"/>
      <c r="Y28" s="33"/>
      <c r="Z28" s="33"/>
      <c r="AA28" s="33"/>
      <c r="AB28" s="33"/>
      <c r="AC28" s="41">
        <v>26384</v>
      </c>
      <c r="AD28" s="42"/>
      <c r="AE28" s="42"/>
      <c r="AF28" s="42"/>
      <c r="AG28" s="42"/>
      <c r="AH28" s="42"/>
      <c r="AI28" s="42"/>
      <c r="AJ28" s="42"/>
    </row>
    <row r="29" spans="1:36" ht="15.75" hidden="1" customHeight="1" x14ac:dyDescent="0.25">
      <c r="A29" s="31">
        <v>1</v>
      </c>
      <c r="B29" s="59" t="s">
        <v>79</v>
      </c>
      <c r="C29" s="33"/>
      <c r="D29" s="33"/>
      <c r="E29" s="33"/>
      <c r="F29" s="34"/>
      <c r="G29" s="33">
        <v>10</v>
      </c>
      <c r="H29" s="33"/>
      <c r="I29" s="33"/>
      <c r="J29" s="32"/>
      <c r="K29" s="33"/>
      <c r="L29" s="49"/>
      <c r="M29" s="33"/>
      <c r="N29" s="37">
        <v>2</v>
      </c>
      <c r="O29" s="33"/>
      <c r="P29" s="33" t="s">
        <v>80</v>
      </c>
      <c r="Q29" s="34"/>
      <c r="R29" s="38"/>
      <c r="S29" s="39"/>
      <c r="T29" s="33"/>
      <c r="U29" s="40"/>
      <c r="V29" s="33"/>
      <c r="W29" s="33"/>
      <c r="X29" s="33"/>
      <c r="Y29" s="33"/>
      <c r="Z29" s="33"/>
      <c r="AA29" s="33"/>
      <c r="AB29" s="33"/>
      <c r="AC29" s="41">
        <v>49238</v>
      </c>
      <c r="AD29" s="42"/>
      <c r="AE29" s="42"/>
      <c r="AF29" s="42"/>
      <c r="AG29" s="42"/>
      <c r="AH29" s="42"/>
      <c r="AI29" s="42"/>
      <c r="AJ29" s="42"/>
    </row>
    <row r="30" spans="1:36" ht="15.75" hidden="1" customHeight="1" x14ac:dyDescent="0.25">
      <c r="A30" s="45">
        <v>1</v>
      </c>
      <c r="B30" s="59" t="s">
        <v>81</v>
      </c>
      <c r="C30" s="33"/>
      <c r="D30" s="33"/>
      <c r="E30" s="33"/>
      <c r="F30" s="34"/>
      <c r="G30" s="33">
        <v>40</v>
      </c>
      <c r="H30" s="33"/>
      <c r="I30" s="33"/>
      <c r="J30" s="32"/>
      <c r="K30" s="33"/>
      <c r="L30" s="49"/>
      <c r="M30" s="33">
        <v>1</v>
      </c>
      <c r="N30" s="37">
        <v>2</v>
      </c>
      <c r="O30" s="33"/>
      <c r="P30" s="33"/>
      <c r="Q30" s="34"/>
      <c r="R30" s="38"/>
      <c r="S30" s="39"/>
      <c r="T30" s="33"/>
      <c r="U30" s="40"/>
      <c r="V30" s="33">
        <v>5</v>
      </c>
      <c r="W30" s="33"/>
      <c r="X30" s="33"/>
      <c r="Y30" s="33"/>
      <c r="Z30" s="33"/>
      <c r="AA30" s="33"/>
      <c r="AB30" s="33"/>
      <c r="AC30" s="41">
        <v>49239</v>
      </c>
      <c r="AD30" s="42"/>
      <c r="AE30" s="42"/>
      <c r="AF30" s="42"/>
      <c r="AG30" s="42"/>
      <c r="AH30" s="42"/>
      <c r="AI30" s="42"/>
      <c r="AJ30" s="42"/>
    </row>
    <row r="31" spans="1:36" ht="15.75" hidden="1" customHeight="1" x14ac:dyDescent="0.25">
      <c r="A31" s="60">
        <v>2</v>
      </c>
      <c r="B31" s="61" t="s">
        <v>82</v>
      </c>
      <c r="C31" s="34"/>
      <c r="D31" s="34"/>
      <c r="E31" s="34" t="s">
        <v>83</v>
      </c>
      <c r="F31" s="34"/>
      <c r="G31" s="34">
        <v>130</v>
      </c>
      <c r="H31" s="34"/>
      <c r="I31" s="33"/>
      <c r="J31" s="33"/>
      <c r="K31" s="49" t="s">
        <v>84</v>
      </c>
      <c r="L31" s="33"/>
      <c r="M31" s="33"/>
      <c r="N31" s="33"/>
      <c r="O31" s="33"/>
      <c r="P31" s="33"/>
      <c r="Q31" s="34"/>
      <c r="R31" s="38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1">
        <v>49243</v>
      </c>
      <c r="AD31" s="42"/>
      <c r="AE31" s="42"/>
      <c r="AF31" s="42"/>
      <c r="AG31" s="42"/>
      <c r="AH31" s="42"/>
      <c r="AI31" s="42"/>
      <c r="AJ31" s="42"/>
    </row>
    <row r="32" spans="1:36" ht="15.75" hidden="1" customHeight="1" x14ac:dyDescent="0.25">
      <c r="A32" s="31">
        <v>8</v>
      </c>
      <c r="B32" s="57" t="s">
        <v>85</v>
      </c>
      <c r="C32" s="62" t="s">
        <v>64</v>
      </c>
      <c r="D32" s="62"/>
      <c r="E32" s="62"/>
      <c r="F32" s="63"/>
      <c r="G32" s="62"/>
      <c r="H32" s="62"/>
      <c r="I32" s="63"/>
      <c r="J32" s="63"/>
      <c r="K32" s="63"/>
      <c r="L32" s="63"/>
      <c r="M32" s="63"/>
      <c r="N32" s="63"/>
      <c r="O32" s="63"/>
      <c r="P32" s="63"/>
      <c r="Q32" s="64"/>
      <c r="R32" s="65"/>
      <c r="S32" s="66"/>
      <c r="T32" s="66"/>
      <c r="U32" s="63"/>
      <c r="V32" s="63"/>
      <c r="W32" s="63"/>
      <c r="X32" s="63"/>
      <c r="Y32" s="63"/>
      <c r="Z32" s="63"/>
      <c r="AA32" s="63"/>
      <c r="AB32" s="63"/>
      <c r="AC32" s="67">
        <v>49244</v>
      </c>
      <c r="AD32" s="42"/>
      <c r="AE32" s="42"/>
      <c r="AF32" s="42"/>
      <c r="AG32" s="42"/>
      <c r="AH32" s="42"/>
      <c r="AI32" s="42"/>
      <c r="AJ32" s="42"/>
    </row>
    <row r="33" spans="1:36" ht="15.75" customHeight="1" x14ac:dyDescent="0.25">
      <c r="A33" s="68">
        <v>7</v>
      </c>
      <c r="B33" s="69" t="s">
        <v>86</v>
      </c>
      <c r="C33" s="70"/>
      <c r="D33" s="71" t="s">
        <v>87</v>
      </c>
      <c r="E33" s="72"/>
      <c r="F33" s="73"/>
      <c r="G33" s="70">
        <v>120</v>
      </c>
      <c r="H33" s="70"/>
      <c r="I33" s="70"/>
      <c r="J33" s="74" t="s">
        <v>88</v>
      </c>
      <c r="K33" s="70"/>
      <c r="L33" s="70"/>
      <c r="M33" s="75">
        <v>96</v>
      </c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6">
        <v>26351</v>
      </c>
      <c r="AD33" s="77"/>
      <c r="AE33" s="77"/>
      <c r="AF33" s="77"/>
      <c r="AG33" s="77"/>
      <c r="AH33" s="77"/>
      <c r="AI33" s="77"/>
      <c r="AJ33" s="77"/>
    </row>
    <row r="34" spans="1:36" ht="15.75" customHeight="1" x14ac:dyDescent="0.25">
      <c r="A34" s="68">
        <v>7</v>
      </c>
      <c r="B34" s="69" t="s">
        <v>86</v>
      </c>
      <c r="C34" s="70"/>
      <c r="D34" s="71" t="s">
        <v>87</v>
      </c>
      <c r="E34" s="72"/>
      <c r="F34" s="73"/>
      <c r="G34" s="78"/>
      <c r="H34" s="79" t="s">
        <v>89</v>
      </c>
      <c r="I34" s="70"/>
      <c r="J34" s="70"/>
      <c r="K34" s="80"/>
      <c r="L34" s="70"/>
      <c r="M34" s="81"/>
      <c r="N34" s="70"/>
      <c r="O34" s="80" t="s">
        <v>90</v>
      </c>
      <c r="P34" s="70"/>
      <c r="Q34" s="70"/>
      <c r="R34" s="74" t="s">
        <v>91</v>
      </c>
      <c r="S34" s="70"/>
      <c r="T34" s="70"/>
      <c r="U34" s="74" t="s">
        <v>92</v>
      </c>
      <c r="V34" s="70"/>
      <c r="W34" s="70"/>
      <c r="X34" s="70"/>
      <c r="Y34" s="70"/>
      <c r="Z34" s="70"/>
      <c r="AA34" s="70"/>
      <c r="AB34" s="70"/>
      <c r="AC34" s="76">
        <v>26351</v>
      </c>
      <c r="AD34" s="77"/>
      <c r="AE34" s="77"/>
      <c r="AF34" s="77"/>
      <c r="AG34" s="77"/>
      <c r="AH34" s="77"/>
      <c r="AI34" s="77"/>
      <c r="AJ34" s="77"/>
    </row>
    <row r="35" spans="1:36" ht="15.75" hidden="1" customHeight="1" x14ac:dyDescent="0.25">
      <c r="A35" s="31">
        <v>1</v>
      </c>
      <c r="B35" s="57" t="s">
        <v>93</v>
      </c>
      <c r="C35" s="82" t="s">
        <v>64</v>
      </c>
      <c r="D35" s="82"/>
      <c r="E35" s="83" t="s">
        <v>94</v>
      </c>
      <c r="F35" s="82"/>
      <c r="G35" s="82"/>
      <c r="H35" s="82"/>
      <c r="I35" s="84"/>
      <c r="J35" s="84"/>
      <c r="K35" s="84"/>
      <c r="L35" s="84"/>
      <c r="M35" s="84"/>
      <c r="N35" s="84"/>
      <c r="O35" s="84"/>
      <c r="P35" s="84"/>
      <c r="Q35" s="82"/>
      <c r="R35" s="85"/>
      <c r="S35" s="86"/>
      <c r="T35" s="86"/>
      <c r="U35" s="84"/>
      <c r="V35" s="84"/>
      <c r="W35" s="84"/>
      <c r="X35" s="84"/>
      <c r="Y35" s="84"/>
      <c r="Z35" s="84"/>
      <c r="AA35" s="84"/>
      <c r="AB35" s="84"/>
      <c r="AC35" s="87">
        <v>41804</v>
      </c>
      <c r="AD35" s="42"/>
      <c r="AE35" s="42"/>
      <c r="AF35" s="42"/>
      <c r="AG35" s="42"/>
      <c r="AH35" s="42"/>
      <c r="AI35" s="42"/>
      <c r="AJ35" s="42"/>
    </row>
    <row r="36" spans="1:36" ht="15.75" hidden="1" customHeight="1" x14ac:dyDescent="0.25">
      <c r="A36" s="31">
        <v>1</v>
      </c>
      <c r="B36" s="57" t="s">
        <v>95</v>
      </c>
      <c r="C36" s="34">
        <v>3</v>
      </c>
      <c r="D36" s="34">
        <v>4</v>
      </c>
      <c r="E36" s="34">
        <v>6</v>
      </c>
      <c r="F36" s="34"/>
      <c r="G36" s="34"/>
      <c r="H36" s="34"/>
      <c r="I36" s="33"/>
      <c r="J36" s="43"/>
      <c r="K36" s="33"/>
      <c r="L36" s="33"/>
      <c r="M36" s="33"/>
      <c r="N36" s="33">
        <v>2</v>
      </c>
      <c r="O36" s="43"/>
      <c r="P36" s="33"/>
      <c r="Q36" s="34"/>
      <c r="R36" s="38"/>
      <c r="S36" s="88"/>
      <c r="T36" s="88"/>
      <c r="U36" s="33"/>
      <c r="V36" s="33"/>
      <c r="W36" s="33"/>
      <c r="X36" s="33"/>
      <c r="Y36" s="33"/>
      <c r="Z36" s="33"/>
      <c r="AA36" s="33"/>
      <c r="AB36" s="33"/>
      <c r="AC36" s="41">
        <v>49240</v>
      </c>
      <c r="AD36" s="42"/>
      <c r="AE36" s="42"/>
      <c r="AF36" s="42"/>
      <c r="AG36" s="42"/>
      <c r="AH36" s="42"/>
      <c r="AI36" s="42"/>
      <c r="AJ36" s="42"/>
    </row>
    <row r="37" spans="1:36" ht="15.75" hidden="1" customHeight="1" x14ac:dyDescent="0.25">
      <c r="A37" s="31">
        <v>1</v>
      </c>
      <c r="B37" s="57" t="s">
        <v>96</v>
      </c>
      <c r="C37" s="34"/>
      <c r="D37" s="34"/>
      <c r="E37" s="34"/>
      <c r="F37" s="34"/>
      <c r="G37" s="34"/>
      <c r="H37" s="59"/>
      <c r="I37" s="44" t="s">
        <v>97</v>
      </c>
      <c r="J37" s="34"/>
      <c r="K37" s="34"/>
      <c r="L37" s="34"/>
      <c r="M37" s="38"/>
      <c r="N37" s="7"/>
      <c r="O37" s="34"/>
      <c r="P37" s="34" t="s">
        <v>98</v>
      </c>
      <c r="Q37" s="34"/>
      <c r="R37" s="7"/>
      <c r="S37" s="88"/>
      <c r="T37" s="88"/>
      <c r="U37" s="33"/>
      <c r="V37" s="33"/>
      <c r="W37" s="33"/>
      <c r="X37" s="33"/>
      <c r="Y37" s="33" t="s">
        <v>99</v>
      </c>
      <c r="Z37" s="33" t="s">
        <v>99</v>
      </c>
      <c r="AA37" s="33"/>
      <c r="AB37" s="33" t="s">
        <v>99</v>
      </c>
      <c r="AC37" s="41">
        <v>41805</v>
      </c>
      <c r="AD37" s="42"/>
      <c r="AE37" s="42"/>
      <c r="AF37" s="42"/>
      <c r="AG37" s="42"/>
      <c r="AH37" s="42"/>
      <c r="AI37" s="42"/>
      <c r="AJ37" s="42"/>
    </row>
    <row r="38" spans="1:36" ht="15.75" hidden="1" customHeight="1" x14ac:dyDescent="0.25">
      <c r="A38" s="31" t="s">
        <v>100</v>
      </c>
      <c r="B38" s="57" t="s">
        <v>101</v>
      </c>
      <c r="C38" s="34"/>
      <c r="D38" s="44" t="s">
        <v>102</v>
      </c>
      <c r="E38" s="34"/>
      <c r="F38" s="34"/>
      <c r="G38" s="34"/>
      <c r="H38" s="34"/>
      <c r="I38" s="44" t="s">
        <v>97</v>
      </c>
      <c r="J38" s="34"/>
      <c r="K38" s="34"/>
      <c r="L38" s="34"/>
      <c r="M38" s="33"/>
      <c r="N38" s="34"/>
      <c r="O38" s="34"/>
      <c r="P38" s="34" t="s">
        <v>98</v>
      </c>
      <c r="Q38" s="34"/>
      <c r="R38" s="7"/>
      <c r="S38" s="88"/>
      <c r="T38" s="88"/>
      <c r="U38" s="33"/>
      <c r="V38" s="33"/>
      <c r="W38" s="33"/>
      <c r="X38" s="33"/>
      <c r="Y38" s="33" t="s">
        <v>99</v>
      </c>
      <c r="Z38" s="33" t="s">
        <v>99</v>
      </c>
      <c r="AA38" s="33"/>
      <c r="AB38" s="33" t="s">
        <v>99</v>
      </c>
      <c r="AC38" s="89"/>
      <c r="AD38" s="90"/>
      <c r="AE38" s="90"/>
      <c r="AF38" s="90"/>
      <c r="AG38" s="90"/>
      <c r="AH38" s="90"/>
      <c r="AI38" s="90"/>
      <c r="AJ38" s="90"/>
    </row>
    <row r="39" spans="1:36" ht="15.75" hidden="1" customHeight="1" x14ac:dyDescent="0.25">
      <c r="A39" s="91">
        <v>1</v>
      </c>
      <c r="B39" s="57" t="s">
        <v>103</v>
      </c>
      <c r="C39" s="62">
        <v>2</v>
      </c>
      <c r="D39" s="62" t="s">
        <v>64</v>
      </c>
      <c r="E39" s="62">
        <v>8</v>
      </c>
      <c r="F39" s="62">
        <v>6</v>
      </c>
      <c r="G39" s="62">
        <v>3</v>
      </c>
      <c r="H39" s="62"/>
      <c r="I39" s="62"/>
      <c r="J39" s="62"/>
      <c r="K39" s="62"/>
      <c r="L39" s="62">
        <v>3</v>
      </c>
      <c r="M39" s="63"/>
      <c r="N39" s="62"/>
      <c r="O39" s="62"/>
      <c r="P39" s="62"/>
      <c r="Q39" s="62">
        <v>2</v>
      </c>
      <c r="R39" s="64"/>
      <c r="S39" s="66"/>
      <c r="T39" s="66"/>
      <c r="U39" s="63"/>
      <c r="V39" s="63">
        <v>2</v>
      </c>
      <c r="W39" s="92" t="s">
        <v>104</v>
      </c>
      <c r="X39" s="63"/>
      <c r="Y39" s="63"/>
      <c r="Z39" s="63">
        <v>1</v>
      </c>
      <c r="AA39" s="63"/>
      <c r="AB39" s="63"/>
      <c r="AC39" s="67">
        <v>49241</v>
      </c>
      <c r="AD39" s="42"/>
      <c r="AE39" s="42"/>
      <c r="AF39" s="42"/>
      <c r="AG39" s="42"/>
      <c r="AH39" s="42"/>
      <c r="AI39" s="42"/>
      <c r="AJ39" s="42"/>
    </row>
    <row r="40" spans="1:36" ht="15.75" hidden="1" customHeight="1" x14ac:dyDescent="0.25">
      <c r="A40" s="93">
        <v>1</v>
      </c>
      <c r="B40" s="94" t="s">
        <v>105</v>
      </c>
      <c r="C40" s="70"/>
      <c r="D40" s="70"/>
      <c r="E40" s="70" t="s">
        <v>106</v>
      </c>
      <c r="F40" s="95"/>
      <c r="G40" s="70"/>
      <c r="H40" s="70"/>
      <c r="I40" s="70"/>
      <c r="J40" s="70"/>
      <c r="K40" s="70"/>
      <c r="L40" s="96"/>
      <c r="M40" s="70"/>
      <c r="N40" s="70"/>
      <c r="O40" s="95"/>
      <c r="P40" s="70"/>
      <c r="Q40" s="95"/>
      <c r="R40" s="97" t="s">
        <v>107</v>
      </c>
      <c r="S40" s="95"/>
      <c r="T40" s="70"/>
      <c r="U40" s="98" t="s">
        <v>108</v>
      </c>
      <c r="V40" s="70"/>
      <c r="W40" s="70"/>
      <c r="X40" s="70"/>
      <c r="Y40" s="70"/>
      <c r="Z40" s="70" t="s">
        <v>106</v>
      </c>
      <c r="AA40" s="70"/>
      <c r="AB40" s="70"/>
      <c r="AC40" s="99">
        <v>24695</v>
      </c>
      <c r="AD40" s="100"/>
      <c r="AE40" s="100"/>
      <c r="AF40" s="100"/>
      <c r="AG40" s="100"/>
      <c r="AH40" s="100"/>
      <c r="AI40" s="100"/>
      <c r="AJ40" s="100"/>
    </row>
    <row r="41" spans="1:36" ht="15.75" hidden="1" customHeight="1" x14ac:dyDescent="0.25">
      <c r="A41" s="101">
        <v>1</v>
      </c>
      <c r="B41" s="57" t="s">
        <v>109</v>
      </c>
      <c r="C41" s="84">
        <v>1</v>
      </c>
      <c r="D41" s="84"/>
      <c r="E41" s="84">
        <v>1</v>
      </c>
      <c r="F41" s="82">
        <v>4</v>
      </c>
      <c r="G41" s="84"/>
      <c r="H41" s="84"/>
      <c r="I41" s="84" t="s">
        <v>110</v>
      </c>
      <c r="J41" s="48"/>
      <c r="K41" s="84"/>
      <c r="L41" s="102">
        <v>5</v>
      </c>
      <c r="M41" s="84"/>
      <c r="N41" s="103"/>
      <c r="O41" s="82"/>
      <c r="P41" s="82"/>
      <c r="Q41" s="82"/>
      <c r="R41" s="85"/>
      <c r="S41" s="104"/>
      <c r="T41" s="84"/>
      <c r="U41" s="105"/>
      <c r="V41" s="84">
        <v>2</v>
      </c>
      <c r="W41" s="84">
        <v>1</v>
      </c>
      <c r="X41" s="84">
        <v>1</v>
      </c>
      <c r="Y41" s="84"/>
      <c r="Z41" s="84"/>
      <c r="AA41" s="84"/>
      <c r="AB41" s="84">
        <v>4</v>
      </c>
      <c r="AC41" s="106">
        <v>41799</v>
      </c>
      <c r="AD41" s="90"/>
      <c r="AE41" s="90"/>
      <c r="AF41" s="90"/>
      <c r="AG41" s="90"/>
      <c r="AH41" s="90"/>
      <c r="AI41" s="90"/>
      <c r="AJ41" s="90"/>
    </row>
    <row r="42" spans="1:36" ht="15.75" hidden="1" customHeight="1" x14ac:dyDescent="0.25">
      <c r="A42" s="107">
        <v>9</v>
      </c>
      <c r="B42" s="108" t="s">
        <v>111</v>
      </c>
      <c r="C42" s="109" t="s">
        <v>112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  <c r="P42" s="34"/>
      <c r="Q42" s="34"/>
      <c r="R42" s="38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89" t="s">
        <v>268</v>
      </c>
      <c r="AD42" s="90"/>
      <c r="AE42" s="90"/>
      <c r="AF42" s="90"/>
      <c r="AG42" s="90"/>
      <c r="AH42" s="90"/>
      <c r="AI42" s="90"/>
      <c r="AJ42" s="90"/>
    </row>
    <row r="43" spans="1:36" ht="15.75" customHeight="1" x14ac:dyDescent="0.3">
      <c r="A43" s="110">
        <v>7</v>
      </c>
      <c r="B43" s="111" t="s">
        <v>86</v>
      </c>
      <c r="C43" s="112"/>
      <c r="D43" s="113" t="s">
        <v>113</v>
      </c>
      <c r="E43" s="114"/>
      <c r="F43" s="114"/>
      <c r="G43" s="115" t="s">
        <v>114</v>
      </c>
      <c r="H43" s="114"/>
      <c r="I43" s="114"/>
      <c r="J43" s="114"/>
      <c r="K43" s="116" t="s">
        <v>115</v>
      </c>
      <c r="L43" s="114"/>
      <c r="M43" s="114"/>
      <c r="N43" s="116" t="s">
        <v>116</v>
      </c>
      <c r="O43" s="117"/>
      <c r="P43" s="34"/>
      <c r="Q43" s="34"/>
      <c r="R43" s="34"/>
      <c r="S43" s="33"/>
      <c r="T43" s="33"/>
      <c r="U43" s="33"/>
      <c r="V43" s="33"/>
      <c r="W43" s="33"/>
      <c r="X43" s="33"/>
      <c r="Y43" s="33"/>
      <c r="Z43" s="33"/>
      <c r="AA43" s="118"/>
      <c r="AB43" s="33"/>
      <c r="AC43" s="41" t="s">
        <v>117</v>
      </c>
      <c r="AD43" s="119"/>
      <c r="AE43" s="119"/>
      <c r="AF43" s="119"/>
      <c r="AG43" s="119"/>
      <c r="AH43" s="119"/>
      <c r="AI43" s="119"/>
      <c r="AJ43" s="119"/>
    </row>
    <row r="44" spans="1:36" ht="15.75" hidden="1" customHeight="1" x14ac:dyDescent="0.3">
      <c r="A44" s="120">
        <v>10</v>
      </c>
      <c r="B44" s="121" t="s">
        <v>118</v>
      </c>
      <c r="C44" s="122" t="s">
        <v>64</v>
      </c>
      <c r="D44" s="123"/>
      <c r="E44" s="124"/>
      <c r="F44" s="124"/>
      <c r="G44" s="125"/>
      <c r="H44" s="124"/>
      <c r="I44" s="124"/>
      <c r="J44" s="124"/>
      <c r="K44" s="126"/>
      <c r="L44" s="124"/>
      <c r="M44" s="124"/>
      <c r="N44" s="126"/>
      <c r="O44" s="12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127"/>
      <c r="AB44" s="34"/>
      <c r="AC44" s="128"/>
      <c r="AD44" s="119"/>
      <c r="AE44" s="119"/>
      <c r="AF44" s="119"/>
      <c r="AG44" s="119"/>
      <c r="AH44" s="119"/>
      <c r="AI44" s="119"/>
      <c r="AJ44" s="119"/>
    </row>
    <row r="45" spans="1:36" ht="16.5" hidden="1" customHeight="1" x14ac:dyDescent="0.25">
      <c r="A45" s="129"/>
      <c r="B45" s="130" t="s">
        <v>119</v>
      </c>
      <c r="C45" s="131">
        <f t="shared" ref="C45:AB45" si="0">SUM(C9:C44)</f>
        <v>19</v>
      </c>
      <c r="D45" s="131">
        <f t="shared" si="0"/>
        <v>4</v>
      </c>
      <c r="E45" s="131">
        <f t="shared" si="0"/>
        <v>33.5</v>
      </c>
      <c r="F45" s="131">
        <f t="shared" si="0"/>
        <v>33</v>
      </c>
      <c r="G45" s="131">
        <f t="shared" si="0"/>
        <v>318</v>
      </c>
      <c r="H45" s="131">
        <f t="shared" si="0"/>
        <v>15</v>
      </c>
      <c r="I45" s="131">
        <f t="shared" si="0"/>
        <v>1</v>
      </c>
      <c r="J45" s="131">
        <f t="shared" si="0"/>
        <v>0</v>
      </c>
      <c r="K45" s="131">
        <f t="shared" si="0"/>
        <v>4</v>
      </c>
      <c r="L45" s="131">
        <f t="shared" si="0"/>
        <v>11</v>
      </c>
      <c r="M45" s="131">
        <f t="shared" si="0"/>
        <v>97</v>
      </c>
      <c r="N45" s="131">
        <f t="shared" si="0"/>
        <v>7</v>
      </c>
      <c r="O45" s="131">
        <f t="shared" si="0"/>
        <v>0</v>
      </c>
      <c r="P45" s="131">
        <f t="shared" si="0"/>
        <v>17.5</v>
      </c>
      <c r="Q45" s="131">
        <f t="shared" si="0"/>
        <v>2</v>
      </c>
      <c r="R45" s="131">
        <f t="shared" si="0"/>
        <v>0</v>
      </c>
      <c r="S45" s="131">
        <f t="shared" si="0"/>
        <v>0</v>
      </c>
      <c r="T45" s="131">
        <f t="shared" si="0"/>
        <v>1</v>
      </c>
      <c r="U45" s="131">
        <f t="shared" si="0"/>
        <v>0</v>
      </c>
      <c r="V45" s="131">
        <f t="shared" si="0"/>
        <v>36</v>
      </c>
      <c r="W45" s="131">
        <f t="shared" si="0"/>
        <v>59.5</v>
      </c>
      <c r="X45" s="131">
        <f t="shared" si="0"/>
        <v>6</v>
      </c>
      <c r="Y45" s="131">
        <f t="shared" si="0"/>
        <v>3.5</v>
      </c>
      <c r="Z45" s="131">
        <f t="shared" si="0"/>
        <v>1</v>
      </c>
      <c r="AA45" s="131">
        <f t="shared" si="0"/>
        <v>1</v>
      </c>
      <c r="AB45" s="131">
        <f t="shared" si="0"/>
        <v>4</v>
      </c>
      <c r="AC45" s="132">
        <f>SUM(C45:AB45)</f>
        <v>674</v>
      </c>
      <c r="AD45" s="133"/>
      <c r="AE45" s="133"/>
      <c r="AF45" s="133"/>
      <c r="AG45" s="133"/>
      <c r="AH45" s="133"/>
      <c r="AI45" s="133"/>
      <c r="AJ45" s="133"/>
    </row>
    <row r="46" spans="1:36" ht="13.5" customHeight="1" x14ac:dyDescent="0.2">
      <c r="A46" s="5"/>
      <c r="B46" s="5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7"/>
      <c r="W46" s="7"/>
      <c r="X46" s="7"/>
      <c r="Y46" s="7"/>
      <c r="Z46" s="7"/>
      <c r="AA46" s="7"/>
      <c r="AB46" s="7"/>
      <c r="AC46" s="6"/>
      <c r="AD46" s="6"/>
      <c r="AE46" s="6"/>
      <c r="AF46" s="6"/>
      <c r="AG46" s="6"/>
      <c r="AH46" s="6"/>
      <c r="AI46" s="6"/>
      <c r="AJ46" s="6"/>
    </row>
    <row r="47" spans="1:36" ht="13.5" customHeight="1" x14ac:dyDescent="0.2">
      <c r="A47" s="5"/>
      <c r="B47" s="5"/>
      <c r="C47" s="134"/>
      <c r="D47" s="134"/>
      <c r="E47" s="134"/>
      <c r="F47" s="287" t="s">
        <v>120</v>
      </c>
      <c r="G47" s="285"/>
      <c r="H47" s="285"/>
      <c r="I47" s="285"/>
      <c r="J47" s="285"/>
      <c r="K47" s="285"/>
      <c r="L47" s="285"/>
      <c r="M47" s="285"/>
      <c r="N47" s="285"/>
      <c r="O47" s="285"/>
      <c r="P47" s="286"/>
      <c r="Q47" s="134"/>
      <c r="R47" s="134"/>
      <c r="S47" s="134"/>
      <c r="T47" s="134"/>
      <c r="U47" s="134"/>
      <c r="V47" s="7"/>
      <c r="W47" s="7"/>
      <c r="X47" s="7"/>
      <c r="Y47" s="7"/>
      <c r="Z47" s="7"/>
      <c r="AA47" s="7"/>
      <c r="AB47" s="7"/>
      <c r="AC47" s="6"/>
      <c r="AD47" s="6"/>
      <c r="AE47" s="6"/>
      <c r="AF47" s="6"/>
      <c r="AG47" s="6"/>
      <c r="AH47" s="6"/>
      <c r="AI47" s="6"/>
      <c r="AJ47" s="6"/>
    </row>
    <row r="48" spans="1:36" ht="13.5" customHeight="1" x14ac:dyDescent="0.2">
      <c r="A48" s="5"/>
      <c r="B48" s="135"/>
      <c r="C48" s="287" t="s">
        <v>121</v>
      </c>
      <c r="D48" s="285"/>
      <c r="E48" s="286"/>
      <c r="F48" s="284" t="s">
        <v>122</v>
      </c>
      <c r="G48" s="285"/>
      <c r="H48" s="285"/>
      <c r="I48" s="286"/>
      <c r="J48" s="284" t="s">
        <v>123</v>
      </c>
      <c r="K48" s="285"/>
      <c r="L48" s="285"/>
      <c r="M48" s="286"/>
      <c r="N48" s="284" t="s">
        <v>124</v>
      </c>
      <c r="O48" s="285"/>
      <c r="P48" s="286"/>
      <c r="Q48" s="287" t="s">
        <v>112</v>
      </c>
      <c r="R48" s="285"/>
      <c r="S48" s="285"/>
      <c r="T48" s="285"/>
      <c r="U48" s="286"/>
      <c r="V48" s="288" t="s">
        <v>125</v>
      </c>
      <c r="W48" s="289"/>
      <c r="X48" s="290"/>
      <c r="Y48" s="136" t="s">
        <v>126</v>
      </c>
      <c r="Z48" s="136"/>
      <c r="AA48" s="137"/>
      <c r="AB48" s="138" t="s">
        <v>14</v>
      </c>
      <c r="AC48" s="6"/>
      <c r="AD48" s="6"/>
      <c r="AE48" s="6"/>
      <c r="AF48" s="6"/>
      <c r="AG48" s="6"/>
      <c r="AH48" s="6"/>
      <c r="AI48" s="6"/>
      <c r="AJ48" s="6"/>
    </row>
    <row r="49" spans="1:36" ht="13.5" customHeight="1" x14ac:dyDescent="0.2">
      <c r="A49" s="5"/>
      <c r="B49" s="139" t="s">
        <v>15</v>
      </c>
      <c r="C49" s="140" t="s">
        <v>127</v>
      </c>
      <c r="D49" s="141" t="s">
        <v>128</v>
      </c>
      <c r="E49" s="141" t="s">
        <v>129</v>
      </c>
      <c r="F49" s="142" t="s">
        <v>130</v>
      </c>
      <c r="G49" s="143" t="s">
        <v>131</v>
      </c>
      <c r="H49" s="143" t="s">
        <v>132</v>
      </c>
      <c r="I49" s="144" t="s">
        <v>133</v>
      </c>
      <c r="J49" s="142" t="s">
        <v>130</v>
      </c>
      <c r="K49" s="143" t="s">
        <v>131</v>
      </c>
      <c r="L49" s="143" t="s">
        <v>132</v>
      </c>
      <c r="M49" s="144" t="s">
        <v>133</v>
      </c>
      <c r="N49" s="145" t="s">
        <v>134</v>
      </c>
      <c r="O49" s="145" t="s">
        <v>135</v>
      </c>
      <c r="P49" s="145" t="s">
        <v>136</v>
      </c>
      <c r="Q49" s="140" t="s">
        <v>137</v>
      </c>
      <c r="R49" s="141" t="s">
        <v>138</v>
      </c>
      <c r="S49" s="141" t="s">
        <v>139</v>
      </c>
      <c r="T49" s="141" t="s">
        <v>140</v>
      </c>
      <c r="U49" s="146"/>
      <c r="V49" s="24" t="s">
        <v>130</v>
      </c>
      <c r="W49" s="22" t="s">
        <v>19</v>
      </c>
      <c r="X49" s="147" t="s">
        <v>141</v>
      </c>
      <c r="Y49" s="22" t="s">
        <v>16</v>
      </c>
      <c r="Z49" s="22" t="s">
        <v>130</v>
      </c>
      <c r="AA49" s="22" t="s">
        <v>132</v>
      </c>
      <c r="AB49" s="148"/>
      <c r="AC49" s="6"/>
      <c r="AD49" s="6"/>
      <c r="AE49" s="6"/>
      <c r="AF49" s="6"/>
      <c r="AG49" s="6"/>
      <c r="AH49" s="6"/>
      <c r="AI49" s="6"/>
      <c r="AJ49" s="6"/>
    </row>
    <row r="50" spans="1:36" ht="15.75" customHeight="1" x14ac:dyDescent="0.25">
      <c r="A50" s="68">
        <v>8</v>
      </c>
      <c r="B50" s="32" t="s">
        <v>63</v>
      </c>
      <c r="C50" s="149"/>
      <c r="D50" s="149"/>
      <c r="E50" s="149"/>
      <c r="F50" s="150"/>
      <c r="G50" s="7"/>
      <c r="H50" s="52">
        <f>12*5</f>
        <v>60</v>
      </c>
      <c r="I50" s="151"/>
      <c r="J50" s="150">
        <v>60</v>
      </c>
      <c r="K50" s="52"/>
      <c r="L50" s="149"/>
      <c r="M50" s="152"/>
      <c r="N50" s="153">
        <f>15*12</f>
        <v>180</v>
      </c>
      <c r="O50" s="154"/>
      <c r="P50" s="155">
        <f>12*30</f>
        <v>360</v>
      </c>
      <c r="Q50" s="150"/>
      <c r="R50" s="52">
        <f>6*12</f>
        <v>72</v>
      </c>
      <c r="S50" s="52"/>
      <c r="T50" s="52"/>
      <c r="U50" s="156"/>
      <c r="V50" s="52"/>
      <c r="W50" s="52"/>
      <c r="X50" s="37"/>
      <c r="Y50" s="52"/>
      <c r="Z50" s="52"/>
      <c r="AA50" s="52"/>
      <c r="AB50" s="157"/>
      <c r="AC50" s="6"/>
      <c r="AD50" s="6"/>
      <c r="AE50" s="6"/>
      <c r="AF50" s="6"/>
      <c r="AG50" s="6"/>
      <c r="AH50" s="6"/>
      <c r="AI50" s="6"/>
      <c r="AJ50" s="6"/>
    </row>
    <row r="51" spans="1:36" ht="15.75" customHeight="1" x14ac:dyDescent="0.25">
      <c r="A51" s="68">
        <v>8</v>
      </c>
      <c r="B51" s="32" t="s">
        <v>142</v>
      </c>
      <c r="C51" s="149"/>
      <c r="D51" s="149" t="s">
        <v>143</v>
      </c>
      <c r="E51" s="149"/>
      <c r="F51" s="150"/>
      <c r="G51" s="7"/>
      <c r="H51" s="149" t="s">
        <v>144</v>
      </c>
      <c r="I51" s="151"/>
      <c r="J51" s="150"/>
      <c r="K51" s="52"/>
      <c r="L51" s="158"/>
      <c r="M51" s="149" t="s">
        <v>145</v>
      </c>
      <c r="N51" s="150"/>
      <c r="O51" s="52"/>
      <c r="P51" s="159"/>
      <c r="Q51" s="150"/>
      <c r="R51" s="52"/>
      <c r="S51" s="52"/>
      <c r="T51" s="52"/>
      <c r="U51" s="156"/>
      <c r="V51" s="37"/>
      <c r="W51" s="52"/>
      <c r="X51" s="37"/>
      <c r="Y51" s="52"/>
      <c r="Z51" s="52"/>
      <c r="AA51" s="52"/>
      <c r="AB51" s="157"/>
      <c r="AC51" s="6"/>
      <c r="AD51" s="6"/>
      <c r="AE51" s="6"/>
      <c r="AF51" s="6"/>
      <c r="AG51" s="6"/>
      <c r="AH51" s="6"/>
      <c r="AI51" s="6"/>
      <c r="AJ51" s="6"/>
    </row>
    <row r="52" spans="1:36" ht="15.75" customHeight="1" x14ac:dyDescent="0.25">
      <c r="A52" s="68">
        <v>1</v>
      </c>
      <c r="B52" s="57" t="s">
        <v>93</v>
      </c>
      <c r="C52" s="149"/>
      <c r="D52" s="160" t="s">
        <v>146</v>
      </c>
      <c r="E52" s="149"/>
      <c r="F52" s="150"/>
      <c r="G52" s="7"/>
      <c r="H52" s="52"/>
      <c r="I52" s="151"/>
      <c r="J52" s="150"/>
      <c r="K52" s="52"/>
      <c r="L52" s="158"/>
      <c r="M52" s="156"/>
      <c r="N52" s="150"/>
      <c r="O52" s="52"/>
      <c r="P52" s="159"/>
      <c r="Q52" s="150"/>
      <c r="R52" s="52"/>
      <c r="S52" s="52"/>
      <c r="T52" s="52"/>
      <c r="U52" s="156"/>
      <c r="V52" s="37"/>
      <c r="W52" s="52"/>
      <c r="X52" s="37"/>
      <c r="Y52" s="52"/>
      <c r="Z52" s="52"/>
      <c r="AA52" s="52"/>
      <c r="AB52" s="157"/>
      <c r="AC52" s="6"/>
      <c r="AD52" s="6"/>
      <c r="AE52" s="6"/>
      <c r="AF52" s="6"/>
      <c r="AG52" s="6"/>
      <c r="AH52" s="6"/>
      <c r="AI52" s="6"/>
      <c r="AJ52" s="6"/>
    </row>
    <row r="53" spans="1:36" ht="15.75" customHeight="1" x14ac:dyDescent="0.25">
      <c r="A53" s="68">
        <v>5</v>
      </c>
      <c r="B53" s="57" t="s">
        <v>103</v>
      </c>
      <c r="C53" s="149">
        <v>24</v>
      </c>
      <c r="D53" s="149">
        <v>24</v>
      </c>
      <c r="E53" s="149">
        <v>24</v>
      </c>
      <c r="F53" s="150"/>
      <c r="G53" s="7"/>
      <c r="H53" s="52"/>
      <c r="I53" s="151"/>
      <c r="J53" s="150">
        <v>12</v>
      </c>
      <c r="K53" s="52"/>
      <c r="L53" s="158"/>
      <c r="M53" s="156"/>
      <c r="N53" s="150"/>
      <c r="O53" s="52"/>
      <c r="P53" s="159"/>
      <c r="Q53" s="150"/>
      <c r="R53" s="52"/>
      <c r="S53" s="52"/>
      <c r="T53" s="52"/>
      <c r="U53" s="156"/>
      <c r="V53" s="37"/>
      <c r="W53" s="52"/>
      <c r="X53" s="37"/>
      <c r="Y53" s="52"/>
      <c r="Z53" s="52"/>
      <c r="AA53" s="52"/>
      <c r="AB53" s="157"/>
      <c r="AC53" s="6"/>
      <c r="AD53" s="6"/>
      <c r="AE53" s="6"/>
      <c r="AF53" s="6"/>
      <c r="AG53" s="6"/>
      <c r="AH53" s="6"/>
      <c r="AI53" s="6"/>
      <c r="AJ53" s="6"/>
    </row>
    <row r="54" spans="1:36" ht="15.75" customHeight="1" x14ac:dyDescent="0.25">
      <c r="A54" s="68">
        <v>8</v>
      </c>
      <c r="B54" s="57" t="s">
        <v>85</v>
      </c>
      <c r="C54" s="149">
        <v>12</v>
      </c>
      <c r="D54" s="149">
        <v>12</v>
      </c>
      <c r="E54" s="149">
        <v>12</v>
      </c>
      <c r="F54" s="150">
        <v>12</v>
      </c>
      <c r="G54" s="7"/>
      <c r="H54" s="52">
        <v>12</v>
      </c>
      <c r="I54" s="151"/>
      <c r="J54" s="150">
        <v>12</v>
      </c>
      <c r="K54" s="52"/>
      <c r="L54" s="149"/>
      <c r="M54" s="152"/>
      <c r="N54" s="153">
        <v>12</v>
      </c>
      <c r="O54" s="154"/>
      <c r="P54" s="155">
        <v>12</v>
      </c>
      <c r="Q54" s="150"/>
      <c r="R54" s="52">
        <v>12</v>
      </c>
      <c r="S54" s="52"/>
      <c r="T54" s="52">
        <v>6</v>
      </c>
      <c r="U54" s="156"/>
      <c r="V54" s="37"/>
      <c r="W54" s="52"/>
      <c r="X54" s="37"/>
      <c r="Y54" s="52"/>
      <c r="Z54" s="52"/>
      <c r="AA54" s="52"/>
      <c r="AB54" s="157"/>
      <c r="AC54" s="6"/>
      <c r="AD54" s="6"/>
      <c r="AE54" s="6"/>
      <c r="AF54" s="6"/>
      <c r="AG54" s="6"/>
      <c r="AH54" s="6"/>
      <c r="AI54" s="6"/>
      <c r="AJ54" s="6"/>
    </row>
    <row r="55" spans="1:36" ht="15.75" customHeight="1" x14ac:dyDescent="0.25">
      <c r="A55" s="161" t="s">
        <v>100</v>
      </c>
      <c r="B55" s="162" t="s">
        <v>147</v>
      </c>
      <c r="C55" s="149"/>
      <c r="D55" s="149"/>
      <c r="E55" s="149"/>
      <c r="F55" s="150"/>
      <c r="G55" s="7"/>
      <c r="H55" s="163">
        <v>12</v>
      </c>
      <c r="I55" s="151"/>
      <c r="J55" s="150"/>
      <c r="K55" s="52"/>
      <c r="L55" s="158"/>
      <c r="M55" s="156"/>
      <c r="N55" s="150"/>
      <c r="O55" s="52"/>
      <c r="P55" s="159"/>
      <c r="Q55" s="150"/>
      <c r="R55" s="52"/>
      <c r="S55" s="52"/>
      <c r="T55" s="52"/>
      <c r="U55" s="156"/>
      <c r="V55" s="52"/>
      <c r="W55" s="52"/>
      <c r="X55" s="37"/>
      <c r="Y55" s="52"/>
      <c r="Z55" s="52"/>
      <c r="AA55" s="52"/>
      <c r="AB55" s="157"/>
      <c r="AC55" s="6"/>
      <c r="AD55" s="6"/>
      <c r="AE55" s="6"/>
      <c r="AF55" s="6"/>
      <c r="AG55" s="6"/>
      <c r="AH55" s="6"/>
      <c r="AI55" s="6"/>
      <c r="AJ55" s="6"/>
    </row>
    <row r="56" spans="1:36" ht="15.75" customHeight="1" x14ac:dyDescent="0.25">
      <c r="A56" s="161">
        <v>10</v>
      </c>
      <c r="B56" s="108" t="s">
        <v>148</v>
      </c>
      <c r="C56" s="160"/>
      <c r="D56" s="149">
        <f>36*12</f>
        <v>432</v>
      </c>
      <c r="E56" s="149"/>
      <c r="F56" s="150"/>
      <c r="G56" s="7"/>
      <c r="H56" s="52"/>
      <c r="I56" s="151"/>
      <c r="J56" s="150"/>
      <c r="K56" s="52"/>
      <c r="L56" s="158"/>
      <c r="M56" s="152"/>
      <c r="N56" s="153"/>
      <c r="O56" s="154"/>
      <c r="P56" s="155"/>
      <c r="Q56" s="150"/>
      <c r="R56" s="52"/>
      <c r="S56" s="52"/>
      <c r="T56" s="52">
        <f>138*6</f>
        <v>828</v>
      </c>
      <c r="U56" s="156"/>
      <c r="V56" s="164"/>
      <c r="W56" s="52"/>
      <c r="X56" s="37"/>
      <c r="Y56" s="52"/>
      <c r="Z56" s="52"/>
      <c r="AA56" s="52"/>
      <c r="AB56" s="157"/>
      <c r="AC56" s="6"/>
      <c r="AD56" s="6"/>
      <c r="AE56" s="6"/>
      <c r="AF56" s="6"/>
      <c r="AG56" s="6"/>
      <c r="AH56" s="6"/>
      <c r="AI56" s="6"/>
      <c r="AJ56" s="6"/>
    </row>
    <row r="57" spans="1:36" ht="15.75" customHeight="1" x14ac:dyDescent="0.25">
      <c r="A57" s="161">
        <v>9</v>
      </c>
      <c r="B57" s="108" t="s">
        <v>149</v>
      </c>
      <c r="C57" s="160">
        <f>100*12</f>
        <v>1200</v>
      </c>
      <c r="D57" s="149"/>
      <c r="E57" s="149">
        <f t="shared" ref="E57:F57" si="1">100*12</f>
        <v>1200</v>
      </c>
      <c r="F57" s="150">
        <f t="shared" si="1"/>
        <v>1200</v>
      </c>
      <c r="G57" s="7">
        <f>140*12</f>
        <v>1680</v>
      </c>
      <c r="H57" s="52"/>
      <c r="I57" s="151"/>
      <c r="J57" s="150">
        <f>100*12</f>
        <v>1200</v>
      </c>
      <c r="K57" s="52"/>
      <c r="L57" s="149"/>
      <c r="M57" s="152"/>
      <c r="N57" s="153"/>
      <c r="O57" s="154"/>
      <c r="P57" s="155"/>
      <c r="Q57" s="150"/>
      <c r="R57" s="52">
        <f>100*12</f>
        <v>1200</v>
      </c>
      <c r="S57" s="52"/>
      <c r="T57" s="52"/>
      <c r="U57" s="156"/>
      <c r="V57" s="164"/>
      <c r="W57" s="52"/>
      <c r="X57" s="37"/>
      <c r="Y57" s="52"/>
      <c r="Z57" s="52"/>
      <c r="AA57" s="52"/>
      <c r="AB57" s="157"/>
      <c r="AC57" s="6"/>
      <c r="AD57" s="6"/>
      <c r="AE57" s="6"/>
      <c r="AF57" s="6"/>
      <c r="AG57" s="6"/>
      <c r="AH57" s="6"/>
      <c r="AI57" s="6"/>
      <c r="AJ57" s="6"/>
    </row>
    <row r="58" spans="1:36" ht="15.75" customHeight="1" x14ac:dyDescent="0.25">
      <c r="A58" s="161">
        <v>9</v>
      </c>
      <c r="B58" s="108" t="s">
        <v>150</v>
      </c>
      <c r="C58" s="160">
        <v>1200</v>
      </c>
      <c r="D58" s="149"/>
      <c r="E58" s="160">
        <v>1200</v>
      </c>
      <c r="F58" s="165">
        <v>1200</v>
      </c>
      <c r="G58" s="163">
        <v>1680</v>
      </c>
      <c r="H58" s="52"/>
      <c r="I58" s="156"/>
      <c r="J58" s="165">
        <v>1200</v>
      </c>
      <c r="K58" s="52"/>
      <c r="L58" s="158"/>
      <c r="M58" s="156"/>
      <c r="N58" s="150"/>
      <c r="O58" s="52"/>
      <c r="P58" s="159"/>
      <c r="Q58" s="150"/>
      <c r="R58" s="163">
        <v>1200</v>
      </c>
      <c r="S58" s="52"/>
      <c r="T58" s="52"/>
      <c r="U58" s="156"/>
      <c r="V58" s="37"/>
      <c r="W58" s="52"/>
      <c r="X58" s="37"/>
      <c r="Y58" s="52"/>
      <c r="Z58" s="52"/>
      <c r="AA58" s="52"/>
      <c r="AB58" s="157"/>
      <c r="AC58" s="6"/>
      <c r="AD58" s="6"/>
      <c r="AE58" s="6"/>
      <c r="AF58" s="6"/>
      <c r="AG58" s="6"/>
      <c r="AH58" s="6"/>
      <c r="AI58" s="6"/>
      <c r="AJ58" s="6"/>
    </row>
    <row r="59" spans="1:36" ht="15.75" customHeight="1" x14ac:dyDescent="0.25">
      <c r="A59" s="161">
        <v>9</v>
      </c>
      <c r="B59" s="108" t="s">
        <v>151</v>
      </c>
      <c r="C59" s="160">
        <v>1200</v>
      </c>
      <c r="D59" s="149"/>
      <c r="E59" s="160">
        <f>150*12</f>
        <v>1800</v>
      </c>
      <c r="F59" s="165">
        <v>1200</v>
      </c>
      <c r="G59" s="163">
        <v>1680</v>
      </c>
      <c r="H59" s="52"/>
      <c r="I59" s="156"/>
      <c r="J59" s="165">
        <v>1200</v>
      </c>
      <c r="K59" s="52"/>
      <c r="L59" s="158"/>
      <c r="M59" s="156"/>
      <c r="N59" s="150"/>
      <c r="O59" s="52"/>
      <c r="P59" s="159"/>
      <c r="Q59" s="150"/>
      <c r="R59" s="163">
        <v>1200</v>
      </c>
      <c r="S59" s="52"/>
      <c r="T59" s="52"/>
      <c r="U59" s="156"/>
      <c r="V59" s="37"/>
      <c r="W59" s="52"/>
      <c r="X59" s="37"/>
      <c r="Y59" s="52"/>
      <c r="Z59" s="52"/>
      <c r="AA59" s="52"/>
      <c r="AB59" s="157"/>
      <c r="AC59" s="6"/>
      <c r="AD59" s="6"/>
      <c r="AE59" s="6"/>
      <c r="AF59" s="6"/>
      <c r="AG59" s="6"/>
      <c r="AH59" s="6"/>
      <c r="AI59" s="6"/>
      <c r="AJ59" s="6"/>
    </row>
    <row r="60" spans="1:36" ht="15.75" customHeight="1" x14ac:dyDescent="0.25">
      <c r="A60" s="161">
        <v>9</v>
      </c>
      <c r="B60" s="166" t="s">
        <v>152</v>
      </c>
      <c r="C60" s="149">
        <f>50*12</f>
        <v>600</v>
      </c>
      <c r="D60" s="149"/>
      <c r="E60" s="149">
        <f t="shared" ref="E60:F60" si="2">50*12</f>
        <v>600</v>
      </c>
      <c r="F60" s="150">
        <f t="shared" si="2"/>
        <v>600</v>
      </c>
      <c r="G60" s="52">
        <f>47*12</f>
        <v>564</v>
      </c>
      <c r="H60" s="52"/>
      <c r="I60" s="151"/>
      <c r="J60" s="150">
        <f>50*12</f>
        <v>600</v>
      </c>
      <c r="K60" s="52"/>
      <c r="L60" s="158"/>
      <c r="M60" s="156"/>
      <c r="N60" s="150"/>
      <c r="O60" s="52"/>
      <c r="P60" s="159"/>
      <c r="Q60" s="150"/>
      <c r="R60" s="52">
        <f>50*12</f>
        <v>600</v>
      </c>
      <c r="S60" s="52"/>
      <c r="T60" s="52"/>
      <c r="U60" s="156"/>
      <c r="V60" s="164"/>
      <c r="W60" s="52"/>
      <c r="X60" s="37"/>
      <c r="Y60" s="52"/>
      <c r="Z60" s="52"/>
      <c r="AA60" s="52"/>
      <c r="AB60" s="167"/>
      <c r="AC60" s="6"/>
      <c r="AD60" s="6"/>
      <c r="AE60" s="6"/>
      <c r="AF60" s="6"/>
      <c r="AG60" s="6"/>
      <c r="AH60" s="6"/>
      <c r="AI60" s="6"/>
      <c r="AJ60" s="6"/>
    </row>
    <row r="61" spans="1:36" ht="15.75" customHeight="1" x14ac:dyDescent="0.25">
      <c r="A61" s="68"/>
      <c r="B61" s="168"/>
      <c r="C61" s="149"/>
      <c r="D61" s="149"/>
      <c r="E61" s="149"/>
      <c r="F61" s="150"/>
      <c r="G61" s="52"/>
      <c r="H61" s="52"/>
      <c r="I61" s="169"/>
      <c r="J61" s="150"/>
      <c r="K61" s="52"/>
      <c r="L61" s="158"/>
      <c r="M61" s="156"/>
      <c r="N61" s="150"/>
      <c r="O61" s="52"/>
      <c r="P61" s="159"/>
      <c r="Q61" s="150"/>
      <c r="R61" s="52"/>
      <c r="S61" s="52"/>
      <c r="T61" s="52"/>
      <c r="U61" s="156"/>
      <c r="V61" s="37"/>
      <c r="W61" s="52"/>
      <c r="X61" s="37"/>
      <c r="Y61" s="52"/>
      <c r="Z61" s="170"/>
      <c r="AA61" s="52"/>
      <c r="AB61" s="171"/>
      <c r="AC61" s="6"/>
      <c r="AD61" s="6"/>
      <c r="AE61" s="6"/>
      <c r="AF61" s="6"/>
      <c r="AG61" s="6"/>
      <c r="AH61" s="6"/>
      <c r="AI61" s="6"/>
      <c r="AJ61" s="6"/>
    </row>
    <row r="62" spans="1:36" ht="15.75" customHeight="1" x14ac:dyDescent="0.25">
      <c r="A62" s="68"/>
      <c r="B62" s="168"/>
      <c r="C62" s="149"/>
      <c r="D62" s="149"/>
      <c r="E62" s="149"/>
      <c r="F62" s="150"/>
      <c r="G62" s="7"/>
      <c r="H62" s="52"/>
      <c r="I62" s="151"/>
      <c r="J62" s="150"/>
      <c r="K62" s="52"/>
      <c r="L62" s="149"/>
      <c r="M62" s="152"/>
      <c r="N62" s="153"/>
      <c r="O62" s="154"/>
      <c r="P62" s="155"/>
      <c r="Q62" s="150"/>
      <c r="R62" s="52"/>
      <c r="S62" s="52"/>
      <c r="T62" s="52"/>
      <c r="U62" s="156"/>
      <c r="V62" s="52"/>
      <c r="W62" s="52"/>
      <c r="X62" s="37"/>
      <c r="Y62" s="52"/>
      <c r="Z62" s="52"/>
      <c r="AA62" s="52"/>
      <c r="AB62" s="172"/>
      <c r="AC62" s="6"/>
      <c r="AD62" s="6"/>
      <c r="AE62" s="6"/>
      <c r="AF62" s="6"/>
      <c r="AG62" s="6"/>
      <c r="AH62" s="6"/>
      <c r="AI62" s="6"/>
      <c r="AJ62" s="6"/>
    </row>
    <row r="63" spans="1:36" ht="15.75" customHeight="1" x14ac:dyDescent="0.25">
      <c r="A63" s="68"/>
      <c r="B63" s="168"/>
      <c r="C63" s="149"/>
      <c r="D63" s="149"/>
      <c r="E63" s="149"/>
      <c r="F63" s="150"/>
      <c r="G63" s="7"/>
      <c r="H63" s="52"/>
      <c r="I63" s="151"/>
      <c r="J63" s="150"/>
      <c r="K63" s="52"/>
      <c r="L63" s="149"/>
      <c r="M63" s="152"/>
      <c r="N63" s="153"/>
      <c r="O63" s="154"/>
      <c r="P63" s="155"/>
      <c r="Q63" s="150"/>
      <c r="R63" s="52"/>
      <c r="S63" s="52"/>
      <c r="T63" s="52"/>
      <c r="U63" s="156"/>
      <c r="V63" s="52"/>
      <c r="W63" s="52"/>
      <c r="X63" s="37"/>
      <c r="Y63" s="52"/>
      <c r="Z63" s="52"/>
      <c r="AA63" s="52"/>
      <c r="AB63" s="172"/>
      <c r="AC63" s="6"/>
      <c r="AD63" s="6"/>
      <c r="AE63" s="6"/>
      <c r="AF63" s="6"/>
      <c r="AG63" s="6"/>
      <c r="AH63" s="6"/>
      <c r="AI63" s="6"/>
      <c r="AJ63" s="6"/>
    </row>
    <row r="64" spans="1:36" ht="15.75" customHeight="1" x14ac:dyDescent="0.25">
      <c r="A64" s="68"/>
      <c r="B64" s="168"/>
      <c r="C64" s="149"/>
      <c r="D64" s="149"/>
      <c r="E64" s="149"/>
      <c r="F64" s="150"/>
      <c r="G64" s="7"/>
      <c r="H64" s="52"/>
      <c r="I64" s="151"/>
      <c r="J64" s="150"/>
      <c r="K64" s="52"/>
      <c r="L64" s="158"/>
      <c r="M64" s="152"/>
      <c r="N64" s="153"/>
      <c r="O64" s="154"/>
      <c r="P64" s="155"/>
      <c r="Q64" s="150"/>
      <c r="R64" s="52"/>
      <c r="S64" s="52"/>
      <c r="T64" s="52"/>
      <c r="U64" s="156"/>
      <c r="V64" s="52"/>
      <c r="W64" s="52"/>
      <c r="X64" s="37"/>
      <c r="Y64" s="52"/>
      <c r="Z64" s="52"/>
      <c r="AA64" s="52"/>
      <c r="AB64" s="172"/>
      <c r="AC64" s="6"/>
      <c r="AD64" s="6"/>
      <c r="AE64" s="6"/>
      <c r="AF64" s="6"/>
      <c r="AG64" s="6"/>
      <c r="AH64" s="6"/>
      <c r="AI64" s="6"/>
      <c r="AJ64" s="6"/>
    </row>
    <row r="65" spans="1:36" ht="15.75" customHeight="1" x14ac:dyDescent="0.25">
      <c r="A65" s="68"/>
      <c r="B65" s="168"/>
      <c r="C65" s="149"/>
      <c r="D65" s="149"/>
      <c r="E65" s="149"/>
      <c r="F65" s="150"/>
      <c r="G65" s="7"/>
      <c r="H65" s="52"/>
      <c r="I65" s="151"/>
      <c r="J65" s="150"/>
      <c r="K65" s="52"/>
      <c r="L65" s="158"/>
      <c r="M65" s="152"/>
      <c r="N65" s="153"/>
      <c r="O65" s="154"/>
      <c r="P65" s="155"/>
      <c r="Q65" s="150"/>
      <c r="R65" s="52"/>
      <c r="S65" s="52"/>
      <c r="T65" s="52"/>
      <c r="U65" s="156"/>
      <c r="V65" s="52"/>
      <c r="W65" s="52"/>
      <c r="X65" s="37"/>
      <c r="Y65" s="52"/>
      <c r="Z65" s="52"/>
      <c r="AA65" s="52"/>
      <c r="AB65" s="172"/>
      <c r="AC65" s="6"/>
      <c r="AD65" s="6"/>
      <c r="AE65" s="6"/>
      <c r="AF65" s="6"/>
      <c r="AG65" s="6"/>
      <c r="AH65" s="6"/>
      <c r="AI65" s="6"/>
      <c r="AJ65" s="6"/>
    </row>
    <row r="66" spans="1:36" ht="15.75" customHeight="1" x14ac:dyDescent="0.25">
      <c r="A66" s="68"/>
      <c r="B66" s="168"/>
      <c r="C66" s="149"/>
      <c r="D66" s="149"/>
      <c r="E66" s="149"/>
      <c r="F66" s="150"/>
      <c r="G66" s="7"/>
      <c r="H66" s="52"/>
      <c r="I66" s="151"/>
      <c r="J66" s="150"/>
      <c r="K66" s="52"/>
      <c r="L66" s="158"/>
      <c r="M66" s="152"/>
      <c r="N66" s="153"/>
      <c r="O66" s="154"/>
      <c r="P66" s="155"/>
      <c r="Q66" s="150"/>
      <c r="R66" s="52"/>
      <c r="S66" s="52"/>
      <c r="T66" s="52"/>
      <c r="U66" s="156"/>
      <c r="V66" s="52"/>
      <c r="W66" s="52"/>
      <c r="X66" s="37"/>
      <c r="Y66" s="52"/>
      <c r="Z66" s="52"/>
      <c r="AA66" s="52"/>
      <c r="AB66" s="172"/>
      <c r="AC66" s="6"/>
      <c r="AD66" s="6"/>
      <c r="AE66" s="6"/>
      <c r="AF66" s="6"/>
      <c r="AG66" s="6"/>
      <c r="AH66" s="6"/>
      <c r="AI66" s="6"/>
      <c r="AJ66" s="6"/>
    </row>
    <row r="67" spans="1:36" ht="15.75" customHeight="1" x14ac:dyDescent="0.25">
      <c r="A67" s="68"/>
      <c r="B67" s="168"/>
      <c r="C67" s="149"/>
      <c r="D67" s="149"/>
      <c r="E67" s="149"/>
      <c r="F67" s="150"/>
      <c r="G67" s="7"/>
      <c r="H67" s="52"/>
      <c r="I67" s="151"/>
      <c r="J67" s="150"/>
      <c r="K67" s="52"/>
      <c r="L67" s="158"/>
      <c r="M67" s="152"/>
      <c r="N67" s="153"/>
      <c r="O67" s="154"/>
      <c r="P67" s="155"/>
      <c r="Q67" s="150"/>
      <c r="R67" s="52"/>
      <c r="S67" s="52"/>
      <c r="T67" s="52"/>
      <c r="U67" s="156"/>
      <c r="V67" s="52"/>
      <c r="W67" s="52"/>
      <c r="X67" s="37"/>
      <c r="Y67" s="52"/>
      <c r="Z67" s="52"/>
      <c r="AA67" s="52"/>
      <c r="AB67" s="172"/>
      <c r="AC67" s="6"/>
      <c r="AD67" s="6"/>
      <c r="AE67" s="6"/>
      <c r="AF67" s="6"/>
      <c r="AG67" s="6"/>
      <c r="AH67" s="6"/>
      <c r="AI67" s="6"/>
      <c r="AJ67" s="6"/>
    </row>
    <row r="68" spans="1:36" ht="15.75" customHeight="1" x14ac:dyDescent="0.25">
      <c r="A68" s="68"/>
      <c r="B68" s="168"/>
      <c r="C68" s="149"/>
      <c r="D68" s="149"/>
      <c r="E68" s="149"/>
      <c r="F68" s="150"/>
      <c r="G68" s="7"/>
      <c r="H68" s="52"/>
      <c r="I68" s="151"/>
      <c r="J68" s="150"/>
      <c r="K68" s="52"/>
      <c r="L68" s="158"/>
      <c r="M68" s="152"/>
      <c r="N68" s="153"/>
      <c r="O68" s="154"/>
      <c r="P68" s="155"/>
      <c r="Q68" s="150"/>
      <c r="R68" s="52"/>
      <c r="S68" s="52"/>
      <c r="T68" s="52"/>
      <c r="U68" s="156"/>
      <c r="V68" s="52"/>
      <c r="W68" s="52"/>
      <c r="X68" s="37"/>
      <c r="Y68" s="52"/>
      <c r="Z68" s="52"/>
      <c r="AA68" s="52"/>
      <c r="AB68" s="172"/>
      <c r="AC68" s="6"/>
      <c r="AD68" s="6"/>
      <c r="AE68" s="6"/>
      <c r="AF68" s="6"/>
      <c r="AG68" s="6"/>
      <c r="AH68" s="6"/>
      <c r="AI68" s="6"/>
      <c r="AJ68" s="6"/>
    </row>
    <row r="69" spans="1:36" ht="15.75" customHeight="1" x14ac:dyDescent="0.25">
      <c r="A69" s="68"/>
      <c r="B69" s="168"/>
      <c r="C69" s="149"/>
      <c r="D69" s="149"/>
      <c r="E69" s="149"/>
      <c r="F69" s="150"/>
      <c r="G69" s="52"/>
      <c r="H69" s="52"/>
      <c r="I69" s="156"/>
      <c r="J69" s="150"/>
      <c r="K69" s="52"/>
      <c r="L69" s="158"/>
      <c r="M69" s="156"/>
      <c r="N69" s="150"/>
      <c r="O69" s="52"/>
      <c r="P69" s="159"/>
      <c r="Q69" s="150"/>
      <c r="R69" s="52"/>
      <c r="S69" s="52"/>
      <c r="T69" s="52"/>
      <c r="U69" s="156"/>
      <c r="V69" s="37"/>
      <c r="W69" s="52"/>
      <c r="X69" s="37"/>
      <c r="Y69" s="52"/>
      <c r="Z69" s="52"/>
      <c r="AA69" s="52"/>
      <c r="AB69" s="172"/>
      <c r="AC69" s="6"/>
      <c r="AD69" s="6"/>
      <c r="AE69" s="6"/>
      <c r="AF69" s="6"/>
      <c r="AG69" s="6"/>
      <c r="AH69" s="6"/>
      <c r="AI69" s="6"/>
      <c r="AJ69" s="6"/>
    </row>
    <row r="70" spans="1:36" ht="15.75" customHeight="1" x14ac:dyDescent="0.25">
      <c r="A70" s="68"/>
      <c r="B70" s="173"/>
      <c r="C70" s="149"/>
      <c r="D70" s="149"/>
      <c r="E70" s="149"/>
      <c r="F70" s="150"/>
      <c r="G70" s="52"/>
      <c r="H70" s="52"/>
      <c r="I70" s="156"/>
      <c r="J70" s="150"/>
      <c r="K70" s="52"/>
      <c r="L70" s="158"/>
      <c r="M70" s="156"/>
      <c r="N70" s="150"/>
      <c r="O70" s="52"/>
      <c r="P70" s="159"/>
      <c r="Q70" s="150"/>
      <c r="R70" s="52"/>
      <c r="S70" s="52"/>
      <c r="T70" s="52"/>
      <c r="U70" s="156"/>
      <c r="V70" s="37"/>
      <c r="W70" s="52"/>
      <c r="X70" s="37"/>
      <c r="Y70" s="52"/>
      <c r="Z70" s="52"/>
      <c r="AA70" s="52"/>
      <c r="AB70" s="172"/>
      <c r="AC70" s="6"/>
      <c r="AD70" s="6"/>
      <c r="AE70" s="6"/>
      <c r="AF70" s="6"/>
      <c r="AG70" s="6"/>
      <c r="AH70" s="6"/>
      <c r="AI70" s="6"/>
      <c r="AJ70" s="6"/>
    </row>
    <row r="71" spans="1:36" ht="15.75" customHeight="1" x14ac:dyDescent="0.25">
      <c r="A71" s="68"/>
      <c r="B71" s="168"/>
      <c r="C71" s="149"/>
      <c r="D71" s="149"/>
      <c r="E71" s="149"/>
      <c r="F71" s="150"/>
      <c r="G71" s="52"/>
      <c r="H71" s="52"/>
      <c r="I71" s="156"/>
      <c r="J71" s="150"/>
      <c r="K71" s="52"/>
      <c r="L71" s="158"/>
      <c r="M71" s="156"/>
      <c r="N71" s="150"/>
      <c r="O71" s="52"/>
      <c r="P71" s="159"/>
      <c r="Q71" s="150"/>
      <c r="R71" s="52"/>
      <c r="S71" s="52"/>
      <c r="T71" s="52"/>
      <c r="U71" s="156"/>
      <c r="V71" s="37"/>
      <c r="W71" s="52"/>
      <c r="X71" s="37"/>
      <c r="Y71" s="52"/>
      <c r="Z71" s="52"/>
      <c r="AA71" s="52"/>
      <c r="AB71" s="172"/>
      <c r="AC71" s="6"/>
      <c r="AD71" s="6"/>
      <c r="AE71" s="6"/>
      <c r="AF71" s="6"/>
      <c r="AG71" s="6"/>
      <c r="AH71" s="6"/>
      <c r="AI71" s="6"/>
      <c r="AJ71" s="6"/>
    </row>
    <row r="72" spans="1:36" ht="15.75" customHeight="1" x14ac:dyDescent="0.25">
      <c r="A72" s="68"/>
      <c r="B72" s="168"/>
      <c r="C72" s="149"/>
      <c r="D72" s="149"/>
      <c r="E72" s="149"/>
      <c r="F72" s="150"/>
      <c r="G72" s="52"/>
      <c r="H72" s="52"/>
      <c r="I72" s="156"/>
      <c r="J72" s="150"/>
      <c r="K72" s="52"/>
      <c r="L72" s="158"/>
      <c r="M72" s="156"/>
      <c r="N72" s="150"/>
      <c r="O72" s="52"/>
      <c r="P72" s="159"/>
      <c r="Q72" s="150"/>
      <c r="R72" s="52"/>
      <c r="S72" s="52"/>
      <c r="T72" s="52"/>
      <c r="U72" s="156"/>
      <c r="V72" s="37"/>
      <c r="W72" s="52"/>
      <c r="X72" s="37"/>
      <c r="Y72" s="52"/>
      <c r="Z72" s="52"/>
      <c r="AA72" s="52"/>
      <c r="AB72" s="172"/>
      <c r="AC72" s="6"/>
      <c r="AD72" s="6"/>
      <c r="AE72" s="6"/>
      <c r="AF72" s="6"/>
      <c r="AG72" s="6"/>
      <c r="AH72" s="6"/>
      <c r="AI72" s="6"/>
      <c r="AJ72" s="6"/>
    </row>
    <row r="73" spans="1:36" ht="15.75" customHeight="1" x14ac:dyDescent="0.25">
      <c r="A73" s="68"/>
      <c r="B73" s="168"/>
      <c r="C73" s="149"/>
      <c r="D73" s="149"/>
      <c r="E73" s="149"/>
      <c r="F73" s="150"/>
      <c r="G73" s="52"/>
      <c r="H73" s="52"/>
      <c r="I73" s="156"/>
      <c r="J73" s="150"/>
      <c r="K73" s="52"/>
      <c r="L73" s="158"/>
      <c r="M73" s="156"/>
      <c r="N73" s="150"/>
      <c r="O73" s="52"/>
      <c r="P73" s="159"/>
      <c r="Q73" s="150"/>
      <c r="R73" s="52"/>
      <c r="S73" s="52"/>
      <c r="T73" s="52"/>
      <c r="U73" s="156"/>
      <c r="V73" s="37"/>
      <c r="W73" s="52"/>
      <c r="X73" s="37"/>
      <c r="Y73" s="52"/>
      <c r="Z73" s="52"/>
      <c r="AA73" s="52"/>
      <c r="AB73" s="172"/>
      <c r="AC73" s="6"/>
      <c r="AD73" s="6"/>
      <c r="AE73" s="6"/>
      <c r="AF73" s="6"/>
      <c r="AG73" s="6"/>
      <c r="AH73" s="6"/>
      <c r="AI73" s="6"/>
      <c r="AJ73" s="6"/>
    </row>
    <row r="74" spans="1:36" ht="15.75" customHeight="1" x14ac:dyDescent="0.25">
      <c r="A74" s="68"/>
      <c r="B74" s="168"/>
      <c r="C74" s="149"/>
      <c r="D74" s="149"/>
      <c r="E74" s="149"/>
      <c r="F74" s="150"/>
      <c r="G74" s="52"/>
      <c r="H74" s="52"/>
      <c r="I74" s="156"/>
      <c r="J74" s="150"/>
      <c r="K74" s="52"/>
      <c r="L74" s="158"/>
      <c r="M74" s="156"/>
      <c r="N74" s="150"/>
      <c r="O74" s="52"/>
      <c r="P74" s="159"/>
      <c r="Q74" s="150"/>
      <c r="R74" s="52"/>
      <c r="S74" s="52"/>
      <c r="T74" s="52"/>
      <c r="U74" s="156"/>
      <c r="V74" s="37"/>
      <c r="W74" s="52"/>
      <c r="X74" s="37"/>
      <c r="Y74" s="52"/>
      <c r="Z74" s="52"/>
      <c r="AA74" s="52"/>
      <c r="AB74" s="172"/>
      <c r="AC74" s="6"/>
      <c r="AD74" s="6"/>
      <c r="AE74" s="6"/>
      <c r="AF74" s="6"/>
      <c r="AG74" s="6"/>
      <c r="AH74" s="6"/>
      <c r="AI74" s="6"/>
      <c r="AJ74" s="6"/>
    </row>
    <row r="75" spans="1:36" ht="15.75" customHeight="1" x14ac:dyDescent="0.25">
      <c r="A75" s="68"/>
      <c r="B75" s="168"/>
      <c r="C75" s="149"/>
      <c r="D75" s="149"/>
      <c r="E75" s="149"/>
      <c r="F75" s="150"/>
      <c r="G75" s="52"/>
      <c r="H75" s="52"/>
      <c r="I75" s="156"/>
      <c r="J75" s="150"/>
      <c r="K75" s="52"/>
      <c r="L75" s="158"/>
      <c r="M75" s="156"/>
      <c r="N75" s="150"/>
      <c r="O75" s="52"/>
      <c r="P75" s="159"/>
      <c r="Q75" s="150"/>
      <c r="R75" s="52"/>
      <c r="S75" s="52"/>
      <c r="T75" s="52"/>
      <c r="U75" s="156"/>
      <c r="V75" s="37"/>
      <c r="W75" s="52"/>
      <c r="X75" s="37"/>
      <c r="Y75" s="52"/>
      <c r="Z75" s="52"/>
      <c r="AA75" s="52"/>
      <c r="AB75" s="172"/>
      <c r="AC75" s="6"/>
      <c r="AD75" s="6"/>
      <c r="AE75" s="6"/>
      <c r="AF75" s="6"/>
      <c r="AG75" s="6"/>
      <c r="AH75" s="6"/>
      <c r="AI75" s="6"/>
      <c r="AJ75" s="6"/>
    </row>
    <row r="76" spans="1:36" ht="15.75" customHeight="1" x14ac:dyDescent="0.25">
      <c r="A76" s="68"/>
      <c r="B76" s="174"/>
      <c r="C76" s="149"/>
      <c r="D76" s="149"/>
      <c r="E76" s="149"/>
      <c r="F76" s="150"/>
      <c r="G76" s="52"/>
      <c r="H76" s="52"/>
      <c r="I76" s="156"/>
      <c r="J76" s="150"/>
      <c r="K76" s="52"/>
      <c r="L76" s="158"/>
      <c r="M76" s="156"/>
      <c r="N76" s="150"/>
      <c r="O76" s="52"/>
      <c r="P76" s="159"/>
      <c r="Q76" s="150"/>
      <c r="R76" s="52"/>
      <c r="S76" s="52"/>
      <c r="T76" s="52"/>
      <c r="U76" s="156"/>
      <c r="V76" s="37"/>
      <c r="W76" s="52"/>
      <c r="X76" s="37"/>
      <c r="Y76" s="52"/>
      <c r="Z76" s="52"/>
      <c r="AA76" s="52"/>
      <c r="AB76" s="172"/>
      <c r="AC76" s="6"/>
      <c r="AD76" s="6"/>
      <c r="AE76" s="6"/>
      <c r="AF76" s="6"/>
      <c r="AG76" s="6"/>
      <c r="AH76" s="6"/>
      <c r="AI76" s="6"/>
      <c r="AJ76" s="6"/>
    </row>
    <row r="77" spans="1:36" ht="13.5" customHeight="1" x14ac:dyDescent="0.2">
      <c r="A77" s="175"/>
      <c r="B77" s="176" t="s">
        <v>119</v>
      </c>
      <c r="C77" s="177">
        <f t="shared" ref="C77:E77" si="3">SUM(C50:C62)</f>
        <v>4236</v>
      </c>
      <c r="D77" s="177">
        <f t="shared" si="3"/>
        <v>468</v>
      </c>
      <c r="E77" s="177">
        <f t="shared" si="3"/>
        <v>4836</v>
      </c>
      <c r="F77" s="177">
        <f t="shared" ref="F77:W77" si="4">SUM(F50:F60)</f>
        <v>4212</v>
      </c>
      <c r="G77" s="177">
        <f t="shared" si="4"/>
        <v>5604</v>
      </c>
      <c r="H77" s="177">
        <f t="shared" si="4"/>
        <v>84</v>
      </c>
      <c r="I77" s="177">
        <f t="shared" si="4"/>
        <v>0</v>
      </c>
      <c r="J77" s="177">
        <f t="shared" si="4"/>
        <v>4284</v>
      </c>
      <c r="K77" s="178">
        <f t="shared" si="4"/>
        <v>0</v>
      </c>
      <c r="L77" s="178">
        <f t="shared" si="4"/>
        <v>0</v>
      </c>
      <c r="M77" s="178">
        <f t="shared" si="4"/>
        <v>0</v>
      </c>
      <c r="N77" s="178">
        <f t="shared" si="4"/>
        <v>192</v>
      </c>
      <c r="O77" s="178">
        <f t="shared" si="4"/>
        <v>0</v>
      </c>
      <c r="P77" s="178">
        <f t="shared" si="4"/>
        <v>372</v>
      </c>
      <c r="Q77" s="177">
        <f t="shared" si="4"/>
        <v>0</v>
      </c>
      <c r="R77" s="177">
        <f t="shared" si="4"/>
        <v>4284</v>
      </c>
      <c r="S77" s="177">
        <f t="shared" si="4"/>
        <v>0</v>
      </c>
      <c r="T77" s="177">
        <f t="shared" si="4"/>
        <v>834</v>
      </c>
      <c r="U77" s="178">
        <f t="shared" si="4"/>
        <v>0</v>
      </c>
      <c r="V77" s="178">
        <f t="shared" si="4"/>
        <v>0</v>
      </c>
      <c r="W77" s="178">
        <f t="shared" si="4"/>
        <v>0</v>
      </c>
      <c r="X77" s="178">
        <f t="shared" ref="X77:Z77" si="5">SUM(Y50:Y60)</f>
        <v>0</v>
      </c>
      <c r="Y77" s="178">
        <f t="shared" si="5"/>
        <v>0</v>
      </c>
      <c r="Z77" s="178">
        <f t="shared" si="5"/>
        <v>0</v>
      </c>
      <c r="AA77" s="179"/>
      <c r="AB77" s="147"/>
      <c r="AC77" s="6"/>
      <c r="AD77" s="6"/>
      <c r="AE77" s="6"/>
      <c r="AF77" s="6"/>
      <c r="AG77" s="6"/>
      <c r="AH77" s="6"/>
      <c r="AI77" s="6"/>
      <c r="AJ77" s="6"/>
    </row>
    <row r="78" spans="1:36" ht="12.75" customHeight="1" x14ac:dyDescent="0.2">
      <c r="A78" s="5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  <c r="AD78" s="6"/>
      <c r="AE78" s="6"/>
      <c r="AF78" s="6"/>
      <c r="AG78" s="6"/>
      <c r="AH78" s="6"/>
      <c r="AI78" s="6"/>
      <c r="AJ78" s="6"/>
    </row>
    <row r="79" spans="1:36" ht="12.75" customHeight="1" x14ac:dyDescent="0.2">
      <c r="A79" s="5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  <c r="AD79" s="6"/>
      <c r="AE79" s="6"/>
      <c r="AF79" s="6"/>
      <c r="AG79" s="6"/>
      <c r="AH79" s="6"/>
      <c r="AI79" s="6"/>
      <c r="AJ79" s="6"/>
    </row>
    <row r="80" spans="1:36" ht="12.75" customHeight="1" x14ac:dyDescent="0.2">
      <c r="A80" s="5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  <c r="AD80" s="6"/>
      <c r="AE80" s="6"/>
      <c r="AF80" s="6"/>
      <c r="AG80" s="6"/>
      <c r="AH80" s="6"/>
      <c r="AI80" s="6"/>
      <c r="AJ80" s="6"/>
    </row>
    <row r="81" spans="1:36" ht="12.75" customHeight="1" x14ac:dyDescent="0.2">
      <c r="A81" s="5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  <c r="AD81" s="6"/>
      <c r="AE81" s="6"/>
      <c r="AF81" s="6"/>
      <c r="AG81" s="6"/>
      <c r="AH81" s="6"/>
      <c r="AI81" s="6"/>
      <c r="AJ81" s="6"/>
    </row>
    <row r="82" spans="1:36" ht="12.75" customHeight="1" x14ac:dyDescent="0.2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  <c r="AD82" s="6"/>
      <c r="AE82" s="6"/>
      <c r="AF82" s="6"/>
      <c r="AG82" s="6"/>
      <c r="AH82" s="6"/>
      <c r="AI82" s="6"/>
      <c r="AJ82" s="6"/>
    </row>
    <row r="83" spans="1:36" ht="12.75" customHeight="1" x14ac:dyDescent="0.2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  <c r="AD83" s="6"/>
      <c r="AE83" s="6"/>
      <c r="AF83" s="6"/>
      <c r="AG83" s="6"/>
      <c r="AH83" s="6"/>
      <c r="AI83" s="6"/>
      <c r="AJ83" s="6"/>
    </row>
    <row r="84" spans="1:36" ht="12.75" customHeight="1" x14ac:dyDescent="0.2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  <c r="AD84" s="6"/>
      <c r="AE84" s="6"/>
      <c r="AF84" s="6"/>
      <c r="AG84" s="6"/>
      <c r="AH84" s="6"/>
      <c r="AI84" s="6"/>
      <c r="AJ84" s="6"/>
    </row>
    <row r="85" spans="1:36" ht="12.75" customHeight="1" x14ac:dyDescent="0.2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  <c r="AD85" s="6"/>
      <c r="AE85" s="6"/>
      <c r="AF85" s="6"/>
      <c r="AG85" s="6"/>
      <c r="AH85" s="6"/>
      <c r="AI85" s="6"/>
      <c r="AJ85" s="6"/>
    </row>
    <row r="86" spans="1:36" ht="12.75" customHeight="1" x14ac:dyDescent="0.2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  <c r="AD86" s="6"/>
      <c r="AE86" s="6"/>
      <c r="AF86" s="6"/>
      <c r="AG86" s="6"/>
      <c r="AH86" s="6"/>
      <c r="AI86" s="6"/>
      <c r="AJ86" s="6"/>
    </row>
    <row r="87" spans="1:36" ht="12.75" customHeight="1" x14ac:dyDescent="0.2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  <c r="AD87" s="6"/>
      <c r="AE87" s="6"/>
      <c r="AF87" s="6"/>
      <c r="AG87" s="6"/>
      <c r="AH87" s="6"/>
      <c r="AI87" s="6"/>
      <c r="AJ87" s="6"/>
    </row>
    <row r="88" spans="1:36" ht="12.75" customHeight="1" x14ac:dyDescent="0.2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  <c r="AD88" s="6"/>
      <c r="AE88" s="6"/>
      <c r="AF88" s="6"/>
      <c r="AG88" s="6"/>
      <c r="AH88" s="6"/>
      <c r="AI88" s="6"/>
      <c r="AJ88" s="6"/>
    </row>
    <row r="89" spans="1:36" ht="12.75" customHeight="1" x14ac:dyDescent="0.2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  <c r="AD89" s="6"/>
      <c r="AE89" s="6"/>
      <c r="AF89" s="6"/>
      <c r="AG89" s="6"/>
      <c r="AH89" s="6"/>
      <c r="AI89" s="6"/>
      <c r="AJ89" s="6"/>
    </row>
    <row r="90" spans="1:36" ht="12.75" customHeight="1" x14ac:dyDescent="0.2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  <c r="AD90" s="6"/>
      <c r="AE90" s="6"/>
      <c r="AF90" s="6"/>
      <c r="AG90" s="6"/>
      <c r="AH90" s="6"/>
      <c r="AI90" s="6"/>
      <c r="AJ90" s="6"/>
    </row>
    <row r="91" spans="1:36" ht="12.75" customHeight="1" x14ac:dyDescent="0.2">
      <c r="A91" s="5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  <c r="AD91" s="6"/>
      <c r="AE91" s="6"/>
      <c r="AF91" s="6"/>
      <c r="AG91" s="6"/>
      <c r="AH91" s="6"/>
      <c r="AI91" s="6"/>
      <c r="AJ91" s="6"/>
    </row>
    <row r="92" spans="1:36" ht="12.75" customHeight="1" x14ac:dyDescent="0.2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  <c r="AD92" s="6"/>
      <c r="AE92" s="6"/>
      <c r="AF92" s="6"/>
      <c r="AG92" s="6"/>
      <c r="AH92" s="6"/>
      <c r="AI92" s="6"/>
      <c r="AJ92" s="6"/>
    </row>
    <row r="93" spans="1:36" ht="12.75" customHeight="1" x14ac:dyDescent="0.2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  <c r="AD93" s="6"/>
      <c r="AE93" s="6"/>
      <c r="AF93" s="6"/>
      <c r="AG93" s="6"/>
      <c r="AH93" s="6"/>
      <c r="AI93" s="6"/>
      <c r="AJ93" s="6"/>
    </row>
    <row r="94" spans="1:36" ht="12.75" customHeight="1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  <c r="AD94" s="6"/>
      <c r="AE94" s="6"/>
      <c r="AF94" s="6"/>
      <c r="AG94" s="6"/>
      <c r="AH94" s="6"/>
      <c r="AI94" s="6"/>
      <c r="AJ94" s="6"/>
    </row>
    <row r="95" spans="1:36" ht="12.75" customHeight="1" x14ac:dyDescent="0.2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  <c r="AD95" s="6"/>
      <c r="AE95" s="6"/>
      <c r="AF95" s="6"/>
      <c r="AG95" s="6"/>
      <c r="AH95" s="6"/>
      <c r="AI95" s="6"/>
      <c r="AJ95" s="6"/>
    </row>
    <row r="96" spans="1:36" ht="12.75" customHeight="1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  <c r="AD96" s="6"/>
      <c r="AE96" s="6"/>
      <c r="AF96" s="6"/>
      <c r="AG96" s="6"/>
      <c r="AH96" s="6"/>
      <c r="AI96" s="6"/>
      <c r="AJ96" s="6"/>
    </row>
    <row r="97" spans="1:36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  <c r="AD97" s="6"/>
      <c r="AE97" s="6"/>
      <c r="AF97" s="6"/>
      <c r="AG97" s="6"/>
      <c r="AH97" s="6"/>
      <c r="AI97" s="6"/>
      <c r="AJ97" s="6"/>
    </row>
    <row r="98" spans="1:36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  <c r="AD98" s="6"/>
      <c r="AE98" s="6"/>
      <c r="AF98" s="6"/>
      <c r="AG98" s="6"/>
      <c r="AH98" s="6"/>
      <c r="AI98" s="6"/>
      <c r="AJ98" s="6"/>
    </row>
    <row r="99" spans="1:36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  <c r="AD99" s="6"/>
      <c r="AE99" s="6"/>
      <c r="AF99" s="6"/>
      <c r="AG99" s="6"/>
      <c r="AH99" s="6"/>
      <c r="AI99" s="6"/>
      <c r="AJ99" s="6"/>
    </row>
    <row r="100" spans="1:36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  <c r="AD100" s="6"/>
      <c r="AE100" s="6"/>
      <c r="AF100" s="6"/>
      <c r="AG100" s="6"/>
      <c r="AH100" s="6"/>
      <c r="AI100" s="6"/>
      <c r="AJ100" s="6"/>
    </row>
    <row r="101" spans="1:36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  <c r="AD101" s="6"/>
      <c r="AE101" s="6"/>
      <c r="AF101" s="6"/>
      <c r="AG101" s="6"/>
      <c r="AH101" s="6"/>
      <c r="AI101" s="6"/>
      <c r="AJ101" s="6"/>
    </row>
    <row r="102" spans="1:36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  <c r="AD102" s="6"/>
      <c r="AE102" s="6"/>
      <c r="AF102" s="6"/>
      <c r="AG102" s="6"/>
      <c r="AH102" s="6"/>
      <c r="AI102" s="6"/>
      <c r="AJ102" s="6"/>
    </row>
    <row r="103" spans="1:36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6"/>
      <c r="AF103" s="6"/>
      <c r="AG103" s="6"/>
      <c r="AH103" s="6"/>
      <c r="AI103" s="6"/>
      <c r="AJ103" s="6"/>
    </row>
    <row r="104" spans="1:36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  <c r="AF104" s="6"/>
      <c r="AG104" s="6"/>
      <c r="AH104" s="6"/>
      <c r="AI104" s="6"/>
      <c r="AJ104" s="6"/>
    </row>
    <row r="105" spans="1:36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  <c r="AF105" s="6"/>
      <c r="AG105" s="6"/>
      <c r="AH105" s="6"/>
      <c r="AI105" s="6"/>
      <c r="AJ105" s="6"/>
    </row>
    <row r="106" spans="1:36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  <c r="AF106" s="6"/>
      <c r="AG106" s="6"/>
      <c r="AH106" s="6"/>
      <c r="AI106" s="6"/>
      <c r="AJ106" s="6"/>
    </row>
    <row r="107" spans="1:36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  <c r="AF107" s="6"/>
      <c r="AG107" s="6"/>
      <c r="AH107" s="6"/>
      <c r="AI107" s="6"/>
      <c r="AJ107" s="6"/>
    </row>
    <row r="108" spans="1:36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  <c r="AF108" s="6"/>
      <c r="AG108" s="6"/>
      <c r="AH108" s="6"/>
      <c r="AI108" s="6"/>
      <c r="AJ108" s="6"/>
    </row>
    <row r="109" spans="1:36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  <c r="AF109" s="6"/>
      <c r="AG109" s="6"/>
      <c r="AH109" s="6"/>
      <c r="AI109" s="6"/>
      <c r="AJ109" s="6"/>
    </row>
    <row r="110" spans="1:36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  <c r="AF110" s="6"/>
      <c r="AG110" s="6"/>
      <c r="AH110" s="6"/>
      <c r="AI110" s="6"/>
      <c r="AJ110" s="6"/>
    </row>
    <row r="111" spans="1:36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  <c r="AF111" s="6"/>
      <c r="AG111" s="6"/>
      <c r="AH111" s="6"/>
      <c r="AI111" s="6"/>
      <c r="AJ111" s="6"/>
    </row>
    <row r="112" spans="1:36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  <c r="AF112" s="6"/>
      <c r="AG112" s="6"/>
      <c r="AH112" s="6"/>
      <c r="AI112" s="6"/>
      <c r="AJ112" s="6"/>
    </row>
    <row r="113" spans="1:36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  <c r="AG113" s="6"/>
      <c r="AH113" s="6"/>
      <c r="AI113" s="6"/>
      <c r="AJ113" s="6"/>
    </row>
    <row r="114" spans="1:36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  <c r="AG114" s="6"/>
      <c r="AH114" s="6"/>
      <c r="AI114" s="6"/>
      <c r="AJ114" s="6"/>
    </row>
    <row r="115" spans="1:36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  <c r="AG115" s="6"/>
      <c r="AH115" s="6"/>
      <c r="AI115" s="6"/>
      <c r="AJ115" s="6"/>
    </row>
    <row r="116" spans="1:36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  <c r="AG116" s="6"/>
      <c r="AH116" s="6"/>
      <c r="AI116" s="6"/>
      <c r="AJ116" s="6"/>
    </row>
    <row r="117" spans="1:36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  <c r="AG117" s="6"/>
      <c r="AH117" s="6"/>
      <c r="AI117" s="6"/>
      <c r="AJ117" s="6"/>
    </row>
    <row r="118" spans="1:36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  <c r="AG118" s="6"/>
      <c r="AH118" s="6"/>
      <c r="AI118" s="6"/>
      <c r="AJ118" s="6"/>
    </row>
    <row r="119" spans="1:36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  <c r="AG119" s="6"/>
      <c r="AH119" s="6"/>
      <c r="AI119" s="6"/>
      <c r="AJ119" s="6"/>
    </row>
    <row r="120" spans="1:36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  <c r="AG120" s="6"/>
      <c r="AH120" s="6"/>
      <c r="AI120" s="6"/>
      <c r="AJ120" s="6"/>
    </row>
    <row r="121" spans="1:36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  <c r="AG121" s="6"/>
      <c r="AH121" s="6"/>
      <c r="AI121" s="6"/>
      <c r="AJ121" s="6"/>
    </row>
    <row r="122" spans="1:36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  <c r="AG122" s="6"/>
      <c r="AH122" s="6"/>
      <c r="AI122" s="6"/>
      <c r="AJ122" s="6"/>
    </row>
    <row r="123" spans="1:36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  <c r="AG123" s="6"/>
      <c r="AH123" s="6"/>
      <c r="AI123" s="6"/>
      <c r="AJ123" s="6"/>
    </row>
    <row r="124" spans="1:36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  <c r="AG124" s="6"/>
      <c r="AH124" s="6"/>
      <c r="AI124" s="6"/>
      <c r="AJ124" s="6"/>
    </row>
    <row r="125" spans="1:36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  <c r="AG125" s="6"/>
      <c r="AH125" s="6"/>
      <c r="AI125" s="6"/>
      <c r="AJ125" s="6"/>
    </row>
    <row r="126" spans="1:36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  <c r="AG126" s="6"/>
      <c r="AH126" s="6"/>
      <c r="AI126" s="6"/>
      <c r="AJ126" s="6"/>
    </row>
    <row r="127" spans="1:36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  <c r="AG127" s="6"/>
      <c r="AH127" s="6"/>
      <c r="AI127" s="6"/>
      <c r="AJ127" s="6"/>
    </row>
    <row r="128" spans="1:36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  <c r="AG128" s="6"/>
      <c r="AH128" s="6"/>
      <c r="AI128" s="6"/>
      <c r="AJ128" s="6"/>
    </row>
    <row r="129" spans="1:36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  <c r="AG129" s="6"/>
      <c r="AH129" s="6"/>
      <c r="AI129" s="6"/>
      <c r="AJ129" s="6"/>
    </row>
    <row r="130" spans="1:36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  <c r="AG130" s="6"/>
      <c r="AH130" s="6"/>
      <c r="AI130" s="6"/>
      <c r="AJ130" s="6"/>
    </row>
    <row r="131" spans="1:36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  <c r="AG131" s="6"/>
      <c r="AH131" s="6"/>
      <c r="AI131" s="6"/>
      <c r="AJ131" s="6"/>
    </row>
    <row r="132" spans="1:36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  <c r="AG132" s="6"/>
      <c r="AH132" s="6"/>
      <c r="AI132" s="6"/>
      <c r="AJ132" s="6"/>
    </row>
    <row r="133" spans="1:36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  <c r="AG133" s="6"/>
      <c r="AH133" s="6"/>
      <c r="AI133" s="6"/>
      <c r="AJ133" s="6"/>
    </row>
    <row r="134" spans="1:36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  <c r="AG134" s="6"/>
      <c r="AH134" s="6"/>
      <c r="AI134" s="6"/>
      <c r="AJ134" s="6"/>
    </row>
    <row r="135" spans="1:36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  <c r="AG135" s="6"/>
      <c r="AH135" s="6"/>
      <c r="AI135" s="6"/>
      <c r="AJ135" s="6"/>
    </row>
    <row r="136" spans="1:36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  <c r="AG136" s="6"/>
      <c r="AH136" s="6"/>
      <c r="AI136" s="6"/>
      <c r="AJ136" s="6"/>
    </row>
    <row r="137" spans="1:36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  <c r="AG137" s="6"/>
      <c r="AH137" s="6"/>
      <c r="AI137" s="6"/>
      <c r="AJ137" s="6"/>
    </row>
    <row r="138" spans="1:36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  <c r="AG138" s="6"/>
      <c r="AH138" s="6"/>
      <c r="AI138" s="6"/>
      <c r="AJ138" s="6"/>
    </row>
    <row r="139" spans="1:36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  <c r="AG139" s="6"/>
      <c r="AH139" s="6"/>
      <c r="AI139" s="6"/>
      <c r="AJ139" s="6"/>
    </row>
    <row r="140" spans="1:36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  <c r="AG140" s="6"/>
      <c r="AH140" s="6"/>
      <c r="AI140" s="6"/>
      <c r="AJ140" s="6"/>
    </row>
    <row r="141" spans="1:36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  <c r="AG141" s="6"/>
      <c r="AH141" s="6"/>
      <c r="AI141" s="6"/>
      <c r="AJ141" s="6"/>
    </row>
    <row r="142" spans="1:36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  <c r="AG142" s="6"/>
      <c r="AH142" s="6"/>
      <c r="AI142" s="6"/>
      <c r="AJ142" s="6"/>
    </row>
    <row r="143" spans="1:36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  <c r="AG143" s="6"/>
      <c r="AH143" s="6"/>
      <c r="AI143" s="6"/>
      <c r="AJ143" s="6"/>
    </row>
    <row r="144" spans="1:36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  <c r="AG144" s="6"/>
      <c r="AH144" s="6"/>
      <c r="AI144" s="6"/>
      <c r="AJ144" s="6"/>
    </row>
    <row r="145" spans="1:36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  <c r="AG145" s="6"/>
      <c r="AH145" s="6"/>
      <c r="AI145" s="6"/>
      <c r="AJ145" s="6"/>
    </row>
    <row r="146" spans="1:36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  <c r="AG146" s="6"/>
      <c r="AH146" s="6"/>
      <c r="AI146" s="6"/>
      <c r="AJ146" s="6"/>
    </row>
    <row r="147" spans="1:36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  <c r="AG147" s="6"/>
      <c r="AH147" s="6"/>
      <c r="AI147" s="6"/>
      <c r="AJ147" s="6"/>
    </row>
    <row r="148" spans="1:36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  <c r="AG148" s="6"/>
      <c r="AH148" s="6"/>
      <c r="AI148" s="6"/>
      <c r="AJ148" s="6"/>
    </row>
    <row r="149" spans="1:36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  <c r="AG149" s="6"/>
      <c r="AH149" s="6"/>
      <c r="AI149" s="6"/>
      <c r="AJ149" s="6"/>
    </row>
    <row r="150" spans="1:36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  <c r="AG150" s="6"/>
      <c r="AH150" s="6"/>
      <c r="AI150" s="6"/>
      <c r="AJ150" s="6"/>
    </row>
    <row r="151" spans="1:36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  <c r="AG151" s="6"/>
      <c r="AH151" s="6"/>
      <c r="AI151" s="6"/>
      <c r="AJ151" s="6"/>
    </row>
    <row r="152" spans="1:36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  <c r="AG152" s="6"/>
      <c r="AH152" s="6"/>
      <c r="AI152" s="6"/>
      <c r="AJ152" s="6"/>
    </row>
    <row r="153" spans="1:36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  <c r="AG153" s="6"/>
      <c r="AH153" s="6"/>
      <c r="AI153" s="6"/>
      <c r="AJ153" s="6"/>
    </row>
    <row r="154" spans="1:36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  <c r="AG154" s="6"/>
      <c r="AH154" s="6"/>
      <c r="AI154" s="6"/>
      <c r="AJ154" s="6"/>
    </row>
    <row r="155" spans="1:36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  <c r="AG155" s="6"/>
      <c r="AH155" s="6"/>
      <c r="AI155" s="6"/>
      <c r="AJ155" s="6"/>
    </row>
    <row r="156" spans="1:36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  <c r="AG156" s="6"/>
      <c r="AH156" s="6"/>
      <c r="AI156" s="6"/>
      <c r="AJ156" s="6"/>
    </row>
    <row r="157" spans="1:36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  <c r="AG157" s="6"/>
      <c r="AH157" s="6"/>
      <c r="AI157" s="6"/>
      <c r="AJ157" s="6"/>
    </row>
    <row r="158" spans="1:36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  <c r="AG158" s="6"/>
      <c r="AH158" s="6"/>
      <c r="AI158" s="6"/>
      <c r="AJ158" s="6"/>
    </row>
    <row r="159" spans="1:36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  <c r="AG159" s="6"/>
      <c r="AH159" s="6"/>
      <c r="AI159" s="6"/>
      <c r="AJ159" s="6"/>
    </row>
    <row r="160" spans="1:36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  <c r="AG160" s="6"/>
      <c r="AH160" s="6"/>
      <c r="AI160" s="6"/>
      <c r="AJ160" s="6"/>
    </row>
    <row r="161" spans="1:36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  <c r="AG161" s="6"/>
      <c r="AH161" s="6"/>
      <c r="AI161" s="6"/>
      <c r="AJ161" s="6"/>
    </row>
    <row r="162" spans="1:36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  <c r="AG162" s="6"/>
      <c r="AH162" s="6"/>
      <c r="AI162" s="6"/>
      <c r="AJ162" s="6"/>
    </row>
    <row r="163" spans="1:36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  <c r="AG163" s="6"/>
      <c r="AH163" s="6"/>
      <c r="AI163" s="6"/>
      <c r="AJ163" s="6"/>
    </row>
    <row r="164" spans="1:36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  <c r="AG164" s="6"/>
      <c r="AH164" s="6"/>
      <c r="AI164" s="6"/>
      <c r="AJ164" s="6"/>
    </row>
    <row r="165" spans="1:36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  <c r="AG165" s="6"/>
      <c r="AH165" s="6"/>
      <c r="AI165" s="6"/>
      <c r="AJ165" s="6"/>
    </row>
    <row r="166" spans="1:36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  <c r="AG166" s="6"/>
      <c r="AH166" s="6"/>
      <c r="AI166" s="6"/>
      <c r="AJ166" s="6"/>
    </row>
    <row r="167" spans="1:36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  <c r="AG167" s="6"/>
      <c r="AH167" s="6"/>
      <c r="AI167" s="6"/>
      <c r="AJ167" s="6"/>
    </row>
    <row r="168" spans="1:36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  <c r="AG168" s="6"/>
      <c r="AH168" s="6"/>
      <c r="AI168" s="6"/>
      <c r="AJ168" s="6"/>
    </row>
    <row r="169" spans="1:36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  <c r="AG169" s="6"/>
      <c r="AH169" s="6"/>
      <c r="AI169" s="6"/>
      <c r="AJ169" s="6"/>
    </row>
    <row r="170" spans="1:36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  <c r="AG170" s="6"/>
      <c r="AH170" s="6"/>
      <c r="AI170" s="6"/>
      <c r="AJ170" s="6"/>
    </row>
    <row r="171" spans="1:36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  <c r="AG171" s="6"/>
      <c r="AH171" s="6"/>
      <c r="AI171" s="6"/>
      <c r="AJ171" s="6"/>
    </row>
    <row r="172" spans="1:36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  <c r="AG172" s="6"/>
      <c r="AH172" s="6"/>
      <c r="AI172" s="6"/>
      <c r="AJ172" s="6"/>
    </row>
    <row r="173" spans="1:36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  <c r="AG173" s="6"/>
      <c r="AH173" s="6"/>
      <c r="AI173" s="6"/>
      <c r="AJ173" s="6"/>
    </row>
    <row r="174" spans="1:36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  <c r="AG174" s="6"/>
      <c r="AH174" s="6"/>
      <c r="AI174" s="6"/>
      <c r="AJ174" s="6"/>
    </row>
    <row r="175" spans="1:36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  <c r="AG175" s="6"/>
      <c r="AH175" s="6"/>
      <c r="AI175" s="6"/>
      <c r="AJ175" s="6"/>
    </row>
    <row r="176" spans="1:36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  <c r="AG176" s="6"/>
      <c r="AH176" s="6"/>
      <c r="AI176" s="6"/>
      <c r="AJ176" s="6"/>
    </row>
    <row r="177" spans="1:36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  <c r="AG177" s="6"/>
      <c r="AH177" s="6"/>
      <c r="AI177" s="6"/>
      <c r="AJ177" s="6"/>
    </row>
    <row r="178" spans="1:36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  <c r="AG178" s="6"/>
      <c r="AH178" s="6"/>
      <c r="AI178" s="6"/>
      <c r="AJ178" s="6"/>
    </row>
    <row r="179" spans="1:36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  <c r="AG179" s="6"/>
      <c r="AH179" s="6"/>
      <c r="AI179" s="6"/>
      <c r="AJ179" s="6"/>
    </row>
    <row r="180" spans="1:36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  <c r="AG180" s="6"/>
      <c r="AH180" s="6"/>
      <c r="AI180" s="6"/>
      <c r="AJ180" s="6"/>
    </row>
    <row r="181" spans="1:36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  <c r="AG181" s="6"/>
      <c r="AH181" s="6"/>
      <c r="AI181" s="6"/>
      <c r="AJ181" s="6"/>
    </row>
    <row r="182" spans="1:36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  <c r="AG182" s="6"/>
      <c r="AH182" s="6"/>
      <c r="AI182" s="6"/>
      <c r="AJ182" s="6"/>
    </row>
    <row r="183" spans="1:36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  <c r="AG183" s="6"/>
      <c r="AH183" s="6"/>
      <c r="AI183" s="6"/>
      <c r="AJ183" s="6"/>
    </row>
    <row r="184" spans="1:36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  <c r="AG184" s="6"/>
      <c r="AH184" s="6"/>
      <c r="AI184" s="6"/>
      <c r="AJ184" s="6"/>
    </row>
    <row r="185" spans="1:36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  <c r="AG185" s="6"/>
      <c r="AH185" s="6"/>
      <c r="AI185" s="6"/>
      <c r="AJ185" s="6"/>
    </row>
    <row r="186" spans="1:36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  <c r="AG186" s="6"/>
      <c r="AH186" s="6"/>
      <c r="AI186" s="6"/>
      <c r="AJ186" s="6"/>
    </row>
    <row r="187" spans="1:36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  <c r="AG187" s="6"/>
      <c r="AH187" s="6"/>
      <c r="AI187" s="6"/>
      <c r="AJ187" s="6"/>
    </row>
    <row r="188" spans="1:36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  <c r="AG188" s="6"/>
      <c r="AH188" s="6"/>
      <c r="AI188" s="6"/>
      <c r="AJ188" s="6"/>
    </row>
    <row r="189" spans="1:36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  <c r="AG189" s="6"/>
      <c r="AH189" s="6"/>
      <c r="AI189" s="6"/>
      <c r="AJ189" s="6"/>
    </row>
    <row r="190" spans="1:36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  <c r="AG190" s="6"/>
      <c r="AH190" s="6"/>
      <c r="AI190" s="6"/>
      <c r="AJ190" s="6"/>
    </row>
    <row r="191" spans="1:36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  <c r="AG191" s="6"/>
      <c r="AH191" s="6"/>
      <c r="AI191" s="6"/>
      <c r="AJ191" s="6"/>
    </row>
    <row r="192" spans="1:36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  <c r="AG192" s="6"/>
      <c r="AH192" s="6"/>
      <c r="AI192" s="6"/>
      <c r="AJ192" s="6"/>
    </row>
    <row r="193" spans="1:36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  <c r="AG193" s="6"/>
      <c r="AH193" s="6"/>
      <c r="AI193" s="6"/>
      <c r="AJ193" s="6"/>
    </row>
    <row r="194" spans="1:36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  <c r="AG194" s="6"/>
      <c r="AH194" s="6"/>
      <c r="AI194" s="6"/>
      <c r="AJ194" s="6"/>
    </row>
    <row r="195" spans="1:36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  <c r="AG195" s="6"/>
      <c r="AH195" s="6"/>
      <c r="AI195" s="6"/>
      <c r="AJ195" s="6"/>
    </row>
    <row r="196" spans="1:36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  <c r="AG196" s="6"/>
      <c r="AH196" s="6"/>
      <c r="AI196" s="6"/>
      <c r="AJ196" s="6"/>
    </row>
    <row r="197" spans="1:36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  <c r="AG197" s="6"/>
      <c r="AH197" s="6"/>
      <c r="AI197" s="6"/>
      <c r="AJ197" s="6"/>
    </row>
    <row r="198" spans="1:36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  <c r="AG198" s="6"/>
      <c r="AH198" s="6"/>
      <c r="AI198" s="6"/>
      <c r="AJ198" s="6"/>
    </row>
    <row r="199" spans="1:36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  <c r="AG199" s="6"/>
      <c r="AH199" s="6"/>
      <c r="AI199" s="6"/>
      <c r="AJ199" s="6"/>
    </row>
    <row r="200" spans="1:36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  <c r="AG200" s="6"/>
      <c r="AH200" s="6"/>
      <c r="AI200" s="6"/>
      <c r="AJ200" s="6"/>
    </row>
    <row r="201" spans="1:36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  <c r="AG201" s="6"/>
      <c r="AH201" s="6"/>
      <c r="AI201" s="6"/>
      <c r="AJ201" s="6"/>
    </row>
    <row r="202" spans="1:36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  <c r="AG202" s="6"/>
      <c r="AH202" s="6"/>
      <c r="AI202" s="6"/>
      <c r="AJ202" s="6"/>
    </row>
    <row r="203" spans="1:36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  <c r="AG203" s="6"/>
      <c r="AH203" s="6"/>
      <c r="AI203" s="6"/>
      <c r="AJ203" s="6"/>
    </row>
    <row r="204" spans="1:36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  <c r="AG204" s="6"/>
      <c r="AH204" s="6"/>
      <c r="AI204" s="6"/>
      <c r="AJ204" s="6"/>
    </row>
    <row r="205" spans="1:36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  <c r="AG205" s="6"/>
      <c r="AH205" s="6"/>
      <c r="AI205" s="6"/>
      <c r="AJ205" s="6"/>
    </row>
    <row r="206" spans="1:36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  <c r="AG206" s="6"/>
      <c r="AH206" s="6"/>
      <c r="AI206" s="6"/>
      <c r="AJ206" s="6"/>
    </row>
    <row r="207" spans="1:36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  <c r="AG207" s="6"/>
      <c r="AH207" s="6"/>
      <c r="AI207" s="6"/>
      <c r="AJ207" s="6"/>
    </row>
    <row r="208" spans="1:36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  <c r="AG208" s="6"/>
      <c r="AH208" s="6"/>
      <c r="AI208" s="6"/>
      <c r="AJ208" s="6"/>
    </row>
    <row r="209" spans="1:36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  <c r="AG209" s="6"/>
      <c r="AH209" s="6"/>
      <c r="AI209" s="6"/>
      <c r="AJ209" s="6"/>
    </row>
    <row r="210" spans="1:36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  <c r="AG210" s="6"/>
      <c r="AH210" s="6"/>
      <c r="AI210" s="6"/>
      <c r="AJ210" s="6"/>
    </row>
    <row r="211" spans="1:36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  <c r="AG211" s="6"/>
      <c r="AH211" s="6"/>
      <c r="AI211" s="6"/>
      <c r="AJ211" s="6"/>
    </row>
    <row r="212" spans="1:36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  <c r="AG212" s="6"/>
      <c r="AH212" s="6"/>
      <c r="AI212" s="6"/>
      <c r="AJ212" s="6"/>
    </row>
    <row r="213" spans="1:36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  <c r="AG213" s="6"/>
      <c r="AH213" s="6"/>
      <c r="AI213" s="6"/>
      <c r="AJ213" s="6"/>
    </row>
    <row r="214" spans="1:36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  <c r="AG214" s="6"/>
      <c r="AH214" s="6"/>
      <c r="AI214" s="6"/>
      <c r="AJ214" s="6"/>
    </row>
    <row r="215" spans="1:36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  <c r="AG215" s="6"/>
      <c r="AH215" s="6"/>
      <c r="AI215" s="6"/>
      <c r="AJ215" s="6"/>
    </row>
    <row r="216" spans="1:36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  <c r="AG216" s="6"/>
      <c r="AH216" s="6"/>
      <c r="AI216" s="6"/>
      <c r="AJ216" s="6"/>
    </row>
    <row r="217" spans="1:36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  <c r="AG217" s="6"/>
      <c r="AH217" s="6"/>
      <c r="AI217" s="6"/>
      <c r="AJ217" s="6"/>
    </row>
    <row r="218" spans="1:36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  <c r="AG218" s="6"/>
      <c r="AH218" s="6"/>
      <c r="AI218" s="6"/>
      <c r="AJ218" s="6"/>
    </row>
    <row r="219" spans="1:36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  <c r="AG219" s="6"/>
      <c r="AH219" s="6"/>
      <c r="AI219" s="6"/>
      <c r="AJ219" s="6"/>
    </row>
    <row r="220" spans="1:36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  <c r="AG220" s="6"/>
      <c r="AH220" s="6"/>
      <c r="AI220" s="6"/>
      <c r="AJ220" s="6"/>
    </row>
    <row r="221" spans="1:36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  <c r="AG221" s="6"/>
      <c r="AH221" s="6"/>
      <c r="AI221" s="6"/>
      <c r="AJ221" s="6"/>
    </row>
    <row r="222" spans="1:36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  <c r="AG222" s="6"/>
      <c r="AH222" s="6"/>
      <c r="AI222" s="6"/>
      <c r="AJ222" s="6"/>
    </row>
    <row r="223" spans="1:36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  <c r="AG223" s="6"/>
      <c r="AH223" s="6"/>
      <c r="AI223" s="6"/>
      <c r="AJ223" s="6"/>
    </row>
    <row r="224" spans="1:36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  <c r="AG224" s="6"/>
      <c r="AH224" s="6"/>
      <c r="AI224" s="6"/>
      <c r="AJ224" s="6"/>
    </row>
    <row r="225" spans="1:36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  <c r="AG225" s="6"/>
      <c r="AH225" s="6"/>
      <c r="AI225" s="6"/>
      <c r="AJ225" s="6"/>
    </row>
    <row r="226" spans="1:36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  <c r="AG226" s="6"/>
      <c r="AH226" s="6"/>
      <c r="AI226" s="6"/>
      <c r="AJ226" s="6"/>
    </row>
    <row r="227" spans="1:36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  <c r="AG227" s="6"/>
      <c r="AH227" s="6"/>
      <c r="AI227" s="6"/>
      <c r="AJ227" s="6"/>
    </row>
    <row r="228" spans="1:36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  <c r="AG228" s="6"/>
      <c r="AH228" s="6"/>
      <c r="AI228" s="6"/>
      <c r="AJ228" s="6"/>
    </row>
    <row r="229" spans="1:36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  <c r="AG229" s="6"/>
      <c r="AH229" s="6"/>
      <c r="AI229" s="6"/>
      <c r="AJ229" s="6"/>
    </row>
    <row r="230" spans="1:36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  <c r="AG230" s="6"/>
      <c r="AH230" s="6"/>
      <c r="AI230" s="6"/>
      <c r="AJ230" s="6"/>
    </row>
    <row r="231" spans="1:36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  <c r="AG231" s="6"/>
      <c r="AH231" s="6"/>
      <c r="AI231" s="6"/>
      <c r="AJ231" s="6"/>
    </row>
    <row r="232" spans="1:36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  <c r="AG232" s="6"/>
      <c r="AH232" s="6"/>
      <c r="AI232" s="6"/>
      <c r="AJ232" s="6"/>
    </row>
    <row r="233" spans="1:36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  <c r="AG233" s="6"/>
      <c r="AH233" s="6"/>
      <c r="AI233" s="6"/>
      <c r="AJ233" s="6"/>
    </row>
    <row r="234" spans="1:36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  <c r="AG234" s="6"/>
      <c r="AH234" s="6"/>
      <c r="AI234" s="6"/>
      <c r="AJ234" s="6"/>
    </row>
    <row r="235" spans="1:36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  <c r="AG235" s="6"/>
      <c r="AH235" s="6"/>
      <c r="AI235" s="6"/>
      <c r="AJ235" s="6"/>
    </row>
    <row r="236" spans="1:36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  <c r="AG236" s="6"/>
      <c r="AH236" s="6"/>
      <c r="AI236" s="6"/>
      <c r="AJ236" s="6"/>
    </row>
    <row r="237" spans="1:36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  <c r="AG237" s="6"/>
      <c r="AH237" s="6"/>
      <c r="AI237" s="6"/>
      <c r="AJ237" s="6"/>
    </row>
    <row r="238" spans="1:36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  <c r="AG238" s="6"/>
      <c r="AH238" s="6"/>
      <c r="AI238" s="6"/>
      <c r="AJ238" s="6"/>
    </row>
    <row r="239" spans="1:36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  <c r="AG239" s="6"/>
      <c r="AH239" s="6"/>
      <c r="AI239" s="6"/>
      <c r="AJ239" s="6"/>
    </row>
    <row r="240" spans="1:36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  <c r="AG240" s="6"/>
      <c r="AH240" s="6"/>
      <c r="AI240" s="6"/>
      <c r="AJ240" s="6"/>
    </row>
    <row r="241" spans="1:36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  <c r="AG241" s="6"/>
      <c r="AH241" s="6"/>
      <c r="AI241" s="6"/>
      <c r="AJ241" s="6"/>
    </row>
    <row r="242" spans="1:36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  <c r="AG242" s="6"/>
      <c r="AH242" s="6"/>
      <c r="AI242" s="6"/>
      <c r="AJ242" s="6"/>
    </row>
    <row r="243" spans="1:36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  <c r="AG243" s="6"/>
      <c r="AH243" s="6"/>
      <c r="AI243" s="6"/>
      <c r="AJ243" s="6"/>
    </row>
    <row r="244" spans="1:36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  <c r="AG244" s="6"/>
      <c r="AH244" s="6"/>
      <c r="AI244" s="6"/>
      <c r="AJ244" s="6"/>
    </row>
    <row r="245" spans="1:36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  <c r="AG245" s="6"/>
      <c r="AH245" s="6"/>
      <c r="AI245" s="6"/>
      <c r="AJ245" s="6"/>
    </row>
    <row r="246" spans="1:36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  <c r="AG246" s="6"/>
      <c r="AH246" s="6"/>
      <c r="AI246" s="6"/>
      <c r="AJ246" s="6"/>
    </row>
    <row r="247" spans="1:36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  <c r="AG247" s="6"/>
      <c r="AH247" s="6"/>
      <c r="AI247" s="6"/>
      <c r="AJ247" s="6"/>
    </row>
    <row r="248" spans="1:36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  <c r="AG248" s="6"/>
      <c r="AH248" s="6"/>
      <c r="AI248" s="6"/>
      <c r="AJ248" s="6"/>
    </row>
    <row r="249" spans="1:36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  <c r="AG249" s="6"/>
      <c r="AH249" s="6"/>
      <c r="AI249" s="6"/>
      <c r="AJ249" s="6"/>
    </row>
    <row r="250" spans="1:36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  <c r="AG250" s="6"/>
      <c r="AH250" s="6"/>
      <c r="AI250" s="6"/>
      <c r="AJ250" s="6"/>
    </row>
    <row r="251" spans="1:36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  <c r="AG251" s="6"/>
      <c r="AH251" s="6"/>
      <c r="AI251" s="6"/>
      <c r="AJ251" s="6"/>
    </row>
    <row r="252" spans="1:36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  <c r="AG252" s="6"/>
      <c r="AH252" s="6"/>
      <c r="AI252" s="6"/>
      <c r="AJ252" s="6"/>
    </row>
    <row r="253" spans="1:36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  <c r="AG253" s="6"/>
      <c r="AH253" s="6"/>
      <c r="AI253" s="6"/>
      <c r="AJ253" s="6"/>
    </row>
    <row r="254" spans="1:36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  <c r="AG254" s="6"/>
      <c r="AH254" s="6"/>
      <c r="AI254" s="6"/>
      <c r="AJ254" s="6"/>
    </row>
    <row r="255" spans="1:36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  <c r="AG255" s="6"/>
      <c r="AH255" s="6"/>
      <c r="AI255" s="6"/>
      <c r="AJ255" s="6"/>
    </row>
    <row r="256" spans="1:36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  <c r="AG256" s="6"/>
      <c r="AH256" s="6"/>
      <c r="AI256" s="6"/>
      <c r="AJ256" s="6"/>
    </row>
    <row r="257" spans="1:36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  <c r="AG257" s="6"/>
      <c r="AH257" s="6"/>
      <c r="AI257" s="6"/>
      <c r="AJ257" s="6"/>
    </row>
    <row r="258" spans="1:36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  <c r="AG258" s="6"/>
      <c r="AH258" s="6"/>
      <c r="AI258" s="6"/>
      <c r="AJ258" s="6"/>
    </row>
    <row r="259" spans="1:36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  <c r="AG259" s="6"/>
      <c r="AH259" s="6"/>
      <c r="AI259" s="6"/>
      <c r="AJ259" s="6"/>
    </row>
    <row r="260" spans="1:36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  <c r="AG260" s="6"/>
      <c r="AH260" s="6"/>
      <c r="AI260" s="6"/>
      <c r="AJ260" s="6"/>
    </row>
    <row r="261" spans="1:36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  <c r="AG261" s="6"/>
      <c r="AH261" s="6"/>
      <c r="AI261" s="6"/>
      <c r="AJ261" s="6"/>
    </row>
    <row r="262" spans="1:36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  <c r="AG262" s="6"/>
      <c r="AH262" s="6"/>
      <c r="AI262" s="6"/>
      <c r="AJ262" s="6"/>
    </row>
    <row r="263" spans="1:36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  <c r="AG263" s="6"/>
      <c r="AH263" s="6"/>
      <c r="AI263" s="6"/>
      <c r="AJ263" s="6"/>
    </row>
    <row r="264" spans="1:36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  <c r="AG264" s="6"/>
      <c r="AH264" s="6"/>
      <c r="AI264" s="6"/>
      <c r="AJ264" s="6"/>
    </row>
    <row r="265" spans="1:36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  <c r="AG265" s="6"/>
      <c r="AH265" s="6"/>
      <c r="AI265" s="6"/>
      <c r="AJ265" s="6"/>
    </row>
    <row r="266" spans="1:36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  <c r="AG266" s="6"/>
      <c r="AH266" s="6"/>
      <c r="AI266" s="6"/>
      <c r="AJ266" s="6"/>
    </row>
    <row r="267" spans="1:36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  <c r="AG267" s="6"/>
      <c r="AH267" s="6"/>
      <c r="AI267" s="6"/>
      <c r="AJ267" s="6"/>
    </row>
    <row r="268" spans="1:36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  <c r="AG268" s="6"/>
      <c r="AH268" s="6"/>
      <c r="AI268" s="6"/>
      <c r="AJ268" s="6"/>
    </row>
    <row r="269" spans="1:36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  <c r="AG269" s="6"/>
      <c r="AH269" s="6"/>
      <c r="AI269" s="6"/>
      <c r="AJ269" s="6"/>
    </row>
    <row r="270" spans="1:36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  <c r="AG270" s="6"/>
      <c r="AH270" s="6"/>
      <c r="AI270" s="6"/>
      <c r="AJ270" s="6"/>
    </row>
    <row r="271" spans="1:36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  <c r="AG271" s="6"/>
      <c r="AH271" s="6"/>
      <c r="AI271" s="6"/>
      <c r="AJ271" s="6"/>
    </row>
    <row r="272" spans="1:36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  <c r="AG272" s="6"/>
      <c r="AH272" s="6"/>
      <c r="AI272" s="6"/>
      <c r="AJ272" s="6"/>
    </row>
    <row r="273" spans="1:36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  <c r="AG273" s="6"/>
      <c r="AH273" s="6"/>
      <c r="AI273" s="6"/>
      <c r="AJ273" s="6"/>
    </row>
    <row r="274" spans="1:36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  <c r="AG274" s="6"/>
      <c r="AH274" s="6"/>
      <c r="AI274" s="6"/>
      <c r="AJ274" s="6"/>
    </row>
    <row r="275" spans="1:36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  <c r="AG275" s="6"/>
      <c r="AH275" s="6"/>
      <c r="AI275" s="6"/>
      <c r="AJ275" s="6"/>
    </row>
    <row r="276" spans="1:36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  <c r="AG276" s="6"/>
      <c r="AH276" s="6"/>
      <c r="AI276" s="6"/>
      <c r="AJ276" s="6"/>
    </row>
    <row r="277" spans="1:36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  <c r="AG277" s="6"/>
      <c r="AH277" s="6"/>
      <c r="AI277" s="6"/>
      <c r="AJ277" s="6"/>
    </row>
    <row r="278" spans="1:36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  <c r="AG278" s="6"/>
      <c r="AH278" s="6"/>
      <c r="AI278" s="6"/>
      <c r="AJ278" s="6"/>
    </row>
    <row r="279" spans="1:36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  <c r="AG279" s="6"/>
      <c r="AH279" s="6"/>
      <c r="AI279" s="6"/>
      <c r="AJ279" s="6"/>
    </row>
    <row r="280" spans="1:36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  <c r="AG280" s="6"/>
      <c r="AH280" s="6"/>
      <c r="AI280" s="6"/>
      <c r="AJ280" s="6"/>
    </row>
    <row r="281" spans="1:36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  <c r="AG281" s="6"/>
      <c r="AH281" s="6"/>
      <c r="AI281" s="6"/>
      <c r="AJ281" s="6"/>
    </row>
    <row r="282" spans="1:36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  <c r="AG282" s="6"/>
      <c r="AH282" s="6"/>
      <c r="AI282" s="6"/>
      <c r="AJ282" s="6"/>
    </row>
    <row r="283" spans="1:36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  <c r="AG283" s="6"/>
      <c r="AH283" s="6"/>
      <c r="AI283" s="6"/>
      <c r="AJ283" s="6"/>
    </row>
    <row r="284" spans="1:36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  <c r="AG284" s="6"/>
      <c r="AH284" s="6"/>
      <c r="AI284" s="6"/>
      <c r="AJ284" s="6"/>
    </row>
    <row r="285" spans="1:36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  <c r="AG285" s="6"/>
      <c r="AH285" s="6"/>
      <c r="AI285" s="6"/>
      <c r="AJ285" s="6"/>
    </row>
    <row r="286" spans="1:36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  <c r="AG286" s="6"/>
      <c r="AH286" s="6"/>
      <c r="AI286" s="6"/>
      <c r="AJ286" s="6"/>
    </row>
    <row r="287" spans="1:36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  <c r="AG287" s="6"/>
      <c r="AH287" s="6"/>
      <c r="AI287" s="6"/>
      <c r="AJ287" s="6"/>
    </row>
    <row r="288" spans="1:36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  <c r="AG288" s="6"/>
      <c r="AH288" s="6"/>
      <c r="AI288" s="6"/>
      <c r="AJ288" s="6"/>
    </row>
    <row r="289" spans="1:36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  <c r="AG289" s="6"/>
      <c r="AH289" s="6"/>
      <c r="AI289" s="6"/>
      <c r="AJ289" s="6"/>
    </row>
    <row r="290" spans="1:36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  <c r="AG290" s="6"/>
      <c r="AH290" s="6"/>
      <c r="AI290" s="6"/>
      <c r="AJ290" s="6"/>
    </row>
    <row r="291" spans="1:36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  <c r="AG291" s="6"/>
      <c r="AH291" s="6"/>
      <c r="AI291" s="6"/>
      <c r="AJ291" s="6"/>
    </row>
    <row r="292" spans="1:36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  <c r="AG292" s="6"/>
      <c r="AH292" s="6"/>
      <c r="AI292" s="6"/>
      <c r="AJ292" s="6"/>
    </row>
    <row r="293" spans="1:36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  <c r="AG293" s="6"/>
      <c r="AH293" s="6"/>
      <c r="AI293" s="6"/>
      <c r="AJ293" s="6"/>
    </row>
    <row r="294" spans="1:36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  <c r="AG294" s="6"/>
      <c r="AH294" s="6"/>
      <c r="AI294" s="6"/>
      <c r="AJ294" s="6"/>
    </row>
    <row r="295" spans="1:36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  <c r="AG295" s="6"/>
      <c r="AH295" s="6"/>
      <c r="AI295" s="6"/>
      <c r="AJ295" s="6"/>
    </row>
    <row r="296" spans="1:36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  <c r="AG296" s="6"/>
      <c r="AH296" s="6"/>
      <c r="AI296" s="6"/>
      <c r="AJ296" s="6"/>
    </row>
    <row r="297" spans="1:36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  <c r="AG297" s="6"/>
      <c r="AH297" s="6"/>
      <c r="AI297" s="6"/>
      <c r="AJ297" s="6"/>
    </row>
    <row r="298" spans="1:36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  <c r="AG298" s="6"/>
      <c r="AH298" s="6"/>
      <c r="AI298" s="6"/>
      <c r="AJ298" s="6"/>
    </row>
    <row r="299" spans="1:36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  <c r="AG299" s="6"/>
      <c r="AH299" s="6"/>
      <c r="AI299" s="6"/>
      <c r="AJ299" s="6"/>
    </row>
    <row r="300" spans="1:36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  <c r="AG300" s="6"/>
      <c r="AH300" s="6"/>
      <c r="AI300" s="6"/>
      <c r="AJ300" s="6"/>
    </row>
    <row r="301" spans="1:36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  <c r="AG301" s="6"/>
      <c r="AH301" s="6"/>
      <c r="AI301" s="6"/>
      <c r="AJ301" s="6"/>
    </row>
    <row r="302" spans="1:36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  <c r="AG302" s="6"/>
      <c r="AH302" s="6"/>
      <c r="AI302" s="6"/>
      <c r="AJ302" s="6"/>
    </row>
    <row r="303" spans="1:36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  <c r="AG303" s="6"/>
      <c r="AH303" s="6"/>
      <c r="AI303" s="6"/>
      <c r="AJ303" s="6"/>
    </row>
    <row r="304" spans="1:36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  <c r="AG304" s="6"/>
      <c r="AH304" s="6"/>
      <c r="AI304" s="6"/>
      <c r="AJ304" s="6"/>
    </row>
    <row r="305" spans="1:36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  <c r="AG305" s="6"/>
      <c r="AH305" s="6"/>
      <c r="AI305" s="6"/>
      <c r="AJ305" s="6"/>
    </row>
    <row r="306" spans="1:36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  <c r="AG306" s="6"/>
      <c r="AH306" s="6"/>
      <c r="AI306" s="6"/>
      <c r="AJ306" s="6"/>
    </row>
    <row r="307" spans="1:36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  <c r="AG307" s="6"/>
      <c r="AH307" s="6"/>
      <c r="AI307" s="6"/>
      <c r="AJ307" s="6"/>
    </row>
    <row r="308" spans="1:36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  <c r="AG308" s="6"/>
      <c r="AH308" s="6"/>
      <c r="AI308" s="6"/>
      <c r="AJ308" s="6"/>
    </row>
    <row r="309" spans="1:36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  <c r="AG309" s="6"/>
      <c r="AH309" s="6"/>
      <c r="AI309" s="6"/>
      <c r="AJ309" s="6"/>
    </row>
    <row r="310" spans="1:36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  <c r="AG310" s="6"/>
      <c r="AH310" s="6"/>
      <c r="AI310" s="6"/>
      <c r="AJ310" s="6"/>
    </row>
    <row r="311" spans="1:36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  <c r="AG311" s="6"/>
      <c r="AH311" s="6"/>
      <c r="AI311" s="6"/>
      <c r="AJ311" s="6"/>
    </row>
    <row r="312" spans="1:36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  <c r="AG312" s="6"/>
      <c r="AH312" s="6"/>
      <c r="AI312" s="6"/>
      <c r="AJ312" s="6"/>
    </row>
    <row r="313" spans="1:36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  <c r="AG313" s="6"/>
      <c r="AH313" s="6"/>
      <c r="AI313" s="6"/>
      <c r="AJ313" s="6"/>
    </row>
    <row r="314" spans="1:36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  <c r="AG314" s="6"/>
      <c r="AH314" s="6"/>
      <c r="AI314" s="6"/>
      <c r="AJ314" s="6"/>
    </row>
    <row r="315" spans="1:36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  <c r="AG315" s="6"/>
      <c r="AH315" s="6"/>
      <c r="AI315" s="6"/>
      <c r="AJ315" s="6"/>
    </row>
    <row r="316" spans="1:36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  <c r="AG316" s="6"/>
      <c r="AH316" s="6"/>
      <c r="AI316" s="6"/>
      <c r="AJ316" s="6"/>
    </row>
    <row r="317" spans="1:36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  <c r="AG317" s="6"/>
      <c r="AH317" s="6"/>
      <c r="AI317" s="6"/>
      <c r="AJ317" s="6"/>
    </row>
    <row r="318" spans="1:36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  <c r="AG318" s="6"/>
      <c r="AH318" s="6"/>
      <c r="AI318" s="6"/>
      <c r="AJ318" s="6"/>
    </row>
    <row r="319" spans="1:36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  <c r="AG319" s="6"/>
      <c r="AH319" s="6"/>
      <c r="AI319" s="6"/>
      <c r="AJ319" s="6"/>
    </row>
    <row r="320" spans="1:36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  <c r="AG320" s="6"/>
      <c r="AH320" s="6"/>
      <c r="AI320" s="6"/>
      <c r="AJ320" s="6"/>
    </row>
    <row r="321" spans="1:36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  <c r="AG321" s="6"/>
      <c r="AH321" s="6"/>
      <c r="AI321" s="6"/>
      <c r="AJ321" s="6"/>
    </row>
    <row r="322" spans="1:36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  <c r="AG322" s="6"/>
      <c r="AH322" s="6"/>
      <c r="AI322" s="6"/>
      <c r="AJ322" s="6"/>
    </row>
    <row r="323" spans="1:36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  <c r="AG323" s="6"/>
      <c r="AH323" s="6"/>
      <c r="AI323" s="6"/>
      <c r="AJ323" s="6"/>
    </row>
    <row r="324" spans="1:36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  <c r="AG324" s="6"/>
      <c r="AH324" s="6"/>
      <c r="AI324" s="6"/>
      <c r="AJ324" s="6"/>
    </row>
    <row r="325" spans="1:36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  <c r="AG325" s="6"/>
      <c r="AH325" s="6"/>
      <c r="AI325" s="6"/>
      <c r="AJ325" s="6"/>
    </row>
    <row r="326" spans="1:36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  <c r="AG326" s="6"/>
      <c r="AH326" s="6"/>
      <c r="AI326" s="6"/>
      <c r="AJ326" s="6"/>
    </row>
    <row r="327" spans="1:36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  <c r="AG327" s="6"/>
      <c r="AH327" s="6"/>
      <c r="AI327" s="6"/>
      <c r="AJ327" s="6"/>
    </row>
    <row r="328" spans="1:36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  <c r="AG328" s="6"/>
      <c r="AH328" s="6"/>
      <c r="AI328" s="6"/>
      <c r="AJ328" s="6"/>
    </row>
    <row r="329" spans="1:36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  <c r="AG329" s="6"/>
      <c r="AH329" s="6"/>
      <c r="AI329" s="6"/>
      <c r="AJ329" s="6"/>
    </row>
    <row r="330" spans="1:36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  <c r="AG330" s="6"/>
      <c r="AH330" s="6"/>
      <c r="AI330" s="6"/>
      <c r="AJ330" s="6"/>
    </row>
    <row r="331" spans="1:36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  <c r="AG331" s="6"/>
      <c r="AH331" s="6"/>
      <c r="AI331" s="6"/>
      <c r="AJ331" s="6"/>
    </row>
    <row r="332" spans="1:36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  <c r="AG332" s="6"/>
      <c r="AH332" s="6"/>
      <c r="AI332" s="6"/>
      <c r="AJ332" s="6"/>
    </row>
    <row r="333" spans="1:36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  <c r="AG333" s="6"/>
      <c r="AH333" s="6"/>
      <c r="AI333" s="6"/>
      <c r="AJ333" s="6"/>
    </row>
    <row r="334" spans="1:36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  <c r="AG334" s="6"/>
      <c r="AH334" s="6"/>
      <c r="AI334" s="6"/>
      <c r="AJ334" s="6"/>
    </row>
    <row r="335" spans="1:36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  <c r="AG335" s="6"/>
      <c r="AH335" s="6"/>
      <c r="AI335" s="6"/>
      <c r="AJ335" s="6"/>
    </row>
    <row r="336" spans="1:36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  <c r="AG336" s="6"/>
      <c r="AH336" s="6"/>
      <c r="AI336" s="6"/>
      <c r="AJ336" s="6"/>
    </row>
    <row r="337" spans="1:36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  <c r="AG337" s="6"/>
      <c r="AH337" s="6"/>
      <c r="AI337" s="6"/>
      <c r="AJ337" s="6"/>
    </row>
    <row r="338" spans="1:36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  <c r="AG338" s="6"/>
      <c r="AH338" s="6"/>
      <c r="AI338" s="6"/>
      <c r="AJ338" s="6"/>
    </row>
    <row r="339" spans="1:36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  <c r="AG339" s="6"/>
      <c r="AH339" s="6"/>
      <c r="AI339" s="6"/>
      <c r="AJ339" s="6"/>
    </row>
    <row r="340" spans="1:36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  <c r="AG340" s="6"/>
      <c r="AH340" s="6"/>
      <c r="AI340" s="6"/>
      <c r="AJ340" s="6"/>
    </row>
    <row r="341" spans="1:36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  <c r="AG341" s="6"/>
      <c r="AH341" s="6"/>
      <c r="AI341" s="6"/>
      <c r="AJ341" s="6"/>
    </row>
    <row r="342" spans="1:36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  <c r="AG342" s="6"/>
      <c r="AH342" s="6"/>
      <c r="AI342" s="6"/>
      <c r="AJ342" s="6"/>
    </row>
    <row r="343" spans="1:36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  <c r="AG343" s="6"/>
      <c r="AH343" s="6"/>
      <c r="AI343" s="6"/>
      <c r="AJ343" s="6"/>
    </row>
    <row r="344" spans="1:36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  <c r="AG344" s="6"/>
      <c r="AH344" s="6"/>
      <c r="AI344" s="6"/>
      <c r="AJ344" s="6"/>
    </row>
    <row r="345" spans="1:36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  <c r="AG345" s="6"/>
      <c r="AH345" s="6"/>
      <c r="AI345" s="6"/>
      <c r="AJ345" s="6"/>
    </row>
    <row r="346" spans="1:36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  <c r="AG346" s="6"/>
      <c r="AH346" s="6"/>
      <c r="AI346" s="6"/>
      <c r="AJ346" s="6"/>
    </row>
    <row r="347" spans="1:36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  <c r="AG347" s="6"/>
      <c r="AH347" s="6"/>
      <c r="AI347" s="6"/>
      <c r="AJ347" s="6"/>
    </row>
    <row r="348" spans="1:36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  <c r="AG348" s="6"/>
      <c r="AH348" s="6"/>
      <c r="AI348" s="6"/>
      <c r="AJ348" s="6"/>
    </row>
    <row r="349" spans="1:36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  <c r="AG349" s="6"/>
      <c r="AH349" s="6"/>
      <c r="AI349" s="6"/>
      <c r="AJ349" s="6"/>
    </row>
    <row r="350" spans="1:36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  <c r="AG350" s="6"/>
      <c r="AH350" s="6"/>
      <c r="AI350" s="6"/>
      <c r="AJ350" s="6"/>
    </row>
    <row r="351" spans="1:36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  <c r="AG351" s="6"/>
      <c r="AH351" s="6"/>
      <c r="AI351" s="6"/>
      <c r="AJ351" s="6"/>
    </row>
    <row r="352" spans="1:36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  <c r="AG352" s="6"/>
      <c r="AH352" s="6"/>
      <c r="AI352" s="6"/>
      <c r="AJ352" s="6"/>
    </row>
    <row r="353" spans="1:36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  <c r="AG353" s="6"/>
      <c r="AH353" s="6"/>
      <c r="AI353" s="6"/>
      <c r="AJ353" s="6"/>
    </row>
    <row r="354" spans="1:36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  <c r="AG354" s="6"/>
      <c r="AH354" s="6"/>
      <c r="AI354" s="6"/>
      <c r="AJ354" s="6"/>
    </row>
    <row r="355" spans="1:36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  <c r="AG355" s="6"/>
      <c r="AH355" s="6"/>
      <c r="AI355" s="6"/>
      <c r="AJ355" s="6"/>
    </row>
    <row r="356" spans="1:36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  <c r="AG356" s="6"/>
      <c r="AH356" s="6"/>
      <c r="AI356" s="6"/>
      <c r="AJ356" s="6"/>
    </row>
    <row r="357" spans="1:36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  <c r="AG357" s="6"/>
      <c r="AH357" s="6"/>
      <c r="AI357" s="6"/>
      <c r="AJ357" s="6"/>
    </row>
    <row r="358" spans="1:36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  <c r="AG358" s="6"/>
      <c r="AH358" s="6"/>
      <c r="AI358" s="6"/>
      <c r="AJ358" s="6"/>
    </row>
    <row r="359" spans="1:36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  <c r="AG359" s="6"/>
      <c r="AH359" s="6"/>
      <c r="AI359" s="6"/>
      <c r="AJ359" s="6"/>
    </row>
    <row r="360" spans="1:36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  <c r="AG360" s="6"/>
      <c r="AH360" s="6"/>
      <c r="AI360" s="6"/>
      <c r="AJ360" s="6"/>
    </row>
    <row r="361" spans="1:36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  <c r="AG361" s="6"/>
      <c r="AH361" s="6"/>
      <c r="AI361" s="6"/>
      <c r="AJ361" s="6"/>
    </row>
    <row r="362" spans="1:36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  <c r="AG362" s="6"/>
      <c r="AH362" s="6"/>
      <c r="AI362" s="6"/>
      <c r="AJ362" s="6"/>
    </row>
    <row r="363" spans="1:36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  <c r="AG363" s="6"/>
      <c r="AH363" s="6"/>
      <c r="AI363" s="6"/>
      <c r="AJ363" s="6"/>
    </row>
    <row r="364" spans="1:36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  <c r="AG364" s="6"/>
      <c r="AH364" s="6"/>
      <c r="AI364" s="6"/>
      <c r="AJ364" s="6"/>
    </row>
    <row r="365" spans="1:36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  <c r="AG365" s="6"/>
      <c r="AH365" s="6"/>
      <c r="AI365" s="6"/>
      <c r="AJ365" s="6"/>
    </row>
    <row r="366" spans="1:36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  <c r="AG366" s="6"/>
      <c r="AH366" s="6"/>
      <c r="AI366" s="6"/>
      <c r="AJ366" s="6"/>
    </row>
    <row r="367" spans="1:36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  <c r="AG367" s="6"/>
      <c r="AH367" s="6"/>
      <c r="AI367" s="6"/>
      <c r="AJ367" s="6"/>
    </row>
    <row r="368" spans="1:36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  <c r="AG368" s="6"/>
      <c r="AH368" s="6"/>
      <c r="AI368" s="6"/>
      <c r="AJ368" s="6"/>
    </row>
    <row r="369" spans="1:36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  <c r="AG369" s="6"/>
      <c r="AH369" s="6"/>
      <c r="AI369" s="6"/>
      <c r="AJ369" s="6"/>
    </row>
    <row r="370" spans="1:36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  <c r="AG370" s="6"/>
      <c r="AH370" s="6"/>
      <c r="AI370" s="6"/>
      <c r="AJ370" s="6"/>
    </row>
    <row r="371" spans="1:36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  <c r="AG371" s="6"/>
      <c r="AH371" s="6"/>
      <c r="AI371" s="6"/>
      <c r="AJ371" s="6"/>
    </row>
    <row r="372" spans="1:36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  <c r="AG372" s="6"/>
      <c r="AH372" s="6"/>
      <c r="AI372" s="6"/>
      <c r="AJ372" s="6"/>
    </row>
    <row r="373" spans="1:36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  <c r="AG373" s="6"/>
      <c r="AH373" s="6"/>
      <c r="AI373" s="6"/>
      <c r="AJ373" s="6"/>
    </row>
    <row r="374" spans="1:36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  <c r="AG374" s="6"/>
      <c r="AH374" s="6"/>
      <c r="AI374" s="6"/>
      <c r="AJ374" s="6"/>
    </row>
    <row r="375" spans="1:36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  <c r="AG375" s="6"/>
      <c r="AH375" s="6"/>
      <c r="AI375" s="6"/>
      <c r="AJ375" s="6"/>
    </row>
    <row r="376" spans="1:36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  <c r="AG376" s="6"/>
      <c r="AH376" s="6"/>
      <c r="AI376" s="6"/>
      <c r="AJ376" s="6"/>
    </row>
    <row r="377" spans="1:36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  <c r="AG377" s="6"/>
      <c r="AH377" s="6"/>
      <c r="AI377" s="6"/>
      <c r="AJ377" s="6"/>
    </row>
    <row r="378" spans="1:36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  <c r="AG378" s="6"/>
      <c r="AH378" s="6"/>
      <c r="AI378" s="6"/>
      <c r="AJ378" s="6"/>
    </row>
    <row r="379" spans="1:36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  <c r="AG379" s="6"/>
      <c r="AH379" s="6"/>
      <c r="AI379" s="6"/>
      <c r="AJ379" s="6"/>
    </row>
    <row r="380" spans="1:36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  <c r="AG380" s="6"/>
      <c r="AH380" s="6"/>
      <c r="AI380" s="6"/>
      <c r="AJ380" s="6"/>
    </row>
    <row r="381" spans="1:36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  <c r="AG381" s="6"/>
      <c r="AH381" s="6"/>
      <c r="AI381" s="6"/>
      <c r="AJ381" s="6"/>
    </row>
    <row r="382" spans="1:36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  <c r="AG382" s="6"/>
      <c r="AH382" s="6"/>
      <c r="AI382" s="6"/>
      <c r="AJ382" s="6"/>
    </row>
    <row r="383" spans="1:36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  <c r="AG383" s="6"/>
      <c r="AH383" s="6"/>
      <c r="AI383" s="6"/>
      <c r="AJ383" s="6"/>
    </row>
    <row r="384" spans="1:36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  <c r="AG384" s="6"/>
      <c r="AH384" s="6"/>
      <c r="AI384" s="6"/>
      <c r="AJ384" s="6"/>
    </row>
    <row r="385" spans="1:36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  <c r="AG385" s="6"/>
      <c r="AH385" s="6"/>
      <c r="AI385" s="6"/>
      <c r="AJ385" s="6"/>
    </row>
    <row r="386" spans="1:36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  <c r="AG386" s="6"/>
      <c r="AH386" s="6"/>
      <c r="AI386" s="6"/>
      <c r="AJ386" s="6"/>
    </row>
    <row r="387" spans="1:36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  <c r="AG387" s="6"/>
      <c r="AH387" s="6"/>
      <c r="AI387" s="6"/>
      <c r="AJ387" s="6"/>
    </row>
    <row r="388" spans="1:36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  <c r="AG388" s="6"/>
      <c r="AH388" s="6"/>
      <c r="AI388" s="6"/>
      <c r="AJ388" s="6"/>
    </row>
    <row r="389" spans="1:36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  <c r="AG389" s="6"/>
      <c r="AH389" s="6"/>
      <c r="AI389" s="6"/>
      <c r="AJ389" s="6"/>
    </row>
    <row r="390" spans="1:36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  <c r="AG390" s="6"/>
      <c r="AH390" s="6"/>
      <c r="AI390" s="6"/>
      <c r="AJ390" s="6"/>
    </row>
    <row r="391" spans="1:36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  <c r="AG391" s="6"/>
      <c r="AH391" s="6"/>
      <c r="AI391" s="6"/>
      <c r="AJ391" s="6"/>
    </row>
    <row r="392" spans="1:36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  <c r="AG392" s="6"/>
      <c r="AH392" s="6"/>
      <c r="AI392" s="6"/>
      <c r="AJ392" s="6"/>
    </row>
    <row r="393" spans="1:36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  <c r="AG393" s="6"/>
      <c r="AH393" s="6"/>
      <c r="AI393" s="6"/>
      <c r="AJ393" s="6"/>
    </row>
    <row r="394" spans="1:36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  <c r="AG394" s="6"/>
      <c r="AH394" s="6"/>
      <c r="AI394" s="6"/>
      <c r="AJ394" s="6"/>
    </row>
    <row r="395" spans="1:36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  <c r="AG395" s="6"/>
      <c r="AH395" s="6"/>
      <c r="AI395" s="6"/>
      <c r="AJ395" s="6"/>
    </row>
    <row r="396" spans="1:36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  <c r="AG396" s="6"/>
      <c r="AH396" s="6"/>
      <c r="AI396" s="6"/>
      <c r="AJ396" s="6"/>
    </row>
    <row r="397" spans="1:36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  <c r="AG397" s="6"/>
      <c r="AH397" s="6"/>
      <c r="AI397" s="6"/>
      <c r="AJ397" s="6"/>
    </row>
    <row r="398" spans="1:36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  <c r="AG398" s="6"/>
      <c r="AH398" s="6"/>
      <c r="AI398" s="6"/>
      <c r="AJ398" s="6"/>
    </row>
    <row r="399" spans="1:36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  <c r="AG399" s="6"/>
      <c r="AH399" s="6"/>
      <c r="AI399" s="6"/>
      <c r="AJ399" s="6"/>
    </row>
    <row r="400" spans="1:36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  <c r="AG400" s="6"/>
      <c r="AH400" s="6"/>
      <c r="AI400" s="6"/>
      <c r="AJ400" s="6"/>
    </row>
    <row r="401" spans="1:36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  <c r="AG401" s="6"/>
      <c r="AH401" s="6"/>
      <c r="AI401" s="6"/>
      <c r="AJ401" s="6"/>
    </row>
    <row r="402" spans="1:36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  <c r="AG402" s="6"/>
      <c r="AH402" s="6"/>
      <c r="AI402" s="6"/>
      <c r="AJ402" s="6"/>
    </row>
    <row r="403" spans="1:36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  <c r="AG403" s="6"/>
      <c r="AH403" s="6"/>
      <c r="AI403" s="6"/>
      <c r="AJ403" s="6"/>
    </row>
    <row r="404" spans="1:36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  <c r="AG404" s="6"/>
      <c r="AH404" s="6"/>
      <c r="AI404" s="6"/>
      <c r="AJ404" s="6"/>
    </row>
    <row r="405" spans="1:36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  <c r="AG405" s="6"/>
      <c r="AH405" s="6"/>
      <c r="AI405" s="6"/>
      <c r="AJ405" s="6"/>
    </row>
    <row r="406" spans="1:36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  <c r="AG406" s="6"/>
      <c r="AH406" s="6"/>
      <c r="AI406" s="6"/>
      <c r="AJ406" s="6"/>
    </row>
    <row r="407" spans="1:36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  <c r="AG407" s="6"/>
      <c r="AH407" s="6"/>
      <c r="AI407" s="6"/>
      <c r="AJ407" s="6"/>
    </row>
    <row r="408" spans="1:36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  <c r="AG408" s="6"/>
      <c r="AH408" s="6"/>
      <c r="AI408" s="6"/>
      <c r="AJ408" s="6"/>
    </row>
    <row r="409" spans="1:36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  <c r="AG409" s="6"/>
      <c r="AH409" s="6"/>
      <c r="AI409" s="6"/>
      <c r="AJ409" s="6"/>
    </row>
    <row r="410" spans="1:36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  <c r="AG410" s="6"/>
      <c r="AH410" s="6"/>
      <c r="AI410" s="6"/>
      <c r="AJ410" s="6"/>
    </row>
    <row r="411" spans="1:36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  <c r="AG411" s="6"/>
      <c r="AH411" s="6"/>
      <c r="AI411" s="6"/>
      <c r="AJ411" s="6"/>
    </row>
    <row r="412" spans="1:36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  <c r="AG412" s="6"/>
      <c r="AH412" s="6"/>
      <c r="AI412" s="6"/>
      <c r="AJ412" s="6"/>
    </row>
    <row r="413" spans="1:36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  <c r="AG413" s="6"/>
      <c r="AH413" s="6"/>
      <c r="AI413" s="6"/>
      <c r="AJ413" s="6"/>
    </row>
    <row r="414" spans="1:36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  <c r="AG414" s="6"/>
      <c r="AH414" s="6"/>
      <c r="AI414" s="6"/>
      <c r="AJ414" s="6"/>
    </row>
    <row r="415" spans="1:36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  <c r="AG415" s="6"/>
      <c r="AH415" s="6"/>
      <c r="AI415" s="6"/>
      <c r="AJ415" s="6"/>
    </row>
    <row r="416" spans="1:36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  <c r="AG416" s="6"/>
      <c r="AH416" s="6"/>
      <c r="AI416" s="6"/>
      <c r="AJ416" s="6"/>
    </row>
    <row r="417" spans="1:36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  <c r="AG417" s="6"/>
      <c r="AH417" s="6"/>
      <c r="AI417" s="6"/>
      <c r="AJ417" s="6"/>
    </row>
    <row r="418" spans="1:36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  <c r="AG418" s="6"/>
      <c r="AH418" s="6"/>
      <c r="AI418" s="6"/>
      <c r="AJ418" s="6"/>
    </row>
    <row r="419" spans="1:36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  <c r="AG419" s="6"/>
      <c r="AH419" s="6"/>
      <c r="AI419" s="6"/>
      <c r="AJ419" s="6"/>
    </row>
    <row r="420" spans="1:36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  <c r="AG420" s="6"/>
      <c r="AH420" s="6"/>
      <c r="AI420" s="6"/>
      <c r="AJ420" s="6"/>
    </row>
    <row r="421" spans="1:36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  <c r="AG421" s="6"/>
      <c r="AH421" s="6"/>
      <c r="AI421" s="6"/>
      <c r="AJ421" s="6"/>
    </row>
    <row r="422" spans="1:36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  <c r="AG422" s="6"/>
      <c r="AH422" s="6"/>
      <c r="AI422" s="6"/>
      <c r="AJ422" s="6"/>
    </row>
    <row r="423" spans="1:36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  <c r="AG423" s="6"/>
      <c r="AH423" s="6"/>
      <c r="AI423" s="6"/>
      <c r="AJ423" s="6"/>
    </row>
    <row r="424" spans="1:36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  <c r="AG424" s="6"/>
      <c r="AH424" s="6"/>
      <c r="AI424" s="6"/>
      <c r="AJ424" s="6"/>
    </row>
    <row r="425" spans="1:36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  <c r="AG425" s="6"/>
      <c r="AH425" s="6"/>
      <c r="AI425" s="6"/>
      <c r="AJ425" s="6"/>
    </row>
    <row r="426" spans="1:36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  <c r="AG426" s="6"/>
      <c r="AH426" s="6"/>
      <c r="AI426" s="6"/>
      <c r="AJ426" s="6"/>
    </row>
    <row r="427" spans="1:36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  <c r="AG427" s="6"/>
      <c r="AH427" s="6"/>
      <c r="AI427" s="6"/>
      <c r="AJ427" s="6"/>
    </row>
    <row r="428" spans="1:36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  <c r="AG428" s="6"/>
      <c r="AH428" s="6"/>
      <c r="AI428" s="6"/>
      <c r="AJ428" s="6"/>
    </row>
    <row r="429" spans="1:36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  <c r="AG429" s="6"/>
      <c r="AH429" s="6"/>
      <c r="AI429" s="6"/>
      <c r="AJ429" s="6"/>
    </row>
    <row r="430" spans="1:36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  <c r="AG430" s="6"/>
      <c r="AH430" s="6"/>
      <c r="AI430" s="6"/>
      <c r="AJ430" s="6"/>
    </row>
    <row r="431" spans="1:36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  <c r="AG431" s="6"/>
      <c r="AH431" s="6"/>
      <c r="AI431" s="6"/>
      <c r="AJ431" s="6"/>
    </row>
    <row r="432" spans="1:36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  <c r="AG432" s="6"/>
      <c r="AH432" s="6"/>
      <c r="AI432" s="6"/>
      <c r="AJ432" s="6"/>
    </row>
    <row r="433" spans="1:36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  <c r="AG433" s="6"/>
      <c r="AH433" s="6"/>
      <c r="AI433" s="6"/>
      <c r="AJ433" s="6"/>
    </row>
    <row r="434" spans="1:36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  <c r="AG434" s="6"/>
      <c r="AH434" s="6"/>
      <c r="AI434" s="6"/>
      <c r="AJ434" s="6"/>
    </row>
    <row r="435" spans="1:36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  <c r="AG435" s="6"/>
      <c r="AH435" s="6"/>
      <c r="AI435" s="6"/>
      <c r="AJ435" s="6"/>
    </row>
    <row r="436" spans="1:36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  <c r="AG436" s="6"/>
      <c r="AH436" s="6"/>
      <c r="AI436" s="6"/>
      <c r="AJ436" s="6"/>
    </row>
    <row r="437" spans="1:36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  <c r="AG437" s="6"/>
      <c r="AH437" s="6"/>
      <c r="AI437" s="6"/>
      <c r="AJ437" s="6"/>
    </row>
    <row r="438" spans="1:36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  <c r="AG438" s="6"/>
      <c r="AH438" s="6"/>
      <c r="AI438" s="6"/>
      <c r="AJ438" s="6"/>
    </row>
    <row r="439" spans="1:36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  <c r="AG439" s="6"/>
      <c r="AH439" s="6"/>
      <c r="AI439" s="6"/>
      <c r="AJ439" s="6"/>
    </row>
    <row r="440" spans="1:36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  <c r="AG440" s="6"/>
      <c r="AH440" s="6"/>
      <c r="AI440" s="6"/>
      <c r="AJ440" s="6"/>
    </row>
    <row r="441" spans="1:36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  <c r="AG441" s="6"/>
      <c r="AH441" s="6"/>
      <c r="AI441" s="6"/>
      <c r="AJ441" s="6"/>
    </row>
    <row r="442" spans="1:36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  <c r="AG442" s="6"/>
      <c r="AH442" s="6"/>
      <c r="AI442" s="6"/>
      <c r="AJ442" s="6"/>
    </row>
    <row r="443" spans="1:36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  <c r="AG443" s="6"/>
      <c r="AH443" s="6"/>
      <c r="AI443" s="6"/>
      <c r="AJ443" s="6"/>
    </row>
    <row r="444" spans="1:36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  <c r="AG444" s="6"/>
      <c r="AH444" s="6"/>
      <c r="AI444" s="6"/>
      <c r="AJ444" s="6"/>
    </row>
    <row r="445" spans="1:36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  <c r="AG445" s="6"/>
      <c r="AH445" s="6"/>
      <c r="AI445" s="6"/>
      <c r="AJ445" s="6"/>
    </row>
    <row r="446" spans="1:36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  <c r="AG446" s="6"/>
      <c r="AH446" s="6"/>
      <c r="AI446" s="6"/>
      <c r="AJ446" s="6"/>
    </row>
    <row r="447" spans="1:36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  <c r="AG447" s="6"/>
      <c r="AH447" s="6"/>
      <c r="AI447" s="6"/>
      <c r="AJ447" s="6"/>
    </row>
    <row r="448" spans="1:36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  <c r="AG448" s="6"/>
      <c r="AH448" s="6"/>
      <c r="AI448" s="6"/>
      <c r="AJ448" s="6"/>
    </row>
    <row r="449" spans="1:36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  <c r="AG449" s="6"/>
      <c r="AH449" s="6"/>
      <c r="AI449" s="6"/>
      <c r="AJ449" s="6"/>
    </row>
    <row r="450" spans="1:36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  <c r="AG450" s="6"/>
      <c r="AH450" s="6"/>
      <c r="AI450" s="6"/>
      <c r="AJ450" s="6"/>
    </row>
    <row r="451" spans="1:36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  <c r="AG451" s="6"/>
      <c r="AH451" s="6"/>
      <c r="AI451" s="6"/>
      <c r="AJ451" s="6"/>
    </row>
    <row r="452" spans="1:36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  <c r="AG452" s="6"/>
      <c r="AH452" s="6"/>
      <c r="AI452" s="6"/>
      <c r="AJ452" s="6"/>
    </row>
    <row r="453" spans="1:36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  <c r="AG453" s="6"/>
      <c r="AH453" s="6"/>
      <c r="AI453" s="6"/>
      <c r="AJ453" s="6"/>
    </row>
    <row r="454" spans="1:36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  <c r="AG454" s="6"/>
      <c r="AH454" s="6"/>
      <c r="AI454" s="6"/>
      <c r="AJ454" s="6"/>
    </row>
    <row r="455" spans="1:36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  <c r="AG455" s="6"/>
      <c r="AH455" s="6"/>
      <c r="AI455" s="6"/>
      <c r="AJ455" s="6"/>
    </row>
    <row r="456" spans="1:36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  <c r="AG456" s="6"/>
      <c r="AH456" s="6"/>
      <c r="AI456" s="6"/>
      <c r="AJ456" s="6"/>
    </row>
    <row r="457" spans="1:36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  <c r="AG457" s="6"/>
      <c r="AH457" s="6"/>
      <c r="AI457" s="6"/>
      <c r="AJ457" s="6"/>
    </row>
    <row r="458" spans="1:36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  <c r="AG458" s="6"/>
      <c r="AH458" s="6"/>
      <c r="AI458" s="6"/>
      <c r="AJ458" s="6"/>
    </row>
    <row r="459" spans="1:36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  <c r="AG459" s="6"/>
      <c r="AH459" s="6"/>
      <c r="AI459" s="6"/>
      <c r="AJ459" s="6"/>
    </row>
    <row r="460" spans="1:36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  <c r="AG460" s="6"/>
      <c r="AH460" s="6"/>
      <c r="AI460" s="6"/>
      <c r="AJ460" s="6"/>
    </row>
    <row r="461" spans="1:36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  <c r="AG461" s="6"/>
      <c r="AH461" s="6"/>
      <c r="AI461" s="6"/>
      <c r="AJ461" s="6"/>
    </row>
    <row r="462" spans="1:36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  <c r="AG462" s="6"/>
      <c r="AH462" s="6"/>
      <c r="AI462" s="6"/>
      <c r="AJ462" s="6"/>
    </row>
    <row r="463" spans="1:36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  <c r="AG463" s="6"/>
      <c r="AH463" s="6"/>
      <c r="AI463" s="6"/>
      <c r="AJ463" s="6"/>
    </row>
    <row r="464" spans="1:36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  <c r="AG464" s="6"/>
      <c r="AH464" s="6"/>
      <c r="AI464" s="6"/>
      <c r="AJ464" s="6"/>
    </row>
    <row r="465" spans="1:36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  <c r="AG465" s="6"/>
      <c r="AH465" s="6"/>
      <c r="AI465" s="6"/>
      <c r="AJ465" s="6"/>
    </row>
    <row r="466" spans="1:36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  <c r="AG466" s="6"/>
      <c r="AH466" s="6"/>
      <c r="AI466" s="6"/>
      <c r="AJ466" s="6"/>
    </row>
    <row r="467" spans="1:36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  <c r="AG467" s="6"/>
      <c r="AH467" s="6"/>
      <c r="AI467" s="6"/>
      <c r="AJ467" s="6"/>
    </row>
    <row r="468" spans="1:36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  <c r="AG468" s="6"/>
      <c r="AH468" s="6"/>
      <c r="AI468" s="6"/>
      <c r="AJ468" s="6"/>
    </row>
    <row r="469" spans="1:36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  <c r="AG469" s="6"/>
      <c r="AH469" s="6"/>
      <c r="AI469" s="6"/>
      <c r="AJ469" s="6"/>
    </row>
    <row r="470" spans="1:36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  <c r="AG470" s="6"/>
      <c r="AH470" s="6"/>
      <c r="AI470" s="6"/>
      <c r="AJ470" s="6"/>
    </row>
    <row r="471" spans="1:36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  <c r="AG471" s="6"/>
      <c r="AH471" s="6"/>
      <c r="AI471" s="6"/>
      <c r="AJ471" s="6"/>
    </row>
    <row r="472" spans="1:36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  <c r="AG472" s="6"/>
      <c r="AH472" s="6"/>
      <c r="AI472" s="6"/>
      <c r="AJ472" s="6"/>
    </row>
    <row r="473" spans="1:36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  <c r="AG473" s="6"/>
      <c r="AH473" s="6"/>
      <c r="AI473" s="6"/>
      <c r="AJ473" s="6"/>
    </row>
    <row r="474" spans="1:36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  <c r="AG474" s="6"/>
      <c r="AH474" s="6"/>
      <c r="AI474" s="6"/>
      <c r="AJ474" s="6"/>
    </row>
    <row r="475" spans="1:36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  <c r="AG475" s="6"/>
      <c r="AH475" s="6"/>
      <c r="AI475" s="6"/>
      <c r="AJ475" s="6"/>
    </row>
    <row r="476" spans="1:36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  <c r="AG476" s="6"/>
      <c r="AH476" s="6"/>
      <c r="AI476" s="6"/>
      <c r="AJ476" s="6"/>
    </row>
    <row r="477" spans="1:36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  <c r="AG477" s="6"/>
      <c r="AH477" s="6"/>
      <c r="AI477" s="6"/>
      <c r="AJ477" s="6"/>
    </row>
    <row r="478" spans="1:36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  <c r="AG478" s="6"/>
      <c r="AH478" s="6"/>
      <c r="AI478" s="6"/>
      <c r="AJ478" s="6"/>
    </row>
    <row r="479" spans="1:36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  <c r="AG479" s="6"/>
      <c r="AH479" s="6"/>
      <c r="AI479" s="6"/>
      <c r="AJ479" s="6"/>
    </row>
    <row r="480" spans="1:36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  <c r="AG480" s="6"/>
      <c r="AH480" s="6"/>
      <c r="AI480" s="6"/>
      <c r="AJ480" s="6"/>
    </row>
    <row r="481" spans="1:36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  <c r="AG481" s="6"/>
      <c r="AH481" s="6"/>
      <c r="AI481" s="6"/>
      <c r="AJ481" s="6"/>
    </row>
    <row r="482" spans="1:36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  <c r="AG482" s="6"/>
      <c r="AH482" s="6"/>
      <c r="AI482" s="6"/>
      <c r="AJ482" s="6"/>
    </row>
    <row r="483" spans="1:36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  <c r="AG483" s="6"/>
      <c r="AH483" s="6"/>
      <c r="AI483" s="6"/>
      <c r="AJ483" s="6"/>
    </row>
    <row r="484" spans="1:36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  <c r="AG484" s="6"/>
      <c r="AH484" s="6"/>
      <c r="AI484" s="6"/>
      <c r="AJ484" s="6"/>
    </row>
    <row r="485" spans="1:36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  <c r="AG485" s="6"/>
      <c r="AH485" s="6"/>
      <c r="AI485" s="6"/>
      <c r="AJ485" s="6"/>
    </row>
    <row r="486" spans="1:36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  <c r="AG486" s="6"/>
      <c r="AH486" s="6"/>
      <c r="AI486" s="6"/>
      <c r="AJ486" s="6"/>
    </row>
    <row r="487" spans="1:36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  <c r="AG487" s="6"/>
      <c r="AH487" s="6"/>
      <c r="AI487" s="6"/>
      <c r="AJ487" s="6"/>
    </row>
    <row r="488" spans="1:36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  <c r="AG488" s="6"/>
      <c r="AH488" s="6"/>
      <c r="AI488" s="6"/>
      <c r="AJ488" s="6"/>
    </row>
    <row r="489" spans="1:36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  <c r="AG489" s="6"/>
      <c r="AH489" s="6"/>
      <c r="AI489" s="6"/>
      <c r="AJ489" s="6"/>
    </row>
    <row r="490" spans="1:36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  <c r="AG490" s="6"/>
      <c r="AH490" s="6"/>
      <c r="AI490" s="6"/>
      <c r="AJ490" s="6"/>
    </row>
    <row r="491" spans="1:36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  <c r="AG491" s="6"/>
      <c r="AH491" s="6"/>
      <c r="AI491" s="6"/>
      <c r="AJ491" s="6"/>
    </row>
    <row r="492" spans="1:36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  <c r="AG492" s="6"/>
      <c r="AH492" s="6"/>
      <c r="AI492" s="6"/>
      <c r="AJ492" s="6"/>
    </row>
    <row r="493" spans="1:36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  <c r="AG493" s="6"/>
      <c r="AH493" s="6"/>
      <c r="AI493" s="6"/>
      <c r="AJ493" s="6"/>
    </row>
    <row r="494" spans="1:36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  <c r="AG494" s="6"/>
      <c r="AH494" s="6"/>
      <c r="AI494" s="6"/>
      <c r="AJ494" s="6"/>
    </row>
    <row r="495" spans="1:36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  <c r="AG495" s="6"/>
      <c r="AH495" s="6"/>
      <c r="AI495" s="6"/>
      <c r="AJ495" s="6"/>
    </row>
    <row r="496" spans="1:36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  <c r="AG496" s="6"/>
      <c r="AH496" s="6"/>
      <c r="AI496" s="6"/>
      <c r="AJ496" s="6"/>
    </row>
    <row r="497" spans="1:36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  <c r="AG497" s="6"/>
      <c r="AH497" s="6"/>
      <c r="AI497" s="6"/>
      <c r="AJ497" s="6"/>
    </row>
    <row r="498" spans="1:36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  <c r="AG498" s="6"/>
      <c r="AH498" s="6"/>
      <c r="AI498" s="6"/>
      <c r="AJ498" s="6"/>
    </row>
    <row r="499" spans="1:36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  <c r="AG499" s="6"/>
      <c r="AH499" s="6"/>
      <c r="AI499" s="6"/>
      <c r="AJ499" s="6"/>
    </row>
    <row r="500" spans="1:36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  <c r="AG500" s="6"/>
      <c r="AH500" s="6"/>
      <c r="AI500" s="6"/>
      <c r="AJ500" s="6"/>
    </row>
    <row r="501" spans="1:36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  <c r="AG501" s="6"/>
      <c r="AH501" s="6"/>
      <c r="AI501" s="6"/>
      <c r="AJ501" s="6"/>
    </row>
    <row r="502" spans="1:36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  <c r="AG502" s="6"/>
      <c r="AH502" s="6"/>
      <c r="AI502" s="6"/>
      <c r="AJ502" s="6"/>
    </row>
    <row r="503" spans="1:36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  <c r="AG503" s="6"/>
      <c r="AH503" s="6"/>
      <c r="AI503" s="6"/>
      <c r="AJ503" s="6"/>
    </row>
    <row r="504" spans="1:36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  <c r="AG504" s="6"/>
      <c r="AH504" s="6"/>
      <c r="AI504" s="6"/>
      <c r="AJ504" s="6"/>
    </row>
    <row r="505" spans="1:36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  <c r="AG505" s="6"/>
      <c r="AH505" s="6"/>
      <c r="AI505" s="6"/>
      <c r="AJ505" s="6"/>
    </row>
    <row r="506" spans="1:36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  <c r="AG506" s="6"/>
      <c r="AH506" s="6"/>
      <c r="AI506" s="6"/>
      <c r="AJ506" s="6"/>
    </row>
    <row r="507" spans="1:36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  <c r="AG507" s="6"/>
      <c r="AH507" s="6"/>
      <c r="AI507" s="6"/>
      <c r="AJ507" s="6"/>
    </row>
    <row r="508" spans="1:36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  <c r="AG508" s="6"/>
      <c r="AH508" s="6"/>
      <c r="AI508" s="6"/>
      <c r="AJ508" s="6"/>
    </row>
    <row r="509" spans="1:36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  <c r="AG509" s="6"/>
      <c r="AH509" s="6"/>
      <c r="AI509" s="6"/>
      <c r="AJ509" s="6"/>
    </row>
    <row r="510" spans="1:36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  <c r="AG510" s="6"/>
      <c r="AH510" s="6"/>
      <c r="AI510" s="6"/>
      <c r="AJ510" s="6"/>
    </row>
    <row r="511" spans="1:36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  <c r="AG511" s="6"/>
      <c r="AH511" s="6"/>
      <c r="AI511" s="6"/>
      <c r="AJ511" s="6"/>
    </row>
    <row r="512" spans="1:36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  <c r="AG512" s="6"/>
      <c r="AH512" s="6"/>
      <c r="AI512" s="6"/>
      <c r="AJ512" s="6"/>
    </row>
    <row r="513" spans="1:36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  <c r="AG513" s="6"/>
      <c r="AH513" s="6"/>
      <c r="AI513" s="6"/>
      <c r="AJ513" s="6"/>
    </row>
    <row r="514" spans="1:36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  <c r="AG514" s="6"/>
      <c r="AH514" s="6"/>
      <c r="AI514" s="6"/>
      <c r="AJ514" s="6"/>
    </row>
    <row r="515" spans="1:36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  <c r="AG515" s="6"/>
      <c r="AH515" s="6"/>
      <c r="AI515" s="6"/>
      <c r="AJ515" s="6"/>
    </row>
    <row r="516" spans="1:36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  <c r="AG516" s="6"/>
      <c r="AH516" s="6"/>
      <c r="AI516" s="6"/>
      <c r="AJ516" s="6"/>
    </row>
    <row r="517" spans="1:36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  <c r="AG517" s="6"/>
      <c r="AH517" s="6"/>
      <c r="AI517" s="6"/>
      <c r="AJ517" s="6"/>
    </row>
    <row r="518" spans="1:36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  <c r="AG518" s="6"/>
      <c r="AH518" s="6"/>
      <c r="AI518" s="6"/>
      <c r="AJ518" s="6"/>
    </row>
    <row r="519" spans="1:36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  <c r="AG519" s="6"/>
      <c r="AH519" s="6"/>
      <c r="AI519" s="6"/>
      <c r="AJ519" s="6"/>
    </row>
    <row r="520" spans="1:36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  <c r="AG520" s="6"/>
      <c r="AH520" s="6"/>
      <c r="AI520" s="6"/>
      <c r="AJ520" s="6"/>
    </row>
    <row r="521" spans="1:36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  <c r="AG521" s="6"/>
      <c r="AH521" s="6"/>
      <c r="AI521" s="6"/>
      <c r="AJ521" s="6"/>
    </row>
    <row r="522" spans="1:36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  <c r="AG522" s="6"/>
      <c r="AH522" s="6"/>
      <c r="AI522" s="6"/>
      <c r="AJ522" s="6"/>
    </row>
    <row r="523" spans="1:36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  <c r="AG523" s="6"/>
      <c r="AH523" s="6"/>
      <c r="AI523" s="6"/>
      <c r="AJ523" s="6"/>
    </row>
    <row r="524" spans="1:36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  <c r="AG524" s="6"/>
      <c r="AH524" s="6"/>
      <c r="AI524" s="6"/>
      <c r="AJ524" s="6"/>
    </row>
    <row r="525" spans="1:36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  <c r="AG525" s="6"/>
      <c r="AH525" s="6"/>
      <c r="AI525" s="6"/>
      <c r="AJ525" s="6"/>
    </row>
    <row r="526" spans="1:36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  <c r="AG526" s="6"/>
      <c r="AH526" s="6"/>
      <c r="AI526" s="6"/>
      <c r="AJ526" s="6"/>
    </row>
    <row r="527" spans="1:36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  <c r="AG527" s="6"/>
      <c r="AH527" s="6"/>
      <c r="AI527" s="6"/>
      <c r="AJ527" s="6"/>
    </row>
    <row r="528" spans="1:36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  <c r="AG528" s="6"/>
      <c r="AH528" s="6"/>
      <c r="AI528" s="6"/>
      <c r="AJ528" s="6"/>
    </row>
    <row r="529" spans="1:36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  <c r="AG529" s="6"/>
      <c r="AH529" s="6"/>
      <c r="AI529" s="6"/>
      <c r="AJ529" s="6"/>
    </row>
    <row r="530" spans="1:36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  <c r="AG530" s="6"/>
      <c r="AH530" s="6"/>
      <c r="AI530" s="6"/>
      <c r="AJ530" s="6"/>
    </row>
    <row r="531" spans="1:36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  <c r="AG531" s="6"/>
      <c r="AH531" s="6"/>
      <c r="AI531" s="6"/>
      <c r="AJ531" s="6"/>
    </row>
    <row r="532" spans="1:36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  <c r="AG532" s="6"/>
      <c r="AH532" s="6"/>
      <c r="AI532" s="6"/>
      <c r="AJ532" s="6"/>
    </row>
    <row r="533" spans="1:36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  <c r="AG533" s="6"/>
      <c r="AH533" s="6"/>
      <c r="AI533" s="6"/>
      <c r="AJ533" s="6"/>
    </row>
    <row r="534" spans="1:36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  <c r="AG534" s="6"/>
      <c r="AH534" s="6"/>
      <c r="AI534" s="6"/>
      <c r="AJ534" s="6"/>
    </row>
    <row r="535" spans="1:36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  <c r="AG535" s="6"/>
      <c r="AH535" s="6"/>
      <c r="AI535" s="6"/>
      <c r="AJ535" s="6"/>
    </row>
    <row r="536" spans="1:36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  <c r="AG536" s="6"/>
      <c r="AH536" s="6"/>
      <c r="AI536" s="6"/>
      <c r="AJ536" s="6"/>
    </row>
    <row r="537" spans="1:36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  <c r="AG537" s="6"/>
      <c r="AH537" s="6"/>
      <c r="AI537" s="6"/>
      <c r="AJ537" s="6"/>
    </row>
    <row r="538" spans="1:36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  <c r="AG538" s="6"/>
      <c r="AH538" s="6"/>
      <c r="AI538" s="6"/>
      <c r="AJ538" s="6"/>
    </row>
    <row r="539" spans="1:36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  <c r="AG539" s="6"/>
      <c r="AH539" s="6"/>
      <c r="AI539" s="6"/>
      <c r="AJ539" s="6"/>
    </row>
    <row r="540" spans="1:36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  <c r="AG540" s="6"/>
      <c r="AH540" s="6"/>
      <c r="AI540" s="6"/>
      <c r="AJ540" s="6"/>
    </row>
    <row r="541" spans="1:36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  <c r="AG541" s="6"/>
      <c r="AH541" s="6"/>
      <c r="AI541" s="6"/>
      <c r="AJ541" s="6"/>
    </row>
    <row r="542" spans="1:36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  <c r="AG542" s="6"/>
      <c r="AH542" s="6"/>
      <c r="AI542" s="6"/>
      <c r="AJ542" s="6"/>
    </row>
    <row r="543" spans="1:36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  <c r="AG543" s="6"/>
      <c r="AH543" s="6"/>
      <c r="AI543" s="6"/>
      <c r="AJ543" s="6"/>
    </row>
    <row r="544" spans="1:36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  <c r="AG544" s="6"/>
      <c r="AH544" s="6"/>
      <c r="AI544" s="6"/>
      <c r="AJ544" s="6"/>
    </row>
    <row r="545" spans="1:36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  <c r="AG545" s="6"/>
      <c r="AH545" s="6"/>
      <c r="AI545" s="6"/>
      <c r="AJ545" s="6"/>
    </row>
    <row r="546" spans="1:36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  <c r="AG546" s="6"/>
      <c r="AH546" s="6"/>
      <c r="AI546" s="6"/>
      <c r="AJ546" s="6"/>
    </row>
    <row r="547" spans="1:36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  <c r="AG547" s="6"/>
      <c r="AH547" s="6"/>
      <c r="AI547" s="6"/>
      <c r="AJ547" s="6"/>
    </row>
    <row r="548" spans="1:36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  <c r="AG548" s="6"/>
      <c r="AH548" s="6"/>
      <c r="AI548" s="6"/>
      <c r="AJ548" s="6"/>
    </row>
    <row r="549" spans="1:36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  <c r="AG549" s="6"/>
      <c r="AH549" s="6"/>
      <c r="AI549" s="6"/>
      <c r="AJ549" s="6"/>
    </row>
    <row r="550" spans="1:36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  <c r="AG550" s="6"/>
      <c r="AH550" s="6"/>
      <c r="AI550" s="6"/>
      <c r="AJ550" s="6"/>
    </row>
    <row r="551" spans="1:36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  <c r="AG551" s="6"/>
      <c r="AH551" s="6"/>
      <c r="AI551" s="6"/>
      <c r="AJ551" s="6"/>
    </row>
    <row r="552" spans="1:36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  <c r="AG552" s="6"/>
      <c r="AH552" s="6"/>
      <c r="AI552" s="6"/>
      <c r="AJ552" s="6"/>
    </row>
    <row r="553" spans="1:36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  <c r="AG553" s="6"/>
      <c r="AH553" s="6"/>
      <c r="AI553" s="6"/>
      <c r="AJ553" s="6"/>
    </row>
    <row r="554" spans="1:36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  <c r="AG554" s="6"/>
      <c r="AH554" s="6"/>
      <c r="AI554" s="6"/>
      <c r="AJ554" s="6"/>
    </row>
    <row r="555" spans="1:36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  <c r="AG555" s="6"/>
      <c r="AH555" s="6"/>
      <c r="AI555" s="6"/>
      <c r="AJ555" s="6"/>
    </row>
    <row r="556" spans="1:36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  <c r="AG556" s="6"/>
      <c r="AH556" s="6"/>
      <c r="AI556" s="6"/>
      <c r="AJ556" s="6"/>
    </row>
    <row r="557" spans="1:36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  <c r="AG557" s="6"/>
      <c r="AH557" s="6"/>
      <c r="AI557" s="6"/>
      <c r="AJ557" s="6"/>
    </row>
    <row r="558" spans="1:36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  <c r="AG558" s="6"/>
      <c r="AH558" s="6"/>
      <c r="AI558" s="6"/>
      <c r="AJ558" s="6"/>
    </row>
    <row r="559" spans="1:36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  <c r="AG559" s="6"/>
      <c r="AH559" s="6"/>
      <c r="AI559" s="6"/>
      <c r="AJ559" s="6"/>
    </row>
    <row r="560" spans="1:36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  <c r="AG560" s="6"/>
      <c r="AH560" s="6"/>
      <c r="AI560" s="6"/>
      <c r="AJ560" s="6"/>
    </row>
    <row r="561" spans="1:36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  <c r="AG561" s="6"/>
      <c r="AH561" s="6"/>
      <c r="AI561" s="6"/>
      <c r="AJ561" s="6"/>
    </row>
    <row r="562" spans="1:36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  <c r="AG562" s="6"/>
      <c r="AH562" s="6"/>
      <c r="AI562" s="6"/>
      <c r="AJ562" s="6"/>
    </row>
    <row r="563" spans="1:36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  <c r="AG563" s="6"/>
      <c r="AH563" s="6"/>
      <c r="AI563" s="6"/>
      <c r="AJ563" s="6"/>
    </row>
    <row r="564" spans="1:36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  <c r="AG564" s="6"/>
      <c r="AH564" s="6"/>
      <c r="AI564" s="6"/>
      <c r="AJ564" s="6"/>
    </row>
    <row r="565" spans="1:36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  <c r="AG565" s="6"/>
      <c r="AH565" s="6"/>
      <c r="AI565" s="6"/>
      <c r="AJ565" s="6"/>
    </row>
    <row r="566" spans="1:36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  <c r="AG566" s="6"/>
      <c r="AH566" s="6"/>
      <c r="AI566" s="6"/>
      <c r="AJ566" s="6"/>
    </row>
    <row r="567" spans="1:36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  <c r="AG567" s="6"/>
      <c r="AH567" s="6"/>
      <c r="AI567" s="6"/>
      <c r="AJ567" s="6"/>
    </row>
    <row r="568" spans="1:36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  <c r="AG568" s="6"/>
      <c r="AH568" s="6"/>
      <c r="AI568" s="6"/>
      <c r="AJ568" s="6"/>
    </row>
    <row r="569" spans="1:36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  <c r="AG569" s="6"/>
      <c r="AH569" s="6"/>
      <c r="AI569" s="6"/>
      <c r="AJ569" s="6"/>
    </row>
    <row r="570" spans="1:36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  <c r="AG570" s="6"/>
      <c r="AH570" s="6"/>
      <c r="AI570" s="6"/>
      <c r="AJ570" s="6"/>
    </row>
    <row r="571" spans="1:36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  <c r="AG571" s="6"/>
      <c r="AH571" s="6"/>
      <c r="AI571" s="6"/>
      <c r="AJ571" s="6"/>
    </row>
    <row r="572" spans="1:36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  <c r="AG572" s="6"/>
      <c r="AH572" s="6"/>
      <c r="AI572" s="6"/>
      <c r="AJ572" s="6"/>
    </row>
    <row r="573" spans="1:36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  <c r="AG573" s="6"/>
      <c r="AH573" s="6"/>
      <c r="AI573" s="6"/>
      <c r="AJ573" s="6"/>
    </row>
    <row r="574" spans="1:36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  <c r="AG574" s="6"/>
      <c r="AH574" s="6"/>
      <c r="AI574" s="6"/>
      <c r="AJ574" s="6"/>
    </row>
    <row r="575" spans="1:36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  <c r="AG575" s="6"/>
      <c r="AH575" s="6"/>
      <c r="AI575" s="6"/>
      <c r="AJ575" s="6"/>
    </row>
    <row r="576" spans="1:36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  <c r="AG576" s="6"/>
      <c r="AH576" s="6"/>
      <c r="AI576" s="6"/>
      <c r="AJ576" s="6"/>
    </row>
    <row r="577" spans="1:36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  <c r="AG577" s="6"/>
      <c r="AH577" s="6"/>
      <c r="AI577" s="6"/>
      <c r="AJ577" s="6"/>
    </row>
    <row r="578" spans="1:36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  <c r="AG578" s="6"/>
      <c r="AH578" s="6"/>
      <c r="AI578" s="6"/>
      <c r="AJ578" s="6"/>
    </row>
    <row r="579" spans="1:36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  <c r="AG579" s="6"/>
      <c r="AH579" s="6"/>
      <c r="AI579" s="6"/>
      <c r="AJ579" s="6"/>
    </row>
    <row r="580" spans="1:36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  <c r="AG580" s="6"/>
      <c r="AH580" s="6"/>
      <c r="AI580" s="6"/>
      <c r="AJ580" s="6"/>
    </row>
    <row r="581" spans="1:36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  <c r="AG581" s="6"/>
      <c r="AH581" s="6"/>
      <c r="AI581" s="6"/>
      <c r="AJ581" s="6"/>
    </row>
    <row r="582" spans="1:36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  <c r="AG582" s="6"/>
      <c r="AH582" s="6"/>
      <c r="AI582" s="6"/>
      <c r="AJ582" s="6"/>
    </row>
    <row r="583" spans="1:36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  <c r="AG583" s="6"/>
      <c r="AH583" s="6"/>
      <c r="AI583" s="6"/>
      <c r="AJ583" s="6"/>
    </row>
    <row r="584" spans="1:36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  <c r="AG584" s="6"/>
      <c r="AH584" s="6"/>
      <c r="AI584" s="6"/>
      <c r="AJ584" s="6"/>
    </row>
    <row r="585" spans="1:36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  <c r="AG585" s="6"/>
      <c r="AH585" s="6"/>
      <c r="AI585" s="6"/>
      <c r="AJ585" s="6"/>
    </row>
    <row r="586" spans="1:36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  <c r="AG586" s="6"/>
      <c r="AH586" s="6"/>
      <c r="AI586" s="6"/>
      <c r="AJ586" s="6"/>
    </row>
    <row r="587" spans="1:36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  <c r="AG587" s="6"/>
      <c r="AH587" s="6"/>
      <c r="AI587" s="6"/>
      <c r="AJ587" s="6"/>
    </row>
    <row r="588" spans="1:36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  <c r="AG588" s="6"/>
      <c r="AH588" s="6"/>
      <c r="AI588" s="6"/>
      <c r="AJ588" s="6"/>
    </row>
    <row r="589" spans="1:36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  <c r="AG589" s="6"/>
      <c r="AH589" s="6"/>
      <c r="AI589" s="6"/>
      <c r="AJ589" s="6"/>
    </row>
    <row r="590" spans="1:36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  <c r="AG590" s="6"/>
      <c r="AH590" s="6"/>
      <c r="AI590" s="6"/>
      <c r="AJ590" s="6"/>
    </row>
    <row r="591" spans="1:36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  <c r="AG591" s="6"/>
      <c r="AH591" s="6"/>
      <c r="AI591" s="6"/>
      <c r="AJ591" s="6"/>
    </row>
    <row r="592" spans="1:36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  <c r="AG592" s="6"/>
      <c r="AH592" s="6"/>
      <c r="AI592" s="6"/>
      <c r="AJ592" s="6"/>
    </row>
    <row r="593" spans="1:36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  <c r="AG593" s="6"/>
      <c r="AH593" s="6"/>
      <c r="AI593" s="6"/>
      <c r="AJ593" s="6"/>
    </row>
    <row r="594" spans="1:36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  <c r="AG594" s="6"/>
      <c r="AH594" s="6"/>
      <c r="AI594" s="6"/>
      <c r="AJ594" s="6"/>
    </row>
    <row r="595" spans="1:36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  <c r="AG595" s="6"/>
      <c r="AH595" s="6"/>
      <c r="AI595" s="6"/>
      <c r="AJ595" s="6"/>
    </row>
    <row r="596" spans="1:36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  <c r="AG596" s="6"/>
      <c r="AH596" s="6"/>
      <c r="AI596" s="6"/>
      <c r="AJ596" s="6"/>
    </row>
    <row r="597" spans="1:36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  <c r="AG597" s="6"/>
      <c r="AH597" s="6"/>
      <c r="AI597" s="6"/>
      <c r="AJ597" s="6"/>
    </row>
    <row r="598" spans="1:36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  <c r="AG598" s="6"/>
      <c r="AH598" s="6"/>
      <c r="AI598" s="6"/>
      <c r="AJ598" s="6"/>
    </row>
    <row r="599" spans="1:36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  <c r="AG599" s="6"/>
      <c r="AH599" s="6"/>
      <c r="AI599" s="6"/>
      <c r="AJ599" s="6"/>
    </row>
    <row r="600" spans="1:36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  <c r="AG600" s="6"/>
      <c r="AH600" s="6"/>
      <c r="AI600" s="6"/>
      <c r="AJ600" s="6"/>
    </row>
    <row r="601" spans="1:36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  <c r="AG601" s="6"/>
      <c r="AH601" s="6"/>
      <c r="AI601" s="6"/>
      <c r="AJ601" s="6"/>
    </row>
    <row r="602" spans="1:36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  <c r="AG602" s="6"/>
      <c r="AH602" s="6"/>
      <c r="AI602" s="6"/>
      <c r="AJ602" s="6"/>
    </row>
    <row r="603" spans="1:36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  <c r="AG603" s="6"/>
      <c r="AH603" s="6"/>
      <c r="AI603" s="6"/>
      <c r="AJ603" s="6"/>
    </row>
    <row r="604" spans="1:36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  <c r="AG604" s="6"/>
      <c r="AH604" s="6"/>
      <c r="AI604" s="6"/>
      <c r="AJ604" s="6"/>
    </row>
    <row r="605" spans="1:36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  <c r="AG605" s="6"/>
      <c r="AH605" s="6"/>
      <c r="AI605" s="6"/>
      <c r="AJ605" s="6"/>
    </row>
    <row r="606" spans="1:36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  <c r="AG606" s="6"/>
      <c r="AH606" s="6"/>
      <c r="AI606" s="6"/>
      <c r="AJ606" s="6"/>
    </row>
    <row r="607" spans="1:36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  <c r="AG607" s="6"/>
      <c r="AH607" s="6"/>
      <c r="AI607" s="6"/>
      <c r="AJ607" s="6"/>
    </row>
    <row r="608" spans="1:36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  <c r="AG608" s="6"/>
      <c r="AH608" s="6"/>
      <c r="AI608" s="6"/>
      <c r="AJ608" s="6"/>
    </row>
    <row r="609" spans="1:36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  <c r="AG609" s="6"/>
      <c r="AH609" s="6"/>
      <c r="AI609" s="6"/>
      <c r="AJ609" s="6"/>
    </row>
    <row r="610" spans="1:36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  <c r="AG610" s="6"/>
      <c r="AH610" s="6"/>
      <c r="AI610" s="6"/>
      <c r="AJ610" s="6"/>
    </row>
    <row r="611" spans="1:36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  <c r="AG611" s="6"/>
      <c r="AH611" s="6"/>
      <c r="AI611" s="6"/>
      <c r="AJ611" s="6"/>
    </row>
    <row r="612" spans="1:36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  <c r="AG612" s="6"/>
      <c r="AH612" s="6"/>
      <c r="AI612" s="6"/>
      <c r="AJ612" s="6"/>
    </row>
    <row r="613" spans="1:36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  <c r="AG613" s="6"/>
      <c r="AH613" s="6"/>
      <c r="AI613" s="6"/>
      <c r="AJ613" s="6"/>
    </row>
    <row r="614" spans="1:36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  <c r="AG614" s="6"/>
      <c r="AH614" s="6"/>
      <c r="AI614" s="6"/>
      <c r="AJ614" s="6"/>
    </row>
    <row r="615" spans="1:36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  <c r="AG615" s="6"/>
      <c r="AH615" s="6"/>
      <c r="AI615" s="6"/>
      <c r="AJ615" s="6"/>
    </row>
    <row r="616" spans="1:36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  <c r="AG616" s="6"/>
      <c r="AH616" s="6"/>
      <c r="AI616" s="6"/>
      <c r="AJ616" s="6"/>
    </row>
    <row r="617" spans="1:36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  <c r="AG617" s="6"/>
      <c r="AH617" s="6"/>
      <c r="AI617" s="6"/>
      <c r="AJ617" s="6"/>
    </row>
    <row r="618" spans="1:36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  <c r="AG618" s="6"/>
      <c r="AH618" s="6"/>
      <c r="AI618" s="6"/>
      <c r="AJ618" s="6"/>
    </row>
    <row r="619" spans="1:36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  <c r="AG619" s="6"/>
      <c r="AH619" s="6"/>
      <c r="AI619" s="6"/>
      <c r="AJ619" s="6"/>
    </row>
    <row r="620" spans="1:36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  <c r="AG620" s="6"/>
      <c r="AH620" s="6"/>
      <c r="AI620" s="6"/>
      <c r="AJ620" s="6"/>
    </row>
    <row r="621" spans="1:36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  <c r="AG621" s="6"/>
      <c r="AH621" s="6"/>
      <c r="AI621" s="6"/>
      <c r="AJ621" s="6"/>
    </row>
    <row r="622" spans="1:36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  <c r="AG622" s="6"/>
      <c r="AH622" s="6"/>
      <c r="AI622" s="6"/>
      <c r="AJ622" s="6"/>
    </row>
    <row r="623" spans="1:36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  <c r="AG623" s="6"/>
      <c r="AH623" s="6"/>
      <c r="AI623" s="6"/>
      <c r="AJ623" s="6"/>
    </row>
    <row r="624" spans="1:36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  <c r="AG624" s="6"/>
      <c r="AH624" s="6"/>
      <c r="AI624" s="6"/>
      <c r="AJ624" s="6"/>
    </row>
    <row r="625" spans="1:36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  <c r="AG625" s="6"/>
      <c r="AH625" s="6"/>
      <c r="AI625" s="6"/>
      <c r="AJ625" s="6"/>
    </row>
    <row r="626" spans="1:36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  <c r="AG626" s="6"/>
      <c r="AH626" s="6"/>
      <c r="AI626" s="6"/>
      <c r="AJ626" s="6"/>
    </row>
    <row r="627" spans="1:36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  <c r="AG627" s="6"/>
      <c r="AH627" s="6"/>
      <c r="AI627" s="6"/>
      <c r="AJ627" s="6"/>
    </row>
    <row r="628" spans="1:36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  <c r="AG628" s="6"/>
      <c r="AH628" s="6"/>
      <c r="AI628" s="6"/>
      <c r="AJ628" s="6"/>
    </row>
    <row r="629" spans="1:36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  <c r="AG629" s="6"/>
      <c r="AH629" s="6"/>
      <c r="AI629" s="6"/>
      <c r="AJ629" s="6"/>
    </row>
    <row r="630" spans="1:36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  <c r="AG630" s="6"/>
      <c r="AH630" s="6"/>
      <c r="AI630" s="6"/>
      <c r="AJ630" s="6"/>
    </row>
    <row r="631" spans="1:36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  <c r="AG631" s="6"/>
      <c r="AH631" s="6"/>
      <c r="AI631" s="6"/>
      <c r="AJ631" s="6"/>
    </row>
    <row r="632" spans="1:36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  <c r="AG632" s="6"/>
      <c r="AH632" s="6"/>
      <c r="AI632" s="6"/>
      <c r="AJ632" s="6"/>
    </row>
    <row r="633" spans="1:36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  <c r="AG633" s="6"/>
      <c r="AH633" s="6"/>
      <c r="AI633" s="6"/>
      <c r="AJ633" s="6"/>
    </row>
    <row r="634" spans="1:36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  <c r="AG634" s="6"/>
      <c r="AH634" s="6"/>
      <c r="AI634" s="6"/>
      <c r="AJ634" s="6"/>
    </row>
    <row r="635" spans="1:36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  <c r="AG635" s="6"/>
      <c r="AH635" s="6"/>
      <c r="AI635" s="6"/>
      <c r="AJ635" s="6"/>
    </row>
    <row r="636" spans="1:36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  <c r="AG636" s="6"/>
      <c r="AH636" s="6"/>
      <c r="AI636" s="6"/>
      <c r="AJ636" s="6"/>
    </row>
    <row r="637" spans="1:36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  <c r="AG637" s="6"/>
      <c r="AH637" s="6"/>
      <c r="AI637" s="6"/>
      <c r="AJ637" s="6"/>
    </row>
    <row r="638" spans="1:36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  <c r="AG638" s="6"/>
      <c r="AH638" s="6"/>
      <c r="AI638" s="6"/>
      <c r="AJ638" s="6"/>
    </row>
    <row r="639" spans="1:36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  <c r="AG639" s="6"/>
      <c r="AH639" s="6"/>
      <c r="AI639" s="6"/>
      <c r="AJ639" s="6"/>
    </row>
    <row r="640" spans="1:36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  <c r="AG640" s="6"/>
      <c r="AH640" s="6"/>
      <c r="AI640" s="6"/>
      <c r="AJ640" s="6"/>
    </row>
    <row r="641" spans="1:36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  <c r="AG641" s="6"/>
      <c r="AH641" s="6"/>
      <c r="AI641" s="6"/>
      <c r="AJ641" s="6"/>
    </row>
    <row r="642" spans="1:36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  <c r="AG642" s="6"/>
      <c r="AH642" s="6"/>
      <c r="AI642" s="6"/>
      <c r="AJ642" s="6"/>
    </row>
    <row r="643" spans="1:36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  <c r="AG643" s="6"/>
      <c r="AH643" s="6"/>
      <c r="AI643" s="6"/>
      <c r="AJ643" s="6"/>
    </row>
    <row r="644" spans="1:36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  <c r="AG644" s="6"/>
      <c r="AH644" s="6"/>
      <c r="AI644" s="6"/>
      <c r="AJ644" s="6"/>
    </row>
    <row r="645" spans="1:36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  <c r="AG645" s="6"/>
      <c r="AH645" s="6"/>
      <c r="AI645" s="6"/>
      <c r="AJ645" s="6"/>
    </row>
    <row r="646" spans="1:36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  <c r="AG646" s="6"/>
      <c r="AH646" s="6"/>
      <c r="AI646" s="6"/>
      <c r="AJ646" s="6"/>
    </row>
    <row r="647" spans="1:36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  <c r="AG647" s="6"/>
      <c r="AH647" s="6"/>
      <c r="AI647" s="6"/>
      <c r="AJ647" s="6"/>
    </row>
    <row r="648" spans="1:36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  <c r="AG648" s="6"/>
      <c r="AH648" s="6"/>
      <c r="AI648" s="6"/>
      <c r="AJ648" s="6"/>
    </row>
    <row r="649" spans="1:36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  <c r="AG649" s="6"/>
      <c r="AH649" s="6"/>
      <c r="AI649" s="6"/>
      <c r="AJ649" s="6"/>
    </row>
    <row r="650" spans="1:36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  <c r="AG650" s="6"/>
      <c r="AH650" s="6"/>
      <c r="AI650" s="6"/>
      <c r="AJ650" s="6"/>
    </row>
    <row r="651" spans="1:36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  <c r="AG651" s="6"/>
      <c r="AH651" s="6"/>
      <c r="AI651" s="6"/>
      <c r="AJ651" s="6"/>
    </row>
    <row r="652" spans="1:36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  <c r="AG652" s="6"/>
      <c r="AH652" s="6"/>
      <c r="AI652" s="6"/>
      <c r="AJ652" s="6"/>
    </row>
    <row r="653" spans="1:36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  <c r="AG653" s="6"/>
      <c r="AH653" s="6"/>
      <c r="AI653" s="6"/>
      <c r="AJ653" s="6"/>
    </row>
    <row r="654" spans="1:36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  <c r="AG654" s="6"/>
      <c r="AH654" s="6"/>
      <c r="AI654" s="6"/>
      <c r="AJ654" s="6"/>
    </row>
    <row r="655" spans="1:36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  <c r="AG655" s="6"/>
      <c r="AH655" s="6"/>
      <c r="AI655" s="6"/>
      <c r="AJ655" s="6"/>
    </row>
    <row r="656" spans="1:36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  <c r="AG656" s="6"/>
      <c r="AH656" s="6"/>
      <c r="AI656" s="6"/>
      <c r="AJ656" s="6"/>
    </row>
    <row r="657" spans="1:36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  <c r="AG657" s="6"/>
      <c r="AH657" s="6"/>
      <c r="AI657" s="6"/>
      <c r="AJ657" s="6"/>
    </row>
    <row r="658" spans="1:36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  <c r="AG658" s="6"/>
      <c r="AH658" s="6"/>
      <c r="AI658" s="6"/>
      <c r="AJ658" s="6"/>
    </row>
    <row r="659" spans="1:36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  <c r="AG659" s="6"/>
      <c r="AH659" s="6"/>
      <c r="AI659" s="6"/>
      <c r="AJ659" s="6"/>
    </row>
    <row r="660" spans="1:36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  <c r="AG660" s="6"/>
      <c r="AH660" s="6"/>
      <c r="AI660" s="6"/>
      <c r="AJ660" s="6"/>
    </row>
    <row r="661" spans="1:36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  <c r="AG661" s="6"/>
      <c r="AH661" s="6"/>
      <c r="AI661" s="6"/>
      <c r="AJ661" s="6"/>
    </row>
    <row r="662" spans="1:36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  <c r="AG662" s="6"/>
      <c r="AH662" s="6"/>
      <c r="AI662" s="6"/>
      <c r="AJ662" s="6"/>
    </row>
    <row r="663" spans="1:36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  <c r="AG663" s="6"/>
      <c r="AH663" s="6"/>
      <c r="AI663" s="6"/>
      <c r="AJ663" s="6"/>
    </row>
    <row r="664" spans="1:36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  <c r="AG664" s="6"/>
      <c r="AH664" s="6"/>
      <c r="AI664" s="6"/>
      <c r="AJ664" s="6"/>
    </row>
    <row r="665" spans="1:36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  <c r="AG665" s="6"/>
      <c r="AH665" s="6"/>
      <c r="AI665" s="6"/>
      <c r="AJ665" s="6"/>
    </row>
    <row r="666" spans="1:36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  <c r="AG666" s="6"/>
      <c r="AH666" s="6"/>
      <c r="AI666" s="6"/>
      <c r="AJ666" s="6"/>
    </row>
    <row r="667" spans="1:36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  <c r="AG667" s="6"/>
      <c r="AH667" s="6"/>
      <c r="AI667" s="6"/>
      <c r="AJ667" s="6"/>
    </row>
    <row r="668" spans="1:36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  <c r="AG668" s="6"/>
      <c r="AH668" s="6"/>
      <c r="AI668" s="6"/>
      <c r="AJ668" s="6"/>
    </row>
    <row r="669" spans="1:36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  <c r="AG669" s="6"/>
      <c r="AH669" s="6"/>
      <c r="AI669" s="6"/>
      <c r="AJ669" s="6"/>
    </row>
    <row r="670" spans="1:36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  <c r="AG670" s="6"/>
      <c r="AH670" s="6"/>
      <c r="AI670" s="6"/>
      <c r="AJ670" s="6"/>
    </row>
    <row r="671" spans="1:36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  <c r="AG671" s="6"/>
      <c r="AH671" s="6"/>
      <c r="AI671" s="6"/>
      <c r="AJ671" s="6"/>
    </row>
    <row r="672" spans="1:36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  <c r="AG672" s="6"/>
      <c r="AH672" s="6"/>
      <c r="AI672" s="6"/>
      <c r="AJ672" s="6"/>
    </row>
    <row r="673" spans="1:36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  <c r="AG673" s="6"/>
      <c r="AH673" s="6"/>
      <c r="AI673" s="6"/>
      <c r="AJ673" s="6"/>
    </row>
    <row r="674" spans="1:36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  <c r="AG674" s="6"/>
      <c r="AH674" s="6"/>
      <c r="AI674" s="6"/>
      <c r="AJ674" s="6"/>
    </row>
    <row r="675" spans="1:36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  <c r="AG675" s="6"/>
      <c r="AH675" s="6"/>
      <c r="AI675" s="6"/>
      <c r="AJ675" s="6"/>
    </row>
    <row r="676" spans="1:36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  <c r="AG676" s="6"/>
      <c r="AH676" s="6"/>
      <c r="AI676" s="6"/>
      <c r="AJ676" s="6"/>
    </row>
    <row r="677" spans="1:36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  <c r="AG677" s="6"/>
      <c r="AH677" s="6"/>
      <c r="AI677" s="6"/>
      <c r="AJ677" s="6"/>
    </row>
    <row r="678" spans="1:36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  <c r="AG678" s="6"/>
      <c r="AH678" s="6"/>
      <c r="AI678" s="6"/>
      <c r="AJ678" s="6"/>
    </row>
    <row r="679" spans="1:36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  <c r="AG679" s="6"/>
      <c r="AH679" s="6"/>
      <c r="AI679" s="6"/>
      <c r="AJ679" s="6"/>
    </row>
    <row r="680" spans="1:36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  <c r="AG680" s="6"/>
      <c r="AH680" s="6"/>
      <c r="AI680" s="6"/>
      <c r="AJ680" s="6"/>
    </row>
    <row r="681" spans="1:36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  <c r="AG681" s="6"/>
      <c r="AH681" s="6"/>
      <c r="AI681" s="6"/>
      <c r="AJ681" s="6"/>
    </row>
    <row r="682" spans="1:36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  <c r="AG682" s="6"/>
      <c r="AH682" s="6"/>
      <c r="AI682" s="6"/>
      <c r="AJ682" s="6"/>
    </row>
    <row r="683" spans="1:36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  <c r="AG683" s="6"/>
      <c r="AH683" s="6"/>
      <c r="AI683" s="6"/>
      <c r="AJ683" s="6"/>
    </row>
    <row r="684" spans="1:36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  <c r="AG684" s="6"/>
      <c r="AH684" s="6"/>
      <c r="AI684" s="6"/>
      <c r="AJ684" s="6"/>
    </row>
    <row r="685" spans="1:36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  <c r="AG685" s="6"/>
      <c r="AH685" s="6"/>
      <c r="AI685" s="6"/>
      <c r="AJ685" s="6"/>
    </row>
    <row r="686" spans="1:36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  <c r="AG686" s="6"/>
      <c r="AH686" s="6"/>
      <c r="AI686" s="6"/>
      <c r="AJ686" s="6"/>
    </row>
    <row r="687" spans="1:36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  <c r="AG687" s="6"/>
      <c r="AH687" s="6"/>
      <c r="AI687" s="6"/>
      <c r="AJ687" s="6"/>
    </row>
    <row r="688" spans="1:36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  <c r="AG688" s="6"/>
      <c r="AH688" s="6"/>
      <c r="AI688" s="6"/>
      <c r="AJ688" s="6"/>
    </row>
    <row r="689" spans="1:36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  <c r="AG689" s="6"/>
      <c r="AH689" s="6"/>
      <c r="AI689" s="6"/>
      <c r="AJ689" s="6"/>
    </row>
    <row r="690" spans="1:36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  <c r="AG690" s="6"/>
      <c r="AH690" s="6"/>
      <c r="AI690" s="6"/>
      <c r="AJ690" s="6"/>
    </row>
    <row r="691" spans="1:36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  <c r="AG691" s="6"/>
      <c r="AH691" s="6"/>
      <c r="AI691" s="6"/>
      <c r="AJ691" s="6"/>
    </row>
    <row r="692" spans="1:36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  <c r="AG692" s="6"/>
      <c r="AH692" s="6"/>
      <c r="AI692" s="6"/>
      <c r="AJ692" s="6"/>
    </row>
    <row r="693" spans="1:36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  <c r="AG693" s="6"/>
      <c r="AH693" s="6"/>
      <c r="AI693" s="6"/>
      <c r="AJ693" s="6"/>
    </row>
    <row r="694" spans="1:36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  <c r="AG694" s="6"/>
      <c r="AH694" s="6"/>
      <c r="AI694" s="6"/>
      <c r="AJ694" s="6"/>
    </row>
    <row r="695" spans="1:36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  <c r="AG695" s="6"/>
      <c r="AH695" s="6"/>
      <c r="AI695" s="6"/>
      <c r="AJ695" s="6"/>
    </row>
    <row r="696" spans="1:36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  <c r="AG696" s="6"/>
      <c r="AH696" s="6"/>
      <c r="AI696" s="6"/>
      <c r="AJ696" s="6"/>
    </row>
    <row r="697" spans="1:36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  <c r="AG697" s="6"/>
      <c r="AH697" s="6"/>
      <c r="AI697" s="6"/>
      <c r="AJ697" s="6"/>
    </row>
    <row r="698" spans="1:36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  <c r="AG698" s="6"/>
      <c r="AH698" s="6"/>
      <c r="AI698" s="6"/>
      <c r="AJ698" s="6"/>
    </row>
    <row r="699" spans="1:36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  <c r="AG699" s="6"/>
      <c r="AH699" s="6"/>
      <c r="AI699" s="6"/>
      <c r="AJ699" s="6"/>
    </row>
    <row r="700" spans="1:36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  <c r="AG700" s="6"/>
      <c r="AH700" s="6"/>
      <c r="AI700" s="6"/>
      <c r="AJ700" s="6"/>
    </row>
    <row r="701" spans="1:36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  <c r="AG701" s="6"/>
      <c r="AH701" s="6"/>
      <c r="AI701" s="6"/>
      <c r="AJ701" s="6"/>
    </row>
    <row r="702" spans="1:36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  <c r="AG702" s="6"/>
      <c r="AH702" s="6"/>
      <c r="AI702" s="6"/>
      <c r="AJ702" s="6"/>
    </row>
    <row r="703" spans="1:36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  <c r="AG703" s="6"/>
      <c r="AH703" s="6"/>
      <c r="AI703" s="6"/>
      <c r="AJ703" s="6"/>
    </row>
    <row r="704" spans="1:36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  <c r="AG704" s="6"/>
      <c r="AH704" s="6"/>
      <c r="AI704" s="6"/>
      <c r="AJ704" s="6"/>
    </row>
    <row r="705" spans="1:36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  <c r="AG705" s="6"/>
      <c r="AH705" s="6"/>
      <c r="AI705" s="6"/>
      <c r="AJ705" s="6"/>
    </row>
    <row r="706" spans="1:36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  <c r="AG706" s="6"/>
      <c r="AH706" s="6"/>
      <c r="AI706" s="6"/>
      <c r="AJ706" s="6"/>
    </row>
    <row r="707" spans="1:36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  <c r="AG707" s="6"/>
      <c r="AH707" s="6"/>
      <c r="AI707" s="6"/>
      <c r="AJ707" s="6"/>
    </row>
    <row r="708" spans="1:36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  <c r="AG708" s="6"/>
      <c r="AH708" s="6"/>
      <c r="AI708" s="6"/>
      <c r="AJ708" s="6"/>
    </row>
    <row r="709" spans="1:36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  <c r="AG709" s="6"/>
      <c r="AH709" s="6"/>
      <c r="AI709" s="6"/>
      <c r="AJ709" s="6"/>
    </row>
    <row r="710" spans="1:36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  <c r="AG710" s="6"/>
      <c r="AH710" s="6"/>
      <c r="AI710" s="6"/>
      <c r="AJ710" s="6"/>
    </row>
    <row r="711" spans="1:36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  <c r="AG711" s="6"/>
      <c r="AH711" s="6"/>
      <c r="AI711" s="6"/>
      <c r="AJ711" s="6"/>
    </row>
    <row r="712" spans="1:36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  <c r="AG712" s="6"/>
      <c r="AH712" s="6"/>
      <c r="AI712" s="6"/>
      <c r="AJ712" s="6"/>
    </row>
    <row r="713" spans="1:36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  <c r="AG713" s="6"/>
      <c r="AH713" s="6"/>
      <c r="AI713" s="6"/>
      <c r="AJ713" s="6"/>
    </row>
    <row r="714" spans="1:36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  <c r="AG714" s="6"/>
      <c r="AH714" s="6"/>
      <c r="AI714" s="6"/>
      <c r="AJ714" s="6"/>
    </row>
    <row r="715" spans="1:36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  <c r="AG715" s="6"/>
      <c r="AH715" s="6"/>
      <c r="AI715" s="6"/>
      <c r="AJ715" s="6"/>
    </row>
    <row r="716" spans="1:36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  <c r="AG716" s="6"/>
      <c r="AH716" s="6"/>
      <c r="AI716" s="6"/>
      <c r="AJ716" s="6"/>
    </row>
    <row r="717" spans="1:36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  <c r="AG717" s="6"/>
      <c r="AH717" s="6"/>
      <c r="AI717" s="6"/>
      <c r="AJ717" s="6"/>
    </row>
    <row r="718" spans="1:36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  <c r="AG718" s="6"/>
      <c r="AH718" s="6"/>
      <c r="AI718" s="6"/>
      <c r="AJ718" s="6"/>
    </row>
    <row r="719" spans="1:36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  <c r="AG719" s="6"/>
      <c r="AH719" s="6"/>
      <c r="AI719" s="6"/>
      <c r="AJ719" s="6"/>
    </row>
    <row r="720" spans="1:36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  <c r="AG720" s="6"/>
      <c r="AH720" s="6"/>
      <c r="AI720" s="6"/>
      <c r="AJ720" s="6"/>
    </row>
    <row r="721" spans="1:36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  <c r="AG721" s="6"/>
      <c r="AH721" s="6"/>
      <c r="AI721" s="6"/>
      <c r="AJ721" s="6"/>
    </row>
    <row r="722" spans="1:36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  <c r="AG722" s="6"/>
      <c r="AH722" s="6"/>
      <c r="AI722" s="6"/>
      <c r="AJ722" s="6"/>
    </row>
    <row r="723" spans="1:36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  <c r="AG723" s="6"/>
      <c r="AH723" s="6"/>
      <c r="AI723" s="6"/>
      <c r="AJ723" s="6"/>
    </row>
    <row r="724" spans="1:36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  <c r="AG724" s="6"/>
      <c r="AH724" s="6"/>
      <c r="AI724" s="6"/>
      <c r="AJ724" s="6"/>
    </row>
    <row r="725" spans="1:36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  <c r="AG725" s="6"/>
      <c r="AH725" s="6"/>
      <c r="AI725" s="6"/>
      <c r="AJ725" s="6"/>
    </row>
    <row r="726" spans="1:36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  <c r="AG726" s="6"/>
      <c r="AH726" s="6"/>
      <c r="AI726" s="6"/>
      <c r="AJ726" s="6"/>
    </row>
    <row r="727" spans="1:36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  <c r="AG727" s="6"/>
      <c r="AH727" s="6"/>
      <c r="AI727" s="6"/>
      <c r="AJ727" s="6"/>
    </row>
    <row r="728" spans="1:36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  <c r="AG728" s="6"/>
      <c r="AH728" s="6"/>
      <c r="AI728" s="6"/>
      <c r="AJ728" s="6"/>
    </row>
    <row r="729" spans="1:36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  <c r="AG729" s="6"/>
      <c r="AH729" s="6"/>
      <c r="AI729" s="6"/>
      <c r="AJ729" s="6"/>
    </row>
    <row r="730" spans="1:36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  <c r="AG730" s="6"/>
      <c r="AH730" s="6"/>
      <c r="AI730" s="6"/>
      <c r="AJ730" s="6"/>
    </row>
    <row r="731" spans="1:36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  <c r="AG731" s="6"/>
      <c r="AH731" s="6"/>
      <c r="AI731" s="6"/>
      <c r="AJ731" s="6"/>
    </row>
    <row r="732" spans="1:36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  <c r="AG732" s="6"/>
      <c r="AH732" s="6"/>
      <c r="AI732" s="6"/>
      <c r="AJ732" s="6"/>
    </row>
    <row r="733" spans="1:36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  <c r="AG733" s="6"/>
      <c r="AH733" s="6"/>
      <c r="AI733" s="6"/>
      <c r="AJ733" s="6"/>
    </row>
    <row r="734" spans="1:36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  <c r="AG734" s="6"/>
      <c r="AH734" s="6"/>
      <c r="AI734" s="6"/>
      <c r="AJ734" s="6"/>
    </row>
    <row r="735" spans="1:36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  <c r="AG735" s="6"/>
      <c r="AH735" s="6"/>
      <c r="AI735" s="6"/>
      <c r="AJ735" s="6"/>
    </row>
    <row r="736" spans="1:36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  <c r="AG736" s="6"/>
      <c r="AH736" s="6"/>
      <c r="AI736" s="6"/>
      <c r="AJ736" s="6"/>
    </row>
    <row r="737" spans="1:36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  <c r="AG737" s="6"/>
      <c r="AH737" s="6"/>
      <c r="AI737" s="6"/>
      <c r="AJ737" s="6"/>
    </row>
    <row r="738" spans="1:36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  <c r="AG738" s="6"/>
      <c r="AH738" s="6"/>
      <c r="AI738" s="6"/>
      <c r="AJ738" s="6"/>
    </row>
    <row r="739" spans="1:36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  <c r="AG739" s="6"/>
      <c r="AH739" s="6"/>
      <c r="AI739" s="6"/>
      <c r="AJ739" s="6"/>
    </row>
    <row r="740" spans="1:36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  <c r="AG740" s="6"/>
      <c r="AH740" s="6"/>
      <c r="AI740" s="6"/>
      <c r="AJ740" s="6"/>
    </row>
    <row r="741" spans="1:36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  <c r="AG741" s="6"/>
      <c r="AH741" s="6"/>
      <c r="AI741" s="6"/>
      <c r="AJ741" s="6"/>
    </row>
    <row r="742" spans="1:36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  <c r="AG742" s="6"/>
      <c r="AH742" s="6"/>
      <c r="AI742" s="6"/>
      <c r="AJ742" s="6"/>
    </row>
    <row r="743" spans="1:36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  <c r="AG743" s="6"/>
      <c r="AH743" s="6"/>
      <c r="AI743" s="6"/>
      <c r="AJ743" s="6"/>
    </row>
    <row r="744" spans="1:36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  <c r="AG744" s="6"/>
      <c r="AH744" s="6"/>
      <c r="AI744" s="6"/>
      <c r="AJ744" s="6"/>
    </row>
    <row r="745" spans="1:36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  <c r="AG745" s="6"/>
      <c r="AH745" s="6"/>
      <c r="AI745" s="6"/>
      <c r="AJ745" s="6"/>
    </row>
    <row r="746" spans="1:36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  <c r="AG746" s="6"/>
      <c r="AH746" s="6"/>
      <c r="AI746" s="6"/>
      <c r="AJ746" s="6"/>
    </row>
    <row r="747" spans="1:36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  <c r="AG747" s="6"/>
      <c r="AH747" s="6"/>
      <c r="AI747" s="6"/>
      <c r="AJ747" s="6"/>
    </row>
    <row r="748" spans="1:36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  <c r="AG748" s="6"/>
      <c r="AH748" s="6"/>
      <c r="AI748" s="6"/>
      <c r="AJ748" s="6"/>
    </row>
    <row r="749" spans="1:36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  <c r="AG749" s="6"/>
      <c r="AH749" s="6"/>
      <c r="AI749" s="6"/>
      <c r="AJ749" s="6"/>
    </row>
    <row r="750" spans="1:36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  <c r="AG750" s="6"/>
      <c r="AH750" s="6"/>
      <c r="AI750" s="6"/>
      <c r="AJ750" s="6"/>
    </row>
    <row r="751" spans="1:36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  <c r="AG751" s="6"/>
      <c r="AH751" s="6"/>
      <c r="AI751" s="6"/>
      <c r="AJ751" s="6"/>
    </row>
    <row r="752" spans="1:36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  <c r="AG752" s="6"/>
      <c r="AH752" s="6"/>
      <c r="AI752" s="6"/>
      <c r="AJ752" s="6"/>
    </row>
    <row r="753" spans="1:36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  <c r="AG753" s="6"/>
      <c r="AH753" s="6"/>
      <c r="AI753" s="6"/>
      <c r="AJ753" s="6"/>
    </row>
    <row r="754" spans="1:36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  <c r="AG754" s="6"/>
      <c r="AH754" s="6"/>
      <c r="AI754" s="6"/>
      <c r="AJ754" s="6"/>
    </row>
    <row r="755" spans="1:36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  <c r="AG755" s="6"/>
      <c r="AH755" s="6"/>
      <c r="AI755" s="6"/>
      <c r="AJ755" s="6"/>
    </row>
    <row r="756" spans="1:36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  <c r="AG756" s="6"/>
      <c r="AH756" s="6"/>
      <c r="AI756" s="6"/>
      <c r="AJ756" s="6"/>
    </row>
    <row r="757" spans="1:36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  <c r="AG757" s="6"/>
      <c r="AH757" s="6"/>
      <c r="AI757" s="6"/>
      <c r="AJ757" s="6"/>
    </row>
    <row r="758" spans="1:36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  <c r="AG758" s="6"/>
      <c r="AH758" s="6"/>
      <c r="AI758" s="6"/>
      <c r="AJ758" s="6"/>
    </row>
    <row r="759" spans="1:36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  <c r="AG759" s="6"/>
      <c r="AH759" s="6"/>
      <c r="AI759" s="6"/>
      <c r="AJ759" s="6"/>
    </row>
    <row r="760" spans="1:36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  <c r="AG760" s="6"/>
      <c r="AH760" s="6"/>
      <c r="AI760" s="6"/>
      <c r="AJ760" s="6"/>
    </row>
    <row r="761" spans="1:36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  <c r="AG761" s="6"/>
      <c r="AH761" s="6"/>
      <c r="AI761" s="6"/>
      <c r="AJ761" s="6"/>
    </row>
    <row r="762" spans="1:36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  <c r="AG762" s="6"/>
      <c r="AH762" s="6"/>
      <c r="AI762" s="6"/>
      <c r="AJ762" s="6"/>
    </row>
    <row r="763" spans="1:36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  <c r="AG763" s="6"/>
      <c r="AH763" s="6"/>
      <c r="AI763" s="6"/>
      <c r="AJ763" s="6"/>
    </row>
    <row r="764" spans="1:36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  <c r="AG764" s="6"/>
      <c r="AH764" s="6"/>
      <c r="AI764" s="6"/>
      <c r="AJ764" s="6"/>
    </row>
    <row r="765" spans="1:36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  <c r="AG765" s="6"/>
      <c r="AH765" s="6"/>
      <c r="AI765" s="6"/>
      <c r="AJ765" s="6"/>
    </row>
    <row r="766" spans="1:36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  <c r="AG766" s="6"/>
      <c r="AH766" s="6"/>
      <c r="AI766" s="6"/>
      <c r="AJ766" s="6"/>
    </row>
    <row r="767" spans="1:36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  <c r="AG767" s="6"/>
      <c r="AH767" s="6"/>
      <c r="AI767" s="6"/>
      <c r="AJ767" s="6"/>
    </row>
    <row r="768" spans="1:36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  <c r="AG768" s="6"/>
      <c r="AH768" s="6"/>
      <c r="AI768" s="6"/>
      <c r="AJ768" s="6"/>
    </row>
    <row r="769" spans="1:36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  <c r="AG769" s="6"/>
      <c r="AH769" s="6"/>
      <c r="AI769" s="6"/>
      <c r="AJ769" s="6"/>
    </row>
    <row r="770" spans="1:36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  <c r="AG770" s="6"/>
      <c r="AH770" s="6"/>
      <c r="AI770" s="6"/>
      <c r="AJ770" s="6"/>
    </row>
    <row r="771" spans="1:36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  <c r="AG771" s="6"/>
      <c r="AH771" s="6"/>
      <c r="AI771" s="6"/>
      <c r="AJ771" s="6"/>
    </row>
    <row r="772" spans="1:36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  <c r="AG772" s="6"/>
      <c r="AH772" s="6"/>
      <c r="AI772" s="6"/>
      <c r="AJ772" s="6"/>
    </row>
    <row r="773" spans="1:36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  <c r="AG773" s="6"/>
      <c r="AH773" s="6"/>
      <c r="AI773" s="6"/>
      <c r="AJ773" s="6"/>
    </row>
    <row r="774" spans="1:36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  <c r="AG774" s="6"/>
      <c r="AH774" s="6"/>
      <c r="AI774" s="6"/>
      <c r="AJ774" s="6"/>
    </row>
    <row r="775" spans="1:36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  <c r="AG775" s="6"/>
      <c r="AH775" s="6"/>
      <c r="AI775" s="6"/>
      <c r="AJ775" s="6"/>
    </row>
    <row r="776" spans="1:36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  <c r="AG776" s="6"/>
      <c r="AH776" s="6"/>
      <c r="AI776" s="6"/>
      <c r="AJ776" s="6"/>
    </row>
    <row r="777" spans="1:36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  <c r="AG777" s="6"/>
      <c r="AH777" s="6"/>
      <c r="AI777" s="6"/>
      <c r="AJ777" s="6"/>
    </row>
    <row r="778" spans="1:36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  <c r="AG778" s="6"/>
      <c r="AH778" s="6"/>
      <c r="AI778" s="6"/>
      <c r="AJ778" s="6"/>
    </row>
    <row r="779" spans="1:36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  <c r="AG779" s="6"/>
      <c r="AH779" s="6"/>
      <c r="AI779" s="6"/>
      <c r="AJ779" s="6"/>
    </row>
    <row r="780" spans="1:36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  <c r="AG780" s="6"/>
      <c r="AH780" s="6"/>
      <c r="AI780" s="6"/>
      <c r="AJ780" s="6"/>
    </row>
    <row r="781" spans="1:36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  <c r="AG781" s="6"/>
      <c r="AH781" s="6"/>
      <c r="AI781" s="6"/>
      <c r="AJ781" s="6"/>
    </row>
    <row r="782" spans="1:36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  <c r="AG782" s="6"/>
      <c r="AH782" s="6"/>
      <c r="AI782" s="6"/>
      <c r="AJ782" s="6"/>
    </row>
    <row r="783" spans="1:36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  <c r="AG783" s="6"/>
      <c r="AH783" s="6"/>
      <c r="AI783" s="6"/>
      <c r="AJ783" s="6"/>
    </row>
    <row r="784" spans="1:36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  <c r="AG784" s="6"/>
      <c r="AH784" s="6"/>
      <c r="AI784" s="6"/>
      <c r="AJ784" s="6"/>
    </row>
    <row r="785" spans="1:36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  <c r="AG785" s="6"/>
      <c r="AH785" s="6"/>
      <c r="AI785" s="6"/>
      <c r="AJ785" s="6"/>
    </row>
    <row r="786" spans="1:36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  <c r="AG786" s="6"/>
      <c r="AH786" s="6"/>
      <c r="AI786" s="6"/>
      <c r="AJ786" s="6"/>
    </row>
    <row r="787" spans="1:36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  <c r="AG787" s="6"/>
      <c r="AH787" s="6"/>
      <c r="AI787" s="6"/>
      <c r="AJ787" s="6"/>
    </row>
    <row r="788" spans="1:36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  <c r="AG788" s="6"/>
      <c r="AH788" s="6"/>
      <c r="AI788" s="6"/>
      <c r="AJ788" s="6"/>
    </row>
    <row r="789" spans="1:36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  <c r="AG789" s="6"/>
      <c r="AH789" s="6"/>
      <c r="AI789" s="6"/>
      <c r="AJ789" s="6"/>
    </row>
    <row r="790" spans="1:36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  <c r="AG790" s="6"/>
      <c r="AH790" s="6"/>
      <c r="AI790" s="6"/>
      <c r="AJ790" s="6"/>
    </row>
    <row r="791" spans="1:36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  <c r="AG791" s="6"/>
      <c r="AH791" s="6"/>
      <c r="AI791" s="6"/>
      <c r="AJ791" s="6"/>
    </row>
    <row r="792" spans="1:36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  <c r="AG792" s="6"/>
      <c r="AH792" s="6"/>
      <c r="AI792" s="6"/>
      <c r="AJ792" s="6"/>
    </row>
    <row r="793" spans="1:36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  <c r="AG793" s="6"/>
      <c r="AH793" s="6"/>
      <c r="AI793" s="6"/>
      <c r="AJ793" s="6"/>
    </row>
    <row r="794" spans="1:36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  <c r="AG794" s="6"/>
      <c r="AH794" s="6"/>
      <c r="AI794" s="6"/>
      <c r="AJ794" s="6"/>
    </row>
    <row r="795" spans="1:36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  <c r="AG795" s="6"/>
      <c r="AH795" s="6"/>
      <c r="AI795" s="6"/>
      <c r="AJ795" s="6"/>
    </row>
    <row r="796" spans="1:36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  <c r="AG796" s="6"/>
      <c r="AH796" s="6"/>
      <c r="AI796" s="6"/>
      <c r="AJ796" s="6"/>
    </row>
    <row r="797" spans="1:36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  <c r="AG797" s="6"/>
      <c r="AH797" s="6"/>
      <c r="AI797" s="6"/>
      <c r="AJ797" s="6"/>
    </row>
    <row r="798" spans="1:36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  <c r="AG798" s="6"/>
      <c r="AH798" s="6"/>
      <c r="AI798" s="6"/>
      <c r="AJ798" s="6"/>
    </row>
    <row r="799" spans="1:36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  <c r="AG799" s="6"/>
      <c r="AH799" s="6"/>
      <c r="AI799" s="6"/>
      <c r="AJ799" s="6"/>
    </row>
    <row r="800" spans="1:36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  <c r="AG800" s="6"/>
      <c r="AH800" s="6"/>
      <c r="AI800" s="6"/>
      <c r="AJ800" s="6"/>
    </row>
    <row r="801" spans="1:36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  <c r="AG801" s="6"/>
      <c r="AH801" s="6"/>
      <c r="AI801" s="6"/>
      <c r="AJ801" s="6"/>
    </row>
    <row r="802" spans="1:36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  <c r="AG802" s="6"/>
      <c r="AH802" s="6"/>
      <c r="AI802" s="6"/>
      <c r="AJ802" s="6"/>
    </row>
    <row r="803" spans="1:36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  <c r="AG803" s="6"/>
      <c r="AH803" s="6"/>
      <c r="AI803" s="6"/>
      <c r="AJ803" s="6"/>
    </row>
    <row r="804" spans="1:36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  <c r="AG804" s="6"/>
      <c r="AH804" s="6"/>
      <c r="AI804" s="6"/>
      <c r="AJ804" s="6"/>
    </row>
    <row r="805" spans="1:36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  <c r="AG805" s="6"/>
      <c r="AH805" s="6"/>
      <c r="AI805" s="6"/>
      <c r="AJ805" s="6"/>
    </row>
    <row r="806" spans="1:36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  <c r="AG806" s="6"/>
      <c r="AH806" s="6"/>
      <c r="AI806" s="6"/>
      <c r="AJ806" s="6"/>
    </row>
    <row r="807" spans="1:36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  <c r="AG807" s="6"/>
      <c r="AH807" s="6"/>
      <c r="AI807" s="6"/>
      <c r="AJ807" s="6"/>
    </row>
    <row r="808" spans="1:36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  <c r="AG808" s="6"/>
      <c r="AH808" s="6"/>
      <c r="AI808" s="6"/>
      <c r="AJ808" s="6"/>
    </row>
    <row r="809" spans="1:36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  <c r="AG809" s="6"/>
      <c r="AH809" s="6"/>
      <c r="AI809" s="6"/>
      <c r="AJ809" s="6"/>
    </row>
    <row r="810" spans="1:36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  <c r="AG810" s="6"/>
      <c r="AH810" s="6"/>
      <c r="AI810" s="6"/>
      <c r="AJ810" s="6"/>
    </row>
    <row r="811" spans="1:36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  <c r="AG811" s="6"/>
      <c r="AH811" s="6"/>
      <c r="AI811" s="6"/>
      <c r="AJ811" s="6"/>
    </row>
    <row r="812" spans="1:36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  <c r="AG812" s="6"/>
      <c r="AH812" s="6"/>
      <c r="AI812" s="6"/>
      <c r="AJ812" s="6"/>
    </row>
    <row r="813" spans="1:36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  <c r="AG813" s="6"/>
      <c r="AH813" s="6"/>
      <c r="AI813" s="6"/>
      <c r="AJ813" s="6"/>
    </row>
    <row r="814" spans="1:36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  <c r="AG814" s="6"/>
      <c r="AH814" s="6"/>
      <c r="AI814" s="6"/>
      <c r="AJ814" s="6"/>
    </row>
    <row r="815" spans="1:36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  <c r="AG815" s="6"/>
      <c r="AH815" s="6"/>
      <c r="AI815" s="6"/>
      <c r="AJ815" s="6"/>
    </row>
    <row r="816" spans="1:36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  <c r="AG816" s="6"/>
      <c r="AH816" s="6"/>
      <c r="AI816" s="6"/>
      <c r="AJ816" s="6"/>
    </row>
    <row r="817" spans="1:36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  <c r="AG817" s="6"/>
      <c r="AH817" s="6"/>
      <c r="AI817" s="6"/>
      <c r="AJ817" s="6"/>
    </row>
    <row r="818" spans="1:36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  <c r="AG818" s="6"/>
      <c r="AH818" s="6"/>
      <c r="AI818" s="6"/>
      <c r="AJ818" s="6"/>
    </row>
    <row r="819" spans="1:36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  <c r="AG819" s="6"/>
      <c r="AH819" s="6"/>
      <c r="AI819" s="6"/>
      <c r="AJ819" s="6"/>
    </row>
    <row r="820" spans="1:36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  <c r="AG820" s="6"/>
      <c r="AH820" s="6"/>
      <c r="AI820" s="6"/>
      <c r="AJ820" s="6"/>
    </row>
    <row r="821" spans="1:36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  <c r="AG821" s="6"/>
      <c r="AH821" s="6"/>
      <c r="AI821" s="6"/>
      <c r="AJ821" s="6"/>
    </row>
    <row r="822" spans="1:36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  <c r="AG822" s="6"/>
      <c r="AH822" s="6"/>
      <c r="AI822" s="6"/>
      <c r="AJ822" s="6"/>
    </row>
    <row r="823" spans="1:36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  <c r="AG823" s="6"/>
      <c r="AH823" s="6"/>
      <c r="AI823" s="6"/>
      <c r="AJ823" s="6"/>
    </row>
    <row r="824" spans="1:36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  <c r="AG824" s="6"/>
      <c r="AH824" s="6"/>
      <c r="AI824" s="6"/>
      <c r="AJ824" s="6"/>
    </row>
    <row r="825" spans="1:36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  <c r="AG825" s="6"/>
      <c r="AH825" s="6"/>
      <c r="AI825" s="6"/>
      <c r="AJ825" s="6"/>
    </row>
    <row r="826" spans="1:36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  <c r="AG826" s="6"/>
      <c r="AH826" s="6"/>
      <c r="AI826" s="6"/>
      <c r="AJ826" s="6"/>
    </row>
    <row r="827" spans="1:36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  <c r="AG827" s="6"/>
      <c r="AH827" s="6"/>
      <c r="AI827" s="6"/>
      <c r="AJ827" s="6"/>
    </row>
    <row r="828" spans="1:36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  <c r="AG828" s="6"/>
      <c r="AH828" s="6"/>
      <c r="AI828" s="6"/>
      <c r="AJ828" s="6"/>
    </row>
    <row r="829" spans="1:36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  <c r="AG829" s="6"/>
      <c r="AH829" s="6"/>
      <c r="AI829" s="6"/>
      <c r="AJ829" s="6"/>
    </row>
    <row r="830" spans="1:36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  <c r="AG830" s="6"/>
      <c r="AH830" s="6"/>
      <c r="AI830" s="6"/>
      <c r="AJ830" s="6"/>
    </row>
    <row r="831" spans="1:36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  <c r="AG831" s="6"/>
      <c r="AH831" s="6"/>
      <c r="AI831" s="6"/>
      <c r="AJ831" s="6"/>
    </row>
    <row r="832" spans="1:36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  <c r="AG832" s="6"/>
      <c r="AH832" s="6"/>
      <c r="AI832" s="6"/>
      <c r="AJ832" s="6"/>
    </row>
    <row r="833" spans="1:36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  <c r="AG833" s="6"/>
      <c r="AH833" s="6"/>
      <c r="AI833" s="6"/>
      <c r="AJ833" s="6"/>
    </row>
    <row r="834" spans="1:36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  <c r="AG834" s="6"/>
      <c r="AH834" s="6"/>
      <c r="AI834" s="6"/>
      <c r="AJ834" s="6"/>
    </row>
    <row r="835" spans="1:36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  <c r="AG835" s="6"/>
      <c r="AH835" s="6"/>
      <c r="AI835" s="6"/>
      <c r="AJ835" s="6"/>
    </row>
    <row r="836" spans="1:36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  <c r="AG836" s="6"/>
      <c r="AH836" s="6"/>
      <c r="AI836" s="6"/>
      <c r="AJ836" s="6"/>
    </row>
    <row r="837" spans="1:36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  <c r="AG837" s="6"/>
      <c r="AH837" s="6"/>
      <c r="AI837" s="6"/>
      <c r="AJ837" s="6"/>
    </row>
    <row r="838" spans="1:36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  <c r="AG838" s="6"/>
      <c r="AH838" s="6"/>
      <c r="AI838" s="6"/>
      <c r="AJ838" s="6"/>
    </row>
    <row r="839" spans="1:36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  <c r="AG839" s="6"/>
      <c r="AH839" s="6"/>
      <c r="AI839" s="6"/>
      <c r="AJ839" s="6"/>
    </row>
    <row r="840" spans="1:36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  <c r="AG840" s="6"/>
      <c r="AH840" s="6"/>
      <c r="AI840" s="6"/>
      <c r="AJ840" s="6"/>
    </row>
    <row r="841" spans="1:36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  <c r="AG841" s="6"/>
      <c r="AH841" s="6"/>
      <c r="AI841" s="6"/>
      <c r="AJ841" s="6"/>
    </row>
    <row r="842" spans="1:36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  <c r="AG842" s="6"/>
      <c r="AH842" s="6"/>
      <c r="AI842" s="6"/>
      <c r="AJ842" s="6"/>
    </row>
    <row r="843" spans="1:36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  <c r="AG843" s="6"/>
      <c r="AH843" s="6"/>
      <c r="AI843" s="6"/>
      <c r="AJ843" s="6"/>
    </row>
    <row r="844" spans="1:36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  <c r="AG844" s="6"/>
      <c r="AH844" s="6"/>
      <c r="AI844" s="6"/>
      <c r="AJ844" s="6"/>
    </row>
    <row r="845" spans="1:36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  <c r="AG845" s="6"/>
      <c r="AH845" s="6"/>
      <c r="AI845" s="6"/>
      <c r="AJ845" s="6"/>
    </row>
    <row r="846" spans="1:36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  <c r="AG846" s="6"/>
      <c r="AH846" s="6"/>
      <c r="AI846" s="6"/>
      <c r="AJ846" s="6"/>
    </row>
    <row r="847" spans="1:36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  <c r="AG847" s="6"/>
      <c r="AH847" s="6"/>
      <c r="AI847" s="6"/>
      <c r="AJ847" s="6"/>
    </row>
    <row r="848" spans="1:36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  <c r="AG848" s="6"/>
      <c r="AH848" s="6"/>
      <c r="AI848" s="6"/>
      <c r="AJ848" s="6"/>
    </row>
    <row r="849" spans="1:36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  <c r="AG849" s="6"/>
      <c r="AH849" s="6"/>
      <c r="AI849" s="6"/>
      <c r="AJ849" s="6"/>
    </row>
    <row r="850" spans="1:36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  <c r="AG850" s="6"/>
      <c r="AH850" s="6"/>
      <c r="AI850" s="6"/>
      <c r="AJ850" s="6"/>
    </row>
    <row r="851" spans="1:36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  <c r="AG851" s="6"/>
      <c r="AH851" s="6"/>
      <c r="AI851" s="6"/>
      <c r="AJ851" s="6"/>
    </row>
    <row r="852" spans="1:36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  <c r="AG852" s="6"/>
      <c r="AH852" s="6"/>
      <c r="AI852" s="6"/>
      <c r="AJ852" s="6"/>
    </row>
    <row r="853" spans="1:36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  <c r="AG853" s="6"/>
      <c r="AH853" s="6"/>
      <c r="AI853" s="6"/>
      <c r="AJ853" s="6"/>
    </row>
    <row r="854" spans="1:36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  <c r="AG854" s="6"/>
      <c r="AH854" s="6"/>
      <c r="AI854" s="6"/>
      <c r="AJ854" s="6"/>
    </row>
    <row r="855" spans="1:36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  <c r="AG855" s="6"/>
      <c r="AH855" s="6"/>
      <c r="AI855" s="6"/>
      <c r="AJ855" s="6"/>
    </row>
    <row r="856" spans="1:36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  <c r="AG856" s="6"/>
      <c r="AH856" s="6"/>
      <c r="AI856" s="6"/>
      <c r="AJ856" s="6"/>
    </row>
    <row r="857" spans="1:36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  <c r="AG857" s="6"/>
      <c r="AH857" s="6"/>
      <c r="AI857" s="6"/>
      <c r="AJ857" s="6"/>
    </row>
    <row r="858" spans="1:36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  <c r="AG858" s="6"/>
      <c r="AH858" s="6"/>
      <c r="AI858" s="6"/>
      <c r="AJ858" s="6"/>
    </row>
    <row r="859" spans="1:36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  <c r="AG859" s="6"/>
      <c r="AH859" s="6"/>
      <c r="AI859" s="6"/>
      <c r="AJ859" s="6"/>
    </row>
    <row r="860" spans="1:36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  <c r="AG860" s="6"/>
      <c r="AH860" s="6"/>
      <c r="AI860" s="6"/>
      <c r="AJ860" s="6"/>
    </row>
    <row r="861" spans="1:36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  <c r="AG861" s="6"/>
      <c r="AH861" s="6"/>
      <c r="AI861" s="6"/>
      <c r="AJ861" s="6"/>
    </row>
    <row r="862" spans="1:36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  <c r="AG862" s="6"/>
      <c r="AH862" s="6"/>
      <c r="AI862" s="6"/>
      <c r="AJ862" s="6"/>
    </row>
    <row r="863" spans="1:36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  <c r="AG863" s="6"/>
      <c r="AH863" s="6"/>
      <c r="AI863" s="6"/>
      <c r="AJ863" s="6"/>
    </row>
    <row r="864" spans="1:36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  <c r="AG864" s="6"/>
      <c r="AH864" s="6"/>
      <c r="AI864" s="6"/>
      <c r="AJ864" s="6"/>
    </row>
    <row r="865" spans="1:36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  <c r="AG865" s="6"/>
      <c r="AH865" s="6"/>
      <c r="AI865" s="6"/>
      <c r="AJ865" s="6"/>
    </row>
    <row r="866" spans="1:36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  <c r="AG866" s="6"/>
      <c r="AH866" s="6"/>
      <c r="AI866" s="6"/>
      <c r="AJ866" s="6"/>
    </row>
    <row r="867" spans="1:36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  <c r="AG867" s="6"/>
      <c r="AH867" s="6"/>
      <c r="AI867" s="6"/>
      <c r="AJ867" s="6"/>
    </row>
    <row r="868" spans="1:36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  <c r="AG868" s="6"/>
      <c r="AH868" s="6"/>
      <c r="AI868" s="6"/>
      <c r="AJ868" s="6"/>
    </row>
    <row r="869" spans="1:36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  <c r="AG869" s="6"/>
      <c r="AH869" s="6"/>
      <c r="AI869" s="6"/>
      <c r="AJ869" s="6"/>
    </row>
    <row r="870" spans="1:36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  <c r="AG870" s="6"/>
      <c r="AH870" s="6"/>
      <c r="AI870" s="6"/>
      <c r="AJ870" s="6"/>
    </row>
    <row r="871" spans="1:36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  <c r="AG871" s="6"/>
      <c r="AH871" s="6"/>
      <c r="AI871" s="6"/>
      <c r="AJ871" s="6"/>
    </row>
    <row r="872" spans="1:36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  <c r="AG872" s="6"/>
      <c r="AH872" s="6"/>
      <c r="AI872" s="6"/>
      <c r="AJ872" s="6"/>
    </row>
    <row r="873" spans="1:36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  <c r="AG873" s="6"/>
      <c r="AH873" s="6"/>
      <c r="AI873" s="6"/>
      <c r="AJ873" s="6"/>
    </row>
    <row r="874" spans="1:36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  <c r="AG874" s="6"/>
      <c r="AH874" s="6"/>
      <c r="AI874" s="6"/>
      <c r="AJ874" s="6"/>
    </row>
    <row r="875" spans="1:36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  <c r="AG875" s="6"/>
      <c r="AH875" s="6"/>
      <c r="AI875" s="6"/>
      <c r="AJ875" s="6"/>
    </row>
    <row r="876" spans="1:36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  <c r="AG876" s="6"/>
      <c r="AH876" s="6"/>
      <c r="AI876" s="6"/>
      <c r="AJ876" s="6"/>
    </row>
    <row r="877" spans="1:36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  <c r="AG877" s="6"/>
      <c r="AH877" s="6"/>
      <c r="AI877" s="6"/>
      <c r="AJ877" s="6"/>
    </row>
    <row r="878" spans="1:36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  <c r="AG878" s="6"/>
      <c r="AH878" s="6"/>
      <c r="AI878" s="6"/>
      <c r="AJ878" s="6"/>
    </row>
    <row r="879" spans="1:36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  <c r="AG879" s="6"/>
      <c r="AH879" s="6"/>
      <c r="AI879" s="6"/>
      <c r="AJ879" s="6"/>
    </row>
    <row r="880" spans="1:36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  <c r="AG880" s="6"/>
      <c r="AH880" s="6"/>
      <c r="AI880" s="6"/>
      <c r="AJ880" s="6"/>
    </row>
    <row r="881" spans="1:36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  <c r="AG881" s="6"/>
      <c r="AH881" s="6"/>
      <c r="AI881" s="6"/>
      <c r="AJ881" s="6"/>
    </row>
    <row r="882" spans="1:36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  <c r="AG882" s="6"/>
      <c r="AH882" s="6"/>
      <c r="AI882" s="6"/>
      <c r="AJ882" s="6"/>
    </row>
    <row r="883" spans="1:36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  <c r="AG883" s="6"/>
      <c r="AH883" s="6"/>
      <c r="AI883" s="6"/>
      <c r="AJ883" s="6"/>
    </row>
    <row r="884" spans="1:36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  <c r="AG884" s="6"/>
      <c r="AH884" s="6"/>
      <c r="AI884" s="6"/>
      <c r="AJ884" s="6"/>
    </row>
    <row r="885" spans="1:36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  <c r="AG885" s="6"/>
      <c r="AH885" s="6"/>
      <c r="AI885" s="6"/>
      <c r="AJ885" s="6"/>
    </row>
    <row r="886" spans="1:36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  <c r="AG886" s="6"/>
      <c r="AH886" s="6"/>
      <c r="AI886" s="6"/>
      <c r="AJ886" s="6"/>
    </row>
    <row r="887" spans="1:36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  <c r="AG887" s="6"/>
      <c r="AH887" s="6"/>
      <c r="AI887" s="6"/>
      <c r="AJ887" s="6"/>
    </row>
    <row r="888" spans="1:36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  <c r="AG888" s="6"/>
      <c r="AH888" s="6"/>
      <c r="AI888" s="6"/>
      <c r="AJ888" s="6"/>
    </row>
    <row r="889" spans="1:36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  <c r="AG889" s="6"/>
      <c r="AH889" s="6"/>
      <c r="AI889" s="6"/>
      <c r="AJ889" s="6"/>
    </row>
    <row r="890" spans="1:36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  <c r="AG890" s="6"/>
      <c r="AH890" s="6"/>
      <c r="AI890" s="6"/>
      <c r="AJ890" s="6"/>
    </row>
    <row r="891" spans="1:36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  <c r="AG891" s="6"/>
      <c r="AH891" s="6"/>
      <c r="AI891" s="6"/>
      <c r="AJ891" s="6"/>
    </row>
    <row r="892" spans="1:36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  <c r="AG892" s="6"/>
      <c r="AH892" s="6"/>
      <c r="AI892" s="6"/>
      <c r="AJ892" s="6"/>
    </row>
    <row r="893" spans="1:36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  <c r="AG893" s="6"/>
      <c r="AH893" s="6"/>
      <c r="AI893" s="6"/>
      <c r="AJ893" s="6"/>
    </row>
    <row r="894" spans="1:36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  <c r="AG894" s="6"/>
      <c r="AH894" s="6"/>
      <c r="AI894" s="6"/>
      <c r="AJ894" s="6"/>
    </row>
    <row r="895" spans="1:36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  <c r="AG895" s="6"/>
      <c r="AH895" s="6"/>
      <c r="AI895" s="6"/>
      <c r="AJ895" s="6"/>
    </row>
    <row r="896" spans="1:36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  <c r="AG896" s="6"/>
      <c r="AH896" s="6"/>
      <c r="AI896" s="6"/>
      <c r="AJ896" s="6"/>
    </row>
    <row r="897" spans="1:36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  <c r="AG897" s="6"/>
      <c r="AH897" s="6"/>
      <c r="AI897" s="6"/>
      <c r="AJ897" s="6"/>
    </row>
    <row r="898" spans="1:36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  <c r="AG898" s="6"/>
      <c r="AH898" s="6"/>
      <c r="AI898" s="6"/>
      <c r="AJ898" s="6"/>
    </row>
    <row r="899" spans="1:36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  <c r="AG899" s="6"/>
      <c r="AH899" s="6"/>
      <c r="AI899" s="6"/>
      <c r="AJ899" s="6"/>
    </row>
    <row r="900" spans="1:36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  <c r="AG900" s="6"/>
      <c r="AH900" s="6"/>
      <c r="AI900" s="6"/>
      <c r="AJ900" s="6"/>
    </row>
    <row r="901" spans="1:36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  <c r="AG901" s="6"/>
      <c r="AH901" s="6"/>
      <c r="AI901" s="6"/>
      <c r="AJ901" s="6"/>
    </row>
    <row r="902" spans="1:36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  <c r="AG902" s="6"/>
      <c r="AH902" s="6"/>
      <c r="AI902" s="6"/>
      <c r="AJ902" s="6"/>
    </row>
    <row r="903" spans="1:36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  <c r="AG903" s="6"/>
      <c r="AH903" s="6"/>
      <c r="AI903" s="6"/>
      <c r="AJ903" s="6"/>
    </row>
    <row r="904" spans="1:36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  <c r="AG904" s="6"/>
      <c r="AH904" s="6"/>
      <c r="AI904" s="6"/>
      <c r="AJ904" s="6"/>
    </row>
    <row r="905" spans="1:36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  <c r="AG905" s="6"/>
      <c r="AH905" s="6"/>
      <c r="AI905" s="6"/>
      <c r="AJ905" s="6"/>
    </row>
    <row r="906" spans="1:36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  <c r="AG906" s="6"/>
      <c r="AH906" s="6"/>
      <c r="AI906" s="6"/>
      <c r="AJ906" s="6"/>
    </row>
    <row r="907" spans="1:36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  <c r="AG907" s="6"/>
      <c r="AH907" s="6"/>
      <c r="AI907" s="6"/>
      <c r="AJ907" s="6"/>
    </row>
    <row r="908" spans="1:36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  <c r="AG908" s="6"/>
      <c r="AH908" s="6"/>
      <c r="AI908" s="6"/>
      <c r="AJ908" s="6"/>
    </row>
    <row r="909" spans="1:36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  <c r="AG909" s="6"/>
      <c r="AH909" s="6"/>
      <c r="AI909" s="6"/>
      <c r="AJ909" s="6"/>
    </row>
    <row r="910" spans="1:36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  <c r="AG910" s="6"/>
      <c r="AH910" s="6"/>
      <c r="AI910" s="6"/>
      <c r="AJ910" s="6"/>
    </row>
    <row r="911" spans="1:36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  <c r="AG911" s="6"/>
      <c r="AH911" s="6"/>
      <c r="AI911" s="6"/>
      <c r="AJ911" s="6"/>
    </row>
    <row r="912" spans="1:36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  <c r="AG912" s="6"/>
      <c r="AH912" s="6"/>
      <c r="AI912" s="6"/>
      <c r="AJ912" s="6"/>
    </row>
    <row r="913" spans="1:36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  <c r="AG913" s="6"/>
      <c r="AH913" s="6"/>
      <c r="AI913" s="6"/>
      <c r="AJ913" s="6"/>
    </row>
    <row r="914" spans="1:36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  <c r="AG914" s="6"/>
      <c r="AH914" s="6"/>
      <c r="AI914" s="6"/>
      <c r="AJ914" s="6"/>
    </row>
    <row r="915" spans="1:36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  <c r="AG915" s="6"/>
      <c r="AH915" s="6"/>
      <c r="AI915" s="6"/>
      <c r="AJ915" s="6"/>
    </row>
    <row r="916" spans="1:36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  <c r="AG916" s="6"/>
      <c r="AH916" s="6"/>
      <c r="AI916" s="6"/>
      <c r="AJ916" s="6"/>
    </row>
    <row r="917" spans="1:36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  <c r="AG917" s="6"/>
      <c r="AH917" s="6"/>
      <c r="AI917" s="6"/>
      <c r="AJ917" s="6"/>
    </row>
    <row r="918" spans="1:36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  <c r="AG918" s="6"/>
      <c r="AH918" s="6"/>
      <c r="AI918" s="6"/>
      <c r="AJ918" s="6"/>
    </row>
    <row r="919" spans="1:36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  <c r="AG919" s="6"/>
      <c r="AH919" s="6"/>
      <c r="AI919" s="6"/>
      <c r="AJ919" s="6"/>
    </row>
    <row r="920" spans="1:36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  <c r="AG920" s="6"/>
      <c r="AH920" s="6"/>
      <c r="AI920" s="6"/>
      <c r="AJ920" s="6"/>
    </row>
    <row r="921" spans="1:36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  <c r="AG921" s="6"/>
      <c r="AH921" s="6"/>
      <c r="AI921" s="6"/>
      <c r="AJ921" s="6"/>
    </row>
    <row r="922" spans="1:36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  <c r="AG922" s="6"/>
      <c r="AH922" s="6"/>
      <c r="AI922" s="6"/>
      <c r="AJ922" s="6"/>
    </row>
    <row r="923" spans="1:36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  <c r="AG923" s="6"/>
      <c r="AH923" s="6"/>
      <c r="AI923" s="6"/>
      <c r="AJ923" s="6"/>
    </row>
    <row r="924" spans="1:36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  <c r="AG924" s="6"/>
      <c r="AH924" s="6"/>
      <c r="AI924" s="6"/>
      <c r="AJ924" s="6"/>
    </row>
    <row r="925" spans="1:36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  <c r="AG925" s="6"/>
      <c r="AH925" s="6"/>
      <c r="AI925" s="6"/>
      <c r="AJ925" s="6"/>
    </row>
    <row r="926" spans="1:36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  <c r="AG926" s="6"/>
      <c r="AH926" s="6"/>
      <c r="AI926" s="6"/>
      <c r="AJ926" s="6"/>
    </row>
    <row r="927" spans="1:36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  <c r="AG927" s="6"/>
      <c r="AH927" s="6"/>
      <c r="AI927" s="6"/>
      <c r="AJ927" s="6"/>
    </row>
    <row r="928" spans="1:36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  <c r="AG928" s="6"/>
      <c r="AH928" s="6"/>
      <c r="AI928" s="6"/>
      <c r="AJ928" s="6"/>
    </row>
    <row r="929" spans="1:36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  <c r="AG929" s="6"/>
      <c r="AH929" s="6"/>
      <c r="AI929" s="6"/>
      <c r="AJ929" s="6"/>
    </row>
    <row r="930" spans="1:36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  <c r="AG930" s="6"/>
      <c r="AH930" s="6"/>
      <c r="AI930" s="6"/>
      <c r="AJ930" s="6"/>
    </row>
    <row r="931" spans="1:36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  <c r="AG931" s="6"/>
      <c r="AH931" s="6"/>
      <c r="AI931" s="6"/>
      <c r="AJ931" s="6"/>
    </row>
    <row r="932" spans="1:36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  <c r="AG932" s="6"/>
      <c r="AH932" s="6"/>
      <c r="AI932" s="6"/>
      <c r="AJ932" s="6"/>
    </row>
    <row r="933" spans="1:36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  <c r="AG933" s="6"/>
      <c r="AH933" s="6"/>
      <c r="AI933" s="6"/>
      <c r="AJ933" s="6"/>
    </row>
    <row r="934" spans="1:36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  <c r="AG934" s="6"/>
      <c r="AH934" s="6"/>
      <c r="AI934" s="6"/>
      <c r="AJ934" s="6"/>
    </row>
    <row r="935" spans="1:36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  <c r="AG935" s="6"/>
      <c r="AH935" s="6"/>
      <c r="AI935" s="6"/>
      <c r="AJ935" s="6"/>
    </row>
    <row r="936" spans="1:36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  <c r="AG936" s="6"/>
      <c r="AH936" s="6"/>
      <c r="AI936" s="6"/>
      <c r="AJ936" s="6"/>
    </row>
    <row r="937" spans="1:36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  <c r="AG937" s="6"/>
      <c r="AH937" s="6"/>
      <c r="AI937" s="6"/>
      <c r="AJ937" s="6"/>
    </row>
    <row r="938" spans="1:36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  <c r="AG938" s="6"/>
      <c r="AH938" s="6"/>
      <c r="AI938" s="6"/>
      <c r="AJ938" s="6"/>
    </row>
    <row r="939" spans="1:36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  <c r="AG939" s="6"/>
      <c r="AH939" s="6"/>
      <c r="AI939" s="6"/>
      <c r="AJ939" s="6"/>
    </row>
    <row r="940" spans="1:36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  <c r="AG940" s="6"/>
      <c r="AH940" s="6"/>
      <c r="AI940" s="6"/>
      <c r="AJ940" s="6"/>
    </row>
    <row r="941" spans="1:36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  <c r="AG941" s="6"/>
      <c r="AH941" s="6"/>
      <c r="AI941" s="6"/>
      <c r="AJ941" s="6"/>
    </row>
    <row r="942" spans="1:36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  <c r="AG942" s="6"/>
      <c r="AH942" s="6"/>
      <c r="AI942" s="6"/>
      <c r="AJ942" s="6"/>
    </row>
    <row r="943" spans="1:36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  <c r="AG943" s="6"/>
      <c r="AH943" s="6"/>
      <c r="AI943" s="6"/>
      <c r="AJ943" s="6"/>
    </row>
    <row r="944" spans="1:36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  <c r="AG944" s="6"/>
      <c r="AH944" s="6"/>
      <c r="AI944" s="6"/>
      <c r="AJ944" s="6"/>
    </row>
    <row r="945" spans="1:36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  <c r="AG945" s="6"/>
      <c r="AH945" s="6"/>
      <c r="AI945" s="6"/>
      <c r="AJ945" s="6"/>
    </row>
    <row r="946" spans="1:36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  <c r="AG946" s="6"/>
      <c r="AH946" s="6"/>
      <c r="AI946" s="6"/>
      <c r="AJ946" s="6"/>
    </row>
    <row r="947" spans="1:36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  <c r="AG947" s="6"/>
      <c r="AH947" s="6"/>
      <c r="AI947" s="6"/>
      <c r="AJ947" s="6"/>
    </row>
    <row r="948" spans="1:36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  <c r="AG948" s="6"/>
      <c r="AH948" s="6"/>
      <c r="AI948" s="6"/>
      <c r="AJ948" s="6"/>
    </row>
    <row r="949" spans="1:36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  <c r="AG949" s="6"/>
      <c r="AH949" s="6"/>
      <c r="AI949" s="6"/>
      <c r="AJ949" s="6"/>
    </row>
    <row r="950" spans="1:36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  <c r="AG950" s="6"/>
      <c r="AH950" s="6"/>
      <c r="AI950" s="6"/>
      <c r="AJ950" s="6"/>
    </row>
    <row r="951" spans="1:36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  <c r="AG951" s="6"/>
      <c r="AH951" s="6"/>
      <c r="AI951" s="6"/>
      <c r="AJ951" s="6"/>
    </row>
    <row r="952" spans="1:36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  <c r="AG952" s="6"/>
      <c r="AH952" s="6"/>
      <c r="AI952" s="6"/>
      <c r="AJ952" s="6"/>
    </row>
    <row r="953" spans="1:36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  <c r="AG953" s="6"/>
      <c r="AH953" s="6"/>
      <c r="AI953" s="6"/>
      <c r="AJ953" s="6"/>
    </row>
    <row r="954" spans="1:36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  <c r="AG954" s="6"/>
      <c r="AH954" s="6"/>
      <c r="AI954" s="6"/>
      <c r="AJ954" s="6"/>
    </row>
    <row r="955" spans="1:36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  <c r="AG955" s="6"/>
      <c r="AH955" s="6"/>
      <c r="AI955" s="6"/>
      <c r="AJ955" s="6"/>
    </row>
    <row r="956" spans="1:36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  <c r="AG956" s="6"/>
      <c r="AH956" s="6"/>
      <c r="AI956" s="6"/>
      <c r="AJ956" s="6"/>
    </row>
    <row r="957" spans="1:36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  <c r="AG957" s="6"/>
      <c r="AH957" s="6"/>
      <c r="AI957" s="6"/>
      <c r="AJ957" s="6"/>
    </row>
    <row r="958" spans="1:36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  <c r="AG958" s="6"/>
      <c r="AH958" s="6"/>
      <c r="AI958" s="6"/>
      <c r="AJ958" s="6"/>
    </row>
    <row r="959" spans="1:36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  <c r="AG959" s="6"/>
      <c r="AH959" s="6"/>
      <c r="AI959" s="6"/>
      <c r="AJ959" s="6"/>
    </row>
    <row r="960" spans="1:36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  <c r="AG960" s="6"/>
      <c r="AH960" s="6"/>
      <c r="AI960" s="6"/>
      <c r="AJ960" s="6"/>
    </row>
    <row r="961" spans="1:36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  <c r="AG961" s="6"/>
      <c r="AH961" s="6"/>
      <c r="AI961" s="6"/>
      <c r="AJ961" s="6"/>
    </row>
    <row r="962" spans="1:36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  <c r="AG962" s="6"/>
      <c r="AH962" s="6"/>
      <c r="AI962" s="6"/>
      <c r="AJ962" s="6"/>
    </row>
    <row r="963" spans="1:36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  <c r="AG963" s="6"/>
      <c r="AH963" s="6"/>
      <c r="AI963" s="6"/>
      <c r="AJ963" s="6"/>
    </row>
    <row r="964" spans="1:36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  <c r="AG964" s="6"/>
      <c r="AH964" s="6"/>
      <c r="AI964" s="6"/>
      <c r="AJ964" s="6"/>
    </row>
    <row r="965" spans="1:36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  <c r="AG965" s="6"/>
      <c r="AH965" s="6"/>
      <c r="AI965" s="6"/>
      <c r="AJ965" s="6"/>
    </row>
    <row r="966" spans="1:36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  <c r="AG966" s="6"/>
      <c r="AH966" s="6"/>
      <c r="AI966" s="6"/>
      <c r="AJ966" s="6"/>
    </row>
    <row r="967" spans="1:36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  <c r="AG967" s="6"/>
      <c r="AH967" s="6"/>
      <c r="AI967" s="6"/>
      <c r="AJ967" s="6"/>
    </row>
    <row r="968" spans="1:36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  <c r="AG968" s="6"/>
      <c r="AH968" s="6"/>
      <c r="AI968" s="6"/>
      <c r="AJ968" s="6"/>
    </row>
    <row r="969" spans="1:36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  <c r="AG969" s="6"/>
      <c r="AH969" s="6"/>
      <c r="AI969" s="6"/>
      <c r="AJ969" s="6"/>
    </row>
    <row r="970" spans="1:36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  <c r="AG970" s="6"/>
      <c r="AH970" s="6"/>
      <c r="AI970" s="6"/>
      <c r="AJ970" s="6"/>
    </row>
    <row r="971" spans="1:36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  <c r="AG971" s="6"/>
      <c r="AH971" s="6"/>
      <c r="AI971" s="6"/>
      <c r="AJ971" s="6"/>
    </row>
    <row r="972" spans="1:36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  <c r="AG972" s="6"/>
      <c r="AH972" s="6"/>
      <c r="AI972" s="6"/>
      <c r="AJ972" s="6"/>
    </row>
    <row r="973" spans="1:36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  <c r="AG973" s="6"/>
      <c r="AH973" s="6"/>
      <c r="AI973" s="6"/>
      <c r="AJ973" s="6"/>
    </row>
    <row r="974" spans="1:36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  <c r="AG974" s="6"/>
      <c r="AH974" s="6"/>
      <c r="AI974" s="6"/>
      <c r="AJ974" s="6"/>
    </row>
    <row r="975" spans="1:36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  <c r="AG975" s="6"/>
      <c r="AH975" s="6"/>
      <c r="AI975" s="6"/>
      <c r="AJ975" s="6"/>
    </row>
    <row r="976" spans="1:36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  <c r="AG976" s="6"/>
      <c r="AH976" s="6"/>
      <c r="AI976" s="6"/>
      <c r="AJ976" s="6"/>
    </row>
    <row r="977" spans="1:36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  <c r="AG977" s="6"/>
      <c r="AH977" s="6"/>
      <c r="AI977" s="6"/>
      <c r="AJ977" s="6"/>
    </row>
    <row r="978" spans="1:36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  <c r="AG978" s="6"/>
      <c r="AH978" s="6"/>
      <c r="AI978" s="6"/>
      <c r="AJ978" s="6"/>
    </row>
    <row r="979" spans="1:36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  <c r="AG979" s="6"/>
      <c r="AH979" s="6"/>
      <c r="AI979" s="6"/>
      <c r="AJ979" s="6"/>
    </row>
    <row r="980" spans="1:36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  <c r="AG980" s="6"/>
      <c r="AH980" s="6"/>
      <c r="AI980" s="6"/>
      <c r="AJ980" s="6"/>
    </row>
    <row r="981" spans="1:36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  <c r="AG981" s="6"/>
      <c r="AH981" s="6"/>
      <c r="AI981" s="6"/>
      <c r="AJ981" s="6"/>
    </row>
    <row r="982" spans="1:36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  <c r="AG982" s="6"/>
      <c r="AH982" s="6"/>
      <c r="AI982" s="6"/>
      <c r="AJ982" s="6"/>
    </row>
    <row r="983" spans="1:36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  <c r="AG983" s="6"/>
      <c r="AH983" s="6"/>
      <c r="AI983" s="6"/>
      <c r="AJ983" s="6"/>
    </row>
    <row r="984" spans="1:36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  <c r="AG984" s="6"/>
      <c r="AH984" s="6"/>
      <c r="AI984" s="6"/>
      <c r="AJ984" s="6"/>
    </row>
    <row r="985" spans="1:36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  <c r="AG985" s="6"/>
      <c r="AH985" s="6"/>
      <c r="AI985" s="6"/>
      <c r="AJ985" s="6"/>
    </row>
    <row r="986" spans="1:36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  <c r="AG986" s="6"/>
      <c r="AH986" s="6"/>
      <c r="AI986" s="6"/>
      <c r="AJ986" s="6"/>
    </row>
    <row r="987" spans="1:36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  <c r="AG987" s="6"/>
      <c r="AH987" s="6"/>
      <c r="AI987" s="6"/>
      <c r="AJ987" s="6"/>
    </row>
    <row r="988" spans="1:36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  <c r="AG988" s="6"/>
      <c r="AH988" s="6"/>
      <c r="AI988" s="6"/>
      <c r="AJ988" s="6"/>
    </row>
    <row r="989" spans="1:36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  <c r="AG989" s="6"/>
      <c r="AH989" s="6"/>
      <c r="AI989" s="6"/>
      <c r="AJ989" s="6"/>
    </row>
    <row r="990" spans="1:36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  <c r="AG990" s="6"/>
      <c r="AH990" s="6"/>
      <c r="AI990" s="6"/>
      <c r="AJ990" s="6"/>
    </row>
    <row r="991" spans="1:36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  <c r="AG991" s="6"/>
      <c r="AH991" s="6"/>
      <c r="AI991" s="6"/>
      <c r="AJ991" s="6"/>
    </row>
    <row r="992" spans="1:36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  <c r="AG992" s="6"/>
      <c r="AH992" s="6"/>
      <c r="AI992" s="6"/>
      <c r="AJ992" s="6"/>
    </row>
    <row r="993" spans="1:36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  <c r="AG993" s="6"/>
      <c r="AH993" s="6"/>
      <c r="AI993" s="6"/>
      <c r="AJ993" s="6"/>
    </row>
    <row r="994" spans="1:36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  <c r="AG994" s="6"/>
      <c r="AH994" s="6"/>
      <c r="AI994" s="6"/>
      <c r="AJ994" s="6"/>
    </row>
    <row r="995" spans="1:36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  <c r="AG995" s="6"/>
      <c r="AH995" s="6"/>
      <c r="AI995" s="6"/>
      <c r="AJ995" s="6"/>
    </row>
    <row r="996" spans="1:36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  <c r="AF996" s="6"/>
      <c r="AG996" s="6"/>
      <c r="AH996" s="6"/>
      <c r="AI996" s="6"/>
      <c r="AJ996" s="6"/>
    </row>
    <row r="997" spans="1:36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  <c r="AF997" s="6"/>
      <c r="AG997" s="6"/>
      <c r="AH997" s="6"/>
      <c r="AI997" s="6"/>
      <c r="AJ997" s="6"/>
    </row>
    <row r="998" spans="1:36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  <c r="AF998" s="6"/>
      <c r="AG998" s="6"/>
      <c r="AH998" s="6"/>
      <c r="AI998" s="6"/>
      <c r="AJ998" s="6"/>
    </row>
    <row r="999" spans="1:36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  <c r="AE999" s="6"/>
      <c r="AF999" s="6"/>
      <c r="AG999" s="6"/>
      <c r="AH999" s="6"/>
      <c r="AI999" s="6"/>
      <c r="AJ999" s="6"/>
    </row>
    <row r="1000" spans="1:36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  <c r="AD1000" s="6"/>
      <c r="AE1000" s="6"/>
      <c r="AF1000" s="6"/>
      <c r="AG1000" s="6"/>
      <c r="AH1000" s="6"/>
      <c r="AI1000" s="6"/>
      <c r="AJ1000" s="6"/>
    </row>
    <row r="1001" spans="1:36" ht="12.75" customHeight="1" x14ac:dyDescent="0.2">
      <c r="A1001" s="5"/>
      <c r="B1001" s="6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6"/>
      <c r="AD1001" s="6"/>
      <c r="AE1001" s="6"/>
      <c r="AF1001" s="6"/>
      <c r="AG1001" s="6"/>
      <c r="AH1001" s="6"/>
      <c r="AI1001" s="6"/>
      <c r="AJ1001" s="6"/>
    </row>
  </sheetData>
  <autoFilter ref="A8:AC45">
    <filterColumn colId="0">
      <filters>
        <filter val="7"/>
      </filters>
    </filterColumn>
  </autoFilter>
  <mergeCells count="22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J48:M48"/>
    <mergeCell ref="N48:P48"/>
    <mergeCell ref="Q48:U48"/>
    <mergeCell ref="V48:X48"/>
    <mergeCell ref="C6:H6"/>
    <mergeCell ref="N6:U6"/>
    <mergeCell ref="C7:L7"/>
    <mergeCell ref="Q7:AB7"/>
    <mergeCell ref="F47:P47"/>
    <mergeCell ref="C48:E48"/>
    <mergeCell ref="F48:I4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80"/>
      <c r="B1" s="181" t="s">
        <v>3</v>
      </c>
      <c r="C1" s="291">
        <v>42956</v>
      </c>
      <c r="D1" s="285"/>
      <c r="E1" s="285"/>
      <c r="F1" s="285"/>
      <c r="G1" s="285"/>
      <c r="H1" s="285"/>
      <c r="I1" s="285"/>
      <c r="J1" s="285"/>
      <c r="K1" s="285"/>
      <c r="L1" s="285"/>
      <c r="M1" s="286"/>
      <c r="N1" s="292"/>
      <c r="O1" s="285"/>
      <c r="P1" s="285"/>
      <c r="Q1" s="285"/>
      <c r="R1" s="285"/>
      <c r="S1" s="285"/>
      <c r="T1" s="285"/>
      <c r="U1" s="286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82" t="s">
        <v>10</v>
      </c>
      <c r="B2" s="13" t="s">
        <v>11</v>
      </c>
      <c r="C2" s="315" t="s">
        <v>12</v>
      </c>
      <c r="D2" s="316"/>
      <c r="E2" s="316"/>
      <c r="F2" s="316"/>
      <c r="G2" s="316"/>
      <c r="H2" s="316"/>
      <c r="I2" s="316"/>
      <c r="J2" s="316"/>
      <c r="K2" s="316"/>
      <c r="L2" s="316"/>
      <c r="M2" s="317"/>
      <c r="N2" s="315" t="s">
        <v>153</v>
      </c>
      <c r="O2" s="316"/>
      <c r="P2" s="316"/>
      <c r="Q2" s="316"/>
      <c r="R2" s="316"/>
      <c r="S2" s="316"/>
      <c r="T2" s="316"/>
      <c r="U2" s="317"/>
      <c r="V2" s="287" t="s">
        <v>13</v>
      </c>
      <c r="W2" s="285"/>
      <c r="X2" s="285"/>
      <c r="Y2" s="285"/>
      <c r="Z2" s="285"/>
      <c r="AA2" s="285"/>
      <c r="AB2" s="286"/>
      <c r="AC2" s="313" t="s">
        <v>14</v>
      </c>
    </row>
    <row r="3" spans="1:29" ht="13.5" customHeight="1" x14ac:dyDescent="0.2">
      <c r="A3" s="183"/>
      <c r="B3" s="13" t="s">
        <v>15</v>
      </c>
      <c r="C3" s="184" t="s">
        <v>16</v>
      </c>
      <c r="D3" s="141" t="s">
        <v>17</v>
      </c>
      <c r="E3" s="141" t="s">
        <v>18</v>
      </c>
      <c r="F3" s="141" t="s">
        <v>19</v>
      </c>
      <c r="G3" s="141" t="s">
        <v>20</v>
      </c>
      <c r="H3" s="141" t="s">
        <v>154</v>
      </c>
      <c r="I3" s="141" t="s">
        <v>155</v>
      </c>
      <c r="J3" s="141" t="s">
        <v>21</v>
      </c>
      <c r="K3" s="141" t="s">
        <v>156</v>
      </c>
      <c r="L3" s="141" t="s">
        <v>157</v>
      </c>
      <c r="M3" s="141" t="s">
        <v>158</v>
      </c>
      <c r="N3" s="141" t="s">
        <v>16</v>
      </c>
      <c r="O3" s="141" t="s">
        <v>17</v>
      </c>
      <c r="P3" s="141" t="s">
        <v>130</v>
      </c>
      <c r="Q3" s="141" t="s">
        <v>19</v>
      </c>
      <c r="R3" s="141" t="s">
        <v>29</v>
      </c>
      <c r="S3" s="185" t="s">
        <v>159</v>
      </c>
      <c r="T3" s="185" t="s">
        <v>160</v>
      </c>
      <c r="U3" s="146" t="s">
        <v>161</v>
      </c>
      <c r="V3" s="186" t="s">
        <v>35</v>
      </c>
      <c r="W3" s="186" t="s">
        <v>36</v>
      </c>
      <c r="X3" s="186" t="s">
        <v>37</v>
      </c>
      <c r="Y3" s="186" t="s">
        <v>38</v>
      </c>
      <c r="Z3" s="186" t="s">
        <v>39</v>
      </c>
      <c r="AA3" s="186" t="s">
        <v>40</v>
      </c>
      <c r="AB3" s="186" t="s">
        <v>162</v>
      </c>
      <c r="AC3" s="314"/>
    </row>
    <row r="4" spans="1:29" ht="15.75" customHeight="1" x14ac:dyDescent="0.25">
      <c r="A4" s="187"/>
      <c r="B4" s="188" t="s">
        <v>163</v>
      </c>
      <c r="C4" s="189"/>
      <c r="D4" s="33"/>
      <c r="E4" s="33"/>
      <c r="F4" s="33">
        <v>5</v>
      </c>
      <c r="G4" s="33"/>
      <c r="H4" s="33"/>
      <c r="I4" s="190"/>
      <c r="J4" s="190"/>
      <c r="K4" s="190"/>
      <c r="L4" s="190"/>
      <c r="M4" s="191"/>
      <c r="N4" s="192"/>
      <c r="O4" s="33"/>
      <c r="P4" s="33"/>
      <c r="Q4" s="33"/>
      <c r="R4" s="33"/>
      <c r="S4" s="190"/>
      <c r="T4" s="190">
        <v>24</v>
      </c>
      <c r="U4" s="190">
        <v>6</v>
      </c>
      <c r="V4" s="50"/>
      <c r="W4" s="50"/>
      <c r="X4" s="50"/>
      <c r="Y4" s="50"/>
      <c r="Z4" s="50"/>
      <c r="AA4" s="50"/>
      <c r="AB4" s="50"/>
      <c r="AC4" s="157">
        <v>12593</v>
      </c>
    </row>
    <row r="5" spans="1:29" ht="15.75" customHeight="1" x14ac:dyDescent="0.25">
      <c r="A5" s="193"/>
      <c r="B5" s="188" t="s">
        <v>164</v>
      </c>
      <c r="C5" s="189"/>
      <c r="D5" s="33"/>
      <c r="E5" s="33"/>
      <c r="F5" s="33"/>
      <c r="G5" s="33">
        <v>2.5</v>
      </c>
      <c r="H5" s="33"/>
      <c r="I5" s="190"/>
      <c r="J5" s="190"/>
      <c r="K5" s="190"/>
      <c r="L5" s="190"/>
      <c r="M5" s="194"/>
      <c r="N5" s="192"/>
      <c r="O5" s="33"/>
      <c r="P5" s="33"/>
      <c r="Q5" s="33"/>
      <c r="R5" s="33"/>
      <c r="S5" s="190"/>
      <c r="T5" s="190"/>
      <c r="U5" s="190"/>
      <c r="V5" s="50"/>
      <c r="W5" s="50"/>
      <c r="X5" s="50"/>
      <c r="Y5" s="50"/>
      <c r="Z5" s="50"/>
      <c r="AA5" s="50"/>
      <c r="AB5" s="50"/>
      <c r="AC5" s="157">
        <v>19958</v>
      </c>
    </row>
    <row r="6" spans="1:29" ht="15.75" customHeight="1" x14ac:dyDescent="0.25">
      <c r="A6" s="193"/>
      <c r="B6" s="188" t="s">
        <v>165</v>
      </c>
      <c r="C6" s="189"/>
      <c r="D6" s="33"/>
      <c r="E6" s="33"/>
      <c r="F6" s="33"/>
      <c r="G6" s="33">
        <v>25</v>
      </c>
      <c r="H6" s="33"/>
      <c r="I6" s="190"/>
      <c r="J6" s="190"/>
      <c r="K6" s="190"/>
      <c r="L6" s="190"/>
      <c r="M6" s="191"/>
      <c r="N6" s="192"/>
      <c r="O6" s="33"/>
      <c r="P6" s="33"/>
      <c r="Q6" s="33"/>
      <c r="R6" s="33"/>
      <c r="S6" s="190"/>
      <c r="T6" s="190"/>
      <c r="U6" s="190"/>
      <c r="V6" s="50"/>
      <c r="W6" s="50"/>
      <c r="X6" s="50"/>
      <c r="Y6" s="50"/>
      <c r="Z6" s="50"/>
      <c r="AA6" s="50"/>
      <c r="AB6" s="50"/>
      <c r="AC6" s="157">
        <v>14679</v>
      </c>
    </row>
    <row r="7" spans="1:29" ht="15.75" customHeight="1" x14ac:dyDescent="0.25">
      <c r="A7" s="193"/>
      <c r="B7" s="188" t="s">
        <v>166</v>
      </c>
      <c r="C7" s="189">
        <v>2.5</v>
      </c>
      <c r="D7" s="33">
        <v>2.5</v>
      </c>
      <c r="E7" s="33">
        <v>7.5</v>
      </c>
      <c r="F7" s="33"/>
      <c r="G7" s="33"/>
      <c r="H7" s="33"/>
      <c r="I7" s="190"/>
      <c r="J7" s="190"/>
      <c r="K7" s="190"/>
      <c r="L7" s="190"/>
      <c r="M7" s="191"/>
      <c r="N7" s="192"/>
      <c r="O7" s="33"/>
      <c r="P7" s="33"/>
      <c r="Q7" s="33"/>
      <c r="R7" s="33"/>
      <c r="S7" s="190"/>
      <c r="T7" s="190"/>
      <c r="U7" s="190"/>
      <c r="V7" s="50"/>
      <c r="W7" s="50"/>
      <c r="X7" s="50"/>
      <c r="Y7" s="50"/>
      <c r="Z7" s="50"/>
      <c r="AA7" s="50"/>
      <c r="AB7" s="50"/>
      <c r="AC7" s="157">
        <v>19959</v>
      </c>
    </row>
    <row r="8" spans="1:29" ht="15.75" customHeight="1" x14ac:dyDescent="0.25">
      <c r="A8" s="193"/>
      <c r="B8" s="188" t="s">
        <v>167</v>
      </c>
      <c r="C8" s="189"/>
      <c r="D8" s="33"/>
      <c r="E8" s="33"/>
      <c r="F8" s="33">
        <v>5</v>
      </c>
      <c r="G8" s="33">
        <v>5</v>
      </c>
      <c r="H8" s="33"/>
      <c r="I8" s="190"/>
      <c r="J8" s="190"/>
      <c r="K8" s="190"/>
      <c r="L8" s="190"/>
      <c r="M8" s="191"/>
      <c r="N8" s="192"/>
      <c r="O8" s="33"/>
      <c r="P8" s="33"/>
      <c r="Q8" s="33"/>
      <c r="R8" s="33"/>
      <c r="S8" s="190"/>
      <c r="T8" s="190"/>
      <c r="U8" s="190"/>
      <c r="V8" s="50"/>
      <c r="W8" s="50"/>
      <c r="X8" s="50"/>
      <c r="Y8" s="50"/>
      <c r="Z8" s="50"/>
      <c r="AA8" s="50"/>
      <c r="AB8" s="50"/>
      <c r="AC8" s="157">
        <v>14680</v>
      </c>
    </row>
    <row r="9" spans="1:29" ht="15.75" customHeight="1" x14ac:dyDescent="0.25">
      <c r="A9" s="193"/>
      <c r="B9" s="188" t="s">
        <v>168</v>
      </c>
      <c r="C9" s="189"/>
      <c r="D9" s="33"/>
      <c r="E9" s="33"/>
      <c r="F9" s="33">
        <v>2.5</v>
      </c>
      <c r="G9" s="33">
        <v>2.5</v>
      </c>
      <c r="H9" s="33"/>
      <c r="I9" s="190"/>
      <c r="J9" s="190"/>
      <c r="K9" s="190"/>
      <c r="L9" s="190"/>
      <c r="M9" s="191"/>
      <c r="N9" s="192" t="s">
        <v>169</v>
      </c>
      <c r="O9" s="33"/>
      <c r="P9" s="33"/>
      <c r="Q9" s="33"/>
      <c r="R9" s="33"/>
      <c r="S9" s="190"/>
      <c r="T9" s="190"/>
      <c r="U9" s="190"/>
      <c r="V9" s="50"/>
      <c r="W9" s="50"/>
      <c r="X9" s="50"/>
      <c r="Y9" s="50"/>
      <c r="Z9" s="50"/>
      <c r="AA9" s="50"/>
      <c r="AB9" s="50"/>
      <c r="AC9" s="157">
        <v>19960</v>
      </c>
    </row>
    <row r="10" spans="1:29" ht="15.75" customHeight="1" x14ac:dyDescent="0.25">
      <c r="A10" s="193"/>
      <c r="B10" s="188"/>
      <c r="C10" s="189"/>
      <c r="D10" s="33"/>
      <c r="E10" s="33"/>
      <c r="F10" s="33"/>
      <c r="G10" s="33"/>
      <c r="H10" s="33"/>
      <c r="I10" s="190"/>
      <c r="J10" s="190"/>
      <c r="K10" s="190"/>
      <c r="L10" s="190"/>
      <c r="M10" s="191"/>
      <c r="N10" s="192"/>
      <c r="O10" s="33"/>
      <c r="P10" s="33"/>
      <c r="Q10" s="33"/>
      <c r="R10" s="33"/>
      <c r="S10" s="190"/>
      <c r="T10" s="190"/>
      <c r="U10" s="190"/>
      <c r="V10" s="50"/>
      <c r="W10" s="50"/>
      <c r="X10" s="50"/>
      <c r="Y10" s="50"/>
      <c r="Z10" s="50"/>
      <c r="AA10" s="50"/>
      <c r="AB10" s="50"/>
      <c r="AC10" s="157"/>
    </row>
    <row r="11" spans="1:29" ht="15.75" customHeight="1" x14ac:dyDescent="0.25">
      <c r="A11" s="193"/>
      <c r="B11" s="188"/>
      <c r="C11" s="189"/>
      <c r="D11" s="33"/>
      <c r="E11" s="33"/>
      <c r="F11" s="33"/>
      <c r="G11" s="33"/>
      <c r="H11" s="33"/>
      <c r="I11" s="190"/>
      <c r="J11" s="190"/>
      <c r="K11" s="190"/>
      <c r="L11" s="190"/>
      <c r="M11" s="191"/>
      <c r="N11" s="192"/>
      <c r="O11" s="33"/>
      <c r="P11" s="33"/>
      <c r="Q11" s="33"/>
      <c r="R11" s="33"/>
      <c r="S11" s="190"/>
      <c r="T11" s="190"/>
      <c r="U11" s="190"/>
      <c r="V11" s="50"/>
      <c r="W11" s="50"/>
      <c r="X11" s="50"/>
      <c r="Y11" s="50"/>
      <c r="Z11" s="50"/>
      <c r="AA11" s="50"/>
      <c r="AB11" s="50"/>
      <c r="AC11" s="157"/>
    </row>
    <row r="12" spans="1:29" ht="15.75" customHeight="1" x14ac:dyDescent="0.25">
      <c r="A12" s="195"/>
      <c r="B12" s="188"/>
      <c r="C12" s="196"/>
      <c r="D12" s="63"/>
      <c r="E12" s="63"/>
      <c r="F12" s="63"/>
      <c r="G12" s="63"/>
      <c r="H12" s="63"/>
      <c r="I12" s="197"/>
      <c r="J12" s="197"/>
      <c r="K12" s="197"/>
      <c r="L12" s="197"/>
      <c r="M12" s="198"/>
      <c r="N12" s="199"/>
      <c r="O12" s="63"/>
      <c r="P12" s="63"/>
      <c r="Q12" s="63"/>
      <c r="R12" s="63"/>
      <c r="S12" s="197"/>
      <c r="T12" s="197"/>
      <c r="U12" s="197"/>
      <c r="V12" s="200"/>
      <c r="W12" s="200"/>
      <c r="X12" s="200"/>
      <c r="Y12" s="200"/>
      <c r="Z12" s="200"/>
      <c r="AA12" s="200"/>
      <c r="AB12" s="200"/>
      <c r="AC12" s="167"/>
    </row>
    <row r="13" spans="1:29" ht="15.75" customHeight="1" x14ac:dyDescent="0.25">
      <c r="A13" s="195"/>
      <c r="B13" s="188"/>
      <c r="C13" s="196"/>
      <c r="D13" s="63"/>
      <c r="E13" s="63"/>
      <c r="F13" s="63"/>
      <c r="G13" s="63"/>
      <c r="H13" s="63"/>
      <c r="I13" s="197"/>
      <c r="J13" s="197"/>
      <c r="K13" s="197"/>
      <c r="L13" s="197"/>
      <c r="M13" s="198"/>
      <c r="N13" s="199"/>
      <c r="O13" s="63"/>
      <c r="P13" s="63"/>
      <c r="Q13" s="63"/>
      <c r="R13" s="63"/>
      <c r="S13" s="197"/>
      <c r="T13" s="197"/>
      <c r="U13" s="197"/>
      <c r="V13" s="200"/>
      <c r="W13" s="200"/>
      <c r="X13" s="200"/>
      <c r="Y13" s="200"/>
      <c r="Z13" s="200"/>
      <c r="AA13" s="200"/>
      <c r="AB13" s="200"/>
      <c r="AC13" s="167"/>
    </row>
    <row r="14" spans="1:29" ht="15.75" customHeight="1" x14ac:dyDescent="0.25">
      <c r="A14" s="201"/>
      <c r="B14" s="188"/>
      <c r="C14" s="189"/>
      <c r="D14" s="33"/>
      <c r="E14" s="33"/>
      <c r="F14" s="33"/>
      <c r="G14" s="33"/>
      <c r="H14" s="33"/>
      <c r="I14" s="190"/>
      <c r="J14" s="190"/>
      <c r="K14" s="190"/>
      <c r="L14" s="190"/>
      <c r="M14" s="191"/>
      <c r="N14" s="192"/>
      <c r="O14" s="33"/>
      <c r="P14" s="33"/>
      <c r="Q14" s="33"/>
      <c r="R14" s="33"/>
      <c r="S14" s="190"/>
      <c r="T14" s="190"/>
      <c r="U14" s="190"/>
      <c r="V14" s="50"/>
      <c r="W14" s="50"/>
      <c r="X14" s="50"/>
      <c r="Y14" s="50"/>
      <c r="Z14" s="50"/>
      <c r="AA14" s="50"/>
      <c r="AB14" s="50"/>
      <c r="AC14" s="157"/>
    </row>
    <row r="15" spans="1:29" ht="15" customHeight="1" x14ac:dyDescent="0.25">
      <c r="A15" s="202"/>
      <c r="B15" s="188"/>
      <c r="C15" s="196"/>
      <c r="D15" s="63"/>
      <c r="E15" s="63"/>
      <c r="F15" s="63"/>
      <c r="G15" s="63"/>
      <c r="H15" s="63"/>
      <c r="I15" s="197"/>
      <c r="J15" s="197"/>
      <c r="K15" s="197"/>
      <c r="L15" s="197"/>
      <c r="M15" s="198"/>
      <c r="N15" s="199"/>
      <c r="O15" s="63"/>
      <c r="P15" s="63"/>
      <c r="Q15" s="63"/>
      <c r="R15" s="63"/>
      <c r="S15" s="197"/>
      <c r="T15" s="197"/>
      <c r="U15" s="197"/>
      <c r="V15" s="200"/>
      <c r="W15" s="200"/>
      <c r="X15" s="200"/>
      <c r="Y15" s="200"/>
      <c r="Z15" s="200"/>
      <c r="AA15" s="200"/>
      <c r="AB15" s="200"/>
      <c r="AC15" s="167"/>
    </row>
    <row r="16" spans="1:29" ht="16.5" customHeight="1" x14ac:dyDescent="0.25">
      <c r="A16" s="203"/>
      <c r="B16" s="204" t="s">
        <v>119</v>
      </c>
      <c r="C16" s="132">
        <f t="shared" ref="C16:AB16" si="0">SUM(C4:C15)</f>
        <v>2.5</v>
      </c>
      <c r="D16" s="205">
        <f t="shared" si="0"/>
        <v>2.5</v>
      </c>
      <c r="E16" s="205">
        <f t="shared" si="0"/>
        <v>7.5</v>
      </c>
      <c r="F16" s="205">
        <f t="shared" si="0"/>
        <v>12.5</v>
      </c>
      <c r="G16" s="205">
        <f t="shared" si="0"/>
        <v>35</v>
      </c>
      <c r="H16" s="205">
        <f t="shared" si="0"/>
        <v>0</v>
      </c>
      <c r="I16" s="205">
        <f t="shared" si="0"/>
        <v>0</v>
      </c>
      <c r="J16" s="205">
        <f t="shared" si="0"/>
        <v>0</v>
      </c>
      <c r="K16" s="205">
        <f t="shared" si="0"/>
        <v>0</v>
      </c>
      <c r="L16" s="205">
        <f t="shared" si="0"/>
        <v>0</v>
      </c>
      <c r="M16" s="206">
        <f t="shared" si="0"/>
        <v>0</v>
      </c>
      <c r="N16" s="132">
        <f t="shared" si="0"/>
        <v>0</v>
      </c>
      <c r="O16" s="205">
        <f t="shared" si="0"/>
        <v>0</v>
      </c>
      <c r="P16" s="205">
        <f t="shared" si="0"/>
        <v>0</v>
      </c>
      <c r="Q16" s="205">
        <f t="shared" si="0"/>
        <v>0</v>
      </c>
      <c r="R16" s="205">
        <f t="shared" si="0"/>
        <v>0</v>
      </c>
      <c r="S16" s="205">
        <f t="shared" si="0"/>
        <v>0</v>
      </c>
      <c r="T16" s="205">
        <f t="shared" si="0"/>
        <v>24</v>
      </c>
      <c r="U16" s="206">
        <f t="shared" si="0"/>
        <v>6</v>
      </c>
      <c r="V16" s="132">
        <f t="shared" si="0"/>
        <v>0</v>
      </c>
      <c r="W16" s="205">
        <f t="shared" si="0"/>
        <v>0</v>
      </c>
      <c r="X16" s="205">
        <f t="shared" si="0"/>
        <v>0</v>
      </c>
      <c r="Y16" s="205">
        <f t="shared" si="0"/>
        <v>0</v>
      </c>
      <c r="Z16" s="205">
        <f t="shared" si="0"/>
        <v>0</v>
      </c>
      <c r="AA16" s="205">
        <f t="shared" si="0"/>
        <v>0</v>
      </c>
      <c r="AB16" s="206">
        <f t="shared" si="0"/>
        <v>0</v>
      </c>
      <c r="AC16" s="207">
        <f>SUM(C16:AB16)</f>
        <v>90</v>
      </c>
    </row>
    <row r="17" spans="1:29" ht="13.5" customHeight="1" x14ac:dyDescent="0.2">
      <c r="A17" s="6"/>
      <c r="B17" s="5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134"/>
      <c r="D18" s="134"/>
      <c r="E18" s="134"/>
      <c r="F18" s="287" t="s">
        <v>170</v>
      </c>
      <c r="G18" s="285"/>
      <c r="H18" s="285"/>
      <c r="I18" s="285"/>
      <c r="J18" s="285"/>
      <c r="K18" s="285"/>
      <c r="L18" s="285"/>
      <c r="M18" s="285"/>
      <c r="N18" s="285"/>
      <c r="O18" s="285"/>
      <c r="P18" s="286"/>
      <c r="Q18" s="134"/>
      <c r="R18" s="134"/>
      <c r="S18" s="134"/>
      <c r="T18" s="134"/>
      <c r="U18" s="134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135"/>
      <c r="C19" s="287" t="s">
        <v>171</v>
      </c>
      <c r="D19" s="285"/>
      <c r="E19" s="286"/>
      <c r="F19" s="284" t="s">
        <v>122</v>
      </c>
      <c r="G19" s="285"/>
      <c r="H19" s="285"/>
      <c r="I19" s="286"/>
      <c r="J19" s="284" t="s">
        <v>172</v>
      </c>
      <c r="K19" s="285"/>
      <c r="L19" s="285"/>
      <c r="M19" s="286"/>
      <c r="N19" s="284" t="s">
        <v>173</v>
      </c>
      <c r="O19" s="285"/>
      <c r="P19" s="286"/>
      <c r="Q19" s="287" t="s">
        <v>174</v>
      </c>
      <c r="R19" s="285"/>
      <c r="S19" s="285"/>
      <c r="T19" s="285"/>
      <c r="U19" s="286"/>
      <c r="V19" s="284" t="s">
        <v>175</v>
      </c>
      <c r="W19" s="285"/>
      <c r="X19" s="285"/>
      <c r="Y19" s="285"/>
      <c r="Z19" s="286"/>
      <c r="AA19" s="138" t="s">
        <v>14</v>
      </c>
      <c r="AB19" s="6"/>
      <c r="AC19" s="6"/>
    </row>
    <row r="20" spans="1:29" ht="13.5" customHeight="1" x14ac:dyDescent="0.2">
      <c r="A20" s="6"/>
      <c r="B20" s="208" t="s">
        <v>15</v>
      </c>
      <c r="C20" s="140" t="s">
        <v>16</v>
      </c>
      <c r="D20" s="141" t="s">
        <v>17</v>
      </c>
      <c r="E20" s="141" t="s">
        <v>18</v>
      </c>
      <c r="F20" s="142" t="s">
        <v>130</v>
      </c>
      <c r="G20" s="143" t="s">
        <v>131</v>
      </c>
      <c r="H20" s="143" t="s">
        <v>132</v>
      </c>
      <c r="I20" s="144" t="s">
        <v>133</v>
      </c>
      <c r="J20" s="142" t="s">
        <v>130</v>
      </c>
      <c r="K20" s="143" t="s">
        <v>131</v>
      </c>
      <c r="L20" s="143" t="s">
        <v>132</v>
      </c>
      <c r="M20" s="144" t="s">
        <v>133</v>
      </c>
      <c r="N20" s="145"/>
      <c r="O20" s="145"/>
      <c r="P20" s="145"/>
      <c r="Q20" s="140" t="s">
        <v>16</v>
      </c>
      <c r="R20" s="141" t="s">
        <v>17</v>
      </c>
      <c r="S20" s="141" t="s">
        <v>18</v>
      </c>
      <c r="T20" s="141" t="s">
        <v>19</v>
      </c>
      <c r="U20" s="146" t="s">
        <v>132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132</v>
      </c>
      <c r="AA20" s="148"/>
      <c r="AB20" s="6"/>
      <c r="AC20" s="6"/>
    </row>
    <row r="21" spans="1:29" ht="15.75" customHeight="1" x14ac:dyDescent="0.25">
      <c r="A21" s="6"/>
      <c r="B21" s="209"/>
      <c r="C21" s="153"/>
      <c r="D21" s="154"/>
      <c r="E21" s="154"/>
      <c r="F21" s="153"/>
      <c r="G21" s="154"/>
      <c r="H21" s="154"/>
      <c r="I21" s="152"/>
      <c r="J21" s="153"/>
      <c r="K21" s="154"/>
      <c r="L21" s="210"/>
      <c r="M21" s="152"/>
      <c r="N21" s="153"/>
      <c r="O21" s="154"/>
      <c r="P21" s="155"/>
      <c r="Q21" s="153"/>
      <c r="R21" s="154"/>
      <c r="S21" s="154"/>
      <c r="T21" s="154"/>
      <c r="U21" s="155"/>
      <c r="V21" s="211"/>
      <c r="W21" s="211"/>
      <c r="X21" s="211"/>
      <c r="Y21" s="211"/>
      <c r="Z21" s="211"/>
      <c r="AA21" s="212"/>
      <c r="AB21" s="6"/>
      <c r="AC21" s="6"/>
    </row>
    <row r="22" spans="1:29" ht="15.75" customHeight="1" x14ac:dyDescent="0.25">
      <c r="A22" s="6"/>
      <c r="B22" s="157"/>
      <c r="C22" s="150"/>
      <c r="D22" s="52"/>
      <c r="E22" s="52"/>
      <c r="F22" s="150"/>
      <c r="G22" s="52"/>
      <c r="H22" s="52"/>
      <c r="I22" s="156"/>
      <c r="J22" s="150"/>
      <c r="K22" s="52"/>
      <c r="L22" s="149"/>
      <c r="M22" s="152"/>
      <c r="N22" s="153"/>
      <c r="O22" s="154"/>
      <c r="P22" s="155"/>
      <c r="Q22" s="150"/>
      <c r="R22" s="52"/>
      <c r="S22" s="52"/>
      <c r="T22" s="52"/>
      <c r="U22" s="159"/>
      <c r="V22" s="52"/>
      <c r="W22" s="52"/>
      <c r="X22" s="52"/>
      <c r="Y22" s="52"/>
      <c r="Z22" s="52"/>
      <c r="AA22" s="157"/>
      <c r="AB22" s="6"/>
      <c r="AC22" s="6"/>
    </row>
    <row r="23" spans="1:29" ht="15.75" customHeight="1" x14ac:dyDescent="0.25">
      <c r="A23" s="6"/>
      <c r="B23" s="157"/>
      <c r="C23" s="150"/>
      <c r="D23" s="52"/>
      <c r="E23" s="52"/>
      <c r="F23" s="150"/>
      <c r="G23" s="52"/>
      <c r="H23" s="52"/>
      <c r="I23" s="156"/>
      <c r="J23" s="150"/>
      <c r="K23" s="52"/>
      <c r="L23" s="158"/>
      <c r="M23" s="156"/>
      <c r="N23" s="150"/>
      <c r="O23" s="52"/>
      <c r="P23" s="159"/>
      <c r="Q23" s="150"/>
      <c r="R23" s="52"/>
      <c r="S23" s="52"/>
      <c r="T23" s="52"/>
      <c r="U23" s="159"/>
      <c r="V23" s="52"/>
      <c r="W23" s="52"/>
      <c r="X23" s="52"/>
      <c r="Y23" s="52"/>
      <c r="Z23" s="52"/>
      <c r="AA23" s="157"/>
      <c r="AB23" s="6"/>
      <c r="AC23" s="6"/>
    </row>
    <row r="24" spans="1:29" ht="15.75" customHeight="1" x14ac:dyDescent="0.25">
      <c r="A24" s="6"/>
      <c r="B24" s="213"/>
      <c r="C24" s="150"/>
      <c r="D24" s="52"/>
      <c r="E24" s="52"/>
      <c r="F24" s="150"/>
      <c r="G24" s="52"/>
      <c r="H24" s="52"/>
      <c r="I24" s="156"/>
      <c r="J24" s="150"/>
      <c r="K24" s="52"/>
      <c r="L24" s="158"/>
      <c r="M24" s="156"/>
      <c r="N24" s="150"/>
      <c r="O24" s="52"/>
      <c r="P24" s="159"/>
      <c r="Q24" s="150"/>
      <c r="R24" s="52"/>
      <c r="S24" s="52"/>
      <c r="T24" s="52"/>
      <c r="U24" s="159"/>
      <c r="V24" s="52"/>
      <c r="W24" s="52"/>
      <c r="X24" s="52"/>
      <c r="Y24" s="52"/>
      <c r="Z24" s="52"/>
      <c r="AA24" s="157"/>
      <c r="AB24" s="6"/>
      <c r="AC24" s="6"/>
    </row>
    <row r="25" spans="1:29" ht="16.5" customHeight="1" x14ac:dyDescent="0.25">
      <c r="A25" s="6"/>
      <c r="B25" s="214"/>
      <c r="C25" s="215"/>
      <c r="D25" s="216"/>
      <c r="E25" s="216"/>
      <c r="F25" s="215"/>
      <c r="G25" s="216"/>
      <c r="H25" s="216"/>
      <c r="I25" s="217"/>
      <c r="J25" s="215"/>
      <c r="K25" s="216"/>
      <c r="L25" s="218"/>
      <c r="M25" s="217"/>
      <c r="N25" s="215"/>
      <c r="O25" s="216"/>
      <c r="P25" s="219"/>
      <c r="Q25" s="215"/>
      <c r="R25" s="216"/>
      <c r="S25" s="216"/>
      <c r="T25" s="216"/>
      <c r="U25" s="219"/>
      <c r="V25" s="216"/>
      <c r="W25" s="216"/>
      <c r="X25" s="216"/>
      <c r="Y25" s="216"/>
      <c r="Z25" s="216"/>
      <c r="AA25" s="220"/>
      <c r="AB25" s="6"/>
      <c r="AC25" s="6"/>
    </row>
    <row r="26" spans="1:29" ht="13.5" customHeight="1" x14ac:dyDescent="0.2">
      <c r="A26" s="6"/>
      <c r="B26" s="176" t="s">
        <v>119</v>
      </c>
      <c r="C26" s="177">
        <f t="shared" ref="C26:Z26" si="1">SUM(C21:C25)</f>
        <v>0</v>
      </c>
      <c r="D26" s="177">
        <f t="shared" si="1"/>
        <v>0</v>
      </c>
      <c r="E26" s="177">
        <f t="shared" si="1"/>
        <v>0</v>
      </c>
      <c r="F26" s="177">
        <f t="shared" si="1"/>
        <v>0</v>
      </c>
      <c r="G26" s="177">
        <f t="shared" si="1"/>
        <v>0</v>
      </c>
      <c r="H26" s="177">
        <f t="shared" si="1"/>
        <v>0</v>
      </c>
      <c r="I26" s="177">
        <f t="shared" si="1"/>
        <v>0</v>
      </c>
      <c r="J26" s="177">
        <f t="shared" si="1"/>
        <v>0</v>
      </c>
      <c r="K26" s="178">
        <f t="shared" si="1"/>
        <v>0</v>
      </c>
      <c r="L26" s="178">
        <f t="shared" si="1"/>
        <v>0</v>
      </c>
      <c r="M26" s="221">
        <f t="shared" si="1"/>
        <v>0</v>
      </c>
      <c r="N26" s="221">
        <f t="shared" si="1"/>
        <v>0</v>
      </c>
      <c r="O26" s="221">
        <f t="shared" si="1"/>
        <v>0</v>
      </c>
      <c r="P26" s="221">
        <f t="shared" si="1"/>
        <v>0</v>
      </c>
      <c r="Q26" s="177">
        <f t="shared" si="1"/>
        <v>0</v>
      </c>
      <c r="R26" s="177">
        <f t="shared" si="1"/>
        <v>0</v>
      </c>
      <c r="S26" s="177">
        <f t="shared" si="1"/>
        <v>0</v>
      </c>
      <c r="T26" s="177">
        <f t="shared" si="1"/>
        <v>0</v>
      </c>
      <c r="U26" s="221">
        <f t="shared" si="1"/>
        <v>0</v>
      </c>
      <c r="V26" s="221">
        <f t="shared" si="1"/>
        <v>0</v>
      </c>
      <c r="W26" s="221">
        <f t="shared" si="1"/>
        <v>0</v>
      </c>
      <c r="X26" s="221">
        <f t="shared" si="1"/>
        <v>0</v>
      </c>
      <c r="Y26" s="221">
        <f t="shared" si="1"/>
        <v>0</v>
      </c>
      <c r="Z26" s="221">
        <f t="shared" si="1"/>
        <v>0</v>
      </c>
      <c r="AA26" s="179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134"/>
      <c r="K28" s="134"/>
      <c r="L28" s="13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134"/>
      <c r="K29" s="134"/>
      <c r="L29" s="13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134"/>
      <c r="K37" s="134"/>
      <c r="L37" s="134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999"/>
  <sheetViews>
    <sheetView workbookViewId="0">
      <pane ySplit="8" topLeftCell="A9" activePane="bottomLeft" state="frozen"/>
      <selection pane="bottomLeft" activeCell="D24" sqref="D24:G24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97"/>
      <c r="B1" s="298"/>
      <c r="C1" s="299"/>
      <c r="D1" s="303" t="s">
        <v>0</v>
      </c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5"/>
      <c r="W1" s="294" t="s">
        <v>1</v>
      </c>
      <c r="X1" s="285"/>
      <c r="Y1" s="286"/>
      <c r="Z1" s="308" t="s">
        <v>2</v>
      </c>
      <c r="AA1" s="285"/>
      <c r="AB1" s="285"/>
      <c r="AC1" s="286"/>
    </row>
    <row r="2" spans="1:29" ht="21.75" customHeight="1" x14ac:dyDescent="0.2">
      <c r="A2" s="300"/>
      <c r="B2" s="301"/>
      <c r="C2" s="302"/>
      <c r="D2" s="306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7"/>
      <c r="W2" s="294" t="s">
        <v>3</v>
      </c>
      <c r="X2" s="285"/>
      <c r="Y2" s="286"/>
      <c r="Z2" s="309">
        <v>44455</v>
      </c>
      <c r="AA2" s="285"/>
      <c r="AB2" s="285"/>
      <c r="AC2" s="286"/>
    </row>
    <row r="3" spans="1:29" ht="12.75" customHeight="1" x14ac:dyDescent="0.2">
      <c r="A3" s="303" t="s">
        <v>4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5"/>
      <c r="W3" s="294" t="s">
        <v>5</v>
      </c>
      <c r="X3" s="285"/>
      <c r="Y3" s="286"/>
      <c r="Z3" s="295" t="s">
        <v>6</v>
      </c>
      <c r="AA3" s="285"/>
      <c r="AB3" s="285"/>
      <c r="AC3" s="286"/>
    </row>
    <row r="4" spans="1:29" ht="13.5" customHeight="1" x14ac:dyDescent="0.2">
      <c r="A4" s="310"/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2"/>
      <c r="W4" s="294" t="s">
        <v>7</v>
      </c>
      <c r="X4" s="285"/>
      <c r="Y4" s="286"/>
      <c r="Z4" s="296" t="s">
        <v>8</v>
      </c>
      <c r="AA4" s="285"/>
      <c r="AB4" s="285"/>
      <c r="AC4" s="286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222" t="s">
        <v>176</v>
      </c>
      <c r="C6" s="291">
        <v>45173</v>
      </c>
      <c r="D6" s="285"/>
      <c r="E6" s="285"/>
      <c r="F6" s="285"/>
      <c r="G6" s="285"/>
      <c r="H6" s="285"/>
      <c r="I6" s="10"/>
      <c r="J6" s="10"/>
      <c r="K6" s="10"/>
      <c r="L6" s="10"/>
      <c r="M6" s="11"/>
      <c r="N6" s="292"/>
      <c r="O6" s="285"/>
      <c r="P6" s="285"/>
      <c r="Q6" s="285"/>
      <c r="R6" s="285"/>
      <c r="S6" s="285"/>
      <c r="T6" s="285"/>
      <c r="U6" s="286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10</v>
      </c>
      <c r="B7" s="13" t="s">
        <v>11</v>
      </c>
      <c r="C7" s="287" t="s">
        <v>177</v>
      </c>
      <c r="D7" s="285"/>
      <c r="E7" s="285"/>
      <c r="F7" s="285"/>
      <c r="G7" s="293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 x14ac:dyDescent="0.2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223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hidden="1" customHeight="1" x14ac:dyDescent="0.3">
      <c r="A9" s="224">
        <f>+Pedido!A9</f>
        <v>1</v>
      </c>
      <c r="B9" s="225" t="str">
        <f>+Pedido!B9</f>
        <v>Marina Klinger</v>
      </c>
      <c r="C9" s="226"/>
      <c r="D9" s="227" t="s">
        <v>178</v>
      </c>
      <c r="E9" s="228"/>
      <c r="F9" s="226"/>
      <c r="G9" s="228"/>
      <c r="H9" s="226"/>
      <c r="I9" s="226"/>
      <c r="J9" s="226"/>
      <c r="K9" s="226"/>
      <c r="L9" s="226"/>
      <c r="M9" s="226"/>
      <c r="N9" s="229"/>
      <c r="O9" s="228"/>
      <c r="P9" s="228"/>
      <c r="Q9" s="228"/>
      <c r="R9" s="227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30"/>
    </row>
    <row r="10" spans="1:29" ht="15.75" hidden="1" customHeight="1" x14ac:dyDescent="0.3">
      <c r="A10" s="224">
        <f>+Pedido!A10</f>
        <v>1</v>
      </c>
      <c r="B10" s="225" t="str">
        <f>+Pedido!B10</f>
        <v>Silvina Lopez</v>
      </c>
      <c r="C10" s="226"/>
      <c r="D10" s="226" t="s">
        <v>179</v>
      </c>
      <c r="E10" s="226"/>
      <c r="F10" s="228" t="s">
        <v>180</v>
      </c>
      <c r="G10" s="226"/>
      <c r="H10" s="226"/>
      <c r="I10" s="226"/>
      <c r="J10" s="226"/>
      <c r="K10" s="226"/>
      <c r="L10" s="226"/>
      <c r="M10" s="226"/>
      <c r="N10" s="229"/>
      <c r="O10" s="228"/>
      <c r="P10" s="228"/>
      <c r="Q10" s="228"/>
      <c r="R10" s="227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30"/>
    </row>
    <row r="11" spans="1:29" ht="15.75" hidden="1" customHeight="1" x14ac:dyDescent="0.3">
      <c r="A11" s="224">
        <f>+Pedido!A11</f>
        <v>2</v>
      </c>
      <c r="B11" s="225" t="str">
        <f>+Pedido!B11</f>
        <v>Felicitas Marino</v>
      </c>
      <c r="C11" s="228"/>
      <c r="D11" s="227"/>
      <c r="E11" s="228"/>
      <c r="F11" s="226"/>
      <c r="G11" s="228"/>
      <c r="H11" s="228"/>
      <c r="I11" s="228"/>
      <c r="J11" s="228"/>
      <c r="K11" s="228"/>
      <c r="L11" s="226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31"/>
      <c r="Y11" s="228"/>
      <c r="Z11" s="228"/>
      <c r="AA11" s="228"/>
      <c r="AB11" s="228"/>
      <c r="AC11" s="232"/>
    </row>
    <row r="12" spans="1:29" ht="15.75" hidden="1" customHeight="1" x14ac:dyDescent="0.3">
      <c r="A12" s="224">
        <f>+Pedido!A12</f>
        <v>2</v>
      </c>
      <c r="B12" s="225" t="str">
        <f>+Pedido!B12</f>
        <v>Melisa Sosa</v>
      </c>
      <c r="C12" s="228"/>
      <c r="D12" s="227"/>
      <c r="E12" s="228"/>
      <c r="F12" s="226"/>
      <c r="G12" s="228"/>
      <c r="H12" s="228"/>
      <c r="I12" s="228"/>
      <c r="J12" s="228"/>
      <c r="K12" s="228"/>
      <c r="L12" s="226"/>
      <c r="M12" s="228"/>
      <c r="N12" s="228"/>
      <c r="O12" s="228"/>
      <c r="P12" s="228"/>
      <c r="Q12" s="228"/>
      <c r="R12" s="228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30"/>
    </row>
    <row r="13" spans="1:29" ht="15.75" hidden="1" customHeight="1" x14ac:dyDescent="0.3">
      <c r="A13" s="224">
        <f>+Pedido!A13</f>
        <v>1</v>
      </c>
      <c r="B13" s="225" t="str">
        <f>+Pedido!B13</f>
        <v>Federico Nemirovsky</v>
      </c>
      <c r="C13" s="228"/>
      <c r="D13" s="228"/>
      <c r="E13" s="228" t="s">
        <v>181</v>
      </c>
      <c r="F13" s="226"/>
      <c r="G13" s="229"/>
      <c r="H13" s="228" t="s">
        <v>182</v>
      </c>
      <c r="I13" s="228"/>
      <c r="J13" s="228"/>
      <c r="K13" s="228"/>
      <c r="L13" s="226"/>
      <c r="M13" s="228"/>
      <c r="N13" s="228"/>
      <c r="O13" s="228"/>
      <c r="P13" s="228"/>
      <c r="Q13" s="228"/>
      <c r="R13" s="228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30"/>
    </row>
    <row r="14" spans="1:29" ht="15.75" hidden="1" customHeight="1" x14ac:dyDescent="0.3">
      <c r="A14" s="224">
        <f>+Pedido!A14</f>
        <v>2</v>
      </c>
      <c r="B14" s="225" t="str">
        <f>+Pedido!B14</f>
        <v>Carla lucia Acrogliano</v>
      </c>
      <c r="C14" s="226"/>
      <c r="D14" s="226"/>
      <c r="E14" s="226" t="s">
        <v>183</v>
      </c>
      <c r="F14" s="226"/>
      <c r="G14" s="228"/>
      <c r="H14" s="228"/>
      <c r="I14" s="228"/>
      <c r="J14" s="228"/>
      <c r="K14" s="228"/>
      <c r="L14" s="226"/>
      <c r="M14" s="228"/>
      <c r="N14" s="228"/>
      <c r="O14" s="228"/>
      <c r="P14" s="228"/>
      <c r="Q14" s="228"/>
      <c r="R14" s="227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30"/>
    </row>
    <row r="15" spans="1:29" ht="15.75" hidden="1" customHeight="1" x14ac:dyDescent="0.3">
      <c r="A15" s="224">
        <f>+Pedido!A15</f>
        <v>1</v>
      </c>
      <c r="B15" s="225" t="str">
        <f>+Pedido!B15</f>
        <v>Florencia Varela</v>
      </c>
      <c r="C15" s="228"/>
      <c r="D15" s="228"/>
      <c r="E15" s="228"/>
      <c r="F15" s="228"/>
      <c r="G15" s="228"/>
      <c r="H15" s="228"/>
      <c r="I15" s="228"/>
      <c r="J15" s="228"/>
      <c r="K15" s="228"/>
      <c r="L15" s="226"/>
      <c r="M15" s="228"/>
      <c r="N15" s="228"/>
      <c r="O15" s="228"/>
      <c r="P15" s="228"/>
      <c r="Q15" s="228"/>
      <c r="R15" s="227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30"/>
    </row>
    <row r="16" spans="1:29" ht="15.75" hidden="1" customHeight="1" x14ac:dyDescent="0.3">
      <c r="A16" s="224">
        <f>+Pedido!A16</f>
        <v>2</v>
      </c>
      <c r="B16" s="225" t="str">
        <f>+Pedido!B16</f>
        <v>maria peltzer</v>
      </c>
      <c r="C16" s="226"/>
      <c r="D16" s="226" t="s">
        <v>184</v>
      </c>
      <c r="E16" s="226"/>
      <c r="F16" s="228"/>
      <c r="G16" s="226"/>
      <c r="H16" s="226" t="s">
        <v>185</v>
      </c>
      <c r="I16" s="226"/>
      <c r="J16" s="233"/>
      <c r="K16" s="226" t="s">
        <v>186</v>
      </c>
      <c r="L16" s="234"/>
      <c r="M16" s="226" t="s">
        <v>187</v>
      </c>
      <c r="N16" s="229"/>
      <c r="O16" s="228"/>
      <c r="P16" s="228"/>
      <c r="Q16" s="228"/>
      <c r="R16" s="227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32"/>
    </row>
    <row r="17" spans="1:29" ht="15.75" hidden="1" customHeight="1" x14ac:dyDescent="0.3">
      <c r="A17" s="224">
        <f>+Pedido!A17</f>
        <v>1</v>
      </c>
      <c r="B17" s="225" t="str">
        <f>+Pedido!B17</f>
        <v>Green Santa Fe</v>
      </c>
      <c r="C17" s="226"/>
      <c r="D17" s="226"/>
      <c r="E17" s="226"/>
      <c r="F17" s="226"/>
      <c r="G17" s="228"/>
      <c r="H17" s="226"/>
      <c r="I17" s="226"/>
      <c r="J17" s="233"/>
      <c r="K17" s="226"/>
      <c r="L17" s="234"/>
      <c r="M17" s="226"/>
      <c r="N17" s="229"/>
      <c r="O17" s="228"/>
      <c r="P17" s="228"/>
      <c r="Q17" s="228"/>
      <c r="R17" s="227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30"/>
    </row>
    <row r="18" spans="1:29" ht="15.75" hidden="1" customHeight="1" x14ac:dyDescent="0.3">
      <c r="A18" s="224">
        <f>+Pedido!A18</f>
        <v>8</v>
      </c>
      <c r="B18" s="225" t="str">
        <f>+Pedido!B18</f>
        <v xml:space="preserve">Gisela fariña </v>
      </c>
      <c r="C18" s="228"/>
      <c r="D18" s="228"/>
      <c r="E18" s="228"/>
      <c r="F18" s="228"/>
      <c r="G18" s="228"/>
      <c r="H18" s="228"/>
      <c r="I18" s="228"/>
      <c r="J18" s="228"/>
      <c r="K18" s="228"/>
      <c r="L18" s="226"/>
      <c r="M18" s="229"/>
      <c r="N18" s="228"/>
      <c r="O18" s="228"/>
      <c r="P18" s="228"/>
      <c r="Q18" s="228"/>
      <c r="R18" s="227"/>
      <c r="S18" s="235"/>
      <c r="T18" s="235"/>
      <c r="U18" s="226"/>
      <c r="V18" s="226"/>
      <c r="W18" s="226"/>
      <c r="X18" s="226"/>
      <c r="Y18" s="226"/>
      <c r="Z18" s="226"/>
      <c r="AA18" s="226"/>
      <c r="AB18" s="226"/>
      <c r="AC18" s="230"/>
    </row>
    <row r="19" spans="1:29" ht="15.75" hidden="1" customHeight="1" x14ac:dyDescent="0.3">
      <c r="A19" s="224">
        <f>+Pedido!A19</f>
        <v>1</v>
      </c>
      <c r="B19" s="225" t="str">
        <f>+Pedido!B19</f>
        <v>Green Abasto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6"/>
      <c r="M19" s="228"/>
      <c r="N19" s="228"/>
      <c r="O19" s="228"/>
      <c r="P19" s="228"/>
      <c r="Q19" s="228"/>
      <c r="R19" s="228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30"/>
    </row>
    <row r="20" spans="1:29" ht="15.75" hidden="1" customHeight="1" x14ac:dyDescent="0.3">
      <c r="A20" s="224">
        <f>+Pedido!A20</f>
        <v>1</v>
      </c>
      <c r="B20" s="225" t="str">
        <f>+Pedido!B20</f>
        <v>Tea Conde</v>
      </c>
      <c r="C20" s="228"/>
      <c r="D20" s="228"/>
      <c r="E20" s="228"/>
      <c r="F20" s="226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30"/>
    </row>
    <row r="21" spans="1:29" ht="15.75" hidden="1" customHeight="1" x14ac:dyDescent="0.3">
      <c r="A21" s="224">
        <f>+Pedido!A21</f>
        <v>1</v>
      </c>
      <c r="B21" s="225" t="str">
        <f>+Pedido!B21</f>
        <v>Green Dot</v>
      </c>
      <c r="C21" s="226"/>
      <c r="D21" s="227"/>
      <c r="E21" s="228"/>
      <c r="F21" s="226"/>
      <c r="G21" s="228"/>
      <c r="H21" s="226"/>
      <c r="I21" s="226"/>
      <c r="J21" s="226"/>
      <c r="K21" s="226"/>
      <c r="L21" s="226"/>
      <c r="M21" s="226"/>
      <c r="N21" s="226"/>
      <c r="O21" s="228"/>
      <c r="P21" s="228"/>
      <c r="Q21" s="228"/>
      <c r="R21" s="227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30"/>
    </row>
    <row r="22" spans="1:29" ht="15.75" hidden="1" customHeight="1" x14ac:dyDescent="0.3">
      <c r="A22" s="224">
        <f>+Pedido!A22</f>
        <v>1</v>
      </c>
      <c r="B22" s="225" t="str">
        <f>+Pedido!B22</f>
        <v>mooi dot</v>
      </c>
      <c r="C22" s="226"/>
      <c r="D22" s="227"/>
      <c r="E22" s="228"/>
      <c r="F22" s="226"/>
      <c r="G22" s="228"/>
      <c r="H22" s="226"/>
      <c r="I22" s="226"/>
      <c r="J22" s="226"/>
      <c r="K22" s="226"/>
      <c r="L22" s="226"/>
      <c r="M22" s="226"/>
      <c r="N22" s="226"/>
      <c r="O22" s="228"/>
      <c r="P22" s="228"/>
      <c r="Q22" s="228"/>
      <c r="R22" s="227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30"/>
    </row>
    <row r="23" spans="1:29" ht="15.75" hidden="1" customHeight="1" x14ac:dyDescent="0.3">
      <c r="A23" s="224">
        <f>+Pedido!A23</f>
        <v>1</v>
      </c>
      <c r="B23" s="225" t="str">
        <f>+Pedido!B23</f>
        <v xml:space="preserve">ANDREA MIRSON </v>
      </c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8"/>
      <c r="P23" s="228"/>
      <c r="Q23" s="228"/>
      <c r="R23" s="227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30"/>
    </row>
    <row r="24" spans="1:29" ht="15.75" hidden="1" customHeight="1" x14ac:dyDescent="0.3">
      <c r="A24" s="224">
        <f>+Pedido!A24</f>
        <v>2</v>
      </c>
      <c r="B24" s="225" t="str">
        <f>+Pedido!B24</f>
        <v>Tea Unicenter</v>
      </c>
      <c r="C24" s="226"/>
      <c r="D24" s="39" t="s">
        <v>188</v>
      </c>
      <c r="E24" s="34"/>
      <c r="F24" s="236" t="s">
        <v>189</v>
      </c>
      <c r="G24" s="7"/>
      <c r="H24" s="52"/>
      <c r="I24" s="226"/>
      <c r="J24" s="226"/>
      <c r="K24" s="226"/>
      <c r="L24" s="234"/>
      <c r="M24" s="226"/>
      <c r="N24" s="229"/>
      <c r="O24" s="228"/>
      <c r="P24" s="228"/>
      <c r="Q24" s="228"/>
      <c r="R24" s="227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30"/>
    </row>
    <row r="25" spans="1:29" ht="15.75" hidden="1" customHeight="1" x14ac:dyDescent="0.3">
      <c r="A25" s="224">
        <f>+Pedido!A25</f>
        <v>1</v>
      </c>
      <c r="B25" s="225" t="str">
        <f>+Pedido!B25</f>
        <v>Tea Avalos</v>
      </c>
      <c r="C25" s="226"/>
      <c r="D25" s="226"/>
      <c r="E25" s="226"/>
      <c r="F25" s="236" t="s">
        <v>189</v>
      </c>
      <c r="G25" s="226"/>
      <c r="H25" s="226"/>
      <c r="I25" s="226"/>
      <c r="J25" s="233"/>
      <c r="K25" s="226"/>
      <c r="L25" s="234"/>
      <c r="M25" s="226"/>
      <c r="N25" s="229"/>
      <c r="O25" s="228"/>
      <c r="P25" s="228"/>
      <c r="Q25" s="228"/>
      <c r="R25" s="227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30"/>
    </row>
    <row r="26" spans="1:29" ht="15.75" hidden="1" customHeight="1" x14ac:dyDescent="0.3">
      <c r="A26" s="224">
        <f>+Pedido!A26</f>
        <v>1</v>
      </c>
      <c r="B26" s="225" t="str">
        <f>+Pedido!B26</f>
        <v xml:space="preserve">Hotel emperador </v>
      </c>
      <c r="C26" s="226"/>
      <c r="D26" s="226"/>
      <c r="E26" s="226"/>
      <c r="F26" s="228"/>
      <c r="G26" s="226"/>
      <c r="H26" s="226"/>
      <c r="I26" s="226"/>
      <c r="J26" s="228"/>
      <c r="K26" s="226"/>
      <c r="L26" s="234"/>
      <c r="M26" s="226"/>
      <c r="N26" s="229"/>
      <c r="O26" s="228"/>
      <c r="P26" s="228"/>
      <c r="Q26" s="228"/>
      <c r="R26" s="227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30"/>
    </row>
    <row r="27" spans="1:29" ht="15.75" hidden="1" customHeight="1" x14ac:dyDescent="0.3">
      <c r="A27" s="224">
        <f>+Pedido!A27</f>
        <v>1</v>
      </c>
      <c r="B27" s="225" t="str">
        <f>+Pedido!B27</f>
        <v>Tea Gorostiaga</v>
      </c>
      <c r="C27" s="226"/>
      <c r="D27" s="226">
        <v>3</v>
      </c>
      <c r="E27" s="226" t="s">
        <v>190</v>
      </c>
      <c r="F27" s="228"/>
      <c r="G27" s="226">
        <v>4</v>
      </c>
      <c r="H27" s="234" t="s">
        <v>191</v>
      </c>
      <c r="I27" s="226" t="s">
        <v>60</v>
      </c>
      <c r="J27" s="226"/>
      <c r="K27" s="226"/>
      <c r="L27" s="234"/>
      <c r="M27" s="226"/>
      <c r="N27" s="229"/>
      <c r="O27" s="228"/>
      <c r="P27" s="228"/>
      <c r="Q27" s="228"/>
      <c r="R27" s="227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30"/>
    </row>
    <row r="28" spans="1:29" ht="15.75" hidden="1" customHeight="1" x14ac:dyDescent="0.3">
      <c r="A28" s="224">
        <f>+Pedido!A28</f>
        <v>2</v>
      </c>
      <c r="B28" s="225" t="str">
        <f>+Pedido!B28</f>
        <v>Tostado Maschwitz</v>
      </c>
      <c r="C28" s="228"/>
      <c r="D28" s="227"/>
      <c r="E28" s="228"/>
      <c r="F28" s="226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30"/>
    </row>
    <row r="29" spans="1:29" ht="15.75" hidden="1" customHeight="1" x14ac:dyDescent="0.3">
      <c r="A29" s="224">
        <f>+Pedido!A29</f>
        <v>1</v>
      </c>
      <c r="B29" s="225" t="str">
        <f>+Pedido!B29</f>
        <v>COOKING SERVICE</v>
      </c>
      <c r="C29" s="226"/>
      <c r="D29" s="226"/>
      <c r="E29" s="226"/>
      <c r="F29" s="226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7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30"/>
    </row>
    <row r="30" spans="1:29" ht="15.75" hidden="1" customHeight="1" x14ac:dyDescent="0.3">
      <c r="A30" s="224">
        <f>+Pedido!A30</f>
        <v>1</v>
      </c>
      <c r="B30" s="225" t="str">
        <f>+Pedido!B30</f>
        <v>MABERTIN SUIPACHA</v>
      </c>
      <c r="C30" s="228"/>
      <c r="D30" s="227"/>
      <c r="E30" s="228"/>
      <c r="F30" s="228"/>
      <c r="G30" s="228"/>
      <c r="H30" s="228"/>
      <c r="I30" s="228"/>
      <c r="J30" s="228"/>
      <c r="K30" s="228"/>
      <c r="L30" s="228"/>
      <c r="M30" s="228"/>
      <c r="N30" s="228"/>
      <c r="O30" s="228"/>
      <c r="P30" s="228"/>
      <c r="Q30" s="228"/>
      <c r="R30" s="227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30"/>
    </row>
    <row r="31" spans="1:29" ht="15.75" hidden="1" customHeight="1" x14ac:dyDescent="0.3">
      <c r="A31" s="224">
        <f>+Pedido!A31</f>
        <v>2</v>
      </c>
      <c r="B31" s="225" t="str">
        <f>+Pedido!B31</f>
        <v>kubi humbolt</v>
      </c>
      <c r="C31" s="228"/>
      <c r="D31" s="228"/>
      <c r="E31" s="228"/>
      <c r="F31" s="228"/>
      <c r="G31" s="228"/>
      <c r="H31" s="228"/>
      <c r="I31" s="228"/>
      <c r="J31" s="228"/>
      <c r="K31" s="234"/>
      <c r="L31" s="228"/>
      <c r="M31" s="228"/>
      <c r="N31" s="228"/>
      <c r="O31" s="228"/>
      <c r="P31" s="228"/>
      <c r="Q31" s="228"/>
      <c r="R31" s="227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30"/>
    </row>
    <row r="32" spans="1:29" ht="15.75" hidden="1" customHeight="1" x14ac:dyDescent="0.3">
      <c r="A32" s="224">
        <f>+Pedido!A32</f>
        <v>8</v>
      </c>
      <c r="B32" s="225" t="str">
        <f>+Pedido!B32</f>
        <v>Casa china</v>
      </c>
      <c r="C32" s="228"/>
      <c r="D32" s="228"/>
      <c r="E32" s="228"/>
      <c r="F32" s="226"/>
      <c r="G32" s="228"/>
      <c r="H32" s="228"/>
      <c r="I32" s="228"/>
      <c r="J32" s="228"/>
      <c r="K32" s="228"/>
      <c r="L32" s="228"/>
      <c r="M32" s="226"/>
      <c r="N32" s="228"/>
      <c r="O32" s="228"/>
      <c r="P32" s="228"/>
      <c r="Q32" s="227"/>
      <c r="R32" s="229"/>
      <c r="S32" s="235"/>
      <c r="T32" s="235"/>
      <c r="U32" s="226"/>
      <c r="V32" s="226"/>
      <c r="W32" s="226"/>
      <c r="X32" s="226"/>
      <c r="Y32" s="226"/>
      <c r="Z32" s="226"/>
      <c r="AA32" s="226"/>
      <c r="AB32" s="226"/>
      <c r="AC32" s="230"/>
    </row>
    <row r="33" spans="1:29" ht="15.75" customHeight="1" x14ac:dyDescent="0.3">
      <c r="A33" s="224">
        <f>+Pedido!A33</f>
        <v>7</v>
      </c>
      <c r="B33" s="225" t="str">
        <f>+Pedido!B33</f>
        <v>Gabriel Dario</v>
      </c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6"/>
      <c r="N33" s="228"/>
      <c r="O33" s="228"/>
      <c r="P33" s="228"/>
      <c r="Q33" s="228"/>
      <c r="R33" s="227"/>
      <c r="S33" s="235"/>
      <c r="T33" s="235"/>
      <c r="U33" s="226"/>
      <c r="V33" s="226"/>
      <c r="W33" s="226"/>
      <c r="X33" s="226"/>
      <c r="Y33" s="226"/>
      <c r="Z33" s="226"/>
      <c r="AA33" s="226"/>
      <c r="AB33" s="226"/>
      <c r="AC33" s="230"/>
    </row>
    <row r="34" spans="1:29" ht="15.75" customHeight="1" x14ac:dyDescent="0.3">
      <c r="A34" s="224">
        <f>+Pedido!A34</f>
        <v>7</v>
      </c>
      <c r="B34" s="225" t="str">
        <f>+Pedido!B34</f>
        <v>Gabriel Dario</v>
      </c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6"/>
      <c r="N34" s="228"/>
      <c r="O34" s="228"/>
      <c r="P34" s="228"/>
      <c r="Q34" s="228"/>
      <c r="R34" s="227"/>
      <c r="S34" s="235"/>
      <c r="T34" s="235"/>
      <c r="U34" s="226"/>
      <c r="V34" s="226"/>
      <c r="W34" s="226"/>
      <c r="X34" s="226"/>
      <c r="Y34" s="226"/>
      <c r="Z34" s="226"/>
      <c r="AA34" s="226"/>
      <c r="AB34" s="226"/>
      <c r="AC34" s="230"/>
    </row>
    <row r="35" spans="1:29" ht="15.75" hidden="1" customHeight="1" x14ac:dyDescent="0.3">
      <c r="A35" s="224">
        <f>+Pedido!A35</f>
        <v>1</v>
      </c>
      <c r="B35" s="225" t="str">
        <f>+Pedido!B35</f>
        <v>Fabiany Cordoba</v>
      </c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6"/>
      <c r="N35" s="228"/>
      <c r="O35" s="228"/>
      <c r="P35" s="228"/>
      <c r="Q35" s="228"/>
      <c r="R35" s="227"/>
      <c r="S35" s="235"/>
      <c r="T35" s="235"/>
      <c r="U35" s="226"/>
      <c r="V35" s="226"/>
      <c r="W35" s="226"/>
      <c r="X35" s="226"/>
      <c r="Y35" s="226"/>
      <c r="Z35" s="226"/>
      <c r="AA35" s="226"/>
      <c r="AB35" s="226"/>
      <c r="AC35" s="230"/>
    </row>
    <row r="36" spans="1:29" ht="15.75" hidden="1" customHeight="1" x14ac:dyDescent="0.3">
      <c r="A36" s="224">
        <f>+Pedido!A36</f>
        <v>1</v>
      </c>
      <c r="B36" s="225" t="str">
        <f>+Pedido!B36</f>
        <v>Nestor Reggiani</v>
      </c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6"/>
      <c r="N36" s="228"/>
      <c r="O36" s="228"/>
      <c r="P36" s="228"/>
      <c r="Q36" s="228"/>
      <c r="R36" s="227"/>
      <c r="S36" s="235"/>
      <c r="T36" s="235"/>
      <c r="U36" s="226"/>
      <c r="V36" s="226"/>
      <c r="W36" s="226"/>
      <c r="X36" s="226"/>
      <c r="Y36" s="226"/>
      <c r="Z36" s="226"/>
      <c r="AA36" s="226"/>
      <c r="AB36" s="226"/>
      <c r="AC36" s="230"/>
    </row>
    <row r="37" spans="1:29" ht="15.75" hidden="1" customHeight="1" x14ac:dyDescent="0.3">
      <c r="A37" s="224">
        <f>+Pedido!A37</f>
        <v>1</v>
      </c>
      <c r="B37" s="225" t="str">
        <f>+Pedido!B37</f>
        <v>Lab AGGA</v>
      </c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7"/>
      <c r="N37" s="237"/>
      <c r="O37" s="228"/>
      <c r="P37" s="228"/>
      <c r="Q37" s="228"/>
      <c r="R37" s="237"/>
      <c r="S37" s="235"/>
      <c r="T37" s="235"/>
      <c r="U37" s="226"/>
      <c r="V37" s="226"/>
      <c r="W37" s="226"/>
      <c r="X37" s="226"/>
      <c r="Y37" s="226"/>
      <c r="Z37" s="226"/>
      <c r="AA37" s="226"/>
      <c r="AB37" s="226"/>
      <c r="AC37" s="230"/>
    </row>
    <row r="38" spans="1:29" ht="15.75" hidden="1" customHeight="1" x14ac:dyDescent="0.3">
      <c r="A38" s="224" t="str">
        <f>+Pedido!A38</f>
        <v>RET</v>
      </c>
      <c r="B38" s="225" t="str">
        <f>+Pedido!B38</f>
        <v>CONTRAMUESTRA</v>
      </c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6"/>
      <c r="N38" s="228"/>
      <c r="O38" s="228"/>
      <c r="P38" s="228"/>
      <c r="Q38" s="228"/>
      <c r="R38" s="227"/>
      <c r="S38" s="235"/>
      <c r="T38" s="235"/>
      <c r="U38" s="226"/>
      <c r="V38" s="226"/>
      <c r="W38" s="226"/>
      <c r="X38" s="226"/>
      <c r="Y38" s="226"/>
      <c r="Z38" s="226"/>
      <c r="AA38" s="226"/>
      <c r="AB38" s="226"/>
      <c r="AC38" s="230"/>
    </row>
    <row r="39" spans="1:29" ht="15.75" hidden="1" customHeight="1" x14ac:dyDescent="0.3">
      <c r="A39" s="224">
        <f>+Pedido!A39</f>
        <v>1</v>
      </c>
      <c r="B39" s="225" t="str">
        <f>+Pedido!B39</f>
        <v>Tienda nova nuñez</v>
      </c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6"/>
      <c r="N39" s="228"/>
      <c r="O39" s="228"/>
      <c r="P39" s="228"/>
      <c r="Q39" s="228"/>
      <c r="R39" s="227"/>
      <c r="S39" s="235"/>
      <c r="T39" s="235"/>
      <c r="U39" s="226"/>
      <c r="V39" s="226"/>
      <c r="W39" s="226"/>
      <c r="X39" s="226"/>
      <c r="Y39" s="226"/>
      <c r="Z39" s="226"/>
      <c r="AA39" s="226"/>
      <c r="AB39" s="226"/>
      <c r="AC39" s="230"/>
    </row>
    <row r="40" spans="1:29" ht="15.75" hidden="1" customHeight="1" x14ac:dyDescent="0.3">
      <c r="A40" s="224">
        <f>+Pedido!A40</f>
        <v>1</v>
      </c>
      <c r="B40" s="225" t="str">
        <f>+Pedido!B40</f>
        <v>Patricia Giorgis</v>
      </c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6"/>
      <c r="N40" s="228"/>
      <c r="O40" s="228"/>
      <c r="P40" s="228"/>
      <c r="Q40" s="228"/>
      <c r="R40" s="227"/>
      <c r="S40" s="235"/>
      <c r="T40" s="235"/>
      <c r="U40" s="226"/>
      <c r="V40" s="226"/>
      <c r="W40" s="226"/>
      <c r="X40" s="226"/>
      <c r="Y40" s="226"/>
      <c r="Z40" s="226"/>
      <c r="AA40" s="226"/>
      <c r="AB40" s="226"/>
      <c r="AC40" s="230"/>
    </row>
    <row r="41" spans="1:29" ht="15.75" hidden="1" customHeight="1" x14ac:dyDescent="0.3">
      <c r="A41" s="224">
        <f>+Pedido!A41</f>
        <v>1</v>
      </c>
      <c r="B41" s="225" t="str">
        <f>+Pedido!B41</f>
        <v>Sofi Ferraro</v>
      </c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6"/>
      <c r="N41" s="228"/>
      <c r="O41" s="228"/>
      <c r="P41" s="228"/>
      <c r="Q41" s="228"/>
      <c r="R41" s="227"/>
      <c r="S41" s="235"/>
      <c r="T41" s="235"/>
      <c r="U41" s="226"/>
      <c r="V41" s="226"/>
      <c r="W41" s="226"/>
      <c r="X41" s="226"/>
      <c r="Y41" s="226"/>
      <c r="Z41" s="226"/>
      <c r="AA41" s="226"/>
      <c r="AB41" s="226"/>
      <c r="AC41" s="230"/>
    </row>
    <row r="42" spans="1:29" ht="15.75" hidden="1" customHeight="1" x14ac:dyDescent="0.25">
      <c r="A42" s="31">
        <f>+Pedido!A42</f>
        <v>9</v>
      </c>
      <c r="B42" s="58" t="str">
        <f>+Pedido!B42</f>
        <v>DÍA ARGENTINA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  <c r="P42" s="34"/>
      <c r="Q42" s="34"/>
      <c r="R42" s="38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89"/>
    </row>
    <row r="43" spans="1:29" ht="15.75" hidden="1" customHeight="1" x14ac:dyDescent="0.25">
      <c r="A43" s="31">
        <f>+Pedido!A44</f>
        <v>10</v>
      </c>
      <c r="B43" s="58" t="str">
        <f>+Pedido!B44</f>
        <v xml:space="preserve">COTO </v>
      </c>
      <c r="C43" s="34"/>
      <c r="D43" s="44"/>
      <c r="E43" s="34"/>
      <c r="F43" s="33"/>
      <c r="G43" s="174"/>
      <c r="H43" s="44"/>
      <c r="I43" s="34"/>
      <c r="J43" s="34"/>
      <c r="K43" s="34"/>
      <c r="L43" s="37"/>
      <c r="M43" s="34"/>
      <c r="N43" s="34"/>
      <c r="O43" s="34"/>
      <c r="P43" s="34"/>
      <c r="Q43" s="34"/>
      <c r="R43" s="34"/>
      <c r="S43" s="33"/>
      <c r="T43" s="33"/>
      <c r="U43" s="33"/>
      <c r="V43" s="33"/>
      <c r="W43" s="33"/>
      <c r="X43" s="33"/>
      <c r="Y43" s="33"/>
      <c r="Z43" s="33"/>
      <c r="AA43" s="118"/>
      <c r="AB43" s="33"/>
      <c r="AC43" s="89"/>
    </row>
    <row r="44" spans="1:29" ht="16.5" hidden="1" customHeight="1" x14ac:dyDescent="0.25">
      <c r="A44" s="129"/>
      <c r="B44" s="130" t="s">
        <v>119</v>
      </c>
      <c r="C44" s="131">
        <f t="shared" ref="C44:AB44" si="0">SUM(C9:C43)</f>
        <v>0</v>
      </c>
      <c r="D44" s="131">
        <f t="shared" si="0"/>
        <v>3</v>
      </c>
      <c r="E44" s="131">
        <f t="shared" si="0"/>
        <v>0</v>
      </c>
      <c r="F44" s="131">
        <f t="shared" si="0"/>
        <v>0</v>
      </c>
      <c r="G44" s="131">
        <f t="shared" si="0"/>
        <v>4</v>
      </c>
      <c r="H44" s="131">
        <f t="shared" si="0"/>
        <v>0</v>
      </c>
      <c r="I44" s="131">
        <f t="shared" si="0"/>
        <v>0</v>
      </c>
      <c r="J44" s="131">
        <f t="shared" si="0"/>
        <v>0</v>
      </c>
      <c r="K44" s="131">
        <f t="shared" si="0"/>
        <v>0</v>
      </c>
      <c r="L44" s="131">
        <f t="shared" si="0"/>
        <v>0</v>
      </c>
      <c r="M44" s="131">
        <f t="shared" si="0"/>
        <v>0</v>
      </c>
      <c r="N44" s="131">
        <f t="shared" si="0"/>
        <v>0</v>
      </c>
      <c r="O44" s="131">
        <f t="shared" si="0"/>
        <v>0</v>
      </c>
      <c r="P44" s="131">
        <f t="shared" si="0"/>
        <v>0</v>
      </c>
      <c r="Q44" s="131">
        <f t="shared" si="0"/>
        <v>0</v>
      </c>
      <c r="R44" s="131">
        <f t="shared" si="0"/>
        <v>0</v>
      </c>
      <c r="S44" s="131">
        <f t="shared" si="0"/>
        <v>0</v>
      </c>
      <c r="T44" s="131">
        <f t="shared" si="0"/>
        <v>0</v>
      </c>
      <c r="U44" s="131">
        <f t="shared" si="0"/>
        <v>0</v>
      </c>
      <c r="V44" s="131">
        <f t="shared" si="0"/>
        <v>0</v>
      </c>
      <c r="W44" s="131">
        <f t="shared" si="0"/>
        <v>0</v>
      </c>
      <c r="X44" s="131">
        <f t="shared" si="0"/>
        <v>0</v>
      </c>
      <c r="Y44" s="131">
        <f t="shared" si="0"/>
        <v>0</v>
      </c>
      <c r="Z44" s="131">
        <f t="shared" si="0"/>
        <v>0</v>
      </c>
      <c r="AA44" s="131">
        <f t="shared" si="0"/>
        <v>0</v>
      </c>
      <c r="AB44" s="131">
        <f t="shared" si="0"/>
        <v>0</v>
      </c>
      <c r="AC44" s="132">
        <f>SUM(C44:AB44)</f>
        <v>7</v>
      </c>
    </row>
    <row r="45" spans="1:29" ht="13.5" customHeight="1" x14ac:dyDescent="0.2">
      <c r="A45" s="5"/>
      <c r="B45" s="5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7"/>
      <c r="W45" s="7"/>
      <c r="X45" s="7"/>
      <c r="Y45" s="7"/>
      <c r="Z45" s="7"/>
      <c r="AA45" s="7"/>
      <c r="AB45" s="7"/>
      <c r="AC45" s="6"/>
    </row>
    <row r="46" spans="1:29" ht="13.5" customHeight="1" x14ac:dyDescent="0.2">
      <c r="A46" s="5"/>
      <c r="B46" s="5"/>
      <c r="C46" s="134"/>
      <c r="D46" s="134"/>
      <c r="E46" s="134"/>
      <c r="F46" s="287" t="s">
        <v>120</v>
      </c>
      <c r="G46" s="285"/>
      <c r="H46" s="285"/>
      <c r="I46" s="285"/>
      <c r="J46" s="285"/>
      <c r="K46" s="285"/>
      <c r="L46" s="285"/>
      <c r="M46" s="285"/>
      <c r="N46" s="285"/>
      <c r="O46" s="285"/>
      <c r="P46" s="286"/>
      <c r="Q46" s="134"/>
      <c r="R46" s="134"/>
      <c r="S46" s="134"/>
      <c r="T46" s="134"/>
      <c r="U46" s="134"/>
      <c r="V46" s="7"/>
      <c r="W46" s="7"/>
      <c r="X46" s="7"/>
      <c r="Y46" s="7"/>
      <c r="Z46" s="7"/>
      <c r="AA46" s="7"/>
      <c r="AB46" s="7"/>
      <c r="AC46" s="6"/>
    </row>
    <row r="47" spans="1:29" ht="13.5" customHeight="1" x14ac:dyDescent="0.2">
      <c r="A47" s="5"/>
      <c r="B47" s="135"/>
      <c r="C47" s="287" t="s">
        <v>121</v>
      </c>
      <c r="D47" s="285"/>
      <c r="E47" s="286"/>
      <c r="F47" s="284" t="s">
        <v>122</v>
      </c>
      <c r="G47" s="285"/>
      <c r="H47" s="285"/>
      <c r="I47" s="286"/>
      <c r="J47" s="284" t="s">
        <v>123</v>
      </c>
      <c r="K47" s="285"/>
      <c r="L47" s="285"/>
      <c r="M47" s="286"/>
      <c r="N47" s="284" t="s">
        <v>124</v>
      </c>
      <c r="O47" s="285"/>
      <c r="P47" s="286"/>
      <c r="Q47" s="287" t="s">
        <v>112</v>
      </c>
      <c r="R47" s="285"/>
      <c r="S47" s="285"/>
      <c r="T47" s="285"/>
      <c r="U47" s="286"/>
      <c r="V47" s="288" t="s">
        <v>125</v>
      </c>
      <c r="W47" s="289"/>
      <c r="X47" s="290"/>
      <c r="Y47" s="136" t="s">
        <v>126</v>
      </c>
      <c r="Z47" s="136"/>
      <c r="AA47" s="137"/>
      <c r="AB47" s="138" t="s">
        <v>14</v>
      </c>
      <c r="AC47" s="6"/>
    </row>
    <row r="48" spans="1:29" ht="13.5" customHeight="1" x14ac:dyDescent="0.2">
      <c r="A48" s="5"/>
      <c r="B48" s="139" t="s">
        <v>15</v>
      </c>
      <c r="C48" s="140" t="s">
        <v>127</v>
      </c>
      <c r="D48" s="141" t="s">
        <v>128</v>
      </c>
      <c r="E48" s="141" t="s">
        <v>129</v>
      </c>
      <c r="F48" s="142" t="s">
        <v>130</v>
      </c>
      <c r="G48" s="143" t="s">
        <v>131</v>
      </c>
      <c r="H48" s="143" t="s">
        <v>132</v>
      </c>
      <c r="I48" s="144" t="s">
        <v>133</v>
      </c>
      <c r="J48" s="142" t="s">
        <v>130</v>
      </c>
      <c r="K48" s="143" t="s">
        <v>131</v>
      </c>
      <c r="L48" s="143" t="s">
        <v>132</v>
      </c>
      <c r="M48" s="144" t="s">
        <v>133</v>
      </c>
      <c r="N48" s="145" t="s">
        <v>134</v>
      </c>
      <c r="O48" s="145" t="s">
        <v>135</v>
      </c>
      <c r="P48" s="145" t="s">
        <v>136</v>
      </c>
      <c r="Q48" s="140" t="s">
        <v>137</v>
      </c>
      <c r="R48" s="141" t="s">
        <v>138</v>
      </c>
      <c r="S48" s="141" t="s">
        <v>139</v>
      </c>
      <c r="T48" s="141" t="s">
        <v>140</v>
      </c>
      <c r="U48" s="146" t="s">
        <v>192</v>
      </c>
      <c r="V48" s="24" t="s">
        <v>130</v>
      </c>
      <c r="W48" s="22" t="s">
        <v>19</v>
      </c>
      <c r="X48" s="147" t="s">
        <v>141</v>
      </c>
      <c r="Y48" s="22" t="s">
        <v>16</v>
      </c>
      <c r="Z48" s="22" t="s">
        <v>130</v>
      </c>
      <c r="AA48" s="22" t="s">
        <v>132</v>
      </c>
      <c r="AB48" s="148"/>
      <c r="AC48" s="6"/>
    </row>
    <row r="49" spans="1:29" ht="15.75" customHeight="1" x14ac:dyDescent="0.25">
      <c r="A49" s="68"/>
      <c r="B49" s="57"/>
      <c r="C49" s="149"/>
      <c r="D49" s="149"/>
      <c r="E49" s="149"/>
      <c r="F49" s="150"/>
      <c r="G49" s="7"/>
      <c r="H49" s="52"/>
      <c r="I49" s="151"/>
      <c r="J49" s="150"/>
      <c r="K49" s="52"/>
      <c r="L49" s="149"/>
      <c r="M49" s="152"/>
      <c r="N49" s="153"/>
      <c r="O49" s="154"/>
      <c r="P49" s="155"/>
      <c r="Q49" s="150"/>
      <c r="R49" s="52"/>
      <c r="S49" s="52"/>
      <c r="T49" s="52"/>
      <c r="U49" s="156"/>
      <c r="V49" s="52"/>
      <c r="W49" s="52"/>
      <c r="X49" s="37"/>
      <c r="Y49" s="52"/>
      <c r="Z49" s="52"/>
      <c r="AA49" s="52"/>
      <c r="AB49" s="157"/>
      <c r="AC49" s="6"/>
    </row>
    <row r="50" spans="1:29" ht="15.75" customHeight="1" x14ac:dyDescent="0.25">
      <c r="A50" s="68"/>
      <c r="B50" s="57"/>
      <c r="C50" s="149"/>
      <c r="D50" s="149"/>
      <c r="E50" s="149"/>
      <c r="F50" s="150"/>
      <c r="G50" s="7"/>
      <c r="H50" s="52"/>
      <c r="I50" s="151"/>
      <c r="J50" s="150"/>
      <c r="K50" s="52"/>
      <c r="L50" s="158"/>
      <c r="M50" s="156"/>
      <c r="N50" s="150"/>
      <c r="O50" s="52"/>
      <c r="P50" s="159"/>
      <c r="Q50" s="150"/>
      <c r="R50" s="52"/>
      <c r="S50" s="52"/>
      <c r="T50" s="52"/>
      <c r="U50" s="156"/>
      <c r="V50" s="37"/>
      <c r="W50" s="52"/>
      <c r="X50" s="37"/>
      <c r="Y50" s="52"/>
      <c r="Z50" s="52"/>
      <c r="AA50" s="52"/>
      <c r="AB50" s="157"/>
      <c r="AC50" s="6"/>
    </row>
    <row r="51" spans="1:29" ht="15.75" customHeight="1" x14ac:dyDescent="0.25">
      <c r="A51" s="68"/>
      <c r="B51" s="57"/>
      <c r="C51" s="149"/>
      <c r="D51" s="149"/>
      <c r="E51" s="149"/>
      <c r="F51" s="150"/>
      <c r="G51" s="7"/>
      <c r="H51" s="52"/>
      <c r="I51" s="151"/>
      <c r="J51" s="150"/>
      <c r="K51" s="52"/>
      <c r="L51" s="158"/>
      <c r="M51" s="156"/>
      <c r="N51" s="150"/>
      <c r="O51" s="52"/>
      <c r="P51" s="159"/>
      <c r="Q51" s="150"/>
      <c r="R51" s="52"/>
      <c r="S51" s="52"/>
      <c r="T51" s="52"/>
      <c r="U51" s="156"/>
      <c r="V51" s="37"/>
      <c r="W51" s="52"/>
      <c r="X51" s="37"/>
      <c r="Y51" s="52"/>
      <c r="Z51" s="52"/>
      <c r="AA51" s="52"/>
      <c r="AB51" s="157"/>
      <c r="AC51" s="6"/>
    </row>
    <row r="52" spans="1:29" ht="15.75" customHeight="1" x14ac:dyDescent="0.25">
      <c r="A52" s="68"/>
      <c r="B52" s="57"/>
      <c r="C52" s="149"/>
      <c r="D52" s="149"/>
      <c r="E52" s="149"/>
      <c r="F52" s="150"/>
      <c r="G52" s="7"/>
      <c r="H52" s="52"/>
      <c r="I52" s="151"/>
      <c r="J52" s="150"/>
      <c r="K52" s="52"/>
      <c r="L52" s="158"/>
      <c r="M52" s="156"/>
      <c r="N52" s="150"/>
      <c r="O52" s="52"/>
      <c r="P52" s="159"/>
      <c r="Q52" s="150"/>
      <c r="R52" s="52"/>
      <c r="S52" s="52"/>
      <c r="T52" s="52"/>
      <c r="U52" s="156"/>
      <c r="V52" s="37"/>
      <c r="W52" s="52"/>
      <c r="X52" s="37"/>
      <c r="Y52" s="52"/>
      <c r="Z52" s="52"/>
      <c r="AA52" s="52"/>
      <c r="AB52" s="157"/>
      <c r="AC52" s="6"/>
    </row>
    <row r="53" spans="1:29" ht="15.75" customHeight="1" x14ac:dyDescent="0.25">
      <c r="A53" s="68"/>
      <c r="B53" s="57"/>
      <c r="C53" s="149"/>
      <c r="D53" s="149"/>
      <c r="E53" s="149"/>
      <c r="F53" s="150"/>
      <c r="G53" s="7"/>
      <c r="H53" s="52"/>
      <c r="I53" s="151"/>
      <c r="J53" s="150"/>
      <c r="K53" s="52"/>
      <c r="L53" s="158"/>
      <c r="M53" s="156"/>
      <c r="N53" s="150"/>
      <c r="O53" s="52"/>
      <c r="P53" s="159"/>
      <c r="Q53" s="150"/>
      <c r="R53" s="52"/>
      <c r="S53" s="52"/>
      <c r="T53" s="52"/>
      <c r="U53" s="156"/>
      <c r="V53" s="37"/>
      <c r="W53" s="52"/>
      <c r="X53" s="37"/>
      <c r="Y53" s="52"/>
      <c r="Z53" s="52"/>
      <c r="AA53" s="52"/>
      <c r="AB53" s="157"/>
      <c r="AC53" s="6"/>
    </row>
    <row r="54" spans="1:29" ht="15.75" customHeight="1" x14ac:dyDescent="0.25">
      <c r="A54" s="68"/>
      <c r="B54" s="57"/>
      <c r="C54" s="149"/>
      <c r="D54" s="149"/>
      <c r="E54" s="149"/>
      <c r="F54" s="150"/>
      <c r="G54" s="7"/>
      <c r="H54" s="52"/>
      <c r="I54" s="151"/>
      <c r="J54" s="150"/>
      <c r="K54" s="52"/>
      <c r="L54" s="149"/>
      <c r="M54" s="152"/>
      <c r="N54" s="153"/>
      <c r="O54" s="154"/>
      <c r="P54" s="155"/>
      <c r="Q54" s="150"/>
      <c r="R54" s="52"/>
      <c r="S54" s="52"/>
      <c r="T54" s="52"/>
      <c r="U54" s="156"/>
      <c r="V54" s="52"/>
      <c r="W54" s="52"/>
      <c r="X54" s="37"/>
      <c r="Y54" s="52"/>
      <c r="Z54" s="52"/>
      <c r="AA54" s="52"/>
      <c r="AB54" s="157"/>
      <c r="AC54" s="6"/>
    </row>
    <row r="55" spans="1:29" ht="15.75" customHeight="1" x14ac:dyDescent="0.25">
      <c r="A55" s="68"/>
      <c r="B55" s="57"/>
      <c r="C55" s="149"/>
      <c r="D55" s="149"/>
      <c r="E55" s="149"/>
      <c r="F55" s="150"/>
      <c r="G55" s="7"/>
      <c r="H55" s="52"/>
      <c r="I55" s="151"/>
      <c r="J55" s="150"/>
      <c r="K55" s="52"/>
      <c r="L55" s="149"/>
      <c r="M55" s="152"/>
      <c r="N55" s="153"/>
      <c r="O55" s="154"/>
      <c r="P55" s="155"/>
      <c r="Q55" s="150"/>
      <c r="R55" s="52"/>
      <c r="S55" s="52"/>
      <c r="T55" s="52"/>
      <c r="U55" s="156"/>
      <c r="V55" s="164"/>
      <c r="W55" s="52"/>
      <c r="X55" s="37"/>
      <c r="Y55" s="52"/>
      <c r="Z55" s="52"/>
      <c r="AA55" s="52"/>
      <c r="AB55" s="157"/>
      <c r="AC55" s="6"/>
    </row>
    <row r="56" spans="1:29" ht="15.75" customHeight="1" x14ac:dyDescent="0.25">
      <c r="A56" s="68"/>
      <c r="B56" s="57"/>
      <c r="C56" s="149"/>
      <c r="D56" s="149"/>
      <c r="E56" s="149"/>
      <c r="F56" s="150"/>
      <c r="G56" s="52"/>
      <c r="H56" s="52"/>
      <c r="I56" s="156"/>
      <c r="J56" s="150"/>
      <c r="K56" s="52"/>
      <c r="L56" s="158"/>
      <c r="M56" s="156"/>
      <c r="N56" s="150"/>
      <c r="O56" s="52"/>
      <c r="P56" s="159"/>
      <c r="Q56" s="150"/>
      <c r="R56" s="52"/>
      <c r="S56" s="52"/>
      <c r="T56" s="52"/>
      <c r="U56" s="156"/>
      <c r="V56" s="37"/>
      <c r="W56" s="52"/>
      <c r="X56" s="37"/>
      <c r="Y56" s="52"/>
      <c r="Z56" s="52"/>
      <c r="AA56" s="52"/>
      <c r="AB56" s="157"/>
      <c r="AC56" s="6"/>
    </row>
    <row r="57" spans="1:29" ht="15.75" customHeight="1" x14ac:dyDescent="0.25">
      <c r="A57" s="68"/>
      <c r="B57" s="57"/>
      <c r="C57" s="149"/>
      <c r="D57" s="149"/>
      <c r="E57" s="149"/>
      <c r="F57" s="150"/>
      <c r="G57" s="52"/>
      <c r="H57" s="52"/>
      <c r="I57" s="156"/>
      <c r="J57" s="150"/>
      <c r="K57" s="52"/>
      <c r="L57" s="158"/>
      <c r="M57" s="156"/>
      <c r="N57" s="150"/>
      <c r="O57" s="52"/>
      <c r="P57" s="159"/>
      <c r="Q57" s="150"/>
      <c r="R57" s="52"/>
      <c r="S57" s="52"/>
      <c r="T57" s="52"/>
      <c r="U57" s="156"/>
      <c r="V57" s="37"/>
      <c r="W57" s="52"/>
      <c r="X57" s="37"/>
      <c r="Y57" s="52"/>
      <c r="Z57" s="52"/>
      <c r="AA57" s="52"/>
      <c r="AB57" s="157"/>
      <c r="AC57" s="6"/>
    </row>
    <row r="58" spans="1:29" ht="15.75" customHeight="1" x14ac:dyDescent="0.25">
      <c r="A58" s="68"/>
      <c r="B58" s="168"/>
      <c r="C58" s="149"/>
      <c r="D58" s="149"/>
      <c r="E58" s="149"/>
      <c r="F58" s="150"/>
      <c r="G58" s="52"/>
      <c r="H58" s="52"/>
      <c r="I58" s="151"/>
      <c r="J58" s="150"/>
      <c r="K58" s="52"/>
      <c r="L58" s="158"/>
      <c r="M58" s="156"/>
      <c r="N58" s="150"/>
      <c r="O58" s="52"/>
      <c r="P58" s="159"/>
      <c r="Q58" s="150"/>
      <c r="R58" s="52"/>
      <c r="S58" s="52"/>
      <c r="T58" s="52"/>
      <c r="U58" s="156"/>
      <c r="V58" s="164"/>
      <c r="W58" s="52"/>
      <c r="X58" s="37"/>
      <c r="Y58" s="52"/>
      <c r="Z58" s="52"/>
      <c r="AA58" s="52"/>
      <c r="AB58" s="167"/>
      <c r="AC58" s="6"/>
    </row>
    <row r="59" spans="1:29" ht="15.75" customHeight="1" x14ac:dyDescent="0.25">
      <c r="A59" s="68"/>
      <c r="B59" s="168"/>
      <c r="C59" s="149"/>
      <c r="D59" s="149"/>
      <c r="E59" s="149"/>
      <c r="F59" s="150"/>
      <c r="G59" s="52"/>
      <c r="H59" s="52"/>
      <c r="I59" s="169"/>
      <c r="J59" s="150"/>
      <c r="K59" s="52"/>
      <c r="L59" s="158"/>
      <c r="M59" s="156"/>
      <c r="N59" s="150"/>
      <c r="O59" s="52"/>
      <c r="P59" s="159"/>
      <c r="Q59" s="150"/>
      <c r="R59" s="52"/>
      <c r="S59" s="52"/>
      <c r="T59" s="52"/>
      <c r="U59" s="156"/>
      <c r="V59" s="37"/>
      <c r="W59" s="52"/>
      <c r="X59" s="37"/>
      <c r="Y59" s="52"/>
      <c r="Z59" s="170"/>
      <c r="AA59" s="52"/>
      <c r="AB59" s="171"/>
      <c r="AC59" s="6"/>
    </row>
    <row r="60" spans="1:29" ht="15.75" customHeight="1" x14ac:dyDescent="0.25">
      <c r="A60" s="68"/>
      <c r="B60" s="168"/>
      <c r="C60" s="149"/>
      <c r="D60" s="149"/>
      <c r="E60" s="149"/>
      <c r="F60" s="150"/>
      <c r="G60" s="7"/>
      <c r="H60" s="52"/>
      <c r="I60" s="151"/>
      <c r="J60" s="150"/>
      <c r="K60" s="52"/>
      <c r="L60" s="149"/>
      <c r="M60" s="152"/>
      <c r="N60" s="153"/>
      <c r="O60" s="154"/>
      <c r="P60" s="155"/>
      <c r="Q60" s="150"/>
      <c r="R60" s="52"/>
      <c r="S60" s="52"/>
      <c r="T60" s="52"/>
      <c r="U60" s="156"/>
      <c r="V60" s="52"/>
      <c r="W60" s="52"/>
      <c r="X60" s="37"/>
      <c r="Y60" s="52"/>
      <c r="Z60" s="52"/>
      <c r="AA60" s="52"/>
      <c r="AB60" s="172"/>
      <c r="AC60" s="6"/>
    </row>
    <row r="61" spans="1:29" ht="15.75" customHeight="1" x14ac:dyDescent="0.25">
      <c r="A61" s="68"/>
      <c r="B61" s="168"/>
      <c r="C61" s="149"/>
      <c r="D61" s="149"/>
      <c r="E61" s="149"/>
      <c r="F61" s="150"/>
      <c r="G61" s="7"/>
      <c r="H61" s="52"/>
      <c r="I61" s="151"/>
      <c r="J61" s="150"/>
      <c r="K61" s="52"/>
      <c r="L61" s="149"/>
      <c r="M61" s="152"/>
      <c r="N61" s="153"/>
      <c r="O61" s="154"/>
      <c r="P61" s="155"/>
      <c r="Q61" s="150"/>
      <c r="R61" s="52"/>
      <c r="S61" s="52"/>
      <c r="T61" s="52"/>
      <c r="U61" s="156"/>
      <c r="V61" s="52"/>
      <c r="W61" s="52"/>
      <c r="X61" s="37"/>
      <c r="Y61" s="52"/>
      <c r="Z61" s="52"/>
      <c r="AA61" s="52"/>
      <c r="AB61" s="172"/>
      <c r="AC61" s="6"/>
    </row>
    <row r="62" spans="1:29" ht="15.75" customHeight="1" x14ac:dyDescent="0.25">
      <c r="A62" s="68"/>
      <c r="B62" s="168"/>
      <c r="C62" s="149"/>
      <c r="D62" s="149"/>
      <c r="E62" s="149"/>
      <c r="F62" s="150"/>
      <c r="G62" s="7"/>
      <c r="H62" s="52"/>
      <c r="I62" s="151"/>
      <c r="J62" s="150"/>
      <c r="K62" s="52"/>
      <c r="L62" s="158"/>
      <c r="M62" s="152"/>
      <c r="N62" s="153"/>
      <c r="O62" s="154"/>
      <c r="P62" s="155"/>
      <c r="Q62" s="150"/>
      <c r="R62" s="52"/>
      <c r="S62" s="52"/>
      <c r="T62" s="52"/>
      <c r="U62" s="156"/>
      <c r="V62" s="52"/>
      <c r="W62" s="52"/>
      <c r="X62" s="37"/>
      <c r="Y62" s="52"/>
      <c r="Z62" s="52"/>
      <c r="AA62" s="52"/>
      <c r="AB62" s="172"/>
      <c r="AC62" s="6"/>
    </row>
    <row r="63" spans="1:29" ht="15.75" customHeight="1" x14ac:dyDescent="0.25">
      <c r="A63" s="68"/>
      <c r="B63" s="168"/>
      <c r="C63" s="149"/>
      <c r="D63" s="149"/>
      <c r="E63" s="149"/>
      <c r="F63" s="150"/>
      <c r="G63" s="7"/>
      <c r="H63" s="52"/>
      <c r="I63" s="151"/>
      <c r="J63" s="150"/>
      <c r="K63" s="52"/>
      <c r="L63" s="158"/>
      <c r="M63" s="152"/>
      <c r="N63" s="153"/>
      <c r="O63" s="154"/>
      <c r="P63" s="155"/>
      <c r="Q63" s="150"/>
      <c r="R63" s="52"/>
      <c r="S63" s="52"/>
      <c r="T63" s="52"/>
      <c r="U63" s="156"/>
      <c r="V63" s="52"/>
      <c r="W63" s="52"/>
      <c r="X63" s="37"/>
      <c r="Y63" s="52"/>
      <c r="Z63" s="52"/>
      <c r="AA63" s="52"/>
      <c r="AB63" s="172"/>
      <c r="AC63" s="6"/>
    </row>
    <row r="64" spans="1:29" ht="15.75" customHeight="1" x14ac:dyDescent="0.25">
      <c r="A64" s="68"/>
      <c r="B64" s="168"/>
      <c r="C64" s="149"/>
      <c r="D64" s="149"/>
      <c r="E64" s="149"/>
      <c r="F64" s="150"/>
      <c r="G64" s="7"/>
      <c r="H64" s="52"/>
      <c r="I64" s="151"/>
      <c r="J64" s="150"/>
      <c r="K64" s="52"/>
      <c r="L64" s="158"/>
      <c r="M64" s="152"/>
      <c r="N64" s="153"/>
      <c r="O64" s="154"/>
      <c r="P64" s="155"/>
      <c r="Q64" s="150"/>
      <c r="R64" s="52"/>
      <c r="S64" s="52"/>
      <c r="T64" s="52"/>
      <c r="U64" s="156"/>
      <c r="V64" s="52"/>
      <c r="W64" s="52"/>
      <c r="X64" s="37"/>
      <c r="Y64" s="52"/>
      <c r="Z64" s="52"/>
      <c r="AA64" s="52"/>
      <c r="AB64" s="172"/>
      <c r="AC64" s="6"/>
    </row>
    <row r="65" spans="1:29" ht="15.75" customHeight="1" x14ac:dyDescent="0.25">
      <c r="A65" s="68"/>
      <c r="B65" s="168"/>
      <c r="C65" s="149"/>
      <c r="D65" s="149"/>
      <c r="E65" s="149"/>
      <c r="F65" s="150"/>
      <c r="G65" s="7"/>
      <c r="H65" s="52"/>
      <c r="I65" s="151"/>
      <c r="J65" s="150"/>
      <c r="K65" s="52"/>
      <c r="L65" s="158"/>
      <c r="M65" s="152"/>
      <c r="N65" s="153"/>
      <c r="O65" s="154"/>
      <c r="P65" s="155"/>
      <c r="Q65" s="150"/>
      <c r="R65" s="52"/>
      <c r="S65" s="52"/>
      <c r="T65" s="52"/>
      <c r="U65" s="156"/>
      <c r="V65" s="52"/>
      <c r="W65" s="52"/>
      <c r="X65" s="37"/>
      <c r="Y65" s="52"/>
      <c r="Z65" s="52"/>
      <c r="AA65" s="52"/>
      <c r="AB65" s="172"/>
      <c r="AC65" s="6"/>
    </row>
    <row r="66" spans="1:29" ht="15.75" customHeight="1" x14ac:dyDescent="0.25">
      <c r="A66" s="68"/>
      <c r="B66" s="168"/>
      <c r="C66" s="149"/>
      <c r="D66" s="149"/>
      <c r="E66" s="149"/>
      <c r="F66" s="150"/>
      <c r="G66" s="7"/>
      <c r="H66" s="52"/>
      <c r="I66" s="151"/>
      <c r="J66" s="150"/>
      <c r="K66" s="52"/>
      <c r="L66" s="158"/>
      <c r="M66" s="152"/>
      <c r="N66" s="153"/>
      <c r="O66" s="154"/>
      <c r="P66" s="155"/>
      <c r="Q66" s="150"/>
      <c r="R66" s="52"/>
      <c r="S66" s="52"/>
      <c r="T66" s="52"/>
      <c r="U66" s="156"/>
      <c r="V66" s="52"/>
      <c r="W66" s="52"/>
      <c r="X66" s="37"/>
      <c r="Y66" s="52"/>
      <c r="Z66" s="52"/>
      <c r="AA66" s="52"/>
      <c r="AB66" s="172"/>
      <c r="AC66" s="6"/>
    </row>
    <row r="67" spans="1:29" ht="15.75" customHeight="1" x14ac:dyDescent="0.25">
      <c r="A67" s="68"/>
      <c r="B67" s="168"/>
      <c r="C67" s="149"/>
      <c r="D67" s="149"/>
      <c r="E67" s="149"/>
      <c r="F67" s="150"/>
      <c r="G67" s="52"/>
      <c r="H67" s="52"/>
      <c r="I67" s="156"/>
      <c r="J67" s="150"/>
      <c r="K67" s="52"/>
      <c r="L67" s="158"/>
      <c r="M67" s="156"/>
      <c r="N67" s="150"/>
      <c r="O67" s="52"/>
      <c r="P67" s="159"/>
      <c r="Q67" s="150"/>
      <c r="R67" s="52"/>
      <c r="S67" s="52"/>
      <c r="T67" s="52"/>
      <c r="U67" s="156"/>
      <c r="V67" s="37"/>
      <c r="W67" s="52"/>
      <c r="X67" s="37"/>
      <c r="Y67" s="52"/>
      <c r="Z67" s="52"/>
      <c r="AA67" s="52"/>
      <c r="AB67" s="172"/>
      <c r="AC67" s="6"/>
    </row>
    <row r="68" spans="1:29" ht="15.75" customHeight="1" x14ac:dyDescent="0.25">
      <c r="A68" s="68"/>
      <c r="B68" s="173"/>
      <c r="C68" s="149"/>
      <c r="D68" s="149"/>
      <c r="E68" s="149"/>
      <c r="F68" s="150"/>
      <c r="G68" s="52"/>
      <c r="H68" s="52"/>
      <c r="I68" s="156"/>
      <c r="J68" s="150"/>
      <c r="K68" s="52"/>
      <c r="L68" s="158"/>
      <c r="M68" s="156"/>
      <c r="N68" s="150"/>
      <c r="O68" s="52"/>
      <c r="P68" s="159"/>
      <c r="Q68" s="150"/>
      <c r="R68" s="52"/>
      <c r="S68" s="52"/>
      <c r="T68" s="52"/>
      <c r="U68" s="156"/>
      <c r="V68" s="37"/>
      <c r="W68" s="52"/>
      <c r="X68" s="37"/>
      <c r="Y68" s="52"/>
      <c r="Z68" s="52"/>
      <c r="AA68" s="52"/>
      <c r="AB68" s="172"/>
      <c r="AC68" s="6"/>
    </row>
    <row r="69" spans="1:29" ht="15.75" customHeight="1" x14ac:dyDescent="0.25">
      <c r="A69" s="68"/>
      <c r="B69" s="168"/>
      <c r="C69" s="149"/>
      <c r="D69" s="149"/>
      <c r="E69" s="149"/>
      <c r="F69" s="150"/>
      <c r="G69" s="52"/>
      <c r="H69" s="52"/>
      <c r="I69" s="156"/>
      <c r="J69" s="150"/>
      <c r="K69" s="52"/>
      <c r="L69" s="158"/>
      <c r="M69" s="156"/>
      <c r="N69" s="150"/>
      <c r="O69" s="52"/>
      <c r="P69" s="159"/>
      <c r="Q69" s="150"/>
      <c r="R69" s="52"/>
      <c r="S69" s="52"/>
      <c r="T69" s="52"/>
      <c r="U69" s="156"/>
      <c r="V69" s="37"/>
      <c r="W69" s="52"/>
      <c r="X69" s="37"/>
      <c r="Y69" s="52"/>
      <c r="Z69" s="52"/>
      <c r="AA69" s="52"/>
      <c r="AB69" s="172"/>
      <c r="AC69" s="6"/>
    </row>
    <row r="70" spans="1:29" ht="15.75" customHeight="1" x14ac:dyDescent="0.25">
      <c r="A70" s="68"/>
      <c r="B70" s="168"/>
      <c r="C70" s="149"/>
      <c r="D70" s="149"/>
      <c r="E70" s="149"/>
      <c r="F70" s="150"/>
      <c r="G70" s="52"/>
      <c r="H70" s="52"/>
      <c r="I70" s="156"/>
      <c r="J70" s="150"/>
      <c r="K70" s="52"/>
      <c r="L70" s="158"/>
      <c r="M70" s="156"/>
      <c r="N70" s="150"/>
      <c r="O70" s="52"/>
      <c r="P70" s="159"/>
      <c r="Q70" s="150"/>
      <c r="R70" s="52"/>
      <c r="S70" s="52"/>
      <c r="T70" s="52"/>
      <c r="U70" s="156"/>
      <c r="V70" s="37"/>
      <c r="W70" s="52"/>
      <c r="X70" s="37"/>
      <c r="Y70" s="52"/>
      <c r="Z70" s="52"/>
      <c r="AA70" s="52"/>
      <c r="AB70" s="172"/>
      <c r="AC70" s="6"/>
    </row>
    <row r="71" spans="1:29" ht="15.75" customHeight="1" x14ac:dyDescent="0.25">
      <c r="A71" s="68"/>
      <c r="B71" s="168"/>
      <c r="C71" s="149"/>
      <c r="D71" s="149"/>
      <c r="E71" s="149"/>
      <c r="F71" s="150"/>
      <c r="G71" s="52"/>
      <c r="H71" s="52"/>
      <c r="I71" s="156"/>
      <c r="J71" s="150"/>
      <c r="K71" s="52"/>
      <c r="L71" s="158"/>
      <c r="M71" s="156"/>
      <c r="N71" s="150"/>
      <c r="O71" s="52"/>
      <c r="P71" s="159"/>
      <c r="Q71" s="150"/>
      <c r="R71" s="52"/>
      <c r="S71" s="52"/>
      <c r="T71" s="52"/>
      <c r="U71" s="156"/>
      <c r="V71" s="37"/>
      <c r="W71" s="52"/>
      <c r="X71" s="37"/>
      <c r="Y71" s="52"/>
      <c r="Z71" s="52"/>
      <c r="AA71" s="52"/>
      <c r="AB71" s="172"/>
      <c r="AC71" s="6"/>
    </row>
    <row r="72" spans="1:29" ht="15.75" customHeight="1" x14ac:dyDescent="0.25">
      <c r="A72" s="68"/>
      <c r="B72" s="168"/>
      <c r="C72" s="149"/>
      <c r="D72" s="149"/>
      <c r="E72" s="149"/>
      <c r="F72" s="150"/>
      <c r="G72" s="52"/>
      <c r="H72" s="52"/>
      <c r="I72" s="156"/>
      <c r="J72" s="150"/>
      <c r="K72" s="52"/>
      <c r="L72" s="158"/>
      <c r="M72" s="156"/>
      <c r="N72" s="150"/>
      <c r="O72" s="52"/>
      <c r="P72" s="159"/>
      <c r="Q72" s="150"/>
      <c r="R72" s="52"/>
      <c r="S72" s="52"/>
      <c r="T72" s="52"/>
      <c r="U72" s="156"/>
      <c r="V72" s="37"/>
      <c r="W72" s="52"/>
      <c r="X72" s="37"/>
      <c r="Y72" s="52"/>
      <c r="Z72" s="52"/>
      <c r="AA72" s="52"/>
      <c r="AB72" s="172"/>
      <c r="AC72" s="6"/>
    </row>
    <row r="73" spans="1:29" ht="15.75" customHeight="1" x14ac:dyDescent="0.25">
      <c r="A73" s="68"/>
      <c r="B73" s="168"/>
      <c r="C73" s="149"/>
      <c r="D73" s="149"/>
      <c r="E73" s="149"/>
      <c r="F73" s="150"/>
      <c r="G73" s="52"/>
      <c r="H73" s="52"/>
      <c r="I73" s="156"/>
      <c r="J73" s="150"/>
      <c r="K73" s="52"/>
      <c r="L73" s="158"/>
      <c r="M73" s="156"/>
      <c r="N73" s="150"/>
      <c r="O73" s="52"/>
      <c r="P73" s="159"/>
      <c r="Q73" s="150"/>
      <c r="R73" s="52"/>
      <c r="S73" s="52"/>
      <c r="T73" s="52"/>
      <c r="U73" s="156"/>
      <c r="V73" s="37"/>
      <c r="W73" s="52"/>
      <c r="X73" s="37"/>
      <c r="Y73" s="52"/>
      <c r="Z73" s="52"/>
      <c r="AA73" s="52"/>
      <c r="AB73" s="172"/>
      <c r="AC73" s="6"/>
    </row>
    <row r="74" spans="1:29" ht="15.75" customHeight="1" x14ac:dyDescent="0.25">
      <c r="A74" s="68"/>
      <c r="B74" s="174"/>
      <c r="C74" s="149"/>
      <c r="D74" s="149"/>
      <c r="E74" s="149"/>
      <c r="F74" s="150"/>
      <c r="G74" s="52"/>
      <c r="H74" s="52"/>
      <c r="I74" s="156"/>
      <c r="J74" s="150"/>
      <c r="K74" s="52"/>
      <c r="L74" s="158"/>
      <c r="M74" s="156"/>
      <c r="N74" s="150"/>
      <c r="O74" s="52"/>
      <c r="P74" s="159"/>
      <c r="Q74" s="150"/>
      <c r="R74" s="52"/>
      <c r="S74" s="52"/>
      <c r="T74" s="52"/>
      <c r="U74" s="156"/>
      <c r="V74" s="37"/>
      <c r="W74" s="52"/>
      <c r="X74" s="37"/>
      <c r="Y74" s="52"/>
      <c r="Z74" s="52"/>
      <c r="AA74" s="52"/>
      <c r="AB74" s="172"/>
      <c r="AC74" s="6"/>
    </row>
    <row r="75" spans="1:29" ht="13.5" customHeight="1" x14ac:dyDescent="0.2">
      <c r="A75" s="175"/>
      <c r="B75" s="176" t="s">
        <v>119</v>
      </c>
      <c r="C75" s="177">
        <f t="shared" ref="C75:E75" si="1">SUM(C49:C60)</f>
        <v>0</v>
      </c>
      <c r="D75" s="177">
        <f t="shared" si="1"/>
        <v>0</v>
      </c>
      <c r="E75" s="177">
        <f t="shared" si="1"/>
        <v>0</v>
      </c>
      <c r="F75" s="177">
        <f t="shared" ref="F75:W75" si="2">SUM(F49:F58)</f>
        <v>0</v>
      </c>
      <c r="G75" s="177">
        <f t="shared" si="2"/>
        <v>0</v>
      </c>
      <c r="H75" s="177">
        <f t="shared" si="2"/>
        <v>0</v>
      </c>
      <c r="I75" s="177">
        <f t="shared" si="2"/>
        <v>0</v>
      </c>
      <c r="J75" s="177">
        <f t="shared" si="2"/>
        <v>0</v>
      </c>
      <c r="K75" s="178">
        <f t="shared" si="2"/>
        <v>0</v>
      </c>
      <c r="L75" s="178">
        <f t="shared" si="2"/>
        <v>0</v>
      </c>
      <c r="M75" s="178">
        <f t="shared" si="2"/>
        <v>0</v>
      </c>
      <c r="N75" s="178">
        <f t="shared" si="2"/>
        <v>0</v>
      </c>
      <c r="O75" s="178">
        <f t="shared" si="2"/>
        <v>0</v>
      </c>
      <c r="P75" s="178">
        <f t="shared" si="2"/>
        <v>0</v>
      </c>
      <c r="Q75" s="177">
        <f t="shared" si="2"/>
        <v>0</v>
      </c>
      <c r="R75" s="177">
        <f t="shared" si="2"/>
        <v>0</v>
      </c>
      <c r="S75" s="177">
        <f t="shared" si="2"/>
        <v>0</v>
      </c>
      <c r="T75" s="177">
        <f t="shared" si="2"/>
        <v>0</v>
      </c>
      <c r="U75" s="178">
        <f t="shared" si="2"/>
        <v>0</v>
      </c>
      <c r="V75" s="178">
        <f t="shared" si="2"/>
        <v>0</v>
      </c>
      <c r="W75" s="178">
        <f t="shared" si="2"/>
        <v>0</v>
      </c>
      <c r="X75" s="178">
        <f t="shared" ref="X75:Z75" si="3">SUM(Y49:Y58)</f>
        <v>0</v>
      </c>
      <c r="Y75" s="178">
        <f t="shared" si="3"/>
        <v>0</v>
      </c>
      <c r="Z75" s="178">
        <f t="shared" si="3"/>
        <v>0</v>
      </c>
      <c r="AA75" s="179"/>
      <c r="AB75" s="147"/>
      <c r="AC75" s="6"/>
    </row>
    <row r="76" spans="1:29" ht="12.75" customHeight="1" x14ac:dyDescent="0.2">
      <c r="A76" s="5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5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5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5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5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5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5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</sheetData>
  <autoFilter ref="A8:AC44">
    <filterColumn colId="0">
      <filters>
        <filter val="7"/>
      </filters>
    </filterColumn>
  </autoFilter>
  <mergeCells count="21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N47:P47"/>
    <mergeCell ref="Q47:U47"/>
    <mergeCell ref="V47:X47"/>
    <mergeCell ref="C6:H6"/>
    <mergeCell ref="N6:U6"/>
    <mergeCell ref="C7:G7"/>
    <mergeCell ref="F46:P46"/>
    <mergeCell ref="C47:E47"/>
    <mergeCell ref="F47:I47"/>
    <mergeCell ref="J47:M4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80"/>
      <c r="B1" s="238"/>
      <c r="C1" s="291" t="s">
        <v>193</v>
      </c>
      <c r="D1" s="285"/>
      <c r="E1" s="285"/>
      <c r="F1" s="285"/>
      <c r="G1" s="285"/>
      <c r="H1" s="285"/>
      <c r="I1" s="285"/>
      <c r="J1" s="285"/>
      <c r="K1" s="285"/>
      <c r="L1" s="285"/>
      <c r="M1" s="286"/>
      <c r="N1" s="292"/>
      <c r="O1" s="285"/>
      <c r="P1" s="285"/>
      <c r="Q1" s="285"/>
      <c r="R1" s="285"/>
      <c r="S1" s="285"/>
      <c r="T1" s="285"/>
      <c r="U1" s="286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82" t="s">
        <v>10</v>
      </c>
      <c r="B2" s="13" t="s">
        <v>11</v>
      </c>
      <c r="C2" s="315" t="s">
        <v>12</v>
      </c>
      <c r="D2" s="316"/>
      <c r="E2" s="316"/>
      <c r="F2" s="316"/>
      <c r="G2" s="316"/>
      <c r="H2" s="316"/>
      <c r="I2" s="316"/>
      <c r="J2" s="316"/>
      <c r="K2" s="316"/>
      <c r="L2" s="316"/>
      <c r="M2" s="317"/>
      <c r="N2" s="315" t="s">
        <v>153</v>
      </c>
      <c r="O2" s="316"/>
      <c r="P2" s="316"/>
      <c r="Q2" s="316"/>
      <c r="R2" s="316"/>
      <c r="S2" s="316"/>
      <c r="T2" s="316"/>
      <c r="U2" s="317"/>
      <c r="V2" s="287" t="s">
        <v>13</v>
      </c>
      <c r="W2" s="285"/>
      <c r="X2" s="285"/>
      <c r="Y2" s="285"/>
      <c r="Z2" s="285"/>
      <c r="AA2" s="285"/>
      <c r="AB2" s="286"/>
      <c r="AC2" s="313" t="s">
        <v>14</v>
      </c>
      <c r="AD2" s="6"/>
    </row>
    <row r="3" spans="1:30" ht="13.5" customHeight="1" x14ac:dyDescent="0.2">
      <c r="A3" s="183"/>
      <c r="B3" s="20" t="s">
        <v>15</v>
      </c>
      <c r="C3" s="184" t="s">
        <v>16</v>
      </c>
      <c r="D3" s="141" t="s">
        <v>17</v>
      </c>
      <c r="E3" s="141" t="s">
        <v>18</v>
      </c>
      <c r="F3" s="141" t="s">
        <v>19</v>
      </c>
      <c r="G3" s="141" t="s">
        <v>20</v>
      </c>
      <c r="H3" s="141" t="s">
        <v>154</v>
      </c>
      <c r="I3" s="141" t="s">
        <v>155</v>
      </c>
      <c r="J3" s="141" t="s">
        <v>21</v>
      </c>
      <c r="K3" s="141" t="s">
        <v>156</v>
      </c>
      <c r="L3" s="141" t="s">
        <v>157</v>
      </c>
      <c r="M3" s="141" t="s">
        <v>158</v>
      </c>
      <c r="N3" s="141" t="s">
        <v>16</v>
      </c>
      <c r="O3" s="141" t="s">
        <v>17</v>
      </c>
      <c r="P3" s="141" t="s">
        <v>130</v>
      </c>
      <c r="Q3" s="141" t="s">
        <v>19</v>
      </c>
      <c r="R3" s="141" t="s">
        <v>29</v>
      </c>
      <c r="S3" s="185" t="s">
        <v>159</v>
      </c>
      <c r="T3" s="185" t="s">
        <v>160</v>
      </c>
      <c r="U3" s="146" t="s">
        <v>161</v>
      </c>
      <c r="V3" s="186" t="s">
        <v>35</v>
      </c>
      <c r="W3" s="186" t="s">
        <v>36</v>
      </c>
      <c r="X3" s="186" t="s">
        <v>37</v>
      </c>
      <c r="Y3" s="186" t="s">
        <v>38</v>
      </c>
      <c r="Z3" s="186" t="s">
        <v>39</v>
      </c>
      <c r="AA3" s="186" t="s">
        <v>40</v>
      </c>
      <c r="AB3" s="186" t="s">
        <v>162</v>
      </c>
      <c r="AC3" s="314"/>
      <c r="AD3" s="6"/>
    </row>
    <row r="4" spans="1:30" ht="15.75" customHeight="1" x14ac:dyDescent="0.25">
      <c r="A4" s="239" t="s">
        <v>194</v>
      </c>
      <c r="B4" s="32" t="s">
        <v>195</v>
      </c>
      <c r="C4" s="189"/>
      <c r="D4" s="33"/>
      <c r="E4" s="33" t="s">
        <v>196</v>
      </c>
      <c r="F4" s="33"/>
      <c r="G4" s="33"/>
      <c r="H4" s="33"/>
      <c r="I4" s="190"/>
      <c r="J4" s="190"/>
      <c r="K4" s="190"/>
      <c r="L4" s="190"/>
      <c r="M4" s="191"/>
      <c r="N4" s="192"/>
      <c r="O4" s="33"/>
      <c r="P4" s="33"/>
      <c r="Q4" s="33"/>
      <c r="R4" s="33"/>
      <c r="S4" s="190"/>
      <c r="T4" s="190"/>
      <c r="U4" s="190"/>
      <c r="V4" s="50"/>
      <c r="W4" s="50"/>
      <c r="X4" s="50"/>
      <c r="Y4" s="50"/>
      <c r="Z4" s="50"/>
      <c r="AA4" s="50"/>
      <c r="AB4" s="50"/>
      <c r="AC4" s="157"/>
      <c r="AD4" s="6"/>
    </row>
    <row r="5" spans="1:30" ht="15.75" customHeight="1" x14ac:dyDescent="0.25">
      <c r="A5" s="193" t="s">
        <v>197</v>
      </c>
      <c r="B5" s="240" t="s">
        <v>198</v>
      </c>
      <c r="C5" s="192"/>
      <c r="D5" s="33"/>
      <c r="E5" s="33"/>
      <c r="F5" s="33"/>
      <c r="G5" s="33"/>
      <c r="H5" s="33" t="s">
        <v>199</v>
      </c>
      <c r="I5" s="190"/>
      <c r="J5" s="190"/>
      <c r="K5" s="190"/>
      <c r="L5" s="190" t="s">
        <v>200</v>
      </c>
      <c r="M5" s="191"/>
      <c r="N5" s="192"/>
      <c r="O5" s="33" t="s">
        <v>201</v>
      </c>
      <c r="P5" s="33"/>
      <c r="Q5" s="33"/>
      <c r="R5" s="33"/>
      <c r="S5" s="190" t="s">
        <v>202</v>
      </c>
      <c r="T5" s="190"/>
      <c r="U5" s="190" t="s">
        <v>203</v>
      </c>
      <c r="V5" s="50"/>
      <c r="W5" s="50"/>
      <c r="X5" s="50"/>
      <c r="Y5" s="50"/>
      <c r="Z5" s="50"/>
      <c r="AA5" s="50"/>
      <c r="AB5" s="50"/>
      <c r="AC5" s="157"/>
      <c r="AD5" s="6"/>
    </row>
    <row r="6" spans="1:30" ht="15.75" customHeight="1" x14ac:dyDescent="0.25">
      <c r="A6" s="193" t="s">
        <v>197</v>
      </c>
      <c r="B6" s="241" t="s">
        <v>204</v>
      </c>
      <c r="C6" s="189"/>
      <c r="D6" s="33"/>
      <c r="E6" s="33"/>
      <c r="F6" s="33"/>
      <c r="G6" s="33"/>
      <c r="H6" s="33"/>
      <c r="I6" s="190"/>
      <c r="J6" s="190"/>
      <c r="K6" s="190"/>
      <c r="L6" s="190"/>
      <c r="M6" s="191"/>
      <c r="N6" s="192"/>
      <c r="O6" s="33" t="s">
        <v>205</v>
      </c>
      <c r="P6" s="33"/>
      <c r="Q6" s="33"/>
      <c r="R6" s="33" t="s">
        <v>206</v>
      </c>
      <c r="S6" s="190"/>
      <c r="T6" s="190"/>
      <c r="U6" s="190" t="s">
        <v>203</v>
      </c>
      <c r="V6" s="50"/>
      <c r="W6" s="50">
        <v>1</v>
      </c>
      <c r="X6" s="50"/>
      <c r="Y6" s="50">
        <v>1</v>
      </c>
      <c r="Z6" s="50"/>
      <c r="AA6" s="50">
        <v>1</v>
      </c>
      <c r="AB6" s="50"/>
      <c r="AC6" s="157"/>
      <c r="AD6" s="6"/>
    </row>
    <row r="7" spans="1:30" ht="15.75" customHeight="1" x14ac:dyDescent="0.25">
      <c r="A7" s="193" t="s">
        <v>197</v>
      </c>
      <c r="B7" s="242" t="s">
        <v>207</v>
      </c>
      <c r="C7" s="192"/>
      <c r="D7" s="33"/>
      <c r="E7" s="33"/>
      <c r="F7" s="33">
        <v>3</v>
      </c>
      <c r="G7" s="33" t="s">
        <v>208</v>
      </c>
      <c r="H7" s="33"/>
      <c r="I7" s="190"/>
      <c r="J7" s="190"/>
      <c r="K7" s="190"/>
      <c r="L7" s="190"/>
      <c r="M7" s="191"/>
      <c r="N7" s="192"/>
      <c r="O7" s="33"/>
      <c r="P7" s="33"/>
      <c r="Q7" s="33"/>
      <c r="R7" s="33"/>
      <c r="S7" s="190">
        <v>1</v>
      </c>
      <c r="T7" s="190">
        <v>1</v>
      </c>
      <c r="U7" s="190"/>
      <c r="V7" s="50"/>
      <c r="W7" s="50"/>
      <c r="X7" s="50"/>
      <c r="Y7" s="50"/>
      <c r="Z7" s="243"/>
      <c r="AA7" s="50"/>
      <c r="AB7" s="50"/>
      <c r="AC7" s="157"/>
      <c r="AD7" s="6"/>
    </row>
    <row r="8" spans="1:30" ht="15.75" customHeight="1" x14ac:dyDescent="0.25">
      <c r="A8" s="193"/>
      <c r="B8" s="188" t="s">
        <v>209</v>
      </c>
      <c r="C8" s="189"/>
      <c r="D8" s="33"/>
      <c r="E8" s="33"/>
      <c r="F8" s="33">
        <v>54.4</v>
      </c>
      <c r="G8" s="33"/>
      <c r="H8" s="33"/>
      <c r="I8" s="190"/>
      <c r="J8" s="190" t="s">
        <v>210</v>
      </c>
      <c r="K8" s="190"/>
      <c r="L8" s="190"/>
      <c r="M8" s="191"/>
      <c r="N8" s="192"/>
      <c r="O8" s="33"/>
      <c r="P8" s="33"/>
      <c r="Q8" s="33"/>
      <c r="R8" s="33"/>
      <c r="S8" s="190"/>
      <c r="T8" s="190"/>
      <c r="U8" s="190"/>
      <c r="V8" s="50"/>
      <c r="W8" s="50"/>
      <c r="X8" s="50"/>
      <c r="Y8" s="50"/>
      <c r="Z8" s="243"/>
      <c r="AA8" s="50"/>
      <c r="AB8" s="50"/>
      <c r="AC8" s="157"/>
      <c r="AD8" s="6"/>
    </row>
    <row r="9" spans="1:30" ht="15.75" customHeight="1" x14ac:dyDescent="0.25">
      <c r="A9" s="193"/>
      <c r="B9" s="188" t="s">
        <v>211</v>
      </c>
      <c r="C9" s="196"/>
      <c r="D9" s="63"/>
      <c r="E9" s="63"/>
      <c r="F9" s="63"/>
      <c r="G9" s="244">
        <v>1</v>
      </c>
      <c r="H9" s="63"/>
      <c r="I9" s="197"/>
      <c r="J9" s="197"/>
      <c r="K9" s="197"/>
      <c r="L9" s="197"/>
      <c r="M9" s="198"/>
      <c r="N9" s="199"/>
      <c r="O9" s="63"/>
      <c r="P9" s="63"/>
      <c r="Q9" s="63"/>
      <c r="R9" s="63"/>
      <c r="S9" s="197"/>
      <c r="T9" s="197"/>
      <c r="U9" s="197"/>
      <c r="V9" s="200"/>
      <c r="W9" s="200"/>
      <c r="X9" s="50"/>
      <c r="Y9" s="50"/>
      <c r="Z9" s="50"/>
      <c r="AA9" s="50"/>
      <c r="AB9" s="50"/>
      <c r="AC9" s="157"/>
      <c r="AD9" s="6"/>
    </row>
    <row r="10" spans="1:30" ht="15.75" customHeight="1" x14ac:dyDescent="0.25">
      <c r="A10" s="195"/>
      <c r="B10" s="245" t="s">
        <v>212</v>
      </c>
      <c r="C10" s="246"/>
      <c r="D10" s="246"/>
      <c r="E10" s="246"/>
      <c r="F10" s="246"/>
      <c r="G10" s="246"/>
      <c r="H10" s="246"/>
      <c r="I10" s="246"/>
      <c r="J10" s="247">
        <v>7.5</v>
      </c>
      <c r="K10" s="246"/>
      <c r="L10" s="248"/>
      <c r="M10" s="249" t="s">
        <v>83</v>
      </c>
      <c r="N10" s="246"/>
      <c r="O10" s="246"/>
      <c r="P10" s="250" t="s">
        <v>213</v>
      </c>
      <c r="Q10" s="246"/>
      <c r="R10" s="246"/>
      <c r="S10" s="246"/>
      <c r="T10" s="246">
        <v>1</v>
      </c>
      <c r="U10" s="251"/>
      <c r="V10" s="200"/>
      <c r="W10" s="200"/>
      <c r="X10" s="200"/>
      <c r="Y10" s="200"/>
      <c r="Z10" s="200"/>
      <c r="AA10" s="200"/>
      <c r="AB10" s="200"/>
      <c r="AC10" s="252">
        <v>41801</v>
      </c>
      <c r="AD10" s="6"/>
    </row>
    <row r="11" spans="1:30" ht="15.75" customHeight="1" x14ac:dyDescent="0.25">
      <c r="A11" s="195"/>
      <c r="B11" s="253" t="s">
        <v>147</v>
      </c>
      <c r="C11" s="196"/>
      <c r="D11" s="63"/>
      <c r="E11" s="244" t="s">
        <v>214</v>
      </c>
      <c r="F11" s="63"/>
      <c r="G11" s="63"/>
      <c r="H11" s="63"/>
      <c r="I11" s="197"/>
      <c r="J11" s="197"/>
      <c r="K11" s="197"/>
      <c r="L11" s="197"/>
      <c r="M11" s="198"/>
      <c r="N11" s="199"/>
      <c r="O11" s="63"/>
      <c r="P11" s="63"/>
      <c r="Q11" s="63"/>
      <c r="R11" s="63"/>
      <c r="S11" s="197"/>
      <c r="T11" s="197"/>
      <c r="U11" s="197"/>
      <c r="V11" s="200"/>
      <c r="W11" s="200"/>
      <c r="X11" s="200"/>
      <c r="Y11" s="200"/>
      <c r="Z11" s="200"/>
      <c r="AA11" s="200"/>
      <c r="AB11" s="200"/>
      <c r="AC11" s="167"/>
      <c r="AD11" s="6"/>
    </row>
    <row r="12" spans="1:30" ht="15.75" customHeight="1" x14ac:dyDescent="0.25">
      <c r="A12" s="201"/>
      <c r="B12" s="188"/>
      <c r="C12" s="189"/>
      <c r="D12" s="33"/>
      <c r="E12" s="33"/>
      <c r="F12" s="33"/>
      <c r="G12" s="33"/>
      <c r="H12" s="33"/>
      <c r="I12" s="190"/>
      <c r="J12" s="190"/>
      <c r="K12" s="190"/>
      <c r="L12" s="190"/>
      <c r="M12" s="191"/>
      <c r="N12" s="192"/>
      <c r="O12" s="33"/>
      <c r="P12" s="33"/>
      <c r="Q12" s="33"/>
      <c r="R12" s="33"/>
      <c r="S12" s="190"/>
      <c r="T12" s="190"/>
      <c r="U12" s="190"/>
      <c r="V12" s="50"/>
      <c r="W12" s="50"/>
      <c r="X12" s="50"/>
      <c r="Y12" s="50"/>
      <c r="Z12" s="50"/>
      <c r="AA12" s="50"/>
      <c r="AB12" s="50"/>
      <c r="AC12" s="157"/>
      <c r="AD12" s="6"/>
    </row>
    <row r="13" spans="1:30" ht="15.75" customHeight="1" x14ac:dyDescent="0.25">
      <c r="A13" s="254"/>
      <c r="B13" s="188"/>
      <c r="C13" s="196"/>
      <c r="D13" s="63"/>
      <c r="E13" s="63"/>
      <c r="F13" s="63"/>
      <c r="G13" s="63"/>
      <c r="H13" s="63"/>
      <c r="I13" s="197"/>
      <c r="J13" s="197"/>
      <c r="K13" s="197"/>
      <c r="L13" s="197"/>
      <c r="M13" s="198"/>
      <c r="N13" s="199"/>
      <c r="O13" s="63"/>
      <c r="P13" s="63"/>
      <c r="Q13" s="63"/>
      <c r="R13" s="63"/>
      <c r="S13" s="197"/>
      <c r="T13" s="197"/>
      <c r="U13" s="197"/>
      <c r="V13" s="200"/>
      <c r="W13" s="200"/>
      <c r="X13" s="200"/>
      <c r="Y13" s="200"/>
      <c r="Z13" s="200"/>
      <c r="AA13" s="200"/>
      <c r="AB13" s="200"/>
      <c r="AC13" s="167"/>
      <c r="AD13" s="6"/>
    </row>
    <row r="14" spans="1:30" ht="15.75" customHeight="1" x14ac:dyDescent="0.25">
      <c r="A14" s="254"/>
      <c r="B14" s="188"/>
      <c r="C14" s="196"/>
      <c r="D14" s="63"/>
      <c r="E14" s="63"/>
      <c r="F14" s="63"/>
      <c r="G14" s="63"/>
      <c r="H14" s="63"/>
      <c r="I14" s="197"/>
      <c r="J14" s="197"/>
      <c r="K14" s="197"/>
      <c r="L14" s="197"/>
      <c r="M14" s="198"/>
      <c r="N14" s="199"/>
      <c r="O14" s="63"/>
      <c r="P14" s="63"/>
      <c r="Q14" s="63"/>
      <c r="R14" s="63"/>
      <c r="S14" s="197"/>
      <c r="T14" s="197"/>
      <c r="U14" s="197"/>
      <c r="V14" s="200"/>
      <c r="W14" s="200"/>
      <c r="X14" s="200"/>
      <c r="Y14" s="200"/>
      <c r="Z14" s="200"/>
      <c r="AA14" s="200"/>
      <c r="AB14" s="200"/>
      <c r="AC14" s="167"/>
      <c r="AD14" s="6"/>
    </row>
    <row r="15" spans="1:30" ht="15.75" customHeight="1" x14ac:dyDescent="0.25">
      <c r="A15" s="193"/>
      <c r="B15" s="255"/>
      <c r="C15" s="189"/>
      <c r="D15" s="33"/>
      <c r="E15" s="33"/>
      <c r="F15" s="33"/>
      <c r="G15" s="33"/>
      <c r="H15" s="33"/>
      <c r="I15" s="190"/>
      <c r="J15" s="190"/>
      <c r="K15" s="190"/>
      <c r="L15" s="190"/>
      <c r="M15" s="191"/>
      <c r="N15" s="192"/>
      <c r="O15" s="33"/>
      <c r="P15" s="33"/>
      <c r="Q15" s="33"/>
      <c r="R15" s="33"/>
      <c r="S15" s="190"/>
      <c r="T15" s="190"/>
      <c r="U15" s="190"/>
      <c r="V15" s="50"/>
      <c r="W15" s="50"/>
      <c r="X15" s="50"/>
      <c r="Y15" s="50"/>
      <c r="Z15" s="243"/>
      <c r="AA15" s="50"/>
      <c r="AB15" s="50"/>
      <c r="AC15" s="157"/>
      <c r="AD15" s="6"/>
    </row>
    <row r="16" spans="1:30" ht="15.75" customHeight="1" x14ac:dyDescent="0.25">
      <c r="A16" s="254"/>
      <c r="B16" s="188"/>
      <c r="C16" s="196"/>
      <c r="D16" s="63"/>
      <c r="E16" s="63"/>
      <c r="F16" s="63"/>
      <c r="G16" s="63"/>
      <c r="H16" s="63"/>
      <c r="I16" s="197"/>
      <c r="J16" s="197"/>
      <c r="K16" s="197"/>
      <c r="L16" s="197"/>
      <c r="M16" s="198"/>
      <c r="N16" s="199"/>
      <c r="O16" s="63"/>
      <c r="P16" s="63"/>
      <c r="Q16" s="63"/>
      <c r="R16" s="63"/>
      <c r="S16" s="197"/>
      <c r="T16" s="197"/>
      <c r="U16" s="197"/>
      <c r="V16" s="200"/>
      <c r="W16" s="200"/>
      <c r="X16" s="200"/>
      <c r="Y16" s="200"/>
      <c r="Z16" s="200"/>
      <c r="AA16" s="200"/>
      <c r="AB16" s="200"/>
      <c r="AC16" s="167"/>
      <c r="AD16" s="6"/>
    </row>
    <row r="17" spans="1:30" ht="15.75" customHeight="1" x14ac:dyDescent="0.25">
      <c r="A17" s="254"/>
      <c r="B17" s="188"/>
      <c r="C17" s="196"/>
      <c r="D17" s="63"/>
      <c r="E17" s="63"/>
      <c r="F17" s="63"/>
      <c r="G17" s="63"/>
      <c r="H17" s="63"/>
      <c r="I17" s="197"/>
      <c r="J17" s="197"/>
      <c r="K17" s="197"/>
      <c r="L17" s="197"/>
      <c r="M17" s="198"/>
      <c r="N17" s="199"/>
      <c r="O17" s="63"/>
      <c r="P17" s="63"/>
      <c r="Q17" s="63"/>
      <c r="R17" s="63"/>
      <c r="S17" s="197"/>
      <c r="T17" s="197"/>
      <c r="U17" s="197"/>
      <c r="V17" s="200"/>
      <c r="W17" s="200"/>
      <c r="X17" s="200"/>
      <c r="Y17" s="200"/>
      <c r="Z17" s="200"/>
      <c r="AA17" s="200"/>
      <c r="AB17" s="200"/>
      <c r="AC17" s="167"/>
      <c r="AD17" s="6"/>
    </row>
    <row r="18" spans="1:30" ht="15.75" customHeight="1" x14ac:dyDescent="0.25">
      <c r="A18" s="254"/>
      <c r="B18" s="188"/>
      <c r="C18" s="196"/>
      <c r="D18" s="63"/>
      <c r="E18" s="63"/>
      <c r="F18" s="63"/>
      <c r="G18" s="63"/>
      <c r="H18" s="63"/>
      <c r="I18" s="197"/>
      <c r="J18" s="197"/>
      <c r="K18" s="197"/>
      <c r="L18" s="197"/>
      <c r="M18" s="198"/>
      <c r="N18" s="199"/>
      <c r="O18" s="63"/>
      <c r="P18" s="63"/>
      <c r="Q18" s="63"/>
      <c r="R18" s="63"/>
      <c r="S18" s="197"/>
      <c r="T18" s="197"/>
      <c r="U18" s="197"/>
      <c r="V18" s="200"/>
      <c r="W18" s="200"/>
      <c r="X18" s="200"/>
      <c r="Y18" s="200"/>
      <c r="Z18" s="200"/>
      <c r="AA18" s="200"/>
      <c r="AB18" s="200"/>
      <c r="AC18" s="167"/>
      <c r="AD18" s="6"/>
    </row>
    <row r="19" spans="1:30" ht="15.75" customHeight="1" x14ac:dyDescent="0.25">
      <c r="A19" s="254"/>
      <c r="B19" s="188"/>
      <c r="C19" s="196"/>
      <c r="D19" s="63"/>
      <c r="E19" s="63"/>
      <c r="F19" s="63"/>
      <c r="G19" s="63"/>
      <c r="H19" s="63"/>
      <c r="I19" s="197"/>
      <c r="J19" s="197"/>
      <c r="K19" s="197"/>
      <c r="L19" s="197"/>
      <c r="M19" s="198"/>
      <c r="N19" s="199"/>
      <c r="O19" s="63"/>
      <c r="P19" s="63"/>
      <c r="Q19" s="63"/>
      <c r="R19" s="92"/>
      <c r="S19" s="197"/>
      <c r="T19" s="197"/>
      <c r="U19" s="256"/>
      <c r="V19" s="257"/>
      <c r="W19" s="200"/>
      <c r="X19" s="200"/>
      <c r="Y19" s="200"/>
      <c r="Z19" s="200"/>
      <c r="AA19" s="200"/>
      <c r="AB19" s="200"/>
      <c r="AC19" s="167"/>
      <c r="AD19" s="6"/>
    </row>
    <row r="20" spans="1:30" ht="15.75" customHeight="1" x14ac:dyDescent="0.25">
      <c r="A20" s="254"/>
      <c r="B20" s="188"/>
      <c r="C20" s="196"/>
      <c r="D20" s="63"/>
      <c r="E20" s="63"/>
      <c r="F20" s="63"/>
      <c r="G20" s="63"/>
      <c r="H20" s="63"/>
      <c r="I20" s="197"/>
      <c r="J20" s="197"/>
      <c r="K20" s="197"/>
      <c r="L20" s="197"/>
      <c r="M20" s="198"/>
      <c r="N20" s="199"/>
      <c r="O20" s="63"/>
      <c r="P20" s="63"/>
      <c r="Q20" s="63"/>
      <c r="R20" s="63"/>
      <c r="S20" s="197"/>
      <c r="T20" s="197"/>
      <c r="U20" s="197"/>
      <c r="V20" s="200"/>
      <c r="W20" s="200"/>
      <c r="X20" s="200"/>
      <c r="Y20" s="200"/>
      <c r="Z20" s="200"/>
      <c r="AA20" s="200"/>
      <c r="AB20" s="200"/>
      <c r="AC20" s="167"/>
      <c r="AD20" s="6"/>
    </row>
    <row r="21" spans="1:30" ht="15.75" customHeight="1" x14ac:dyDescent="0.25">
      <c r="A21" s="254"/>
      <c r="B21" s="188"/>
      <c r="C21" s="196"/>
      <c r="D21" s="63"/>
      <c r="E21" s="63"/>
      <c r="F21" s="63"/>
      <c r="G21" s="63"/>
      <c r="H21" s="63"/>
      <c r="I21" s="197"/>
      <c r="J21" s="197"/>
      <c r="K21" s="197"/>
      <c r="L21" s="197"/>
      <c r="M21" s="198"/>
      <c r="N21" s="199"/>
      <c r="O21" s="63"/>
      <c r="P21" s="63"/>
      <c r="Q21" s="63"/>
      <c r="R21" s="63"/>
      <c r="S21" s="197"/>
      <c r="T21" s="197"/>
      <c r="U21" s="197"/>
      <c r="V21" s="200"/>
      <c r="W21" s="200"/>
      <c r="X21" s="200"/>
      <c r="Y21" s="200"/>
      <c r="Z21" s="200"/>
      <c r="AA21" s="200"/>
      <c r="AB21" s="200"/>
      <c r="AC21" s="167"/>
      <c r="AD21" s="6"/>
    </row>
    <row r="22" spans="1:30" ht="15.75" customHeight="1" x14ac:dyDescent="0.25">
      <c r="A22" s="254"/>
      <c r="B22" s="188"/>
      <c r="C22" s="196"/>
      <c r="D22" s="63"/>
      <c r="E22" s="63"/>
      <c r="F22" s="63"/>
      <c r="G22" s="63"/>
      <c r="H22" s="63"/>
      <c r="I22" s="197"/>
      <c r="J22" s="197"/>
      <c r="K22" s="197"/>
      <c r="L22" s="197"/>
      <c r="M22" s="198"/>
      <c r="N22" s="199"/>
      <c r="O22" s="63"/>
      <c r="P22" s="63"/>
      <c r="Q22" s="63"/>
      <c r="R22" s="63"/>
      <c r="S22" s="197"/>
      <c r="T22" s="197"/>
      <c r="U22" s="197"/>
      <c r="V22" s="200"/>
      <c r="W22" s="200"/>
      <c r="X22" s="200"/>
      <c r="Y22" s="200"/>
      <c r="Z22" s="200"/>
      <c r="AA22" s="200"/>
      <c r="AB22" s="200"/>
      <c r="AC22" s="167"/>
      <c r="AD22" s="6"/>
    </row>
    <row r="23" spans="1:30" ht="15.75" customHeight="1" x14ac:dyDescent="0.25">
      <c r="A23" s="254"/>
      <c r="B23" s="188"/>
      <c r="C23" s="196"/>
      <c r="D23" s="63"/>
      <c r="E23" s="63"/>
      <c r="F23" s="63"/>
      <c r="G23" s="63"/>
      <c r="H23" s="63"/>
      <c r="I23" s="197"/>
      <c r="J23" s="197"/>
      <c r="K23" s="197"/>
      <c r="L23" s="197"/>
      <c r="M23" s="198"/>
      <c r="N23" s="199"/>
      <c r="O23" s="63"/>
      <c r="P23" s="63"/>
      <c r="Q23" s="63"/>
      <c r="R23" s="63"/>
      <c r="S23" s="197"/>
      <c r="T23" s="197"/>
      <c r="U23" s="197"/>
      <c r="V23" s="200"/>
      <c r="W23" s="200"/>
      <c r="X23" s="200"/>
      <c r="Y23" s="200"/>
      <c r="Z23" s="200"/>
      <c r="AA23" s="200"/>
      <c r="AB23" s="200"/>
      <c r="AC23" s="167"/>
      <c r="AD23" s="6"/>
    </row>
    <row r="24" spans="1:30" ht="15.75" customHeight="1" x14ac:dyDescent="0.25">
      <c r="A24" s="254"/>
      <c r="B24" s="188"/>
      <c r="C24" s="196"/>
      <c r="D24" s="63"/>
      <c r="E24" s="63"/>
      <c r="F24" s="63"/>
      <c r="G24" s="63"/>
      <c r="H24" s="63"/>
      <c r="I24" s="197"/>
      <c r="J24" s="197"/>
      <c r="K24" s="197"/>
      <c r="L24" s="197"/>
      <c r="M24" s="198"/>
      <c r="N24" s="199"/>
      <c r="O24" s="63"/>
      <c r="P24" s="63"/>
      <c r="Q24" s="63"/>
      <c r="R24" s="63"/>
      <c r="S24" s="197"/>
      <c r="T24" s="197"/>
      <c r="U24" s="197"/>
      <c r="V24" s="200"/>
      <c r="W24" s="200"/>
      <c r="X24" s="200"/>
      <c r="Y24" s="200"/>
      <c r="Z24" s="200"/>
      <c r="AA24" s="200"/>
      <c r="AB24" s="200"/>
      <c r="AC24" s="167"/>
      <c r="AD24" s="6"/>
    </row>
    <row r="25" spans="1:30" ht="15.75" customHeight="1" x14ac:dyDescent="0.25">
      <c r="A25" s="254"/>
      <c r="B25" s="188"/>
      <c r="C25" s="196"/>
      <c r="D25" s="63"/>
      <c r="E25" s="63"/>
      <c r="F25" s="63"/>
      <c r="G25" s="63"/>
      <c r="H25" s="63"/>
      <c r="I25" s="197"/>
      <c r="J25" s="197"/>
      <c r="K25" s="197"/>
      <c r="L25" s="197"/>
      <c r="M25" s="198"/>
      <c r="N25" s="199"/>
      <c r="O25" s="63"/>
      <c r="P25" s="63"/>
      <c r="Q25" s="63"/>
      <c r="R25" s="63"/>
      <c r="S25" s="197"/>
      <c r="T25" s="197"/>
      <c r="U25" s="197"/>
      <c r="V25" s="200"/>
      <c r="W25" s="200"/>
      <c r="X25" s="200"/>
      <c r="Y25" s="200"/>
      <c r="Z25" s="200"/>
      <c r="AA25" s="200"/>
      <c r="AB25" s="200"/>
      <c r="AC25" s="167"/>
      <c r="AD25" s="6"/>
    </row>
    <row r="26" spans="1:30" ht="16.5" customHeight="1" x14ac:dyDescent="0.25">
      <c r="A26" s="202"/>
      <c r="B26" s="188"/>
      <c r="C26" s="196"/>
      <c r="D26" s="63"/>
      <c r="E26" s="63"/>
      <c r="F26" s="63"/>
      <c r="G26" s="63"/>
      <c r="H26" s="63"/>
      <c r="I26" s="197"/>
      <c r="J26" s="197"/>
      <c r="K26" s="197"/>
      <c r="L26" s="197"/>
      <c r="M26" s="198"/>
      <c r="N26" s="199"/>
      <c r="O26" s="63"/>
      <c r="P26" s="63"/>
      <c r="Q26" s="63"/>
      <c r="R26" s="63"/>
      <c r="S26" s="197"/>
      <c r="T26" s="197"/>
      <c r="U26" s="197"/>
      <c r="V26" s="200"/>
      <c r="W26" s="200"/>
      <c r="X26" s="200"/>
      <c r="Y26" s="200"/>
      <c r="Z26" s="200"/>
      <c r="AA26" s="200"/>
      <c r="AB26" s="200"/>
      <c r="AC26" s="167"/>
      <c r="AD26" s="6"/>
    </row>
    <row r="27" spans="1:30" ht="16.5" customHeight="1" x14ac:dyDescent="0.25">
      <c r="A27" s="203"/>
      <c r="B27" s="204" t="s">
        <v>119</v>
      </c>
      <c r="C27" s="132">
        <f t="shared" ref="C27:AB27" si="0">SUM(C4:C26)</f>
        <v>0</v>
      </c>
      <c r="D27" s="205">
        <f t="shared" si="0"/>
        <v>0</v>
      </c>
      <c r="E27" s="205">
        <f t="shared" si="0"/>
        <v>0</v>
      </c>
      <c r="F27" s="205">
        <f t="shared" si="0"/>
        <v>57.4</v>
      </c>
      <c r="G27" s="205">
        <f t="shared" si="0"/>
        <v>1</v>
      </c>
      <c r="H27" s="205">
        <f t="shared" si="0"/>
        <v>0</v>
      </c>
      <c r="I27" s="205">
        <f t="shared" si="0"/>
        <v>0</v>
      </c>
      <c r="J27" s="205">
        <f t="shared" si="0"/>
        <v>7.5</v>
      </c>
      <c r="K27" s="205">
        <f t="shared" si="0"/>
        <v>0</v>
      </c>
      <c r="L27" s="205">
        <f t="shared" si="0"/>
        <v>0</v>
      </c>
      <c r="M27" s="206">
        <f t="shared" si="0"/>
        <v>0</v>
      </c>
      <c r="N27" s="132">
        <f t="shared" si="0"/>
        <v>0</v>
      </c>
      <c r="O27" s="205">
        <f t="shared" si="0"/>
        <v>0</v>
      </c>
      <c r="P27" s="205">
        <f t="shared" si="0"/>
        <v>0</v>
      </c>
      <c r="Q27" s="205">
        <f t="shared" si="0"/>
        <v>0</v>
      </c>
      <c r="R27" s="205">
        <f t="shared" si="0"/>
        <v>0</v>
      </c>
      <c r="S27" s="205">
        <f t="shared" si="0"/>
        <v>1</v>
      </c>
      <c r="T27" s="205">
        <f t="shared" si="0"/>
        <v>2</v>
      </c>
      <c r="U27" s="206">
        <f t="shared" si="0"/>
        <v>0</v>
      </c>
      <c r="V27" s="132">
        <f t="shared" si="0"/>
        <v>0</v>
      </c>
      <c r="W27" s="205">
        <f t="shared" si="0"/>
        <v>1</v>
      </c>
      <c r="X27" s="205">
        <f t="shared" si="0"/>
        <v>0</v>
      </c>
      <c r="Y27" s="205">
        <f t="shared" si="0"/>
        <v>1</v>
      </c>
      <c r="Z27" s="205">
        <f t="shared" si="0"/>
        <v>0</v>
      </c>
      <c r="AA27" s="205">
        <f t="shared" si="0"/>
        <v>1</v>
      </c>
      <c r="AB27" s="206">
        <f t="shared" si="0"/>
        <v>0</v>
      </c>
      <c r="AC27" s="207">
        <f>SUM(C27:AB27)</f>
        <v>71.900000000000006</v>
      </c>
      <c r="AD27" s="203"/>
    </row>
    <row r="28" spans="1:30" ht="13.5" customHeight="1" x14ac:dyDescent="0.2">
      <c r="A28" s="6"/>
      <c r="B28" s="5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 x14ac:dyDescent="0.2">
      <c r="A29" s="6"/>
      <c r="B29" s="5"/>
      <c r="C29" s="134"/>
      <c r="D29" s="134"/>
      <c r="E29" s="134"/>
      <c r="F29" s="287" t="s">
        <v>170</v>
      </c>
      <c r="G29" s="285"/>
      <c r="H29" s="285"/>
      <c r="I29" s="285"/>
      <c r="J29" s="285"/>
      <c r="K29" s="285"/>
      <c r="L29" s="285"/>
      <c r="M29" s="285"/>
      <c r="N29" s="285"/>
      <c r="O29" s="285"/>
      <c r="P29" s="286"/>
      <c r="Q29" s="134"/>
      <c r="R29" s="134"/>
      <c r="S29" s="134"/>
      <c r="T29" s="134"/>
      <c r="U29" s="134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 x14ac:dyDescent="0.2">
      <c r="A30" s="6"/>
      <c r="B30" s="135"/>
      <c r="C30" s="287" t="s">
        <v>171</v>
      </c>
      <c r="D30" s="285"/>
      <c r="E30" s="286"/>
      <c r="F30" s="284" t="s">
        <v>122</v>
      </c>
      <c r="G30" s="285"/>
      <c r="H30" s="285"/>
      <c r="I30" s="286"/>
      <c r="J30" s="284" t="s">
        <v>172</v>
      </c>
      <c r="K30" s="285"/>
      <c r="L30" s="285"/>
      <c r="M30" s="286"/>
      <c r="N30" s="284" t="s">
        <v>124</v>
      </c>
      <c r="O30" s="285"/>
      <c r="P30" s="286"/>
      <c r="Q30" s="287" t="s">
        <v>174</v>
      </c>
      <c r="R30" s="285"/>
      <c r="S30" s="285"/>
      <c r="T30" s="285"/>
      <c r="U30" s="286"/>
      <c r="V30" s="284" t="s">
        <v>175</v>
      </c>
      <c r="W30" s="285"/>
      <c r="X30" s="285"/>
      <c r="Y30" s="285"/>
      <c r="Z30" s="286"/>
      <c r="AA30" s="138" t="s">
        <v>14</v>
      </c>
      <c r="AB30" s="6"/>
      <c r="AC30" s="6"/>
      <c r="AD30" s="6"/>
    </row>
    <row r="31" spans="1:30" ht="13.5" customHeight="1" x14ac:dyDescent="0.2">
      <c r="A31" s="6"/>
      <c r="B31" s="208" t="s">
        <v>15</v>
      </c>
      <c r="C31" s="140" t="s">
        <v>16</v>
      </c>
      <c r="D31" s="141" t="s">
        <v>17</v>
      </c>
      <c r="E31" s="141" t="s">
        <v>18</v>
      </c>
      <c r="F31" s="142" t="s">
        <v>130</v>
      </c>
      <c r="G31" s="143" t="s">
        <v>131</v>
      </c>
      <c r="H31" s="143" t="s">
        <v>132</v>
      </c>
      <c r="I31" s="144" t="s">
        <v>133</v>
      </c>
      <c r="J31" s="142" t="s">
        <v>130</v>
      </c>
      <c r="K31" s="143" t="s">
        <v>131</v>
      </c>
      <c r="L31" s="143" t="s">
        <v>132</v>
      </c>
      <c r="M31" s="144" t="s">
        <v>133</v>
      </c>
      <c r="N31" s="145" t="s">
        <v>134</v>
      </c>
      <c r="O31" s="145" t="s">
        <v>135</v>
      </c>
      <c r="P31" s="145" t="s">
        <v>136</v>
      </c>
      <c r="Q31" s="140" t="s">
        <v>16</v>
      </c>
      <c r="R31" s="141" t="s">
        <v>17</v>
      </c>
      <c r="S31" s="141" t="s">
        <v>18</v>
      </c>
      <c r="T31" s="141" t="s">
        <v>19</v>
      </c>
      <c r="U31" s="146" t="s">
        <v>132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132</v>
      </c>
      <c r="AA31" s="148"/>
      <c r="AB31" s="6"/>
      <c r="AC31" s="6"/>
      <c r="AD31" s="6"/>
    </row>
    <row r="32" spans="1:30" ht="15.75" customHeight="1" x14ac:dyDescent="0.25">
      <c r="A32" s="6"/>
      <c r="B32" s="188"/>
      <c r="C32" s="153"/>
      <c r="D32" s="154"/>
      <c r="E32" s="154"/>
      <c r="F32" s="153"/>
      <c r="G32" s="154"/>
      <c r="H32" s="154"/>
      <c r="I32" s="152"/>
      <c r="J32" s="153"/>
      <c r="K32" s="154"/>
      <c r="L32" s="210"/>
      <c r="M32" s="152"/>
      <c r="N32" s="153"/>
      <c r="O32" s="154"/>
      <c r="P32" s="155"/>
      <c r="Q32" s="153"/>
      <c r="R32" s="154"/>
      <c r="S32" s="154"/>
      <c r="T32" s="154"/>
      <c r="U32" s="155"/>
      <c r="V32" s="211"/>
      <c r="W32" s="211"/>
      <c r="X32" s="211"/>
      <c r="Y32" s="211"/>
      <c r="Z32" s="211"/>
      <c r="AA32" s="212"/>
      <c r="AB32" s="6"/>
      <c r="AC32" s="6"/>
      <c r="AD32" s="6"/>
    </row>
    <row r="33" spans="1:30" ht="15.75" customHeight="1" x14ac:dyDescent="0.25">
      <c r="A33" s="6"/>
      <c r="B33" s="157"/>
      <c r="C33" s="150"/>
      <c r="D33" s="52"/>
      <c r="E33" s="52"/>
      <c r="F33" s="150"/>
      <c r="G33" s="52"/>
      <c r="H33" s="52"/>
      <c r="I33" s="156"/>
      <c r="J33" s="150"/>
      <c r="K33" s="52"/>
      <c r="L33" s="149"/>
      <c r="M33" s="152"/>
      <c r="N33" s="153"/>
      <c r="O33" s="154"/>
      <c r="P33" s="155"/>
      <c r="Q33" s="150"/>
      <c r="R33" s="52"/>
      <c r="S33" s="52"/>
      <c r="T33" s="52"/>
      <c r="U33" s="159"/>
      <c r="V33" s="52"/>
      <c r="W33" s="52"/>
      <c r="X33" s="52"/>
      <c r="Y33" s="52"/>
      <c r="Z33" s="52"/>
      <c r="AA33" s="157"/>
      <c r="AB33" s="6"/>
      <c r="AC33" s="6"/>
      <c r="AD33" s="6"/>
    </row>
    <row r="34" spans="1:30" ht="15.75" customHeight="1" x14ac:dyDescent="0.25">
      <c r="A34" s="6"/>
      <c r="B34" s="157"/>
      <c r="C34" s="150"/>
      <c r="D34" s="52"/>
      <c r="E34" s="52"/>
      <c r="F34" s="150"/>
      <c r="G34" s="52"/>
      <c r="H34" s="52"/>
      <c r="I34" s="156"/>
      <c r="J34" s="150"/>
      <c r="K34" s="52"/>
      <c r="L34" s="158"/>
      <c r="M34" s="156"/>
      <c r="N34" s="150"/>
      <c r="O34" s="52"/>
      <c r="P34" s="159"/>
      <c r="Q34" s="150"/>
      <c r="R34" s="52"/>
      <c r="S34" s="52"/>
      <c r="T34" s="52"/>
      <c r="U34" s="159"/>
      <c r="V34" s="52"/>
      <c r="W34" s="52"/>
      <c r="X34" s="52"/>
      <c r="Y34" s="52"/>
      <c r="Z34" s="52"/>
      <c r="AA34" s="157"/>
      <c r="AB34" s="6"/>
      <c r="AC34" s="6"/>
      <c r="AD34" s="6"/>
    </row>
    <row r="35" spans="1:30" ht="15.75" customHeight="1" x14ac:dyDescent="0.25">
      <c r="A35" s="6"/>
      <c r="B35" s="213"/>
      <c r="C35" s="150"/>
      <c r="D35" s="52"/>
      <c r="E35" s="52"/>
      <c r="F35" s="150"/>
      <c r="G35" s="52"/>
      <c r="H35" s="52"/>
      <c r="I35" s="156"/>
      <c r="J35" s="150"/>
      <c r="K35" s="52"/>
      <c r="L35" s="158"/>
      <c r="M35" s="156"/>
      <c r="N35" s="150"/>
      <c r="O35" s="52"/>
      <c r="P35" s="159"/>
      <c r="Q35" s="150"/>
      <c r="R35" s="52"/>
      <c r="S35" s="52"/>
      <c r="T35" s="52"/>
      <c r="U35" s="159"/>
      <c r="V35" s="52"/>
      <c r="W35" s="52"/>
      <c r="X35" s="52"/>
      <c r="Y35" s="52"/>
      <c r="Z35" s="52"/>
      <c r="AA35" s="157"/>
      <c r="AB35" s="6"/>
      <c r="AC35" s="6"/>
      <c r="AD35" s="6"/>
    </row>
    <row r="36" spans="1:30" ht="16.5" customHeight="1" x14ac:dyDescent="0.25">
      <c r="A36" s="6"/>
      <c r="B36" s="214"/>
      <c r="C36" s="215"/>
      <c r="D36" s="216"/>
      <c r="E36" s="216"/>
      <c r="F36" s="215"/>
      <c r="G36" s="216"/>
      <c r="H36" s="216"/>
      <c r="I36" s="217"/>
      <c r="J36" s="215"/>
      <c r="K36" s="216"/>
      <c r="L36" s="218"/>
      <c r="M36" s="217"/>
      <c r="N36" s="215"/>
      <c r="O36" s="216"/>
      <c r="P36" s="219"/>
      <c r="Q36" s="215"/>
      <c r="R36" s="216"/>
      <c r="S36" s="216"/>
      <c r="T36" s="216"/>
      <c r="U36" s="219"/>
      <c r="V36" s="216"/>
      <c r="W36" s="216"/>
      <c r="X36" s="216"/>
      <c r="Y36" s="216"/>
      <c r="Z36" s="216"/>
      <c r="AA36" s="220"/>
      <c r="AB36" s="6"/>
      <c r="AC36" s="6"/>
      <c r="AD36" s="6"/>
    </row>
    <row r="37" spans="1:30" ht="13.5" customHeight="1" x14ac:dyDescent="0.2">
      <c r="A37" s="6"/>
      <c r="B37" s="176" t="s">
        <v>119</v>
      </c>
      <c r="C37" s="177">
        <f t="shared" ref="C37:Z37" si="1">SUM(C32:C36)</f>
        <v>0</v>
      </c>
      <c r="D37" s="177">
        <f t="shared" si="1"/>
        <v>0</v>
      </c>
      <c r="E37" s="177">
        <f t="shared" si="1"/>
        <v>0</v>
      </c>
      <c r="F37" s="177">
        <f t="shared" si="1"/>
        <v>0</v>
      </c>
      <c r="G37" s="177">
        <f t="shared" si="1"/>
        <v>0</v>
      </c>
      <c r="H37" s="177">
        <f t="shared" si="1"/>
        <v>0</v>
      </c>
      <c r="I37" s="177">
        <f t="shared" si="1"/>
        <v>0</v>
      </c>
      <c r="J37" s="177">
        <f t="shared" si="1"/>
        <v>0</v>
      </c>
      <c r="K37" s="178">
        <f t="shared" si="1"/>
        <v>0</v>
      </c>
      <c r="L37" s="178">
        <f t="shared" si="1"/>
        <v>0</v>
      </c>
      <c r="M37" s="221">
        <f t="shared" si="1"/>
        <v>0</v>
      </c>
      <c r="N37" s="221">
        <f t="shared" si="1"/>
        <v>0</v>
      </c>
      <c r="O37" s="221">
        <f t="shared" si="1"/>
        <v>0</v>
      </c>
      <c r="P37" s="221">
        <f t="shared" si="1"/>
        <v>0</v>
      </c>
      <c r="Q37" s="177">
        <f t="shared" si="1"/>
        <v>0</v>
      </c>
      <c r="R37" s="177">
        <f t="shared" si="1"/>
        <v>0</v>
      </c>
      <c r="S37" s="177">
        <f t="shared" si="1"/>
        <v>0</v>
      </c>
      <c r="T37" s="177">
        <f t="shared" si="1"/>
        <v>0</v>
      </c>
      <c r="U37" s="221">
        <f t="shared" si="1"/>
        <v>0</v>
      </c>
      <c r="V37" s="221">
        <f t="shared" si="1"/>
        <v>0</v>
      </c>
      <c r="W37" s="221">
        <f t="shared" si="1"/>
        <v>0</v>
      </c>
      <c r="X37" s="221">
        <f t="shared" si="1"/>
        <v>0</v>
      </c>
      <c r="Y37" s="221">
        <f t="shared" si="1"/>
        <v>0</v>
      </c>
      <c r="Z37" s="221">
        <f t="shared" si="1"/>
        <v>0</v>
      </c>
      <c r="AA37" s="179"/>
      <c r="AB37" s="6"/>
      <c r="AC37" s="6"/>
      <c r="AD37" s="6"/>
    </row>
    <row r="38" spans="1:30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58"/>
      <c r="B1" s="318" t="s">
        <v>0</v>
      </c>
      <c r="C1" s="298"/>
      <c r="D1" s="298"/>
      <c r="E1" s="298"/>
      <c r="F1" s="298"/>
      <c r="G1" s="319"/>
      <c r="H1" s="259" t="s">
        <v>1</v>
      </c>
      <c r="I1" s="323" t="s">
        <v>215</v>
      </c>
      <c r="J1" s="324"/>
    </row>
    <row r="2" spans="1:10" ht="12.75" customHeight="1" x14ac:dyDescent="0.2">
      <c r="B2" s="320"/>
      <c r="C2" s="321"/>
      <c r="D2" s="321"/>
      <c r="E2" s="321"/>
      <c r="F2" s="321"/>
      <c r="G2" s="322"/>
      <c r="H2" s="259" t="s">
        <v>216</v>
      </c>
      <c r="I2" s="325">
        <v>43742</v>
      </c>
      <c r="J2" s="324"/>
    </row>
    <row r="3" spans="1:10" ht="12.75" customHeight="1" x14ac:dyDescent="0.2">
      <c r="A3" s="318" t="s">
        <v>217</v>
      </c>
      <c r="B3" s="298"/>
      <c r="C3" s="298"/>
      <c r="D3" s="298"/>
      <c r="E3" s="298"/>
      <c r="F3" s="298"/>
      <c r="G3" s="299"/>
      <c r="H3" s="259" t="s">
        <v>218</v>
      </c>
      <c r="I3" s="327" t="s">
        <v>219</v>
      </c>
      <c r="J3" s="324"/>
    </row>
    <row r="4" spans="1:10" ht="12.75" customHeight="1" x14ac:dyDescent="0.2">
      <c r="A4" s="320"/>
      <c r="B4" s="321"/>
      <c r="C4" s="321"/>
      <c r="D4" s="321"/>
      <c r="E4" s="321"/>
      <c r="F4" s="321"/>
      <c r="G4" s="326"/>
      <c r="H4" s="259" t="s">
        <v>220</v>
      </c>
      <c r="I4" s="323" t="s">
        <v>8</v>
      </c>
      <c r="J4" s="324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60" t="s">
        <v>221</v>
      </c>
    </row>
    <row r="12" spans="1:10" ht="12.75" customHeight="1" x14ac:dyDescent="0.2">
      <c r="A12" s="260" t="s">
        <v>222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61" t="s">
        <v>223</v>
      </c>
      <c r="B19" s="262" t="s">
        <v>224</v>
      </c>
      <c r="C19" s="263" t="s">
        <v>225</v>
      </c>
      <c r="D19" s="262" t="s">
        <v>226</v>
      </c>
      <c r="E19" s="262" t="s">
        <v>227</v>
      </c>
      <c r="F19" s="262" t="s">
        <v>228</v>
      </c>
      <c r="G19" s="264" t="s">
        <v>229</v>
      </c>
      <c r="H19" s="265" t="s">
        <v>230</v>
      </c>
      <c r="I19" s="266" t="s">
        <v>231</v>
      </c>
    </row>
    <row r="20" spans="1:9" ht="12.75" customHeight="1" x14ac:dyDescent="0.2">
      <c r="A20" s="267"/>
      <c r="B20" s="267" t="s">
        <v>232</v>
      </c>
      <c r="C20" s="268">
        <f>IF(ISTEXT(Pedido!F50),0,Pedido!F50)</f>
        <v>0</v>
      </c>
      <c r="D20" s="268">
        <f t="shared" ref="D20:D30" si="0">IF(MOD(C20,12)=0,C20/12,"INCOMPLETO")</f>
        <v>0</v>
      </c>
      <c r="E20" s="267">
        <f>IF(ISTEXT(Pedido!F50),Pedido!F50,0)</f>
        <v>0</v>
      </c>
      <c r="F20" s="267" t="str">
        <f t="shared" ref="F20:F334" si="1">IF((IF(C20=0,0,1)+IF(E20=0,0,1))&gt;0,"SI","NO")</f>
        <v>NO</v>
      </c>
      <c r="G20" s="267"/>
      <c r="H20" s="267" t="str">
        <f>Pedido!$B$50</f>
        <v xml:space="preserve">Gisela fariña </v>
      </c>
      <c r="I20" s="267">
        <f>Pedido!$A$50</f>
        <v>8</v>
      </c>
    </row>
    <row r="21" spans="1:9" ht="12.75" customHeight="1" x14ac:dyDescent="0.2">
      <c r="A21" s="174"/>
      <c r="B21" s="174" t="s">
        <v>233</v>
      </c>
      <c r="C21" s="269">
        <f>IF(ISTEXT(Pedido!H50),0,Pedido!H50)</f>
        <v>60</v>
      </c>
      <c r="D21" s="268">
        <f t="shared" si="0"/>
        <v>5</v>
      </c>
      <c r="E21" s="267">
        <f>IF(ISTEXT(Pedido!H50),Pedido!H50,0)</f>
        <v>0</v>
      </c>
      <c r="F21" s="267" t="str">
        <f t="shared" si="1"/>
        <v>SI</v>
      </c>
      <c r="G21" s="174"/>
      <c r="H21" s="267" t="str">
        <f>Pedido!$B$50</f>
        <v xml:space="preserve">Gisela fariña </v>
      </c>
      <c r="I21" s="267">
        <f>Pedido!$A$50</f>
        <v>8</v>
      </c>
    </row>
    <row r="22" spans="1:9" ht="12.75" customHeight="1" x14ac:dyDescent="0.2">
      <c r="A22" s="174"/>
      <c r="B22" s="174" t="s">
        <v>234</v>
      </c>
      <c r="C22" s="269">
        <f>IF(ISTEXT(Pedido!I50),0,Pedido!I50)</f>
        <v>0</v>
      </c>
      <c r="D22" s="268">
        <f t="shared" si="0"/>
        <v>0</v>
      </c>
      <c r="E22" s="174">
        <f>IF(ISTEXT(Pedido!I50),Pedido!I50,0)</f>
        <v>0</v>
      </c>
      <c r="F22" s="267" t="str">
        <f t="shared" si="1"/>
        <v>NO</v>
      </c>
      <c r="G22" s="174"/>
      <c r="H22" s="267" t="str">
        <f>Pedido!$B$50</f>
        <v xml:space="preserve">Gisela fariña </v>
      </c>
      <c r="I22" s="267">
        <f>Pedido!$A$50</f>
        <v>8</v>
      </c>
    </row>
    <row r="23" spans="1:9" ht="12.75" customHeight="1" x14ac:dyDescent="0.2">
      <c r="A23" s="174"/>
      <c r="B23" s="174" t="s">
        <v>235</v>
      </c>
      <c r="C23" s="269">
        <f>IF(ISTEXT(Pedido!G50),0,Pedido!G50)</f>
        <v>0</v>
      </c>
      <c r="D23" s="268">
        <f t="shared" si="0"/>
        <v>0</v>
      </c>
      <c r="E23" s="174">
        <f>IF(ISTEXT(Pedido!G50),Pedido!G50,0)</f>
        <v>0</v>
      </c>
      <c r="F23" s="267" t="str">
        <f t="shared" si="1"/>
        <v>NO</v>
      </c>
      <c r="G23" s="174"/>
      <c r="H23" s="267" t="str">
        <f>Pedido!$B$50</f>
        <v xml:space="preserve">Gisela fariña </v>
      </c>
      <c r="I23" s="267">
        <f>Pedido!$A$50</f>
        <v>8</v>
      </c>
    </row>
    <row r="24" spans="1:9" ht="12.75" customHeight="1" x14ac:dyDescent="0.2">
      <c r="A24" s="174"/>
      <c r="B24" s="174" t="s">
        <v>236</v>
      </c>
      <c r="C24" s="269">
        <f>IF(ISTEXT(Pedido!P50),0,Pedido!P50)</f>
        <v>360</v>
      </c>
      <c r="D24" s="268">
        <f t="shared" si="0"/>
        <v>30</v>
      </c>
      <c r="E24" s="174">
        <f>IF(ISTEXT(Pedido!P50),Pedido!P50,0)</f>
        <v>0</v>
      </c>
      <c r="F24" s="267" t="str">
        <f t="shared" si="1"/>
        <v>SI</v>
      </c>
      <c r="G24" s="174"/>
      <c r="H24" s="267" t="str">
        <f>Pedido!$B$50</f>
        <v xml:space="preserve">Gisela fariña </v>
      </c>
      <c r="I24" s="267">
        <f>Pedido!$A$50</f>
        <v>8</v>
      </c>
    </row>
    <row r="25" spans="1:9" ht="12.75" customHeight="1" x14ac:dyDescent="0.2">
      <c r="A25" s="174"/>
      <c r="B25" s="174" t="s">
        <v>237</v>
      </c>
      <c r="C25" s="269">
        <f>IF(ISTEXT(Pedido!O50),0,Pedido!O50)</f>
        <v>0</v>
      </c>
      <c r="D25" s="268">
        <f t="shared" si="0"/>
        <v>0</v>
      </c>
      <c r="E25" s="174">
        <f>IF(ISTEXT(Pedido!O50),Pedido!O50,0)</f>
        <v>0</v>
      </c>
      <c r="F25" s="267" t="str">
        <f t="shared" si="1"/>
        <v>NO</v>
      </c>
      <c r="G25" s="174"/>
      <c r="H25" s="267" t="str">
        <f>Pedido!$B$50</f>
        <v xml:space="preserve">Gisela fariña </v>
      </c>
      <c r="I25" s="267">
        <f>Pedido!$A$50</f>
        <v>8</v>
      </c>
    </row>
    <row r="26" spans="1:9" ht="12.75" customHeight="1" x14ac:dyDescent="0.2">
      <c r="A26" s="174"/>
      <c r="B26" s="174" t="s">
        <v>238</v>
      </c>
      <c r="C26" s="269">
        <f>IF(ISTEXT(Pedido!N50),0,Pedido!N50)</f>
        <v>180</v>
      </c>
      <c r="D26" s="268">
        <f t="shared" si="0"/>
        <v>15</v>
      </c>
      <c r="E26" s="174">
        <f>IF(ISTEXT(Pedido!N50),Pedido!N50,0)</f>
        <v>0</v>
      </c>
      <c r="F26" s="267" t="str">
        <f t="shared" si="1"/>
        <v>SI</v>
      </c>
      <c r="G26" s="174"/>
      <c r="H26" s="267" t="str">
        <f>Pedido!$B$50</f>
        <v xml:space="preserve">Gisela fariña </v>
      </c>
      <c r="I26" s="267">
        <f>Pedido!$A$50</f>
        <v>8</v>
      </c>
    </row>
    <row r="27" spans="1:9" ht="12.75" customHeight="1" x14ac:dyDescent="0.2">
      <c r="A27" s="174"/>
      <c r="B27" s="174" t="s">
        <v>239</v>
      </c>
      <c r="C27" s="269">
        <f>IF(ISTEXT(Pedido!J50),0,Pedido!J50)</f>
        <v>60</v>
      </c>
      <c r="D27" s="268">
        <f t="shared" si="0"/>
        <v>5</v>
      </c>
      <c r="E27" s="174">
        <f>IF(ISTEXT(Pedido!J50),Pedido!J50,0)</f>
        <v>0</v>
      </c>
      <c r="F27" s="267" t="str">
        <f t="shared" si="1"/>
        <v>SI</v>
      </c>
      <c r="G27" s="174"/>
      <c r="H27" s="267" t="str">
        <f>Pedido!$B$50</f>
        <v xml:space="preserve">Gisela fariña </v>
      </c>
      <c r="I27" s="267">
        <f>Pedido!$A$50</f>
        <v>8</v>
      </c>
    </row>
    <row r="28" spans="1:9" ht="12.75" customHeight="1" x14ac:dyDescent="0.2">
      <c r="A28" s="174"/>
      <c r="B28" s="174" t="s">
        <v>240</v>
      </c>
      <c r="C28" s="269">
        <f>IF(ISTEXT(Pedido!L50),0,Pedido!L50)</f>
        <v>0</v>
      </c>
      <c r="D28" s="268">
        <f t="shared" si="0"/>
        <v>0</v>
      </c>
      <c r="E28" s="174">
        <f>IF(ISTEXT(Pedido!L50),Pedido!L50,0)</f>
        <v>0</v>
      </c>
      <c r="F28" s="267" t="str">
        <f t="shared" si="1"/>
        <v>NO</v>
      </c>
      <c r="G28" s="174"/>
      <c r="H28" s="267" t="str">
        <f>Pedido!$B$50</f>
        <v xml:space="preserve">Gisela fariña </v>
      </c>
      <c r="I28" s="267">
        <f>Pedido!$A$50</f>
        <v>8</v>
      </c>
    </row>
    <row r="29" spans="1:9" ht="12.75" customHeight="1" x14ac:dyDescent="0.2">
      <c r="A29" s="174"/>
      <c r="B29" s="174" t="s">
        <v>241</v>
      </c>
      <c r="C29" s="269">
        <f>IF(ISTEXT(Pedido!M50),0,Pedido!M50)</f>
        <v>0</v>
      </c>
      <c r="D29" s="268">
        <f t="shared" si="0"/>
        <v>0</v>
      </c>
      <c r="E29" s="174">
        <f>IF(ISTEXT(Pedido!M50),Pedido!M50,0)</f>
        <v>0</v>
      </c>
      <c r="F29" s="267" t="str">
        <f t="shared" si="1"/>
        <v>NO</v>
      </c>
      <c r="G29" s="174"/>
      <c r="H29" s="267" t="str">
        <f>Pedido!$B$50</f>
        <v xml:space="preserve">Gisela fariña </v>
      </c>
      <c r="I29" s="267">
        <f>Pedido!$A$50</f>
        <v>8</v>
      </c>
    </row>
    <row r="30" spans="1:9" ht="12.75" customHeight="1" x14ac:dyDescent="0.2">
      <c r="A30" s="174"/>
      <c r="B30" s="174" t="s">
        <v>242</v>
      </c>
      <c r="C30" s="269">
        <f>IF(ISTEXT(Pedido!K50),0,Pedido!K50)</f>
        <v>0</v>
      </c>
      <c r="D30" s="268">
        <f t="shared" si="0"/>
        <v>0</v>
      </c>
      <c r="E30" s="174">
        <f>IF(ISTEXT(Pedido!K50),Pedido!K50,0)</f>
        <v>0</v>
      </c>
      <c r="F30" s="267" t="str">
        <f t="shared" si="1"/>
        <v>NO</v>
      </c>
      <c r="G30" s="174"/>
      <c r="H30" s="267" t="str">
        <f>Pedido!$B$50</f>
        <v xml:space="preserve">Gisela fariña </v>
      </c>
      <c r="I30" s="267">
        <f>Pedido!$A$50</f>
        <v>8</v>
      </c>
    </row>
    <row r="31" spans="1:9" ht="12.75" customHeight="1" x14ac:dyDescent="0.2">
      <c r="A31" s="174"/>
      <c r="B31" s="174" t="s">
        <v>243</v>
      </c>
      <c r="C31" s="269">
        <f>Pedido!Y50</f>
        <v>0</v>
      </c>
      <c r="D31" s="268"/>
      <c r="E31" s="174"/>
      <c r="F31" s="267" t="str">
        <f t="shared" si="1"/>
        <v>NO</v>
      </c>
      <c r="G31" s="174"/>
      <c r="H31" s="267" t="str">
        <f>Pedido!$B$50</f>
        <v xml:space="preserve">Gisela fariña </v>
      </c>
      <c r="I31" s="267">
        <f>Pedido!$A$50</f>
        <v>8</v>
      </c>
    </row>
    <row r="32" spans="1:9" ht="12.75" customHeight="1" x14ac:dyDescent="0.2">
      <c r="A32" s="174"/>
      <c r="B32" s="174" t="s">
        <v>244</v>
      </c>
      <c r="C32" s="269">
        <f>Pedido!Z50</f>
        <v>0</v>
      </c>
      <c r="D32" s="268"/>
      <c r="E32" s="174"/>
      <c r="F32" s="267" t="str">
        <f t="shared" si="1"/>
        <v>NO</v>
      </c>
      <c r="G32" s="174"/>
      <c r="H32" s="267" t="str">
        <f>Pedido!$B$50</f>
        <v xml:space="preserve">Gisela fariña </v>
      </c>
      <c r="I32" s="267">
        <f>Pedido!$A$50</f>
        <v>8</v>
      </c>
    </row>
    <row r="33" spans="1:9" ht="12.75" customHeight="1" x14ac:dyDescent="0.2">
      <c r="A33" s="174"/>
      <c r="B33" s="174" t="s">
        <v>245</v>
      </c>
      <c r="C33" s="269">
        <f>Pedido!AA50</f>
        <v>0</v>
      </c>
      <c r="D33" s="268"/>
      <c r="E33" s="174"/>
      <c r="F33" s="267" t="str">
        <f t="shared" si="1"/>
        <v>NO</v>
      </c>
      <c r="G33" s="174"/>
      <c r="H33" s="267" t="str">
        <f>Pedido!$B$50</f>
        <v xml:space="preserve">Gisela fariña </v>
      </c>
      <c r="I33" s="267">
        <f>Pedido!$A$50</f>
        <v>8</v>
      </c>
    </row>
    <row r="34" spans="1:9" ht="12.75" customHeight="1" x14ac:dyDescent="0.2">
      <c r="A34" s="174"/>
      <c r="B34" s="174" t="s">
        <v>227</v>
      </c>
      <c r="C34" s="268"/>
      <c r="D34" s="268"/>
      <c r="E34" s="268">
        <f>+Pedido!Q50</f>
        <v>0</v>
      </c>
      <c r="F34" s="267" t="str">
        <f t="shared" si="1"/>
        <v>NO</v>
      </c>
      <c r="G34" s="174"/>
      <c r="H34" s="267" t="str">
        <f>+Pedido!B50</f>
        <v xml:space="preserve">Gisela fariña </v>
      </c>
      <c r="I34" s="267">
        <f>+Pedido!A50</f>
        <v>8</v>
      </c>
    </row>
    <row r="35" spans="1:9" ht="12.75" customHeight="1" x14ac:dyDescent="0.2">
      <c r="A35" s="174"/>
      <c r="B35" s="174" t="s">
        <v>246</v>
      </c>
      <c r="C35" s="268">
        <f>IF(ISTEXT(Pedido!R50),0,Pedido!R50)</f>
        <v>72</v>
      </c>
      <c r="D35" s="268">
        <f t="shared" ref="D35:D36" si="2">IF(MOD(C35,12)=0,C35/12,"INCOMPLETO")</f>
        <v>6</v>
      </c>
      <c r="E35" s="268">
        <f>IF(ISTEXT(Pedido!R50),Pedido!R50,0)</f>
        <v>0</v>
      </c>
      <c r="F35" s="267" t="str">
        <f t="shared" si="1"/>
        <v>SI</v>
      </c>
      <c r="G35" s="174"/>
      <c r="H35" s="267" t="str">
        <f>Pedido!$B$50</f>
        <v xml:space="preserve">Gisela fariña </v>
      </c>
      <c r="I35" s="267">
        <f>Pedido!$A$50</f>
        <v>8</v>
      </c>
    </row>
    <row r="36" spans="1:9" ht="12.75" customHeight="1" x14ac:dyDescent="0.2">
      <c r="A36" s="174"/>
      <c r="B36" s="174" t="s">
        <v>247</v>
      </c>
      <c r="C36" s="268">
        <f>IF(ISTEXT(Pedido!S50),0,Pedido!S50)</f>
        <v>0</v>
      </c>
      <c r="D36" s="268">
        <f t="shared" si="2"/>
        <v>0</v>
      </c>
      <c r="E36" s="268">
        <f>IF(ISTEXT(Pedido!S50),Pedido!S50,0)</f>
        <v>0</v>
      </c>
      <c r="F36" s="267" t="str">
        <f t="shared" si="1"/>
        <v>NO</v>
      </c>
      <c r="G36" s="174"/>
      <c r="H36" s="267" t="str">
        <f>Pedido!$B$50</f>
        <v xml:space="preserve">Gisela fariña </v>
      </c>
      <c r="I36" s="267">
        <f>Pedido!$A$50</f>
        <v>8</v>
      </c>
    </row>
    <row r="37" spans="1:9" ht="12.75" customHeight="1" x14ac:dyDescent="0.2">
      <c r="A37" s="174"/>
      <c r="B37" s="174" t="s">
        <v>248</v>
      </c>
      <c r="C37" s="268">
        <f>IF(ISTEXT(Pedido!T50),0,Pedido!T50)</f>
        <v>0</v>
      </c>
      <c r="D37" s="268">
        <f>IF(MOD(C37,6)=0,C37/6,"INCOMPLETO")</f>
        <v>0</v>
      </c>
      <c r="E37" s="174">
        <f>IF(ISTEXT(Pedido!T50),Pedido!T50,0)</f>
        <v>0</v>
      </c>
      <c r="F37" s="267" t="str">
        <f t="shared" si="1"/>
        <v>NO</v>
      </c>
      <c r="G37" s="174"/>
      <c r="H37" s="267" t="str">
        <f>Pedido!$B$50</f>
        <v xml:space="preserve">Gisela fariña </v>
      </c>
      <c r="I37" s="267">
        <f>Pedido!$A$50</f>
        <v>8</v>
      </c>
    </row>
    <row r="38" spans="1:9" ht="12.75" customHeight="1" x14ac:dyDescent="0.2">
      <c r="A38" s="174"/>
      <c r="B38" s="174" t="s">
        <v>249</v>
      </c>
      <c r="C38" s="268">
        <f>+Pedido!C50</f>
        <v>0</v>
      </c>
      <c r="D38" s="268">
        <f t="shared" ref="D38:D51" si="3">IF(MOD(C38,12)=0,C38/12,"INCOMPLETO")</f>
        <v>0</v>
      </c>
      <c r="E38" s="268"/>
      <c r="F38" s="267" t="str">
        <f t="shared" si="1"/>
        <v>NO</v>
      </c>
      <c r="G38" s="174"/>
      <c r="H38" s="267" t="str">
        <f>Pedido!$B$50</f>
        <v xml:space="preserve">Gisela fariña </v>
      </c>
      <c r="I38" s="267">
        <f>+I34</f>
        <v>8</v>
      </c>
    </row>
    <row r="39" spans="1:9" ht="12.75" customHeight="1" x14ac:dyDescent="0.2">
      <c r="A39" s="174"/>
      <c r="B39" s="174" t="s">
        <v>250</v>
      </c>
      <c r="C39" s="268">
        <f>+Pedido!D50</f>
        <v>0</v>
      </c>
      <c r="D39" s="268">
        <f t="shared" si="3"/>
        <v>0</v>
      </c>
      <c r="E39" s="268"/>
      <c r="F39" s="267" t="str">
        <f t="shared" si="1"/>
        <v>NO</v>
      </c>
      <c r="G39" s="174"/>
      <c r="H39" s="267" t="str">
        <f>Pedido!$B$50</f>
        <v xml:space="preserve">Gisela fariña </v>
      </c>
      <c r="I39" s="267">
        <f>+I32</f>
        <v>8</v>
      </c>
    </row>
    <row r="40" spans="1:9" ht="12.75" customHeight="1" x14ac:dyDescent="0.2">
      <c r="A40" s="174"/>
      <c r="B40" s="174" t="s">
        <v>251</v>
      </c>
      <c r="C40" s="268">
        <f>+Pedido!E50</f>
        <v>0</v>
      </c>
      <c r="D40" s="268">
        <f t="shared" si="3"/>
        <v>0</v>
      </c>
      <c r="E40" s="268"/>
      <c r="F40" s="267" t="str">
        <f t="shared" si="1"/>
        <v>NO</v>
      </c>
      <c r="G40" s="174"/>
      <c r="H40" s="267" t="str">
        <f>Pedido!$B$50</f>
        <v xml:space="preserve">Gisela fariña </v>
      </c>
      <c r="I40" s="267">
        <f>+I29</f>
        <v>8</v>
      </c>
    </row>
    <row r="41" spans="1:9" ht="12.75" customHeight="1" x14ac:dyDescent="0.2">
      <c r="A41" s="174"/>
      <c r="B41" s="174" t="s">
        <v>232</v>
      </c>
      <c r="C41" s="268">
        <f>IF(ISTEXT(Pedido!F51),0,Pedido!F51)</f>
        <v>0</v>
      </c>
      <c r="D41" s="268">
        <f t="shared" si="3"/>
        <v>0</v>
      </c>
      <c r="E41" s="267">
        <f>IF(ISTEXT(Pedido!F51),Pedido!F51,0)</f>
        <v>0</v>
      </c>
      <c r="F41" s="267" t="str">
        <f t="shared" si="1"/>
        <v>NO</v>
      </c>
      <c r="G41" s="174"/>
      <c r="H41" s="174" t="str">
        <f>Pedido!B51</f>
        <v>Las Cortaderas</v>
      </c>
      <c r="I41" s="174">
        <f>Pedido!$A$51</f>
        <v>8</v>
      </c>
    </row>
    <row r="42" spans="1:9" ht="12.75" customHeight="1" x14ac:dyDescent="0.2">
      <c r="A42" s="174"/>
      <c r="B42" s="174" t="s">
        <v>233</v>
      </c>
      <c r="C42" s="269">
        <f>IF(ISTEXT(Pedido!H51),0,Pedido!H51)</f>
        <v>0</v>
      </c>
      <c r="D42" s="268">
        <f t="shared" si="3"/>
        <v>0</v>
      </c>
      <c r="E42" s="268" t="str">
        <f>IF(ISTEXT(Pedido!H51),Pedido!H51,0)</f>
        <v>1 pack NMQ (Naran, Aran / Frut)</v>
      </c>
      <c r="F42" s="267" t="str">
        <f t="shared" si="1"/>
        <v>SI</v>
      </c>
      <c r="G42" s="174"/>
      <c r="H42" s="174" t="str">
        <f t="shared" ref="H42:H54" si="4">$H$41</f>
        <v>Las Cortaderas</v>
      </c>
      <c r="I42" s="174">
        <f>Pedido!$A$51</f>
        <v>8</v>
      </c>
    </row>
    <row r="43" spans="1:9" ht="12.75" customHeight="1" x14ac:dyDescent="0.2">
      <c r="A43" s="174"/>
      <c r="B43" s="174" t="s">
        <v>234</v>
      </c>
      <c r="C43" s="269">
        <f>IF(ISTEXT(Pedido!I51),0,Pedido!I51)</f>
        <v>0</v>
      </c>
      <c r="D43" s="268">
        <f t="shared" si="3"/>
        <v>0</v>
      </c>
      <c r="E43" s="174">
        <f>IF(ISTEXT(Pedido!I51),Pedido!I51,0)</f>
        <v>0</v>
      </c>
      <c r="F43" s="267" t="str">
        <f t="shared" si="1"/>
        <v>NO</v>
      </c>
      <c r="G43" s="174"/>
      <c r="H43" s="174" t="str">
        <f t="shared" si="4"/>
        <v>Las Cortaderas</v>
      </c>
      <c r="I43" s="174">
        <f>Pedido!$A$51</f>
        <v>8</v>
      </c>
    </row>
    <row r="44" spans="1:9" ht="12.75" customHeight="1" x14ac:dyDescent="0.2">
      <c r="A44" s="174"/>
      <c r="B44" s="174" t="s">
        <v>235</v>
      </c>
      <c r="C44" s="269">
        <f>IF(ISTEXT(Pedido!G51),0,Pedido!G51)</f>
        <v>0</v>
      </c>
      <c r="D44" s="268">
        <f t="shared" si="3"/>
        <v>0</v>
      </c>
      <c r="E44" s="174">
        <f>IF(ISTEXT(Pedido!G51),Pedido!G51,0)</f>
        <v>0</v>
      </c>
      <c r="F44" s="267" t="str">
        <f t="shared" si="1"/>
        <v>NO</v>
      </c>
      <c r="G44" s="174"/>
      <c r="H44" s="174" t="str">
        <f t="shared" si="4"/>
        <v>Las Cortaderas</v>
      </c>
      <c r="I44" s="174">
        <f>Pedido!$A$51</f>
        <v>8</v>
      </c>
    </row>
    <row r="45" spans="1:9" ht="12.75" customHeight="1" x14ac:dyDescent="0.2">
      <c r="A45" s="174"/>
      <c r="B45" s="174" t="s">
        <v>236</v>
      </c>
      <c r="C45" s="269">
        <f>IF(ISTEXT(Pedido!P51),0,Pedido!P51)</f>
        <v>0</v>
      </c>
      <c r="D45" s="268">
        <f t="shared" si="3"/>
        <v>0</v>
      </c>
      <c r="E45" s="174">
        <f>IF(ISTEXT(Pedido!P51),Pedido!P51,0)</f>
        <v>0</v>
      </c>
      <c r="F45" s="267" t="str">
        <f t="shared" si="1"/>
        <v>NO</v>
      </c>
      <c r="G45" s="174"/>
      <c r="H45" s="174" t="str">
        <f t="shared" si="4"/>
        <v>Las Cortaderas</v>
      </c>
      <c r="I45" s="174">
        <f>Pedido!$A$51</f>
        <v>8</v>
      </c>
    </row>
    <row r="46" spans="1:9" ht="12.75" customHeight="1" x14ac:dyDescent="0.2">
      <c r="A46" s="174"/>
      <c r="B46" s="174" t="s">
        <v>237</v>
      </c>
      <c r="C46" s="269">
        <f>IF(ISTEXT(Pedido!O51),0,Pedido!O51)</f>
        <v>0</v>
      </c>
      <c r="D46" s="268">
        <f t="shared" si="3"/>
        <v>0</v>
      </c>
      <c r="E46" s="174">
        <f>IF(ISTEXT(Pedido!O51),Pedido!O51,0)</f>
        <v>0</v>
      </c>
      <c r="F46" s="267" t="str">
        <f t="shared" si="1"/>
        <v>NO</v>
      </c>
      <c r="G46" s="174"/>
      <c r="H46" s="174" t="str">
        <f t="shared" si="4"/>
        <v>Las Cortaderas</v>
      </c>
      <c r="I46" s="174">
        <f>Pedido!$A$51</f>
        <v>8</v>
      </c>
    </row>
    <row r="47" spans="1:9" ht="12.75" customHeight="1" x14ac:dyDescent="0.2">
      <c r="A47" s="174"/>
      <c r="B47" s="174" t="s">
        <v>238</v>
      </c>
      <c r="C47" s="269">
        <f>IF(ISTEXT(Pedido!N51),0,Pedido!N51)</f>
        <v>0</v>
      </c>
      <c r="D47" s="268">
        <f t="shared" si="3"/>
        <v>0</v>
      </c>
      <c r="E47" s="174">
        <f>IF(ISTEXT(Pedido!N51),Pedido!N51,0)</f>
        <v>0</v>
      </c>
      <c r="F47" s="267" t="str">
        <f t="shared" si="1"/>
        <v>NO</v>
      </c>
      <c r="G47" s="174"/>
      <c r="H47" s="174" t="str">
        <f t="shared" si="4"/>
        <v>Las Cortaderas</v>
      </c>
      <c r="I47" s="174">
        <f>Pedido!$A$51</f>
        <v>8</v>
      </c>
    </row>
    <row r="48" spans="1:9" ht="12.75" customHeight="1" x14ac:dyDescent="0.2">
      <c r="A48" s="174"/>
      <c r="B48" s="174" t="s">
        <v>239</v>
      </c>
      <c r="C48" s="269">
        <f>IF(ISTEXT(Pedido!J51),0,Pedido!J51)</f>
        <v>0</v>
      </c>
      <c r="D48" s="268">
        <f t="shared" si="3"/>
        <v>0</v>
      </c>
      <c r="E48" s="174">
        <f>IF(ISTEXT(Pedido!J51),Pedido!J51,0)</f>
        <v>0</v>
      </c>
      <c r="F48" s="267" t="str">
        <f t="shared" si="1"/>
        <v>NO</v>
      </c>
      <c r="G48" s="174"/>
      <c r="H48" s="174" t="str">
        <f t="shared" si="4"/>
        <v>Las Cortaderas</v>
      </c>
      <c r="I48" s="174">
        <f>Pedido!$A$51</f>
        <v>8</v>
      </c>
    </row>
    <row r="49" spans="1:9" ht="12.75" customHeight="1" x14ac:dyDescent="0.2">
      <c r="A49" s="174"/>
      <c r="B49" s="174" t="s">
        <v>240</v>
      </c>
      <c r="C49" s="269">
        <f>IF(ISTEXT(Pedido!L51),0,Pedido!L51)</f>
        <v>0</v>
      </c>
      <c r="D49" s="268">
        <f t="shared" si="3"/>
        <v>0</v>
      </c>
      <c r="E49" s="174">
        <f>IF(ISTEXT(Pedido!L51),Pedido!L51,0)</f>
        <v>0</v>
      </c>
      <c r="F49" s="267" t="str">
        <f t="shared" si="1"/>
        <v>NO</v>
      </c>
      <c r="G49" s="174"/>
      <c r="H49" s="174" t="str">
        <f t="shared" si="4"/>
        <v>Las Cortaderas</v>
      </c>
      <c r="I49" s="174">
        <f>Pedido!$A$51</f>
        <v>8</v>
      </c>
    </row>
    <row r="50" spans="1:9" ht="12.75" customHeight="1" x14ac:dyDescent="0.2">
      <c r="A50" s="174"/>
      <c r="B50" s="174" t="s">
        <v>241</v>
      </c>
      <c r="C50" s="269">
        <f>IF(ISTEXT(Pedido!M51),0,Pedido!M51)</f>
        <v>0</v>
      </c>
      <c r="D50" s="268">
        <f t="shared" si="3"/>
        <v>0</v>
      </c>
      <c r="E50" s="269" t="str">
        <f>IF(ISTEXT(Pedido!M51),Pedido!M51,0)</f>
        <v>1 pack NMQ (Manz/Zana/Anan/Jengi)</v>
      </c>
      <c r="F50" s="267" t="str">
        <f t="shared" si="1"/>
        <v>SI</v>
      </c>
      <c r="G50" s="174"/>
      <c r="H50" s="174" t="str">
        <f t="shared" si="4"/>
        <v>Las Cortaderas</v>
      </c>
      <c r="I50" s="174">
        <f>Pedido!$A$51</f>
        <v>8</v>
      </c>
    </row>
    <row r="51" spans="1:9" ht="12.75" customHeight="1" x14ac:dyDescent="0.2">
      <c r="A51" s="174"/>
      <c r="B51" s="174" t="s">
        <v>242</v>
      </c>
      <c r="C51" s="269">
        <f>IF(ISTEXT(Pedido!K51),0,Pedido!K51)</f>
        <v>0</v>
      </c>
      <c r="D51" s="268">
        <f t="shared" si="3"/>
        <v>0</v>
      </c>
      <c r="E51" s="174">
        <f>IF(ISTEXT(Pedido!K51),Pedido!K51,0)</f>
        <v>0</v>
      </c>
      <c r="F51" s="267" t="str">
        <f t="shared" si="1"/>
        <v>NO</v>
      </c>
      <c r="G51" s="174"/>
      <c r="H51" s="174" t="str">
        <f t="shared" si="4"/>
        <v>Las Cortaderas</v>
      </c>
      <c r="I51" s="174">
        <f>Pedido!$A$51</f>
        <v>8</v>
      </c>
    </row>
    <row r="52" spans="1:9" ht="12.75" customHeight="1" x14ac:dyDescent="0.2">
      <c r="A52" s="174"/>
      <c r="B52" s="174" t="s">
        <v>243</v>
      </c>
      <c r="C52" s="269">
        <f>Pedido!Y51</f>
        <v>0</v>
      </c>
      <c r="D52" s="268"/>
      <c r="E52" s="174"/>
      <c r="F52" s="267" t="str">
        <f t="shared" si="1"/>
        <v>NO</v>
      </c>
      <c r="G52" s="174"/>
      <c r="H52" s="174" t="str">
        <f t="shared" si="4"/>
        <v>Las Cortaderas</v>
      </c>
      <c r="I52" s="174">
        <f>Pedido!$A$51</f>
        <v>8</v>
      </c>
    </row>
    <row r="53" spans="1:9" ht="12.75" customHeight="1" x14ac:dyDescent="0.2">
      <c r="A53" s="174"/>
      <c r="B53" s="174" t="s">
        <v>244</v>
      </c>
      <c r="C53" s="269">
        <f>Pedido!Z51</f>
        <v>0</v>
      </c>
      <c r="D53" s="268"/>
      <c r="E53" s="174"/>
      <c r="F53" s="267" t="str">
        <f t="shared" si="1"/>
        <v>NO</v>
      </c>
      <c r="G53" s="174"/>
      <c r="H53" s="174" t="str">
        <f t="shared" si="4"/>
        <v>Las Cortaderas</v>
      </c>
      <c r="I53" s="174">
        <f>Pedido!$A$51</f>
        <v>8</v>
      </c>
    </row>
    <row r="54" spans="1:9" ht="12.75" customHeight="1" x14ac:dyDescent="0.2">
      <c r="A54" s="174"/>
      <c r="B54" s="174" t="s">
        <v>227</v>
      </c>
      <c r="C54" s="269">
        <v>0</v>
      </c>
      <c r="D54" s="268"/>
      <c r="E54" s="269">
        <f>+Pedido!Q51</f>
        <v>0</v>
      </c>
      <c r="F54" s="267" t="str">
        <f t="shared" si="1"/>
        <v>NO</v>
      </c>
      <c r="G54" s="174"/>
      <c r="H54" s="174" t="str">
        <f t="shared" si="4"/>
        <v>Las Cortaderas</v>
      </c>
      <c r="I54" s="174">
        <f>Pedido!$A$51</f>
        <v>8</v>
      </c>
    </row>
    <row r="55" spans="1:9" ht="12.75" customHeight="1" x14ac:dyDescent="0.2">
      <c r="A55" s="174"/>
      <c r="B55" s="174" t="s">
        <v>246</v>
      </c>
      <c r="C55" s="268">
        <f>IF(ISTEXT(Pedido!R51),0,Pedido!R51)</f>
        <v>0</v>
      </c>
      <c r="D55" s="268">
        <f t="shared" ref="D55:D56" si="5">IF(MOD(C55,12)=0,C55/12,"INCOMPLETO")</f>
        <v>0</v>
      </c>
      <c r="E55" s="268">
        <f>IF(ISTEXT(Pedido!R51),Pedido!R51,0)</f>
        <v>0</v>
      </c>
      <c r="F55" s="267" t="str">
        <f t="shared" si="1"/>
        <v>NO</v>
      </c>
      <c r="G55" s="174"/>
      <c r="H55" s="267" t="str">
        <f>Pedido!$B$51</f>
        <v>Las Cortaderas</v>
      </c>
      <c r="I55" s="267">
        <f>Pedido!$A$51</f>
        <v>8</v>
      </c>
    </row>
    <row r="56" spans="1:9" ht="12.75" customHeight="1" x14ac:dyDescent="0.2">
      <c r="A56" s="174"/>
      <c r="B56" s="174" t="s">
        <v>247</v>
      </c>
      <c r="C56" s="268">
        <f>IF(ISTEXT(Pedido!S51),0,Pedido!S51)</f>
        <v>0</v>
      </c>
      <c r="D56" s="268">
        <f t="shared" si="5"/>
        <v>0</v>
      </c>
      <c r="E56" s="268">
        <f>IF(ISTEXT(Pedido!S51),Pedido!S51,0)</f>
        <v>0</v>
      </c>
      <c r="F56" s="267" t="str">
        <f t="shared" si="1"/>
        <v>NO</v>
      </c>
      <c r="G56" s="174"/>
      <c r="H56" s="267" t="str">
        <f>Pedido!$B$51</f>
        <v>Las Cortaderas</v>
      </c>
      <c r="I56" s="267">
        <f>Pedido!$A$51</f>
        <v>8</v>
      </c>
    </row>
    <row r="57" spans="1:9" ht="12.75" customHeight="1" x14ac:dyDescent="0.2">
      <c r="A57" s="174"/>
      <c r="B57" s="174" t="s">
        <v>248</v>
      </c>
      <c r="C57" s="268">
        <f>IF(ISTEXT(Pedido!T51),0,Pedido!T51)</f>
        <v>0</v>
      </c>
      <c r="D57" s="268">
        <f>IF(MOD(C57,6)=0,C57/6,"INCOMPLETO")</f>
        <v>0</v>
      </c>
      <c r="E57" s="174">
        <f>IF(ISTEXT(Pedido!T51),Pedido!T51,0)</f>
        <v>0</v>
      </c>
      <c r="F57" s="267" t="str">
        <f t="shared" si="1"/>
        <v>NO</v>
      </c>
      <c r="G57" s="174"/>
      <c r="H57" s="267" t="str">
        <f>Pedido!$B$51</f>
        <v>Las Cortaderas</v>
      </c>
      <c r="I57" s="267">
        <f>Pedido!$A$51</f>
        <v>8</v>
      </c>
    </row>
    <row r="58" spans="1:9" ht="12.75" customHeight="1" x14ac:dyDescent="0.2">
      <c r="A58" s="174"/>
      <c r="B58" s="174" t="s">
        <v>249</v>
      </c>
      <c r="C58" s="268">
        <f>+Pedido!C51</f>
        <v>0</v>
      </c>
      <c r="D58" s="268">
        <f t="shared" ref="D58:D60" si="6">IF(MOD(C58,12)=0,C58/12,"INCOMPLETO")</f>
        <v>0</v>
      </c>
      <c r="E58" s="268"/>
      <c r="F58" s="267" t="str">
        <f t="shared" si="1"/>
        <v>NO</v>
      </c>
      <c r="G58" s="174"/>
      <c r="H58" s="267" t="str">
        <f t="shared" ref="H58:I58" si="7">+H54</f>
        <v>Las Cortaderas</v>
      </c>
      <c r="I58" s="267">
        <f t="shared" si="7"/>
        <v>8</v>
      </c>
    </row>
    <row r="59" spans="1:9" ht="12.75" customHeight="1" x14ac:dyDescent="0.2">
      <c r="A59" s="174"/>
      <c r="B59" s="174" t="s">
        <v>250</v>
      </c>
      <c r="C59" s="268" t="str">
        <f>+Pedido!D51</f>
        <v>1 pack NMQ (Manzana)</v>
      </c>
      <c r="D59" s="268" t="e">
        <f t="shared" si="6"/>
        <v>#VALUE!</v>
      </c>
      <c r="E59" s="268"/>
      <c r="F59" s="267" t="str">
        <f t="shared" si="1"/>
        <v>SI</v>
      </c>
      <c r="G59" s="174"/>
      <c r="H59" s="267" t="str">
        <f t="shared" ref="H59:H60" si="8">+H58</f>
        <v>Las Cortaderas</v>
      </c>
      <c r="I59" s="267">
        <f>+I52</f>
        <v>8</v>
      </c>
    </row>
    <row r="60" spans="1:9" ht="12.75" customHeight="1" x14ac:dyDescent="0.2">
      <c r="A60" s="174"/>
      <c r="B60" s="174" t="s">
        <v>251</v>
      </c>
      <c r="C60" s="268">
        <f>+Pedido!E51</f>
        <v>0</v>
      </c>
      <c r="D60" s="268">
        <f t="shared" si="6"/>
        <v>0</v>
      </c>
      <c r="E60" s="268"/>
      <c r="F60" s="267" t="str">
        <f t="shared" si="1"/>
        <v>NO</v>
      </c>
      <c r="G60" s="174"/>
      <c r="H60" s="267" t="str">
        <f t="shared" si="8"/>
        <v>Las Cortaderas</v>
      </c>
      <c r="I60" s="267">
        <f>+I49</f>
        <v>8</v>
      </c>
    </row>
    <row r="61" spans="1:9" ht="12.75" customHeight="1" x14ac:dyDescent="0.2">
      <c r="A61" s="174"/>
      <c r="B61" s="174" t="s">
        <v>245</v>
      </c>
      <c r="C61" s="269">
        <f>Pedido!AA51</f>
        <v>0</v>
      </c>
      <c r="D61" s="268"/>
      <c r="E61" s="174"/>
      <c r="F61" s="267" t="str">
        <f t="shared" si="1"/>
        <v>NO</v>
      </c>
      <c r="G61" s="174"/>
      <c r="H61" s="174" t="str">
        <f>$H$41</f>
        <v>Las Cortaderas</v>
      </c>
      <c r="I61" s="174">
        <f>Pedido!$A$51</f>
        <v>8</v>
      </c>
    </row>
    <row r="62" spans="1:9" ht="12.75" customHeight="1" x14ac:dyDescent="0.2">
      <c r="A62" s="174"/>
      <c r="B62" s="174" t="s">
        <v>232</v>
      </c>
      <c r="C62" s="268">
        <f>IF(ISTEXT(Pedido!F52),0,Pedido!F52)</f>
        <v>0</v>
      </c>
      <c r="D62" s="268">
        <f t="shared" ref="D62:D72" si="9">IF(MOD(C62,12)=0,C62/12,"INCOMPLETO")</f>
        <v>0</v>
      </c>
      <c r="E62" s="267">
        <f>IF(ISTEXT(Pedido!F52),Pedido!F52,0)</f>
        <v>0</v>
      </c>
      <c r="F62" s="267" t="str">
        <f t="shared" si="1"/>
        <v>NO</v>
      </c>
      <c r="G62" s="174"/>
      <c r="H62" s="174" t="str">
        <f>Pedido!B52</f>
        <v>Fabiany Cordoba</v>
      </c>
      <c r="I62" s="174">
        <f>Pedido!A52</f>
        <v>1</v>
      </c>
    </row>
    <row r="63" spans="1:9" ht="12.75" customHeight="1" x14ac:dyDescent="0.2">
      <c r="A63" s="174"/>
      <c r="B63" s="174" t="s">
        <v>233</v>
      </c>
      <c r="C63" s="269">
        <f>IF(ISTEXT(Pedido!H52),0,Pedido!H52)</f>
        <v>0</v>
      </c>
      <c r="D63" s="268">
        <f t="shared" si="9"/>
        <v>0</v>
      </c>
      <c r="E63" s="267">
        <f>IF(ISTEXT(Pedido!H52),Pedido!H52,0)</f>
        <v>0</v>
      </c>
      <c r="F63" s="267" t="str">
        <f t="shared" si="1"/>
        <v>NO</v>
      </c>
      <c r="G63" s="174"/>
      <c r="H63" s="174" t="str">
        <f t="shared" ref="H63:H75" si="10">$H$62</f>
        <v>Fabiany Cordoba</v>
      </c>
      <c r="I63" s="174">
        <f t="shared" ref="I63:I75" si="11">$I$62</f>
        <v>1</v>
      </c>
    </row>
    <row r="64" spans="1:9" ht="12.75" customHeight="1" x14ac:dyDescent="0.2">
      <c r="A64" s="174"/>
      <c r="B64" s="174" t="s">
        <v>234</v>
      </c>
      <c r="C64" s="269">
        <f>IF(ISTEXT(Pedido!I52),0,Pedido!I52)</f>
        <v>0</v>
      </c>
      <c r="D64" s="268">
        <f t="shared" si="9"/>
        <v>0</v>
      </c>
      <c r="E64" s="174">
        <f>IF(ISTEXT(Pedido!I52),Pedido!I52,0)</f>
        <v>0</v>
      </c>
      <c r="F64" s="267" t="str">
        <f t="shared" si="1"/>
        <v>NO</v>
      </c>
      <c r="G64" s="174"/>
      <c r="H64" s="174" t="str">
        <f t="shared" si="10"/>
        <v>Fabiany Cordoba</v>
      </c>
      <c r="I64" s="174">
        <f t="shared" si="11"/>
        <v>1</v>
      </c>
    </row>
    <row r="65" spans="1:9" ht="12.75" customHeight="1" x14ac:dyDescent="0.2">
      <c r="A65" s="174"/>
      <c r="B65" s="174" t="s">
        <v>235</v>
      </c>
      <c r="C65" s="269">
        <f>IF(ISTEXT(Pedido!G52),0,Pedido!G52)</f>
        <v>0</v>
      </c>
      <c r="D65" s="268">
        <f t="shared" si="9"/>
        <v>0</v>
      </c>
      <c r="E65" s="174">
        <f>IF(ISTEXT(Pedido!G52),Pedido!G52,0)</f>
        <v>0</v>
      </c>
      <c r="F65" s="267" t="str">
        <f t="shared" si="1"/>
        <v>NO</v>
      </c>
      <c r="G65" s="174"/>
      <c r="H65" s="174" t="str">
        <f t="shared" si="10"/>
        <v>Fabiany Cordoba</v>
      </c>
      <c r="I65" s="174">
        <f t="shared" si="11"/>
        <v>1</v>
      </c>
    </row>
    <row r="66" spans="1:9" ht="12.75" customHeight="1" x14ac:dyDescent="0.2">
      <c r="A66" s="174"/>
      <c r="B66" s="174" t="s">
        <v>236</v>
      </c>
      <c r="C66" s="269">
        <f>IF(ISTEXT(Pedido!P52),0,Pedido!P52)</f>
        <v>0</v>
      </c>
      <c r="D66" s="268">
        <f t="shared" si="9"/>
        <v>0</v>
      </c>
      <c r="E66" s="174">
        <f>IF(ISTEXT(Pedido!P52),Pedido!P52,0)</f>
        <v>0</v>
      </c>
      <c r="F66" s="267" t="str">
        <f t="shared" si="1"/>
        <v>NO</v>
      </c>
      <c r="G66" s="174"/>
      <c r="H66" s="174" t="str">
        <f t="shared" si="10"/>
        <v>Fabiany Cordoba</v>
      </c>
      <c r="I66" s="174">
        <f t="shared" si="11"/>
        <v>1</v>
      </c>
    </row>
    <row r="67" spans="1:9" ht="12.75" customHeight="1" x14ac:dyDescent="0.2">
      <c r="A67" s="174"/>
      <c r="B67" s="174" t="s">
        <v>237</v>
      </c>
      <c r="C67" s="269">
        <f>IF(ISTEXT(Pedido!O52),0,Pedido!O52)</f>
        <v>0</v>
      </c>
      <c r="D67" s="268">
        <f t="shared" si="9"/>
        <v>0</v>
      </c>
      <c r="E67" s="174">
        <f>IF(ISTEXT(Pedido!O52),Pedido!O52,0)</f>
        <v>0</v>
      </c>
      <c r="F67" s="267" t="str">
        <f t="shared" si="1"/>
        <v>NO</v>
      </c>
      <c r="G67" s="174"/>
      <c r="H67" s="174" t="str">
        <f t="shared" si="10"/>
        <v>Fabiany Cordoba</v>
      </c>
      <c r="I67" s="174">
        <f t="shared" si="11"/>
        <v>1</v>
      </c>
    </row>
    <row r="68" spans="1:9" ht="12.75" customHeight="1" x14ac:dyDescent="0.2">
      <c r="A68" s="174"/>
      <c r="B68" s="174" t="s">
        <v>238</v>
      </c>
      <c r="C68" s="269">
        <f>IF(ISTEXT(Pedido!N52),0,Pedido!N52)</f>
        <v>0</v>
      </c>
      <c r="D68" s="268">
        <f t="shared" si="9"/>
        <v>0</v>
      </c>
      <c r="E68" s="174">
        <f>IF(ISTEXT(Pedido!N52),Pedido!N52,0)</f>
        <v>0</v>
      </c>
      <c r="F68" s="267" t="str">
        <f t="shared" si="1"/>
        <v>NO</v>
      </c>
      <c r="G68" s="174"/>
      <c r="H68" s="174" t="str">
        <f t="shared" si="10"/>
        <v>Fabiany Cordoba</v>
      </c>
      <c r="I68" s="174">
        <f t="shared" si="11"/>
        <v>1</v>
      </c>
    </row>
    <row r="69" spans="1:9" ht="12.75" customHeight="1" x14ac:dyDescent="0.2">
      <c r="A69" s="174"/>
      <c r="B69" s="174" t="s">
        <v>239</v>
      </c>
      <c r="C69" s="269">
        <f>IF(ISTEXT(Pedido!J52),0,Pedido!J52)</f>
        <v>0</v>
      </c>
      <c r="D69" s="268">
        <f t="shared" si="9"/>
        <v>0</v>
      </c>
      <c r="E69" s="174">
        <f>IF(ISTEXT(Pedido!J52),Pedido!J52,0)</f>
        <v>0</v>
      </c>
      <c r="F69" s="267" t="str">
        <f t="shared" si="1"/>
        <v>NO</v>
      </c>
      <c r="G69" s="174"/>
      <c r="H69" s="174" t="str">
        <f t="shared" si="10"/>
        <v>Fabiany Cordoba</v>
      </c>
      <c r="I69" s="174">
        <f t="shared" si="11"/>
        <v>1</v>
      </c>
    </row>
    <row r="70" spans="1:9" ht="12.75" customHeight="1" x14ac:dyDescent="0.2">
      <c r="A70" s="174"/>
      <c r="B70" s="174" t="s">
        <v>240</v>
      </c>
      <c r="C70" s="269">
        <f>IF(ISTEXT(Pedido!L52),0,Pedido!L52)</f>
        <v>0</v>
      </c>
      <c r="D70" s="268">
        <f t="shared" si="9"/>
        <v>0</v>
      </c>
      <c r="E70" s="174">
        <f>IF(ISTEXT(Pedido!L52),Pedido!L52,0)</f>
        <v>0</v>
      </c>
      <c r="F70" s="267" t="str">
        <f t="shared" si="1"/>
        <v>NO</v>
      </c>
      <c r="G70" s="174"/>
      <c r="H70" s="174" t="str">
        <f t="shared" si="10"/>
        <v>Fabiany Cordoba</v>
      </c>
      <c r="I70" s="174">
        <f t="shared" si="11"/>
        <v>1</v>
      </c>
    </row>
    <row r="71" spans="1:9" ht="12.75" customHeight="1" x14ac:dyDescent="0.2">
      <c r="A71" s="174"/>
      <c r="B71" s="174" t="s">
        <v>241</v>
      </c>
      <c r="C71" s="269">
        <f>IF(ISTEXT(Pedido!M52),0,Pedido!M52)</f>
        <v>0</v>
      </c>
      <c r="D71" s="268">
        <f t="shared" si="9"/>
        <v>0</v>
      </c>
      <c r="E71" s="174">
        <f>IF(ISTEXT(Pedido!M52),Pedido!M52,0)</f>
        <v>0</v>
      </c>
      <c r="F71" s="267" t="str">
        <f t="shared" si="1"/>
        <v>NO</v>
      </c>
      <c r="G71" s="174"/>
      <c r="H71" s="174" t="str">
        <f t="shared" si="10"/>
        <v>Fabiany Cordoba</v>
      </c>
      <c r="I71" s="174">
        <f t="shared" si="11"/>
        <v>1</v>
      </c>
    </row>
    <row r="72" spans="1:9" ht="12.75" customHeight="1" x14ac:dyDescent="0.2">
      <c r="A72" s="174"/>
      <c r="B72" s="174" t="s">
        <v>242</v>
      </c>
      <c r="C72" s="269">
        <f>IF(ISTEXT(Pedido!K52),0,Pedido!K52)</f>
        <v>0</v>
      </c>
      <c r="D72" s="268">
        <f t="shared" si="9"/>
        <v>0</v>
      </c>
      <c r="E72" s="174">
        <f>IF(ISTEXT(Pedido!K52),Pedido!K52,0)</f>
        <v>0</v>
      </c>
      <c r="F72" s="267" t="str">
        <f t="shared" si="1"/>
        <v>NO</v>
      </c>
      <c r="G72" s="174"/>
      <c r="H72" s="174" t="str">
        <f t="shared" si="10"/>
        <v>Fabiany Cordoba</v>
      </c>
      <c r="I72" s="174">
        <f t="shared" si="11"/>
        <v>1</v>
      </c>
    </row>
    <row r="73" spans="1:9" ht="12.75" customHeight="1" x14ac:dyDescent="0.2">
      <c r="A73" s="174"/>
      <c r="B73" s="174" t="s">
        <v>243</v>
      </c>
      <c r="C73" s="269">
        <f>Pedido!Y52</f>
        <v>0</v>
      </c>
      <c r="D73" s="268"/>
      <c r="E73" s="174"/>
      <c r="F73" s="267" t="str">
        <f t="shared" si="1"/>
        <v>NO</v>
      </c>
      <c r="G73" s="174"/>
      <c r="H73" s="174" t="str">
        <f t="shared" si="10"/>
        <v>Fabiany Cordoba</v>
      </c>
      <c r="I73" s="174">
        <f t="shared" si="11"/>
        <v>1</v>
      </c>
    </row>
    <row r="74" spans="1:9" ht="12.75" customHeight="1" x14ac:dyDescent="0.2">
      <c r="A74" s="174"/>
      <c r="B74" s="174" t="s">
        <v>244</v>
      </c>
      <c r="C74" s="269">
        <f>Pedido!Z52</f>
        <v>0</v>
      </c>
      <c r="D74" s="268"/>
      <c r="E74" s="174"/>
      <c r="F74" s="267" t="str">
        <f t="shared" si="1"/>
        <v>NO</v>
      </c>
      <c r="G74" s="174"/>
      <c r="H74" s="174" t="str">
        <f t="shared" si="10"/>
        <v>Fabiany Cordoba</v>
      </c>
      <c r="I74" s="174">
        <f t="shared" si="11"/>
        <v>1</v>
      </c>
    </row>
    <row r="75" spans="1:9" ht="12.75" customHeight="1" x14ac:dyDescent="0.2">
      <c r="A75" s="174"/>
      <c r="B75" s="174" t="s">
        <v>245</v>
      </c>
      <c r="C75" s="269">
        <f>Pedido!AA52</f>
        <v>0</v>
      </c>
      <c r="D75" s="268"/>
      <c r="E75" s="174"/>
      <c r="F75" s="267" t="str">
        <f t="shared" si="1"/>
        <v>NO</v>
      </c>
      <c r="G75" s="174"/>
      <c r="H75" s="174" t="str">
        <f t="shared" si="10"/>
        <v>Fabiany Cordoba</v>
      </c>
      <c r="I75" s="174">
        <f t="shared" si="11"/>
        <v>1</v>
      </c>
    </row>
    <row r="76" spans="1:9" ht="12.75" customHeight="1" x14ac:dyDescent="0.2">
      <c r="A76" s="174"/>
      <c r="B76" s="174" t="s">
        <v>249</v>
      </c>
      <c r="C76" s="268">
        <f>+Pedido!C52</f>
        <v>0</v>
      </c>
      <c r="D76" s="268">
        <f t="shared" ref="D76:D78" si="12">IF(MOD(C76,12)=0,C76/12,"INCOMPLETO")</f>
        <v>0</v>
      </c>
      <c r="E76" s="268"/>
      <c r="F76" s="267" t="str">
        <f t="shared" si="1"/>
        <v>NO</v>
      </c>
      <c r="G76" s="174"/>
      <c r="H76" s="267" t="str">
        <f t="shared" ref="H76:I76" si="13">+H75</f>
        <v>Fabiany Cordoba</v>
      </c>
      <c r="I76" s="267">
        <f t="shared" si="13"/>
        <v>1</v>
      </c>
    </row>
    <row r="77" spans="1:9" ht="12.75" customHeight="1" x14ac:dyDescent="0.2">
      <c r="A77" s="174"/>
      <c r="B77" s="174" t="s">
        <v>250</v>
      </c>
      <c r="C77" s="268" t="str">
        <f>+Pedido!D52</f>
        <v>1pack x 10 surtidoNMQ</v>
      </c>
      <c r="D77" s="268" t="e">
        <f t="shared" si="12"/>
        <v>#VALUE!</v>
      </c>
      <c r="E77" s="268"/>
      <c r="F77" s="267" t="str">
        <f t="shared" si="1"/>
        <v>SI</v>
      </c>
      <c r="G77" s="174"/>
      <c r="H77" s="267" t="str">
        <f t="shared" ref="H77:H78" si="14">+H76</f>
        <v>Fabiany Cordoba</v>
      </c>
      <c r="I77" s="267">
        <f>+I73</f>
        <v>1</v>
      </c>
    </row>
    <row r="78" spans="1:9" ht="12.75" customHeight="1" x14ac:dyDescent="0.2">
      <c r="A78" s="174"/>
      <c r="B78" s="174" t="s">
        <v>251</v>
      </c>
      <c r="C78" s="268">
        <f>+Pedido!E52</f>
        <v>0</v>
      </c>
      <c r="D78" s="268">
        <f t="shared" si="12"/>
        <v>0</v>
      </c>
      <c r="E78" s="268"/>
      <c r="F78" s="267" t="str">
        <f t="shared" si="1"/>
        <v>NO</v>
      </c>
      <c r="G78" s="174"/>
      <c r="H78" s="267" t="str">
        <f t="shared" si="14"/>
        <v>Fabiany Cordoba</v>
      </c>
      <c r="I78" s="267">
        <f>+I70</f>
        <v>1</v>
      </c>
    </row>
    <row r="79" spans="1:9" ht="12.75" customHeight="1" x14ac:dyDescent="0.2">
      <c r="A79" s="174"/>
      <c r="B79" s="174" t="s">
        <v>227</v>
      </c>
      <c r="C79" s="269">
        <v>0</v>
      </c>
      <c r="D79" s="268"/>
      <c r="E79" s="269">
        <f>+Pedido!Q52</f>
        <v>0</v>
      </c>
      <c r="F79" s="267" t="str">
        <f t="shared" si="1"/>
        <v>NO</v>
      </c>
      <c r="G79" s="174"/>
      <c r="H79" s="174" t="str">
        <f>$H$62</f>
        <v>Fabiany Cordoba</v>
      </c>
      <c r="I79" s="174">
        <f>+I78</f>
        <v>1</v>
      </c>
    </row>
    <row r="80" spans="1:9" ht="12.75" customHeight="1" x14ac:dyDescent="0.2">
      <c r="A80" s="174"/>
      <c r="B80" s="174" t="s">
        <v>246</v>
      </c>
      <c r="C80" s="268">
        <f>IF(ISTEXT(Pedido!R52),0,Pedido!R52)</f>
        <v>0</v>
      </c>
      <c r="D80" s="268">
        <f t="shared" ref="D80:D81" si="15">IF(MOD(C80,12)=0,C80/12,"INCOMPLETO")</f>
        <v>0</v>
      </c>
      <c r="E80" s="268">
        <f>IF(ISTEXT(Pedido!R52),Pedido!R52,0)</f>
        <v>0</v>
      </c>
      <c r="F80" s="267" t="str">
        <f t="shared" si="1"/>
        <v>NO</v>
      </c>
      <c r="G80" s="174"/>
      <c r="H80" s="267" t="str">
        <f>Pedido!$B$52</f>
        <v>Fabiany Cordoba</v>
      </c>
      <c r="I80" s="267">
        <f>Pedido!$A$52</f>
        <v>1</v>
      </c>
    </row>
    <row r="81" spans="1:9" ht="12.75" customHeight="1" x14ac:dyDescent="0.2">
      <c r="A81" s="174"/>
      <c r="B81" s="174" t="s">
        <v>247</v>
      </c>
      <c r="C81" s="268">
        <f>IF(ISTEXT(Pedido!S52),0,Pedido!S52)</f>
        <v>0</v>
      </c>
      <c r="D81" s="268">
        <f t="shared" si="15"/>
        <v>0</v>
      </c>
      <c r="E81" s="268">
        <f>IF(ISTEXT(Pedido!S52),Pedido!S52,0)</f>
        <v>0</v>
      </c>
      <c r="F81" s="267" t="str">
        <f t="shared" si="1"/>
        <v>NO</v>
      </c>
      <c r="G81" s="174"/>
      <c r="H81" s="267" t="str">
        <f>Pedido!$B$52</f>
        <v>Fabiany Cordoba</v>
      </c>
      <c r="I81" s="267">
        <f>Pedido!$A$52</f>
        <v>1</v>
      </c>
    </row>
    <row r="82" spans="1:9" ht="12.75" customHeight="1" x14ac:dyDescent="0.2">
      <c r="A82" s="174"/>
      <c r="B82" s="174" t="s">
        <v>248</v>
      </c>
      <c r="C82" s="268">
        <f>IF(ISTEXT(Pedido!T52),0,Pedido!T52)</f>
        <v>0</v>
      </c>
      <c r="D82" s="268">
        <f>IF(MOD(C82,6)=0,C82/6,"INCOMPLETO")</f>
        <v>0</v>
      </c>
      <c r="E82" s="174">
        <f>IF(ISTEXT(Pedido!T52),Pedido!T52,0)</f>
        <v>0</v>
      </c>
      <c r="F82" s="267" t="str">
        <f t="shared" si="1"/>
        <v>NO</v>
      </c>
      <c r="G82" s="174"/>
      <c r="H82" s="267" t="str">
        <f>Pedido!$B$52</f>
        <v>Fabiany Cordoba</v>
      </c>
      <c r="I82" s="267">
        <f>Pedido!$A$52</f>
        <v>1</v>
      </c>
    </row>
    <row r="83" spans="1:9" ht="12.75" customHeight="1" x14ac:dyDescent="0.2">
      <c r="A83" s="174"/>
      <c r="B83" s="174" t="s">
        <v>232</v>
      </c>
      <c r="C83" s="268">
        <f>IF(ISTEXT(Pedido!F53),0,Pedido!F53)</f>
        <v>0</v>
      </c>
      <c r="D83" s="268">
        <f t="shared" ref="D83:D93" si="16">IF(MOD(C83,12)=0,C83/12,"INCOMPLETO")</f>
        <v>0</v>
      </c>
      <c r="E83" s="267">
        <f>IF(ISTEXT(Pedido!F53),Pedido!F53,0)</f>
        <v>0</v>
      </c>
      <c r="F83" s="267" t="str">
        <f t="shared" si="1"/>
        <v>NO</v>
      </c>
      <c r="G83" s="174"/>
      <c r="H83" s="174" t="str">
        <f>Pedido!$B$53</f>
        <v>Tienda nova nuñez</v>
      </c>
      <c r="I83" s="174">
        <f>Pedido!A53</f>
        <v>5</v>
      </c>
    </row>
    <row r="84" spans="1:9" ht="12.75" customHeight="1" x14ac:dyDescent="0.2">
      <c r="A84" s="174"/>
      <c r="B84" s="174" t="s">
        <v>233</v>
      </c>
      <c r="C84" s="269">
        <f>IF(ISTEXT(Pedido!H53),0,Pedido!H53)</f>
        <v>0</v>
      </c>
      <c r="D84" s="268">
        <f t="shared" si="16"/>
        <v>0</v>
      </c>
      <c r="E84" s="267">
        <f>IF(ISTEXT(Pedido!H53),Pedido!H53,0)</f>
        <v>0</v>
      </c>
      <c r="F84" s="267" t="str">
        <f t="shared" si="1"/>
        <v>NO</v>
      </c>
      <c r="G84" s="174"/>
      <c r="H84" s="174" t="str">
        <f t="shared" ref="H84:H97" si="17">$H$83</f>
        <v>Tienda nova nuñez</v>
      </c>
      <c r="I84" s="174">
        <f t="shared" ref="I84:I97" si="18">$I$83</f>
        <v>5</v>
      </c>
    </row>
    <row r="85" spans="1:9" ht="12.75" customHeight="1" x14ac:dyDescent="0.2">
      <c r="A85" s="174"/>
      <c r="B85" s="174" t="s">
        <v>234</v>
      </c>
      <c r="C85" s="269">
        <f>IF(ISTEXT(Pedido!I53),0,Pedido!I53)</f>
        <v>0</v>
      </c>
      <c r="D85" s="268">
        <f t="shared" si="16"/>
        <v>0</v>
      </c>
      <c r="E85" s="174">
        <f>IF(ISTEXT(Pedido!I53),Pedido!I53,0)</f>
        <v>0</v>
      </c>
      <c r="F85" s="267" t="str">
        <f t="shared" si="1"/>
        <v>NO</v>
      </c>
      <c r="G85" s="174"/>
      <c r="H85" s="174" t="str">
        <f t="shared" si="17"/>
        <v>Tienda nova nuñez</v>
      </c>
      <c r="I85" s="174">
        <f t="shared" si="18"/>
        <v>5</v>
      </c>
    </row>
    <row r="86" spans="1:9" ht="12.75" customHeight="1" x14ac:dyDescent="0.2">
      <c r="A86" s="174"/>
      <c r="B86" s="174" t="s">
        <v>235</v>
      </c>
      <c r="C86" s="269">
        <f>IF(ISTEXT(Pedido!G53),0,Pedido!G53)</f>
        <v>0</v>
      </c>
      <c r="D86" s="268">
        <f t="shared" si="16"/>
        <v>0</v>
      </c>
      <c r="E86" s="174">
        <f>IF(ISTEXT(Pedido!G53),Pedido!G53,0)</f>
        <v>0</v>
      </c>
      <c r="F86" s="267" t="str">
        <f t="shared" si="1"/>
        <v>NO</v>
      </c>
      <c r="G86" s="174"/>
      <c r="H86" s="174" t="str">
        <f t="shared" si="17"/>
        <v>Tienda nova nuñez</v>
      </c>
      <c r="I86" s="174">
        <f t="shared" si="18"/>
        <v>5</v>
      </c>
    </row>
    <row r="87" spans="1:9" ht="12.75" customHeight="1" x14ac:dyDescent="0.2">
      <c r="A87" s="174"/>
      <c r="B87" s="174" t="s">
        <v>236</v>
      </c>
      <c r="C87" s="269">
        <f>IF(ISTEXT(Pedido!P53),0,Pedido!P53)</f>
        <v>0</v>
      </c>
      <c r="D87" s="268">
        <f t="shared" si="16"/>
        <v>0</v>
      </c>
      <c r="E87" s="174">
        <f>IF(ISTEXT(Pedido!P53),Pedido!P53,0)</f>
        <v>0</v>
      </c>
      <c r="F87" s="267" t="str">
        <f t="shared" si="1"/>
        <v>NO</v>
      </c>
      <c r="G87" s="174"/>
      <c r="H87" s="174" t="str">
        <f t="shared" si="17"/>
        <v>Tienda nova nuñez</v>
      </c>
      <c r="I87" s="174">
        <f t="shared" si="18"/>
        <v>5</v>
      </c>
    </row>
    <row r="88" spans="1:9" ht="12.75" customHeight="1" x14ac:dyDescent="0.2">
      <c r="A88" s="174"/>
      <c r="B88" s="174" t="s">
        <v>237</v>
      </c>
      <c r="C88" s="269">
        <f>IF(ISTEXT(Pedido!O53),0,Pedido!O53)</f>
        <v>0</v>
      </c>
      <c r="D88" s="268">
        <f t="shared" si="16"/>
        <v>0</v>
      </c>
      <c r="E88" s="174">
        <f>IF(ISTEXT(Pedido!O53),Pedido!O53,0)</f>
        <v>0</v>
      </c>
      <c r="F88" s="267" t="str">
        <f t="shared" si="1"/>
        <v>NO</v>
      </c>
      <c r="G88" s="174"/>
      <c r="H88" s="174" t="str">
        <f t="shared" si="17"/>
        <v>Tienda nova nuñez</v>
      </c>
      <c r="I88" s="174">
        <f t="shared" si="18"/>
        <v>5</v>
      </c>
    </row>
    <row r="89" spans="1:9" ht="12.75" customHeight="1" x14ac:dyDescent="0.2">
      <c r="A89" s="174"/>
      <c r="B89" s="174" t="s">
        <v>238</v>
      </c>
      <c r="C89" s="269">
        <f>IF(ISTEXT(Pedido!N53),0,Pedido!N53)</f>
        <v>0</v>
      </c>
      <c r="D89" s="268">
        <f t="shared" si="16"/>
        <v>0</v>
      </c>
      <c r="E89" s="174">
        <f>IF(ISTEXT(Pedido!N53),Pedido!N53,0)</f>
        <v>0</v>
      </c>
      <c r="F89" s="267" t="str">
        <f t="shared" si="1"/>
        <v>NO</v>
      </c>
      <c r="G89" s="174"/>
      <c r="H89" s="174" t="str">
        <f t="shared" si="17"/>
        <v>Tienda nova nuñez</v>
      </c>
      <c r="I89" s="174">
        <f t="shared" si="18"/>
        <v>5</v>
      </c>
    </row>
    <row r="90" spans="1:9" ht="12.75" customHeight="1" x14ac:dyDescent="0.2">
      <c r="A90" s="174"/>
      <c r="B90" s="174" t="s">
        <v>239</v>
      </c>
      <c r="C90" s="269">
        <f>IF(ISTEXT(Pedido!J53),0,Pedido!J53)</f>
        <v>12</v>
      </c>
      <c r="D90" s="268">
        <f t="shared" si="16"/>
        <v>1</v>
      </c>
      <c r="E90" s="174">
        <f>IF(ISTEXT(Pedido!J53),Pedido!J53,0)</f>
        <v>0</v>
      </c>
      <c r="F90" s="267" t="str">
        <f t="shared" si="1"/>
        <v>SI</v>
      </c>
      <c r="G90" s="174"/>
      <c r="H90" s="174" t="str">
        <f t="shared" si="17"/>
        <v>Tienda nova nuñez</v>
      </c>
      <c r="I90" s="174">
        <f t="shared" si="18"/>
        <v>5</v>
      </c>
    </row>
    <row r="91" spans="1:9" ht="12.75" customHeight="1" x14ac:dyDescent="0.2">
      <c r="A91" s="174"/>
      <c r="B91" s="174" t="s">
        <v>240</v>
      </c>
      <c r="C91" s="269">
        <f>IF(ISTEXT(Pedido!L53),0,Pedido!L53)</f>
        <v>0</v>
      </c>
      <c r="D91" s="268">
        <f t="shared" si="16"/>
        <v>0</v>
      </c>
      <c r="E91" s="174">
        <f>IF(ISTEXT(Pedido!L53),Pedido!L53,0)</f>
        <v>0</v>
      </c>
      <c r="F91" s="267" t="str">
        <f t="shared" si="1"/>
        <v>NO</v>
      </c>
      <c r="G91" s="174"/>
      <c r="H91" s="174" t="str">
        <f t="shared" si="17"/>
        <v>Tienda nova nuñez</v>
      </c>
      <c r="I91" s="174">
        <f t="shared" si="18"/>
        <v>5</v>
      </c>
    </row>
    <row r="92" spans="1:9" ht="12.75" customHeight="1" x14ac:dyDescent="0.2">
      <c r="A92" s="174"/>
      <c r="B92" s="174" t="s">
        <v>241</v>
      </c>
      <c r="C92" s="269">
        <f>IF(ISTEXT(Pedido!M53),0,Pedido!M53)</f>
        <v>0</v>
      </c>
      <c r="D92" s="268">
        <f t="shared" si="16"/>
        <v>0</v>
      </c>
      <c r="E92" s="174">
        <f>IF(ISTEXT(Pedido!M53),Pedido!M53,0)</f>
        <v>0</v>
      </c>
      <c r="F92" s="267" t="str">
        <f t="shared" si="1"/>
        <v>NO</v>
      </c>
      <c r="G92" s="174"/>
      <c r="H92" s="174" t="str">
        <f t="shared" si="17"/>
        <v>Tienda nova nuñez</v>
      </c>
      <c r="I92" s="174">
        <f t="shared" si="18"/>
        <v>5</v>
      </c>
    </row>
    <row r="93" spans="1:9" ht="12.75" customHeight="1" x14ac:dyDescent="0.2">
      <c r="A93" s="174"/>
      <c r="B93" s="174" t="s">
        <v>242</v>
      </c>
      <c r="C93" s="269">
        <f>IF(ISTEXT(Pedido!K53),0,Pedido!K53)</f>
        <v>0</v>
      </c>
      <c r="D93" s="268">
        <f t="shared" si="16"/>
        <v>0</v>
      </c>
      <c r="E93" s="174">
        <f>IF(ISTEXT(Pedido!K53),Pedido!K53,0)</f>
        <v>0</v>
      </c>
      <c r="F93" s="267" t="str">
        <f t="shared" si="1"/>
        <v>NO</v>
      </c>
      <c r="G93" s="174"/>
      <c r="H93" s="174" t="str">
        <f t="shared" si="17"/>
        <v>Tienda nova nuñez</v>
      </c>
      <c r="I93" s="174">
        <f t="shared" si="18"/>
        <v>5</v>
      </c>
    </row>
    <row r="94" spans="1:9" ht="12.75" customHeight="1" x14ac:dyDescent="0.2">
      <c r="A94" s="174"/>
      <c r="B94" s="174" t="s">
        <v>243</v>
      </c>
      <c r="C94" s="269">
        <f>Pedido!Y53</f>
        <v>0</v>
      </c>
      <c r="D94" s="268"/>
      <c r="E94" s="174"/>
      <c r="F94" s="267" t="str">
        <f t="shared" si="1"/>
        <v>NO</v>
      </c>
      <c r="G94" s="174"/>
      <c r="H94" s="174" t="str">
        <f t="shared" si="17"/>
        <v>Tienda nova nuñez</v>
      </c>
      <c r="I94" s="174">
        <f t="shared" si="18"/>
        <v>5</v>
      </c>
    </row>
    <row r="95" spans="1:9" ht="12.75" customHeight="1" x14ac:dyDescent="0.2">
      <c r="A95" s="174"/>
      <c r="B95" s="174" t="s">
        <v>244</v>
      </c>
      <c r="C95" s="269">
        <f>Pedido!Z53</f>
        <v>0</v>
      </c>
      <c r="D95" s="268"/>
      <c r="E95" s="174"/>
      <c r="F95" s="267" t="str">
        <f t="shared" si="1"/>
        <v>NO</v>
      </c>
      <c r="G95" s="174"/>
      <c r="H95" s="174" t="str">
        <f t="shared" si="17"/>
        <v>Tienda nova nuñez</v>
      </c>
      <c r="I95" s="174">
        <f t="shared" si="18"/>
        <v>5</v>
      </c>
    </row>
    <row r="96" spans="1:9" ht="12.75" customHeight="1" x14ac:dyDescent="0.2">
      <c r="A96" s="174"/>
      <c r="B96" s="174" t="s">
        <v>245</v>
      </c>
      <c r="C96" s="269">
        <f>Pedido!AA53</f>
        <v>0</v>
      </c>
      <c r="D96" s="268"/>
      <c r="E96" s="174"/>
      <c r="F96" s="267" t="str">
        <f t="shared" si="1"/>
        <v>NO</v>
      </c>
      <c r="G96" s="174"/>
      <c r="H96" s="174" t="str">
        <f t="shared" si="17"/>
        <v>Tienda nova nuñez</v>
      </c>
      <c r="I96" s="174">
        <f t="shared" si="18"/>
        <v>5</v>
      </c>
    </row>
    <row r="97" spans="1:9" ht="12.75" customHeight="1" x14ac:dyDescent="0.2">
      <c r="A97" s="174"/>
      <c r="B97" s="174" t="s">
        <v>227</v>
      </c>
      <c r="C97" s="269">
        <v>0</v>
      </c>
      <c r="D97" s="268"/>
      <c r="E97" s="269">
        <f>+Pedido!Q53</f>
        <v>0</v>
      </c>
      <c r="F97" s="267" t="str">
        <f t="shared" si="1"/>
        <v>NO</v>
      </c>
      <c r="G97" s="174"/>
      <c r="H97" s="174" t="str">
        <f t="shared" si="17"/>
        <v>Tienda nova nuñez</v>
      </c>
      <c r="I97" s="174">
        <f t="shared" si="18"/>
        <v>5</v>
      </c>
    </row>
    <row r="98" spans="1:9" ht="12.75" customHeight="1" x14ac:dyDescent="0.2">
      <c r="A98" s="174"/>
      <c r="B98" s="174" t="s">
        <v>246</v>
      </c>
      <c r="C98" s="268">
        <f>IF(ISTEXT(Pedido!R53),0,Pedido!R53)</f>
        <v>0</v>
      </c>
      <c r="D98" s="268">
        <f t="shared" ref="D98:D99" si="19">IF(MOD(C98,12)=0,C98/12,"INCOMPLETO")</f>
        <v>0</v>
      </c>
      <c r="E98" s="268">
        <f>IF(ISTEXT(Pedido!R53),Pedido!R53,0)</f>
        <v>0</v>
      </c>
      <c r="F98" s="267" t="str">
        <f t="shared" si="1"/>
        <v>NO</v>
      </c>
      <c r="G98" s="174"/>
      <c r="H98" s="267" t="str">
        <f>Pedido!$B$53</f>
        <v>Tienda nova nuñez</v>
      </c>
      <c r="I98" s="267">
        <f>Pedido!$A$53</f>
        <v>5</v>
      </c>
    </row>
    <row r="99" spans="1:9" ht="12.75" customHeight="1" x14ac:dyDescent="0.2">
      <c r="A99" s="174"/>
      <c r="B99" s="174" t="s">
        <v>247</v>
      </c>
      <c r="C99" s="268">
        <f>IF(ISTEXT(Pedido!S53),0,Pedido!S53)</f>
        <v>0</v>
      </c>
      <c r="D99" s="268">
        <f t="shared" si="19"/>
        <v>0</v>
      </c>
      <c r="E99" s="268">
        <f>IF(ISTEXT(Pedido!S53),Pedido!S53,0)</f>
        <v>0</v>
      </c>
      <c r="F99" s="267" t="str">
        <f t="shared" si="1"/>
        <v>NO</v>
      </c>
      <c r="G99" s="174"/>
      <c r="H99" s="267" t="str">
        <f>Pedido!$B$53</f>
        <v>Tienda nova nuñez</v>
      </c>
      <c r="I99" s="267">
        <f>Pedido!$A$53</f>
        <v>5</v>
      </c>
    </row>
    <row r="100" spans="1:9" ht="12.75" customHeight="1" x14ac:dyDescent="0.2">
      <c r="A100" s="174"/>
      <c r="B100" s="174" t="s">
        <v>248</v>
      </c>
      <c r="C100" s="268">
        <f>IF(ISTEXT(Pedido!T53),0,Pedido!T53)</f>
        <v>0</v>
      </c>
      <c r="D100" s="268">
        <f>IF(MOD(C100,6)=0,C100/6,"INCOMPLETO")</f>
        <v>0</v>
      </c>
      <c r="E100" s="174">
        <f>IF(ISTEXT(Pedido!T53),Pedido!T53,0)</f>
        <v>0</v>
      </c>
      <c r="F100" s="267" t="str">
        <f t="shared" si="1"/>
        <v>NO</v>
      </c>
      <c r="G100" s="174"/>
      <c r="H100" s="267" t="str">
        <f>Pedido!$B$53</f>
        <v>Tienda nova nuñez</v>
      </c>
      <c r="I100" s="267">
        <f>Pedido!$A$53</f>
        <v>5</v>
      </c>
    </row>
    <row r="101" spans="1:9" ht="12.75" customHeight="1" x14ac:dyDescent="0.2">
      <c r="A101" s="174"/>
      <c r="B101" s="174" t="s">
        <v>249</v>
      </c>
      <c r="C101" s="268">
        <f>+Pedido!C53</f>
        <v>24</v>
      </c>
      <c r="D101" s="268">
        <f t="shared" ref="D101:D114" si="20">IF(MOD(C101,12)=0,C101/12,"INCOMPLETO")</f>
        <v>2</v>
      </c>
      <c r="E101" s="268"/>
      <c r="F101" s="267" t="str">
        <f t="shared" si="1"/>
        <v>SI</v>
      </c>
      <c r="G101" s="174"/>
      <c r="H101" s="267" t="str">
        <f t="shared" ref="H101:I101" si="21">+H97</f>
        <v>Tienda nova nuñez</v>
      </c>
      <c r="I101" s="267">
        <f t="shared" si="21"/>
        <v>5</v>
      </c>
    </row>
    <row r="102" spans="1:9" ht="12.75" customHeight="1" x14ac:dyDescent="0.2">
      <c r="A102" s="174"/>
      <c r="B102" s="174" t="s">
        <v>250</v>
      </c>
      <c r="C102" s="268">
        <f>+Pedido!D53</f>
        <v>24</v>
      </c>
      <c r="D102" s="268">
        <f t="shared" si="20"/>
        <v>2</v>
      </c>
      <c r="E102" s="268"/>
      <c r="F102" s="267" t="str">
        <f t="shared" si="1"/>
        <v>SI</v>
      </c>
      <c r="G102" s="174"/>
      <c r="H102" s="267" t="str">
        <f t="shared" ref="H102:I102" si="22">+H101</f>
        <v>Tienda nova nuñez</v>
      </c>
      <c r="I102" s="267">
        <f t="shared" si="22"/>
        <v>5</v>
      </c>
    </row>
    <row r="103" spans="1:9" ht="12.75" customHeight="1" x14ac:dyDescent="0.2">
      <c r="A103" s="174"/>
      <c r="B103" s="174" t="s">
        <v>251</v>
      </c>
      <c r="C103" s="268">
        <f>+Pedido!E53</f>
        <v>24</v>
      </c>
      <c r="D103" s="268">
        <f t="shared" si="20"/>
        <v>2</v>
      </c>
      <c r="E103" s="268"/>
      <c r="F103" s="267" t="str">
        <f t="shared" si="1"/>
        <v>SI</v>
      </c>
      <c r="G103" s="174"/>
      <c r="H103" s="267" t="str">
        <f>+H102</f>
        <v>Tienda nova nuñez</v>
      </c>
      <c r="I103" s="267">
        <f>+I92</f>
        <v>5</v>
      </c>
    </row>
    <row r="104" spans="1:9" ht="12.75" customHeight="1" x14ac:dyDescent="0.2">
      <c r="A104" s="174"/>
      <c r="B104" s="174" t="s">
        <v>232</v>
      </c>
      <c r="C104" s="268">
        <f>IF(ISTEXT(Pedido!F54),0,Pedido!F54)</f>
        <v>12</v>
      </c>
      <c r="D104" s="268">
        <f t="shared" si="20"/>
        <v>1</v>
      </c>
      <c r="E104" s="267">
        <f>IF(ISTEXT(Pedido!F54),Pedido!F54,0)</f>
        <v>0</v>
      </c>
      <c r="F104" s="267" t="str">
        <f t="shared" si="1"/>
        <v>SI</v>
      </c>
      <c r="G104" s="174"/>
      <c r="H104" s="174" t="str">
        <f>Pedido!B54</f>
        <v>Casa china</v>
      </c>
      <c r="I104" s="174">
        <f>Pedido!A54</f>
        <v>8</v>
      </c>
    </row>
    <row r="105" spans="1:9" ht="12.75" customHeight="1" x14ac:dyDescent="0.2">
      <c r="A105" s="174"/>
      <c r="B105" s="174" t="s">
        <v>233</v>
      </c>
      <c r="C105" s="269">
        <f>IF(ISTEXT(Pedido!H54),0,Pedido!H54)</f>
        <v>12</v>
      </c>
      <c r="D105" s="268">
        <f t="shared" si="20"/>
        <v>1</v>
      </c>
      <c r="E105" s="267">
        <f>IF(ISTEXT(Pedido!H54),Pedido!H54,0)</f>
        <v>0</v>
      </c>
      <c r="F105" s="267" t="str">
        <f t="shared" si="1"/>
        <v>SI</v>
      </c>
      <c r="G105" s="174"/>
      <c r="H105" s="174" t="str">
        <f t="shared" ref="H105:H118" si="23">$H$104</f>
        <v>Casa china</v>
      </c>
      <c r="I105" s="174">
        <f t="shared" ref="I105:I118" si="24">+$I$104</f>
        <v>8</v>
      </c>
    </row>
    <row r="106" spans="1:9" ht="12.75" customHeight="1" x14ac:dyDescent="0.2">
      <c r="A106" s="174"/>
      <c r="B106" s="174" t="s">
        <v>234</v>
      </c>
      <c r="C106" s="269">
        <f>IF(ISTEXT(Pedido!I54),0,Pedido!I54)</f>
        <v>0</v>
      </c>
      <c r="D106" s="268">
        <f t="shared" si="20"/>
        <v>0</v>
      </c>
      <c r="E106" s="174">
        <f>IF(ISTEXT(Pedido!I54),Pedido!I54,0)</f>
        <v>0</v>
      </c>
      <c r="F106" s="267" t="str">
        <f t="shared" si="1"/>
        <v>NO</v>
      </c>
      <c r="G106" s="174"/>
      <c r="H106" s="174" t="str">
        <f t="shared" si="23"/>
        <v>Casa china</v>
      </c>
      <c r="I106" s="174">
        <f t="shared" si="24"/>
        <v>8</v>
      </c>
    </row>
    <row r="107" spans="1:9" ht="12.75" customHeight="1" x14ac:dyDescent="0.2">
      <c r="A107" s="174"/>
      <c r="B107" s="174" t="s">
        <v>235</v>
      </c>
      <c r="C107" s="269">
        <f>IF(ISTEXT(Pedido!G54),0,Pedido!G54)</f>
        <v>0</v>
      </c>
      <c r="D107" s="268">
        <f t="shared" si="20"/>
        <v>0</v>
      </c>
      <c r="E107" s="174">
        <f>IF(ISTEXT(Pedido!G54),Pedido!G54,0)</f>
        <v>0</v>
      </c>
      <c r="F107" s="267" t="str">
        <f t="shared" si="1"/>
        <v>NO</v>
      </c>
      <c r="G107" s="174"/>
      <c r="H107" s="174" t="str">
        <f t="shared" si="23"/>
        <v>Casa china</v>
      </c>
      <c r="I107" s="174">
        <f t="shared" si="24"/>
        <v>8</v>
      </c>
    </row>
    <row r="108" spans="1:9" ht="12.75" customHeight="1" x14ac:dyDescent="0.2">
      <c r="A108" s="174"/>
      <c r="B108" s="174" t="s">
        <v>236</v>
      </c>
      <c r="C108" s="269">
        <f>IF(ISTEXT(Pedido!P54),0,Pedido!P54)</f>
        <v>12</v>
      </c>
      <c r="D108" s="268">
        <f t="shared" si="20"/>
        <v>1</v>
      </c>
      <c r="E108" s="174">
        <f>IF(ISTEXT(Pedido!P54),Pedido!P54,0)</f>
        <v>0</v>
      </c>
      <c r="F108" s="267" t="str">
        <f t="shared" si="1"/>
        <v>SI</v>
      </c>
      <c r="G108" s="174"/>
      <c r="H108" s="174" t="str">
        <f t="shared" si="23"/>
        <v>Casa china</v>
      </c>
      <c r="I108" s="174">
        <f t="shared" si="24"/>
        <v>8</v>
      </c>
    </row>
    <row r="109" spans="1:9" ht="12.75" customHeight="1" x14ac:dyDescent="0.2">
      <c r="A109" s="174"/>
      <c r="B109" s="174" t="s">
        <v>237</v>
      </c>
      <c r="C109" s="269">
        <f>IF(ISTEXT(Pedido!O54),0,Pedido!O54)</f>
        <v>0</v>
      </c>
      <c r="D109" s="268">
        <f t="shared" si="20"/>
        <v>0</v>
      </c>
      <c r="E109" s="174">
        <f>IF(ISTEXT(Pedido!O54),Pedido!O54,0)</f>
        <v>0</v>
      </c>
      <c r="F109" s="267" t="str">
        <f t="shared" si="1"/>
        <v>NO</v>
      </c>
      <c r="G109" s="174"/>
      <c r="H109" s="174" t="str">
        <f t="shared" si="23"/>
        <v>Casa china</v>
      </c>
      <c r="I109" s="174">
        <f t="shared" si="24"/>
        <v>8</v>
      </c>
    </row>
    <row r="110" spans="1:9" ht="12.75" customHeight="1" x14ac:dyDescent="0.2">
      <c r="A110" s="174"/>
      <c r="B110" s="174" t="s">
        <v>238</v>
      </c>
      <c r="C110" s="269">
        <f>IF(ISTEXT(Pedido!N54),0,Pedido!N54)</f>
        <v>12</v>
      </c>
      <c r="D110" s="268">
        <f t="shared" si="20"/>
        <v>1</v>
      </c>
      <c r="E110" s="174">
        <f>IF(ISTEXT(Pedido!N54),Pedido!N54,0)</f>
        <v>0</v>
      </c>
      <c r="F110" s="267" t="str">
        <f t="shared" si="1"/>
        <v>SI</v>
      </c>
      <c r="G110" s="174"/>
      <c r="H110" s="174" t="str">
        <f t="shared" si="23"/>
        <v>Casa china</v>
      </c>
      <c r="I110" s="174">
        <f t="shared" si="24"/>
        <v>8</v>
      </c>
    </row>
    <row r="111" spans="1:9" ht="12.75" customHeight="1" x14ac:dyDescent="0.2">
      <c r="A111" s="174"/>
      <c r="B111" s="174" t="s">
        <v>239</v>
      </c>
      <c r="C111" s="269">
        <f>IF(ISTEXT(Pedido!J54),0,Pedido!J54)</f>
        <v>12</v>
      </c>
      <c r="D111" s="268">
        <f t="shared" si="20"/>
        <v>1</v>
      </c>
      <c r="E111" s="174">
        <f>IF(ISTEXT(Pedido!J54),Pedido!J54,0)</f>
        <v>0</v>
      </c>
      <c r="F111" s="267" t="str">
        <f t="shared" si="1"/>
        <v>SI</v>
      </c>
      <c r="G111" s="174"/>
      <c r="H111" s="174" t="str">
        <f t="shared" si="23"/>
        <v>Casa china</v>
      </c>
      <c r="I111" s="174">
        <f t="shared" si="24"/>
        <v>8</v>
      </c>
    </row>
    <row r="112" spans="1:9" ht="12.75" customHeight="1" x14ac:dyDescent="0.2">
      <c r="A112" s="174"/>
      <c r="B112" s="174" t="s">
        <v>240</v>
      </c>
      <c r="C112" s="269">
        <f>IF(ISTEXT(Pedido!L54),0,Pedido!L54)</f>
        <v>0</v>
      </c>
      <c r="D112" s="268">
        <f t="shared" si="20"/>
        <v>0</v>
      </c>
      <c r="E112" s="174">
        <f>IF(ISTEXT(Pedido!L54),Pedido!L54,0)</f>
        <v>0</v>
      </c>
      <c r="F112" s="267" t="str">
        <f t="shared" si="1"/>
        <v>NO</v>
      </c>
      <c r="G112" s="174"/>
      <c r="H112" s="174" t="str">
        <f t="shared" si="23"/>
        <v>Casa china</v>
      </c>
      <c r="I112" s="174">
        <f t="shared" si="24"/>
        <v>8</v>
      </c>
    </row>
    <row r="113" spans="1:9" ht="12.75" customHeight="1" x14ac:dyDescent="0.2">
      <c r="A113" s="174"/>
      <c r="B113" s="174" t="s">
        <v>241</v>
      </c>
      <c r="C113" s="269">
        <f>IF(ISTEXT(Pedido!M54),0,Pedido!M54)</f>
        <v>0</v>
      </c>
      <c r="D113" s="268">
        <f t="shared" si="20"/>
        <v>0</v>
      </c>
      <c r="E113" s="174">
        <f>IF(ISTEXT(Pedido!M54),Pedido!M54,0)</f>
        <v>0</v>
      </c>
      <c r="F113" s="267" t="str">
        <f t="shared" si="1"/>
        <v>NO</v>
      </c>
      <c r="G113" s="174"/>
      <c r="H113" s="174" t="str">
        <f t="shared" si="23"/>
        <v>Casa china</v>
      </c>
      <c r="I113" s="174">
        <f t="shared" si="24"/>
        <v>8</v>
      </c>
    </row>
    <row r="114" spans="1:9" ht="12.75" customHeight="1" x14ac:dyDescent="0.2">
      <c r="A114" s="174"/>
      <c r="B114" s="174" t="s">
        <v>242</v>
      </c>
      <c r="C114" s="269">
        <f>IF(ISTEXT(Pedido!K54),0,Pedido!K54)</f>
        <v>0</v>
      </c>
      <c r="D114" s="268">
        <f t="shared" si="20"/>
        <v>0</v>
      </c>
      <c r="E114" s="174">
        <f>IF(ISTEXT(Pedido!K54),Pedido!K54,0)</f>
        <v>0</v>
      </c>
      <c r="F114" s="267" t="str">
        <f t="shared" si="1"/>
        <v>NO</v>
      </c>
      <c r="G114" s="174"/>
      <c r="H114" s="174" t="str">
        <f t="shared" si="23"/>
        <v>Casa china</v>
      </c>
      <c r="I114" s="174">
        <f t="shared" si="24"/>
        <v>8</v>
      </c>
    </row>
    <row r="115" spans="1:9" ht="12.75" customHeight="1" x14ac:dyDescent="0.2">
      <c r="A115" s="174"/>
      <c r="B115" s="174" t="s">
        <v>243</v>
      </c>
      <c r="C115" s="269">
        <f>Pedido!Y54</f>
        <v>0</v>
      </c>
      <c r="D115" s="268"/>
      <c r="E115" s="174"/>
      <c r="F115" s="267" t="str">
        <f t="shared" si="1"/>
        <v>NO</v>
      </c>
      <c r="G115" s="174"/>
      <c r="H115" s="174" t="str">
        <f t="shared" si="23"/>
        <v>Casa china</v>
      </c>
      <c r="I115" s="174">
        <f t="shared" si="24"/>
        <v>8</v>
      </c>
    </row>
    <row r="116" spans="1:9" ht="12.75" customHeight="1" x14ac:dyDescent="0.2">
      <c r="A116" s="174"/>
      <c r="B116" s="174" t="s">
        <v>244</v>
      </c>
      <c r="C116" s="269">
        <f>Pedido!Z54</f>
        <v>0</v>
      </c>
      <c r="D116" s="268"/>
      <c r="E116" s="174"/>
      <c r="F116" s="267" t="str">
        <f t="shared" si="1"/>
        <v>NO</v>
      </c>
      <c r="G116" s="174"/>
      <c r="H116" s="174" t="str">
        <f t="shared" si="23"/>
        <v>Casa china</v>
      </c>
      <c r="I116" s="174">
        <f t="shared" si="24"/>
        <v>8</v>
      </c>
    </row>
    <row r="117" spans="1:9" ht="12.75" customHeight="1" x14ac:dyDescent="0.2">
      <c r="A117" s="174"/>
      <c r="B117" s="174" t="s">
        <v>245</v>
      </c>
      <c r="C117" s="269">
        <f>Pedido!AA54</f>
        <v>0</v>
      </c>
      <c r="D117" s="268"/>
      <c r="E117" s="174"/>
      <c r="F117" s="267" t="str">
        <f t="shared" si="1"/>
        <v>NO</v>
      </c>
      <c r="G117" s="174"/>
      <c r="H117" s="174" t="str">
        <f t="shared" si="23"/>
        <v>Casa china</v>
      </c>
      <c r="I117" s="174">
        <f t="shared" si="24"/>
        <v>8</v>
      </c>
    </row>
    <row r="118" spans="1:9" ht="12.75" customHeight="1" x14ac:dyDescent="0.2">
      <c r="A118" s="174"/>
      <c r="B118" s="174" t="s">
        <v>227</v>
      </c>
      <c r="C118" s="269">
        <v>0</v>
      </c>
      <c r="D118" s="268"/>
      <c r="E118" s="269">
        <f>+Pedido!Q54</f>
        <v>0</v>
      </c>
      <c r="F118" s="267" t="str">
        <f t="shared" si="1"/>
        <v>NO</v>
      </c>
      <c r="G118" s="174"/>
      <c r="H118" s="174" t="str">
        <f t="shared" si="23"/>
        <v>Casa china</v>
      </c>
      <c r="I118" s="174">
        <f t="shared" si="24"/>
        <v>8</v>
      </c>
    </row>
    <row r="119" spans="1:9" ht="12.75" customHeight="1" x14ac:dyDescent="0.2">
      <c r="A119" s="174"/>
      <c r="B119" s="174" t="s">
        <v>246</v>
      </c>
      <c r="C119" s="268">
        <f>IF(ISTEXT(Pedido!R54),0,Pedido!R54)</f>
        <v>12</v>
      </c>
      <c r="D119" s="268">
        <f t="shared" ref="D119:D120" si="25">IF(MOD(C119,12)=0,C119/12,"INCOMPLETO")</f>
        <v>1</v>
      </c>
      <c r="E119" s="268">
        <f>IF(ISTEXT(Pedido!R54),Pedido!R54,0)</f>
        <v>0</v>
      </c>
      <c r="F119" s="267" t="str">
        <f t="shared" si="1"/>
        <v>SI</v>
      </c>
      <c r="G119" s="174"/>
      <c r="H119" s="267" t="str">
        <f>Pedido!$B$54</f>
        <v>Casa china</v>
      </c>
      <c r="I119" s="267">
        <f>Pedido!$A$54</f>
        <v>8</v>
      </c>
    </row>
    <row r="120" spans="1:9" ht="12.75" customHeight="1" x14ac:dyDescent="0.2">
      <c r="A120" s="174"/>
      <c r="B120" s="174" t="s">
        <v>247</v>
      </c>
      <c r="C120" s="268">
        <f>IF(ISTEXT(Pedido!S54),0,Pedido!S54)</f>
        <v>0</v>
      </c>
      <c r="D120" s="268">
        <f t="shared" si="25"/>
        <v>0</v>
      </c>
      <c r="E120" s="268">
        <f>IF(ISTEXT(Pedido!S54),Pedido!S54,0)</f>
        <v>0</v>
      </c>
      <c r="F120" s="267" t="str">
        <f t="shared" si="1"/>
        <v>NO</v>
      </c>
      <c r="G120" s="174"/>
      <c r="H120" s="267" t="str">
        <f>Pedido!$B$54</f>
        <v>Casa china</v>
      </c>
      <c r="I120" s="267">
        <f>Pedido!$A$54</f>
        <v>8</v>
      </c>
    </row>
    <row r="121" spans="1:9" ht="12.75" customHeight="1" x14ac:dyDescent="0.2">
      <c r="A121" s="174"/>
      <c r="B121" s="174" t="s">
        <v>248</v>
      </c>
      <c r="C121" s="268">
        <f>IF(ISTEXT(Pedido!T54),0,Pedido!T54)</f>
        <v>6</v>
      </c>
      <c r="D121" s="268">
        <f>IF(MOD(C121,6)=0,C121/6,"INCOMPLETO")</f>
        <v>1</v>
      </c>
      <c r="E121" s="174">
        <f>IF(ISTEXT(Pedido!T54),Pedido!T54,0)</f>
        <v>0</v>
      </c>
      <c r="F121" s="267" t="str">
        <f t="shared" si="1"/>
        <v>SI</v>
      </c>
      <c r="G121" s="174"/>
      <c r="H121" s="267" t="str">
        <f>Pedido!$B$54</f>
        <v>Casa china</v>
      </c>
      <c r="I121" s="267">
        <f>Pedido!$A$54</f>
        <v>8</v>
      </c>
    </row>
    <row r="122" spans="1:9" ht="12.75" customHeight="1" x14ac:dyDescent="0.2">
      <c r="A122" s="174"/>
      <c r="B122" s="174" t="s">
        <v>249</v>
      </c>
      <c r="C122" s="268">
        <f>+Pedido!C54</f>
        <v>12</v>
      </c>
      <c r="D122" s="268">
        <f t="shared" ref="D122:D135" si="26">IF(MOD(C122,12)=0,C122/12,"INCOMPLETO")</f>
        <v>1</v>
      </c>
      <c r="E122" s="268"/>
      <c r="F122" s="267" t="str">
        <f t="shared" si="1"/>
        <v>SI</v>
      </c>
      <c r="G122" s="174"/>
      <c r="H122" s="267" t="str">
        <f>+H118</f>
        <v>Casa china</v>
      </c>
      <c r="I122" s="174">
        <f t="shared" ref="I122:I124" si="27">+$I$104</f>
        <v>8</v>
      </c>
    </row>
    <row r="123" spans="1:9" ht="12.75" customHeight="1" x14ac:dyDescent="0.2">
      <c r="A123" s="174"/>
      <c r="B123" s="174" t="s">
        <v>250</v>
      </c>
      <c r="C123" s="268">
        <f>+Pedido!D54</f>
        <v>12</v>
      </c>
      <c r="D123" s="268">
        <f t="shared" si="26"/>
        <v>1</v>
      </c>
      <c r="E123" s="268"/>
      <c r="F123" s="267" t="str">
        <f t="shared" si="1"/>
        <v>SI</v>
      </c>
      <c r="G123" s="174"/>
      <c r="H123" s="267" t="str">
        <f t="shared" ref="H123:H124" si="28">+H122</f>
        <v>Casa china</v>
      </c>
      <c r="I123" s="174">
        <f t="shared" si="27"/>
        <v>8</v>
      </c>
    </row>
    <row r="124" spans="1:9" ht="12.75" customHeight="1" x14ac:dyDescent="0.2">
      <c r="A124" s="174"/>
      <c r="B124" s="174" t="s">
        <v>251</v>
      </c>
      <c r="C124" s="268">
        <f>+Pedido!E54</f>
        <v>12</v>
      </c>
      <c r="D124" s="268">
        <f t="shared" si="26"/>
        <v>1</v>
      </c>
      <c r="E124" s="268"/>
      <c r="F124" s="267" t="str">
        <f t="shared" si="1"/>
        <v>SI</v>
      </c>
      <c r="G124" s="174"/>
      <c r="H124" s="267" t="str">
        <f t="shared" si="28"/>
        <v>Casa china</v>
      </c>
      <c r="I124" s="174">
        <f t="shared" si="27"/>
        <v>8</v>
      </c>
    </row>
    <row r="125" spans="1:9" ht="12.75" customHeight="1" x14ac:dyDescent="0.2">
      <c r="A125" s="174"/>
      <c r="B125" s="174" t="s">
        <v>232</v>
      </c>
      <c r="C125" s="268">
        <f>IF(ISTEXT(Pedido!F$55),0,Pedido!F$55)</f>
        <v>0</v>
      </c>
      <c r="D125" s="268">
        <f t="shared" si="26"/>
        <v>0</v>
      </c>
      <c r="E125" s="267">
        <f>IF(ISTEXT(Pedido!F74),Pedido!F74,0)</f>
        <v>0</v>
      </c>
      <c r="F125" s="267" t="str">
        <f t="shared" si="1"/>
        <v>NO</v>
      </c>
      <c r="G125" s="174"/>
      <c r="H125" s="174" t="str">
        <f t="shared" ref="H125:H129" si="29">+H$130</f>
        <v>Rafa E</v>
      </c>
      <c r="I125" s="174" t="str">
        <f>+Pedido!A$55</f>
        <v>RET</v>
      </c>
    </row>
    <row r="126" spans="1:9" ht="12.75" customHeight="1" x14ac:dyDescent="0.2">
      <c r="A126" s="174"/>
      <c r="B126" s="174" t="s">
        <v>233</v>
      </c>
      <c r="C126" s="269">
        <f>IF(ISTEXT(Pedido!H55),0,Pedido!H55)</f>
        <v>12</v>
      </c>
      <c r="D126" s="268">
        <f t="shared" si="26"/>
        <v>1</v>
      </c>
      <c r="E126" s="267">
        <f>IF(ISTEXT(Pedido!H55),Pedido!H55,0)</f>
        <v>0</v>
      </c>
      <c r="F126" s="267" t="str">
        <f t="shared" si="1"/>
        <v>SI</v>
      </c>
      <c r="G126" s="174"/>
      <c r="H126" s="174" t="str">
        <f t="shared" si="29"/>
        <v>Rafa E</v>
      </c>
      <c r="I126" s="174" t="str">
        <f>+Pedido!A$55</f>
        <v>RET</v>
      </c>
    </row>
    <row r="127" spans="1:9" ht="12.75" customHeight="1" x14ac:dyDescent="0.2">
      <c r="A127" s="174"/>
      <c r="B127" s="174" t="s">
        <v>234</v>
      </c>
      <c r="C127" s="269">
        <f>IF(ISTEXT(Pedido!I55),0,Pedido!I55)</f>
        <v>0</v>
      </c>
      <c r="D127" s="268">
        <f t="shared" si="26"/>
        <v>0</v>
      </c>
      <c r="E127" s="174">
        <f>IF(ISTEXT(Pedido!I55),Pedido!I55,0)</f>
        <v>0</v>
      </c>
      <c r="F127" s="267" t="str">
        <f t="shared" si="1"/>
        <v>NO</v>
      </c>
      <c r="G127" s="174"/>
      <c r="H127" s="174" t="str">
        <f t="shared" si="29"/>
        <v>Rafa E</v>
      </c>
      <c r="I127" s="174" t="str">
        <f>+Pedido!A$55</f>
        <v>RET</v>
      </c>
    </row>
    <row r="128" spans="1:9" ht="12.75" customHeight="1" x14ac:dyDescent="0.2">
      <c r="A128" s="174"/>
      <c r="B128" s="174" t="s">
        <v>235</v>
      </c>
      <c r="C128" s="269">
        <f>IF(ISTEXT(Pedido!G55),0,Pedido!G55)</f>
        <v>0</v>
      </c>
      <c r="D128" s="268">
        <f t="shared" si="26"/>
        <v>0</v>
      </c>
      <c r="E128" s="174">
        <f>IF(ISTEXT(Pedido!G55),Pedido!G55,0)</f>
        <v>0</v>
      </c>
      <c r="F128" s="267" t="str">
        <f t="shared" si="1"/>
        <v>NO</v>
      </c>
      <c r="G128" s="174"/>
      <c r="H128" s="174" t="str">
        <f t="shared" si="29"/>
        <v>Rafa E</v>
      </c>
      <c r="I128" s="174" t="str">
        <f>+Pedido!A$55</f>
        <v>RET</v>
      </c>
    </row>
    <row r="129" spans="1:11" ht="12.75" customHeight="1" x14ac:dyDescent="0.2">
      <c r="A129" s="174"/>
      <c r="B129" s="174" t="s">
        <v>236</v>
      </c>
      <c r="C129" s="269">
        <f>IF(ISTEXT(Pedido!P55),0,Pedido!P55)</f>
        <v>0</v>
      </c>
      <c r="D129" s="268">
        <f t="shared" si="26"/>
        <v>0</v>
      </c>
      <c r="E129" s="174">
        <f>IF(ISTEXT(Pedido!P55),Pedido!P55,0)</f>
        <v>0</v>
      </c>
      <c r="F129" s="267" t="str">
        <f t="shared" si="1"/>
        <v>NO</v>
      </c>
      <c r="G129" s="174"/>
      <c r="H129" s="174" t="str">
        <f t="shared" si="29"/>
        <v>Rafa E</v>
      </c>
      <c r="I129" s="174" t="str">
        <f>+Pedido!A$55</f>
        <v>RET</v>
      </c>
    </row>
    <row r="130" spans="1:11" ht="12.75" customHeight="1" x14ac:dyDescent="0.2">
      <c r="A130" s="174"/>
      <c r="B130" s="174" t="s">
        <v>237</v>
      </c>
      <c r="C130" s="269">
        <f>IF(ISTEXT(Pedido!O55),0,Pedido!O55)</f>
        <v>0</v>
      </c>
      <c r="D130" s="268">
        <f t="shared" si="26"/>
        <v>0</v>
      </c>
      <c r="E130" s="174">
        <f>IF(ISTEXT(Pedido!O55),Pedido!O55,0)</f>
        <v>0</v>
      </c>
      <c r="F130" s="267" t="str">
        <f t="shared" si="1"/>
        <v>NO</v>
      </c>
      <c r="G130" s="174"/>
      <c r="H130" s="174" t="str">
        <f>+Pedido!B55</f>
        <v>Rafa E</v>
      </c>
      <c r="I130" s="174" t="str">
        <f>+Pedido!A$55</f>
        <v>RET</v>
      </c>
    </row>
    <row r="131" spans="1:11" ht="12.75" customHeight="1" x14ac:dyDescent="0.2">
      <c r="A131" s="174"/>
      <c r="B131" s="174" t="s">
        <v>238</v>
      </c>
      <c r="C131" s="269">
        <f>IF(ISTEXT(Pedido!N55),0,Pedido!N55)</f>
        <v>0</v>
      </c>
      <c r="D131" s="268">
        <f t="shared" si="26"/>
        <v>0</v>
      </c>
      <c r="E131" s="174">
        <f>IF(ISTEXT(Pedido!N55),Pedido!N55,0)</f>
        <v>0</v>
      </c>
      <c r="F131" s="267" t="str">
        <f t="shared" si="1"/>
        <v>NO</v>
      </c>
      <c r="G131" s="174"/>
      <c r="H131" s="174" t="str">
        <f t="shared" ref="H131:H142" si="30">+H$130</f>
        <v>Rafa E</v>
      </c>
      <c r="I131" s="174">
        <f t="shared" ref="I131:I132" si="31">+$I$104</f>
        <v>8</v>
      </c>
    </row>
    <row r="132" spans="1:11" ht="12.75" customHeight="1" x14ac:dyDescent="0.2">
      <c r="A132" s="174"/>
      <c r="B132" s="174" t="s">
        <v>239</v>
      </c>
      <c r="C132" s="269">
        <f>IF(ISTEXT(Pedido!J55),0,Pedido!J55)</f>
        <v>0</v>
      </c>
      <c r="D132" s="268">
        <f t="shared" si="26"/>
        <v>0</v>
      </c>
      <c r="E132" s="174">
        <f>IF(ISTEXT(Pedido!J55),Pedido!J55,0)</f>
        <v>0</v>
      </c>
      <c r="F132" s="267" t="str">
        <f t="shared" si="1"/>
        <v>NO</v>
      </c>
      <c r="G132" s="174"/>
      <c r="H132" s="174" t="str">
        <f t="shared" si="30"/>
        <v>Rafa E</v>
      </c>
      <c r="I132" s="174">
        <f t="shared" si="31"/>
        <v>8</v>
      </c>
    </row>
    <row r="133" spans="1:11" ht="12.75" customHeight="1" x14ac:dyDescent="0.2">
      <c r="A133" s="174"/>
      <c r="B133" s="174" t="s">
        <v>240</v>
      </c>
      <c r="C133" s="269">
        <f>IF(ISTEXT(Pedido!L55),0,Pedido!L55)</f>
        <v>0</v>
      </c>
      <c r="D133" s="268">
        <f t="shared" si="26"/>
        <v>0</v>
      </c>
      <c r="E133" s="174">
        <f>IF(ISTEXT(Pedido!L55),Pedido!L55,0)</f>
        <v>0</v>
      </c>
      <c r="F133" s="267" t="str">
        <f t="shared" si="1"/>
        <v>NO</v>
      </c>
      <c r="G133" s="174"/>
      <c r="H133" s="174" t="str">
        <f t="shared" si="30"/>
        <v>Rafa E</v>
      </c>
      <c r="I133" s="174" t="str">
        <f>+Pedido!A$55</f>
        <v>RET</v>
      </c>
    </row>
    <row r="134" spans="1:11" ht="12.75" customHeight="1" x14ac:dyDescent="0.2">
      <c r="A134" s="174"/>
      <c r="B134" s="174" t="s">
        <v>241</v>
      </c>
      <c r="C134" s="269">
        <f>IF(ISTEXT(Pedido!M55),0,Pedido!M55)</f>
        <v>0</v>
      </c>
      <c r="D134" s="268">
        <f t="shared" si="26"/>
        <v>0</v>
      </c>
      <c r="E134" s="174">
        <f>IF(ISTEXT(Pedido!M55),Pedido!M55,0)</f>
        <v>0</v>
      </c>
      <c r="F134" s="267" t="str">
        <f t="shared" si="1"/>
        <v>NO</v>
      </c>
      <c r="G134" s="174"/>
      <c r="H134" s="174" t="str">
        <f t="shared" si="30"/>
        <v>Rafa E</v>
      </c>
      <c r="I134" s="174" t="str">
        <f>+Pedido!A$55</f>
        <v>RET</v>
      </c>
    </row>
    <row r="135" spans="1:11" ht="12.75" customHeight="1" x14ac:dyDescent="0.2">
      <c r="A135" s="174"/>
      <c r="B135" s="174" t="s">
        <v>242</v>
      </c>
      <c r="C135" s="269">
        <f>IF(ISTEXT(Pedido!K55),0,Pedido!K55)</f>
        <v>0</v>
      </c>
      <c r="D135" s="268">
        <f t="shared" si="26"/>
        <v>0</v>
      </c>
      <c r="E135" s="174">
        <f>IF(ISTEXT(Pedido!K55),Pedido!K55,0)</f>
        <v>0</v>
      </c>
      <c r="F135" s="267" t="str">
        <f t="shared" si="1"/>
        <v>NO</v>
      </c>
      <c r="G135" s="174"/>
      <c r="H135" s="174" t="str">
        <f t="shared" si="30"/>
        <v>Rafa E</v>
      </c>
      <c r="I135" s="174" t="str">
        <f>+Pedido!A$55</f>
        <v>RET</v>
      </c>
    </row>
    <row r="136" spans="1:11" ht="12.75" customHeight="1" x14ac:dyDescent="0.2">
      <c r="A136" s="174"/>
      <c r="B136" s="174" t="s">
        <v>243</v>
      </c>
      <c r="C136" s="269">
        <f>Pedido!Y55</f>
        <v>0</v>
      </c>
      <c r="D136" s="268"/>
      <c r="E136" s="174"/>
      <c r="F136" s="267" t="str">
        <f t="shared" si="1"/>
        <v>NO</v>
      </c>
      <c r="G136" s="174"/>
      <c r="H136" s="174" t="str">
        <f t="shared" si="30"/>
        <v>Rafa E</v>
      </c>
      <c r="I136" s="174" t="str">
        <f>+Pedido!A$55</f>
        <v>RET</v>
      </c>
    </row>
    <row r="137" spans="1:11" ht="12.75" customHeight="1" x14ac:dyDescent="0.2">
      <c r="A137" s="174"/>
      <c r="B137" s="174" t="s">
        <v>244</v>
      </c>
      <c r="C137" s="269">
        <f>Pedido!Z55</f>
        <v>0</v>
      </c>
      <c r="D137" s="268"/>
      <c r="E137" s="174"/>
      <c r="F137" s="267" t="str">
        <f t="shared" si="1"/>
        <v>NO</v>
      </c>
      <c r="G137" s="174"/>
      <c r="H137" s="174" t="str">
        <f t="shared" si="30"/>
        <v>Rafa E</v>
      </c>
      <c r="I137" s="174" t="str">
        <f>+Pedido!A$55</f>
        <v>RET</v>
      </c>
    </row>
    <row r="138" spans="1:11" ht="12.75" customHeight="1" x14ac:dyDescent="0.2">
      <c r="A138" s="174"/>
      <c r="B138" s="174" t="s">
        <v>245</v>
      </c>
      <c r="C138" s="269">
        <f>Pedido!AA55</f>
        <v>0</v>
      </c>
      <c r="D138" s="268"/>
      <c r="E138" s="174"/>
      <c r="F138" s="267" t="str">
        <f t="shared" si="1"/>
        <v>NO</v>
      </c>
      <c r="G138" s="174"/>
      <c r="H138" s="174" t="str">
        <f t="shared" si="30"/>
        <v>Rafa E</v>
      </c>
      <c r="I138" s="174" t="str">
        <f>+Pedido!A$55</f>
        <v>RET</v>
      </c>
      <c r="J138" s="255"/>
      <c r="K138" s="255"/>
    </row>
    <row r="139" spans="1:11" ht="12.75" customHeight="1" x14ac:dyDescent="0.2">
      <c r="A139" s="174"/>
      <c r="B139" s="174" t="s">
        <v>249</v>
      </c>
      <c r="C139" s="268">
        <f>+Pedido!C55</f>
        <v>0</v>
      </c>
      <c r="D139" s="268">
        <f t="shared" ref="D139:D141" si="32">IF(MOD(C139,12)=0,C139/12,"INCOMPLETO")</f>
        <v>0</v>
      </c>
      <c r="E139" s="268"/>
      <c r="F139" s="267" t="str">
        <f t="shared" si="1"/>
        <v>NO</v>
      </c>
      <c r="G139" s="174"/>
      <c r="H139" s="174" t="str">
        <f t="shared" si="30"/>
        <v>Rafa E</v>
      </c>
      <c r="I139" s="174" t="str">
        <f>+Pedido!A$55</f>
        <v>RET</v>
      </c>
    </row>
    <row r="140" spans="1:11" ht="12.75" customHeight="1" x14ac:dyDescent="0.2">
      <c r="A140" s="174"/>
      <c r="B140" s="174" t="s">
        <v>250</v>
      </c>
      <c r="C140" s="268">
        <f>+Pedido!D55</f>
        <v>0</v>
      </c>
      <c r="D140" s="268">
        <f t="shared" si="32"/>
        <v>0</v>
      </c>
      <c r="E140" s="268"/>
      <c r="F140" s="267" t="str">
        <f t="shared" si="1"/>
        <v>NO</v>
      </c>
      <c r="G140" s="174"/>
      <c r="H140" s="174" t="str">
        <f t="shared" si="30"/>
        <v>Rafa E</v>
      </c>
      <c r="I140" s="174" t="str">
        <f>+Pedido!A$55</f>
        <v>RET</v>
      </c>
    </row>
    <row r="141" spans="1:11" ht="12.75" customHeight="1" x14ac:dyDescent="0.2">
      <c r="A141" s="174"/>
      <c r="B141" s="174" t="s">
        <v>251</v>
      </c>
      <c r="C141" s="268">
        <f>+Pedido!E55</f>
        <v>0</v>
      </c>
      <c r="D141" s="268">
        <f t="shared" si="32"/>
        <v>0</v>
      </c>
      <c r="E141" s="268"/>
      <c r="F141" s="267" t="str">
        <f t="shared" si="1"/>
        <v>NO</v>
      </c>
      <c r="G141" s="174"/>
      <c r="H141" s="174" t="str">
        <f t="shared" si="30"/>
        <v>Rafa E</v>
      </c>
      <c r="I141" s="174" t="str">
        <f>+Pedido!A$55</f>
        <v>RET</v>
      </c>
    </row>
    <row r="142" spans="1:11" ht="12.75" customHeight="1" x14ac:dyDescent="0.2">
      <c r="A142" s="174"/>
      <c r="B142" s="174" t="s">
        <v>227</v>
      </c>
      <c r="C142" s="269">
        <v>0</v>
      </c>
      <c r="D142" s="268"/>
      <c r="E142" s="269">
        <f>+Pedido!Q55</f>
        <v>0</v>
      </c>
      <c r="F142" s="267" t="str">
        <f t="shared" si="1"/>
        <v>NO</v>
      </c>
      <c r="G142" s="174"/>
      <c r="H142" s="174" t="str">
        <f t="shared" si="30"/>
        <v>Rafa E</v>
      </c>
      <c r="I142" s="174" t="str">
        <f>+Pedido!A$55</f>
        <v>RET</v>
      </c>
    </row>
    <row r="143" spans="1:11" ht="12.75" customHeight="1" x14ac:dyDescent="0.2">
      <c r="A143" s="174"/>
      <c r="B143" s="174" t="s">
        <v>246</v>
      </c>
      <c r="C143" s="268">
        <f>IF(ISTEXT(Pedido!R55),0,Pedido!R55)</f>
        <v>0</v>
      </c>
      <c r="D143" s="268">
        <f t="shared" ref="D143:D144" si="33">IF(MOD(C143,12)=0,C143/12,"INCOMPLETO")</f>
        <v>0</v>
      </c>
      <c r="E143" s="268">
        <f>IF(ISTEXT(Pedido!R55),Pedido!R55,0)</f>
        <v>0</v>
      </c>
      <c r="F143" s="267" t="str">
        <f t="shared" si="1"/>
        <v>NO</v>
      </c>
      <c r="G143" s="174"/>
      <c r="H143" s="267" t="str">
        <f>Pedido!$B$55</f>
        <v>Rafa E</v>
      </c>
      <c r="I143" s="267" t="str">
        <f>Pedido!$A$55</f>
        <v>RET</v>
      </c>
    </row>
    <row r="144" spans="1:11" ht="12.75" customHeight="1" x14ac:dyDescent="0.2">
      <c r="A144" s="174"/>
      <c r="B144" s="174" t="s">
        <v>247</v>
      </c>
      <c r="C144" s="268">
        <f>IF(ISTEXT(Pedido!S55),0,Pedido!S55)</f>
        <v>0</v>
      </c>
      <c r="D144" s="268">
        <f t="shared" si="33"/>
        <v>0</v>
      </c>
      <c r="E144" s="268">
        <f>IF(ISTEXT(Pedido!S55),Pedido!S55,0)</f>
        <v>0</v>
      </c>
      <c r="F144" s="267" t="str">
        <f t="shared" si="1"/>
        <v>NO</v>
      </c>
      <c r="G144" s="174"/>
      <c r="H144" s="267" t="str">
        <f>Pedido!$B$55</f>
        <v>Rafa E</v>
      </c>
      <c r="I144" s="267">
        <f>Pedido!$A$54</f>
        <v>8</v>
      </c>
    </row>
    <row r="145" spans="1:9" ht="12.75" customHeight="1" x14ac:dyDescent="0.2">
      <c r="A145" s="174"/>
      <c r="B145" s="174" t="s">
        <v>248</v>
      </c>
      <c r="C145" s="268">
        <f>IF(ISTEXT(Pedido!T55),0,Pedido!T55)</f>
        <v>0</v>
      </c>
      <c r="D145" s="268">
        <f>IF(MOD(C145,6)=0,C145/6,"INCOMPLETO")</f>
        <v>0</v>
      </c>
      <c r="E145" s="174">
        <f>IF(ISTEXT(Pedido!T55),Pedido!T55,0)</f>
        <v>0</v>
      </c>
      <c r="F145" s="267" t="str">
        <f t="shared" si="1"/>
        <v>NO</v>
      </c>
      <c r="G145" s="174"/>
      <c r="H145" s="267" t="str">
        <f>Pedido!$B$55</f>
        <v>Rafa E</v>
      </c>
      <c r="I145" s="267" t="str">
        <f>Pedido!$A$55</f>
        <v>RET</v>
      </c>
    </row>
    <row r="146" spans="1:9" ht="12.75" customHeight="1" x14ac:dyDescent="0.2">
      <c r="A146" s="174"/>
      <c r="B146" s="174" t="s">
        <v>232</v>
      </c>
      <c r="C146" s="268">
        <f>IF(ISTEXT(Pedido!F57),0,Pedido!F57)</f>
        <v>1200</v>
      </c>
      <c r="D146" s="268">
        <f t="shared" ref="D146:D156" si="34">IF(MOD(C146,12)=0,C146/12,"INCOMPLETO")</f>
        <v>100</v>
      </c>
      <c r="E146" s="267">
        <f>IF(ISTEXT(Pedido!F57),Pedido!F57,0)</f>
        <v>0</v>
      </c>
      <c r="F146" s="267" t="str">
        <f t="shared" si="1"/>
        <v>SI</v>
      </c>
      <c r="G146" s="174"/>
      <c r="H146" s="174" t="str">
        <f>Pedido!B57</f>
        <v>DÍA VTE LOPEZ</v>
      </c>
      <c r="I146" s="174">
        <f>Pedido!A57</f>
        <v>9</v>
      </c>
    </row>
    <row r="147" spans="1:9" ht="12.75" customHeight="1" x14ac:dyDescent="0.2">
      <c r="A147" s="174"/>
      <c r="B147" s="174" t="s">
        <v>233</v>
      </c>
      <c r="C147" s="269">
        <f>IF(ISTEXT(Pedido!H57),0,Pedido!H57)</f>
        <v>0</v>
      </c>
      <c r="D147" s="268">
        <f t="shared" si="34"/>
        <v>0</v>
      </c>
      <c r="E147" s="267">
        <f>IF(ISTEXT(Pedido!H57),Pedido!H57,0)</f>
        <v>0</v>
      </c>
      <c r="F147" s="267" t="str">
        <f t="shared" si="1"/>
        <v>NO</v>
      </c>
      <c r="G147" s="174"/>
      <c r="H147" s="174" t="str">
        <f t="shared" ref="H147:H162" si="35">$H$146</f>
        <v>DÍA VTE LOPEZ</v>
      </c>
      <c r="I147" s="174">
        <f t="shared" ref="I147:I162" si="36">+$I$146</f>
        <v>9</v>
      </c>
    </row>
    <row r="148" spans="1:9" ht="12.75" customHeight="1" x14ac:dyDescent="0.2">
      <c r="A148" s="174"/>
      <c r="B148" s="174" t="s">
        <v>234</v>
      </c>
      <c r="C148" s="269">
        <f>IF(ISTEXT(Pedido!I57),0,Pedido!I57)</f>
        <v>0</v>
      </c>
      <c r="D148" s="268">
        <f t="shared" si="34"/>
        <v>0</v>
      </c>
      <c r="E148" s="174">
        <f>IF(ISTEXT(Pedido!I57),Pedido!I57,0)</f>
        <v>0</v>
      </c>
      <c r="F148" s="267" t="str">
        <f t="shared" si="1"/>
        <v>NO</v>
      </c>
      <c r="G148" s="174"/>
      <c r="H148" s="174" t="str">
        <f t="shared" si="35"/>
        <v>DÍA VTE LOPEZ</v>
      </c>
      <c r="I148" s="174">
        <f t="shared" si="36"/>
        <v>9</v>
      </c>
    </row>
    <row r="149" spans="1:9" ht="12.75" customHeight="1" x14ac:dyDescent="0.2">
      <c r="A149" s="174"/>
      <c r="B149" s="174" t="s">
        <v>235</v>
      </c>
      <c r="C149" s="269">
        <f>IF(ISTEXT(Pedido!G57),0,Pedido!G57)</f>
        <v>1680</v>
      </c>
      <c r="D149" s="268">
        <f t="shared" si="34"/>
        <v>140</v>
      </c>
      <c r="E149" s="174">
        <f>IF(ISTEXT(Pedido!G57),Pedido!G57,0)</f>
        <v>0</v>
      </c>
      <c r="F149" s="267" t="str">
        <f t="shared" si="1"/>
        <v>SI</v>
      </c>
      <c r="G149" s="174"/>
      <c r="H149" s="174" t="str">
        <f t="shared" si="35"/>
        <v>DÍA VTE LOPEZ</v>
      </c>
      <c r="I149" s="174">
        <f t="shared" si="36"/>
        <v>9</v>
      </c>
    </row>
    <row r="150" spans="1:9" ht="12.75" customHeight="1" x14ac:dyDescent="0.2">
      <c r="A150" s="174"/>
      <c r="B150" s="174" t="s">
        <v>236</v>
      </c>
      <c r="C150" s="269">
        <f>IF(ISTEXT(Pedido!P57),0,Pedido!P57)</f>
        <v>0</v>
      </c>
      <c r="D150" s="268">
        <f t="shared" si="34"/>
        <v>0</v>
      </c>
      <c r="E150" s="174">
        <f>IF(ISTEXT(Pedido!P57),Pedido!P57,0)</f>
        <v>0</v>
      </c>
      <c r="F150" s="267" t="str">
        <f t="shared" si="1"/>
        <v>NO</v>
      </c>
      <c r="G150" s="174"/>
      <c r="H150" s="174" t="str">
        <f t="shared" si="35"/>
        <v>DÍA VTE LOPEZ</v>
      </c>
      <c r="I150" s="174">
        <f t="shared" si="36"/>
        <v>9</v>
      </c>
    </row>
    <row r="151" spans="1:9" ht="12.75" customHeight="1" x14ac:dyDescent="0.2">
      <c r="A151" s="174"/>
      <c r="B151" s="174" t="s">
        <v>237</v>
      </c>
      <c r="C151" s="269">
        <f>IF(ISTEXT(Pedido!O57),0,Pedido!O57)</f>
        <v>0</v>
      </c>
      <c r="D151" s="268">
        <f t="shared" si="34"/>
        <v>0</v>
      </c>
      <c r="E151" s="174">
        <f>IF(ISTEXT(Pedido!O57),Pedido!O57,0)</f>
        <v>0</v>
      </c>
      <c r="F151" s="267" t="str">
        <f t="shared" si="1"/>
        <v>NO</v>
      </c>
      <c r="G151" s="174"/>
      <c r="H151" s="174" t="str">
        <f t="shared" si="35"/>
        <v>DÍA VTE LOPEZ</v>
      </c>
      <c r="I151" s="174">
        <f t="shared" si="36"/>
        <v>9</v>
      </c>
    </row>
    <row r="152" spans="1:9" ht="12.75" customHeight="1" x14ac:dyDescent="0.2">
      <c r="A152" s="174"/>
      <c r="B152" s="174" t="s">
        <v>238</v>
      </c>
      <c r="C152" s="269">
        <f>IF(ISTEXT(Pedido!N57),0,Pedido!N57)</f>
        <v>0</v>
      </c>
      <c r="D152" s="268">
        <f t="shared" si="34"/>
        <v>0</v>
      </c>
      <c r="E152" s="174">
        <f>IF(ISTEXT(Pedido!N57),Pedido!N57,0)</f>
        <v>0</v>
      </c>
      <c r="F152" s="267" t="str">
        <f t="shared" si="1"/>
        <v>NO</v>
      </c>
      <c r="G152" s="174"/>
      <c r="H152" s="174" t="str">
        <f t="shared" si="35"/>
        <v>DÍA VTE LOPEZ</v>
      </c>
      <c r="I152" s="174">
        <f t="shared" si="36"/>
        <v>9</v>
      </c>
    </row>
    <row r="153" spans="1:9" ht="12.75" customHeight="1" x14ac:dyDescent="0.2">
      <c r="A153" s="174"/>
      <c r="B153" s="174" t="s">
        <v>239</v>
      </c>
      <c r="C153" s="269">
        <f>IF(ISTEXT(Pedido!J57),0,Pedido!J57)</f>
        <v>1200</v>
      </c>
      <c r="D153" s="268">
        <f t="shared" si="34"/>
        <v>100</v>
      </c>
      <c r="E153" s="174">
        <f>IF(ISTEXT(Pedido!J57),Pedido!J57,0)</f>
        <v>0</v>
      </c>
      <c r="F153" s="267" t="str">
        <f t="shared" si="1"/>
        <v>SI</v>
      </c>
      <c r="G153" s="174"/>
      <c r="H153" s="174" t="str">
        <f t="shared" si="35"/>
        <v>DÍA VTE LOPEZ</v>
      </c>
      <c r="I153" s="174">
        <f t="shared" si="36"/>
        <v>9</v>
      </c>
    </row>
    <row r="154" spans="1:9" ht="12.75" customHeight="1" x14ac:dyDescent="0.2">
      <c r="A154" s="174"/>
      <c r="B154" s="174" t="s">
        <v>240</v>
      </c>
      <c r="C154" s="269">
        <f>IF(ISTEXT(Pedido!L57),0,Pedido!L57)</f>
        <v>0</v>
      </c>
      <c r="D154" s="268">
        <f t="shared" si="34"/>
        <v>0</v>
      </c>
      <c r="E154" s="174">
        <f>IF(ISTEXT(Pedido!L57),Pedido!L57,0)</f>
        <v>0</v>
      </c>
      <c r="F154" s="267" t="str">
        <f t="shared" si="1"/>
        <v>NO</v>
      </c>
      <c r="G154" s="174"/>
      <c r="H154" s="174" t="str">
        <f t="shared" si="35"/>
        <v>DÍA VTE LOPEZ</v>
      </c>
      <c r="I154" s="174">
        <f t="shared" si="36"/>
        <v>9</v>
      </c>
    </row>
    <row r="155" spans="1:9" ht="12.75" customHeight="1" x14ac:dyDescent="0.2">
      <c r="A155" s="174"/>
      <c r="B155" s="174" t="s">
        <v>241</v>
      </c>
      <c r="C155" s="269">
        <f>IF(ISTEXT(Pedido!M57),0,Pedido!M57)</f>
        <v>0</v>
      </c>
      <c r="D155" s="268">
        <f t="shared" si="34"/>
        <v>0</v>
      </c>
      <c r="E155" s="174">
        <f>IF(ISTEXT(Pedido!M57),Pedido!M57,0)</f>
        <v>0</v>
      </c>
      <c r="F155" s="267" t="str">
        <f t="shared" si="1"/>
        <v>NO</v>
      </c>
      <c r="G155" s="174"/>
      <c r="H155" s="174" t="str">
        <f t="shared" si="35"/>
        <v>DÍA VTE LOPEZ</v>
      </c>
      <c r="I155" s="174">
        <f t="shared" si="36"/>
        <v>9</v>
      </c>
    </row>
    <row r="156" spans="1:9" ht="12.75" customHeight="1" x14ac:dyDescent="0.2">
      <c r="A156" s="174"/>
      <c r="B156" s="174" t="s">
        <v>242</v>
      </c>
      <c r="C156" s="269">
        <f>IF(ISTEXT(Pedido!K57),0,Pedido!K57)</f>
        <v>0</v>
      </c>
      <c r="D156" s="268">
        <f t="shared" si="34"/>
        <v>0</v>
      </c>
      <c r="E156" s="174">
        <f>IF(ISTEXT(Pedido!K57),Pedido!K57,0)</f>
        <v>0</v>
      </c>
      <c r="F156" s="267" t="str">
        <f t="shared" si="1"/>
        <v>NO</v>
      </c>
      <c r="G156" s="174"/>
      <c r="H156" s="174" t="str">
        <f t="shared" si="35"/>
        <v>DÍA VTE LOPEZ</v>
      </c>
      <c r="I156" s="174">
        <f t="shared" si="36"/>
        <v>9</v>
      </c>
    </row>
    <row r="157" spans="1:9" ht="12.75" customHeight="1" x14ac:dyDescent="0.2">
      <c r="A157" s="174"/>
      <c r="B157" s="174" t="s">
        <v>243</v>
      </c>
      <c r="C157" s="269">
        <f>Pedido!Y57</f>
        <v>0</v>
      </c>
      <c r="D157" s="268"/>
      <c r="E157" s="174"/>
      <c r="F157" s="267" t="str">
        <f t="shared" si="1"/>
        <v>NO</v>
      </c>
      <c r="G157" s="174"/>
      <c r="H157" s="174" t="str">
        <f t="shared" si="35"/>
        <v>DÍA VTE LOPEZ</v>
      </c>
      <c r="I157" s="174">
        <f t="shared" si="36"/>
        <v>9</v>
      </c>
    </row>
    <row r="158" spans="1:9" ht="12.75" customHeight="1" x14ac:dyDescent="0.2">
      <c r="A158" s="174"/>
      <c r="B158" s="174" t="s">
        <v>244</v>
      </c>
      <c r="C158" s="269">
        <f>Pedido!Z57</f>
        <v>0</v>
      </c>
      <c r="D158" s="268"/>
      <c r="E158" s="174"/>
      <c r="F158" s="267" t="str">
        <f t="shared" si="1"/>
        <v>NO</v>
      </c>
      <c r="G158" s="174"/>
      <c r="H158" s="174" t="str">
        <f t="shared" si="35"/>
        <v>DÍA VTE LOPEZ</v>
      </c>
      <c r="I158" s="174">
        <f t="shared" si="36"/>
        <v>9</v>
      </c>
    </row>
    <row r="159" spans="1:9" ht="12.75" customHeight="1" x14ac:dyDescent="0.2">
      <c r="A159" s="174"/>
      <c r="B159" s="174" t="s">
        <v>227</v>
      </c>
      <c r="C159" s="269">
        <v>0</v>
      </c>
      <c r="D159" s="268"/>
      <c r="E159" s="269">
        <f>+Pedido!Q57</f>
        <v>0</v>
      </c>
      <c r="F159" s="267" t="str">
        <f t="shared" si="1"/>
        <v>NO</v>
      </c>
      <c r="G159" s="174"/>
      <c r="H159" s="174" t="str">
        <f t="shared" si="35"/>
        <v>DÍA VTE LOPEZ</v>
      </c>
      <c r="I159" s="174">
        <f t="shared" si="36"/>
        <v>9</v>
      </c>
    </row>
    <row r="160" spans="1:9" ht="12.75" customHeight="1" x14ac:dyDescent="0.2">
      <c r="A160" s="174"/>
      <c r="B160" s="174" t="s">
        <v>246</v>
      </c>
      <c r="C160" s="268">
        <f>IF(ISTEXT(Pedido!R57),0,Pedido!R57)</f>
        <v>1200</v>
      </c>
      <c r="D160" s="268">
        <f t="shared" ref="D160:D161" si="37">IF(MOD(C160,12)=0,C160/12,"INCOMPLETO")</f>
        <v>100</v>
      </c>
      <c r="E160" s="268">
        <f>IF(ISTEXT(Pedido!R57),Pedido!R57,0)</f>
        <v>0</v>
      </c>
      <c r="F160" s="267" t="str">
        <f t="shared" si="1"/>
        <v>SI</v>
      </c>
      <c r="G160" s="174"/>
      <c r="H160" s="174" t="str">
        <f t="shared" si="35"/>
        <v>DÍA VTE LOPEZ</v>
      </c>
      <c r="I160" s="174">
        <f t="shared" si="36"/>
        <v>9</v>
      </c>
    </row>
    <row r="161" spans="1:11" ht="12.75" customHeight="1" x14ac:dyDescent="0.2">
      <c r="A161" s="174"/>
      <c r="B161" s="174" t="s">
        <v>247</v>
      </c>
      <c r="C161" s="268">
        <f>IF(ISTEXT(Pedido!S57),0,Pedido!S57)</f>
        <v>0</v>
      </c>
      <c r="D161" s="268">
        <f t="shared" si="37"/>
        <v>0</v>
      </c>
      <c r="E161" s="268">
        <f>IF(ISTEXT(Pedido!S57),Pedido!S57,0)</f>
        <v>0</v>
      </c>
      <c r="F161" s="267" t="str">
        <f t="shared" si="1"/>
        <v>NO</v>
      </c>
      <c r="G161" s="174"/>
      <c r="H161" s="174" t="str">
        <f t="shared" si="35"/>
        <v>DÍA VTE LOPEZ</v>
      </c>
      <c r="I161" s="174">
        <f t="shared" si="36"/>
        <v>9</v>
      </c>
      <c r="J161" s="255"/>
      <c r="K161" s="255"/>
    </row>
    <row r="162" spans="1:11" ht="12.75" customHeight="1" x14ac:dyDescent="0.2">
      <c r="A162" s="174"/>
      <c r="B162" s="174" t="s">
        <v>248</v>
      </c>
      <c r="C162" s="268">
        <f>IF(ISTEXT(Pedido!T57),0,Pedido!T57)</f>
        <v>0</v>
      </c>
      <c r="D162" s="268">
        <f>IF(MOD(C162,6)=0,C162/6,"INCOMPLETO")</f>
        <v>0</v>
      </c>
      <c r="E162" s="174">
        <f>IF(ISTEXT(Pedido!T57),Pedido!T57,0)</f>
        <v>0</v>
      </c>
      <c r="F162" s="267" t="str">
        <f t="shared" si="1"/>
        <v>NO</v>
      </c>
      <c r="G162" s="174"/>
      <c r="H162" s="174" t="str">
        <f t="shared" si="35"/>
        <v>DÍA VTE LOPEZ</v>
      </c>
      <c r="I162" s="174">
        <f t="shared" si="36"/>
        <v>9</v>
      </c>
      <c r="J162" s="255"/>
      <c r="K162" s="255"/>
    </row>
    <row r="163" spans="1:11" ht="12.75" customHeight="1" x14ac:dyDescent="0.2">
      <c r="A163" s="174"/>
      <c r="B163" s="174" t="s">
        <v>249</v>
      </c>
      <c r="C163" s="268">
        <f>+Pedido!C57</f>
        <v>1200</v>
      </c>
      <c r="D163" s="268">
        <f t="shared" ref="D163:D165" si="38">IF(MOD(C163,12)=0,C163/12,"INCOMPLETO")</f>
        <v>100</v>
      </c>
      <c r="E163" s="268"/>
      <c r="F163" s="267" t="str">
        <f t="shared" si="1"/>
        <v>SI</v>
      </c>
      <c r="G163" s="174"/>
      <c r="H163" s="267" t="str">
        <f t="shared" ref="H163:I163" si="39">+H159</f>
        <v>DÍA VTE LOPEZ</v>
      </c>
      <c r="I163" s="267">
        <f t="shared" si="39"/>
        <v>9</v>
      </c>
      <c r="J163" s="255"/>
      <c r="K163" s="255"/>
    </row>
    <row r="164" spans="1:11" ht="12.75" customHeight="1" x14ac:dyDescent="0.2">
      <c r="A164" s="174"/>
      <c r="B164" s="174" t="s">
        <v>250</v>
      </c>
      <c r="C164" s="268">
        <f>+Pedido!D57</f>
        <v>0</v>
      </c>
      <c r="D164" s="268">
        <f t="shared" si="38"/>
        <v>0</v>
      </c>
      <c r="E164" s="268"/>
      <c r="F164" s="267" t="str">
        <f t="shared" si="1"/>
        <v>NO</v>
      </c>
      <c r="G164" s="174"/>
      <c r="H164" s="267" t="str">
        <f t="shared" ref="H164:H165" si="40">+H163</f>
        <v>DÍA VTE LOPEZ</v>
      </c>
      <c r="I164" s="267">
        <f>+I157</f>
        <v>9</v>
      </c>
      <c r="J164" s="255"/>
      <c r="K164" s="255"/>
    </row>
    <row r="165" spans="1:11" ht="12.75" customHeight="1" x14ac:dyDescent="0.2">
      <c r="A165" s="174"/>
      <c r="B165" s="174" t="s">
        <v>251</v>
      </c>
      <c r="C165" s="268">
        <f>+Pedido!E57</f>
        <v>1200</v>
      </c>
      <c r="D165" s="268">
        <f t="shared" si="38"/>
        <v>100</v>
      </c>
      <c r="E165" s="268"/>
      <c r="F165" s="267" t="str">
        <f t="shared" si="1"/>
        <v>SI</v>
      </c>
      <c r="G165" s="174"/>
      <c r="H165" s="267" t="str">
        <f t="shared" si="40"/>
        <v>DÍA VTE LOPEZ</v>
      </c>
      <c r="I165" s="267">
        <f>+I154</f>
        <v>9</v>
      </c>
      <c r="J165" s="255"/>
      <c r="K165" s="255"/>
    </row>
    <row r="166" spans="1:11" ht="12.75" customHeight="1" x14ac:dyDescent="0.2">
      <c r="A166" s="174"/>
      <c r="B166" s="174" t="s">
        <v>245</v>
      </c>
      <c r="C166" s="269">
        <f>Pedido!AA57</f>
        <v>0</v>
      </c>
      <c r="D166" s="268"/>
      <c r="E166" s="174"/>
      <c r="F166" s="267" t="str">
        <f t="shared" si="1"/>
        <v>NO</v>
      </c>
      <c r="G166" s="174"/>
      <c r="H166" s="174" t="str">
        <f>$H$146</f>
        <v>DÍA VTE LOPEZ</v>
      </c>
      <c r="I166" s="174">
        <f>+$I$146</f>
        <v>9</v>
      </c>
    </row>
    <row r="167" spans="1:11" ht="12.75" customHeight="1" x14ac:dyDescent="0.2">
      <c r="A167" s="174"/>
      <c r="B167" s="267" t="s">
        <v>232</v>
      </c>
      <c r="C167" s="268">
        <f>IF(ISTEXT(Pedido!F58),0,Pedido!F58)</f>
        <v>1200</v>
      </c>
      <c r="D167" s="268">
        <f t="shared" ref="D167:D177" si="41">IF(MOD(C167,12)=0,C167/12,"INCOMPLETO")</f>
        <v>100</v>
      </c>
      <c r="E167" s="267">
        <f>IF(ISTEXT(Pedido!F57),Pedido!F57,0)</f>
        <v>0</v>
      </c>
      <c r="F167" s="267" t="str">
        <f t="shared" si="1"/>
        <v>SI</v>
      </c>
      <c r="G167" s="174"/>
      <c r="H167" s="174" t="str">
        <f>+Pedido!B$58</f>
        <v>DIA BURZACO</v>
      </c>
      <c r="I167" s="174">
        <f>+Pedido!A$58</f>
        <v>9</v>
      </c>
      <c r="J167" s="255"/>
      <c r="K167" s="255"/>
    </row>
    <row r="168" spans="1:11" ht="12.75" customHeight="1" x14ac:dyDescent="0.2">
      <c r="A168" s="174"/>
      <c r="B168" s="174" t="s">
        <v>233</v>
      </c>
      <c r="C168" s="269">
        <f>IF(ISTEXT(Pedido!H58),0,Pedido!H58)</f>
        <v>0</v>
      </c>
      <c r="D168" s="268">
        <f t="shared" si="41"/>
        <v>0</v>
      </c>
      <c r="E168" s="267">
        <f>IF(ISTEXT(Pedido!H57),Pedido!H57,0)</f>
        <v>0</v>
      </c>
      <c r="F168" s="267" t="str">
        <f t="shared" si="1"/>
        <v>NO</v>
      </c>
      <c r="G168" s="174"/>
      <c r="H168" s="174" t="str">
        <f>+Pedido!B$58</f>
        <v>DIA BURZACO</v>
      </c>
      <c r="I168" s="174">
        <f>+Pedido!A$58</f>
        <v>9</v>
      </c>
      <c r="J168" s="255"/>
      <c r="K168" s="255"/>
    </row>
    <row r="169" spans="1:11" ht="12.75" customHeight="1" x14ac:dyDescent="0.2">
      <c r="A169" s="174"/>
      <c r="B169" s="174" t="s">
        <v>234</v>
      </c>
      <c r="C169" s="269">
        <f>IF(ISTEXT(Pedido!I58),0,Pedido!I58)</f>
        <v>0</v>
      </c>
      <c r="D169" s="268">
        <f t="shared" si="41"/>
        <v>0</v>
      </c>
      <c r="E169" s="174">
        <f>IF(ISTEXT(Pedido!I57),Pedido!I57,0)</f>
        <v>0</v>
      </c>
      <c r="F169" s="267" t="str">
        <f t="shared" si="1"/>
        <v>NO</v>
      </c>
      <c r="G169" s="174"/>
      <c r="H169" s="174" t="str">
        <f>+Pedido!B$58</f>
        <v>DIA BURZACO</v>
      </c>
      <c r="I169" s="174">
        <f>+Pedido!A$58</f>
        <v>9</v>
      </c>
    </row>
    <row r="170" spans="1:11" ht="12.75" customHeight="1" x14ac:dyDescent="0.2">
      <c r="A170" s="174"/>
      <c r="B170" s="174" t="s">
        <v>235</v>
      </c>
      <c r="C170" s="269">
        <f>IF(ISTEXT(Pedido!G58),0,Pedido!G58)</f>
        <v>1680</v>
      </c>
      <c r="D170" s="268">
        <f t="shared" si="41"/>
        <v>140</v>
      </c>
      <c r="E170" s="174">
        <f>IF(ISTEXT(Pedido!G57),Pedido!G57,0)</f>
        <v>0</v>
      </c>
      <c r="F170" s="267" t="str">
        <f t="shared" si="1"/>
        <v>SI</v>
      </c>
      <c r="G170" s="174"/>
      <c r="H170" s="174" t="str">
        <f>+Pedido!B$58</f>
        <v>DIA BURZACO</v>
      </c>
      <c r="I170" s="174">
        <f>+Pedido!A$58</f>
        <v>9</v>
      </c>
    </row>
    <row r="171" spans="1:11" ht="12.75" customHeight="1" x14ac:dyDescent="0.2">
      <c r="A171" s="174"/>
      <c r="B171" s="174" t="s">
        <v>236</v>
      </c>
      <c r="C171" s="269">
        <f>IF(ISTEXT(Pedido!P58),0,Pedido!P58)</f>
        <v>0</v>
      </c>
      <c r="D171" s="268">
        <f t="shared" si="41"/>
        <v>0</v>
      </c>
      <c r="E171" s="174">
        <f>IF(ISTEXT(Pedido!P57),Pedido!P57,0)</f>
        <v>0</v>
      </c>
      <c r="F171" s="267" t="str">
        <f t="shared" si="1"/>
        <v>NO</v>
      </c>
      <c r="G171" s="174"/>
      <c r="H171" s="174" t="str">
        <f>+Pedido!B$58</f>
        <v>DIA BURZACO</v>
      </c>
      <c r="I171" s="174">
        <f>+Pedido!A$58</f>
        <v>9</v>
      </c>
    </row>
    <row r="172" spans="1:11" ht="12.75" customHeight="1" x14ac:dyDescent="0.2">
      <c r="A172" s="174"/>
      <c r="B172" s="174" t="s">
        <v>237</v>
      </c>
      <c r="C172" s="269">
        <f>IF(ISTEXT(Pedido!O58),0,Pedido!O58)</f>
        <v>0</v>
      </c>
      <c r="D172" s="268">
        <f t="shared" si="41"/>
        <v>0</v>
      </c>
      <c r="E172" s="174">
        <f>IF(ISTEXT(Pedido!O57),Pedido!O57,0)</f>
        <v>0</v>
      </c>
      <c r="F172" s="267" t="str">
        <f t="shared" si="1"/>
        <v>NO</v>
      </c>
      <c r="G172" s="174"/>
      <c r="H172" s="174" t="str">
        <f>+Pedido!B$58</f>
        <v>DIA BURZACO</v>
      </c>
      <c r="I172" s="174">
        <f>+Pedido!A$58</f>
        <v>9</v>
      </c>
    </row>
    <row r="173" spans="1:11" ht="12.75" customHeight="1" x14ac:dyDescent="0.2">
      <c r="A173" s="174"/>
      <c r="B173" s="174" t="s">
        <v>238</v>
      </c>
      <c r="C173" s="269">
        <f>IF(ISTEXT(Pedido!N58),0,Pedido!N58)</f>
        <v>0</v>
      </c>
      <c r="D173" s="268">
        <f t="shared" si="41"/>
        <v>0</v>
      </c>
      <c r="E173" s="174">
        <f>IF(ISTEXT(Pedido!N57),Pedido!N57,0)</f>
        <v>0</v>
      </c>
      <c r="F173" s="267" t="str">
        <f t="shared" si="1"/>
        <v>NO</v>
      </c>
      <c r="G173" s="174"/>
      <c r="H173" s="174" t="str">
        <f>+Pedido!B$58</f>
        <v>DIA BURZACO</v>
      </c>
      <c r="I173" s="174">
        <f>+Pedido!A$58</f>
        <v>9</v>
      </c>
    </row>
    <row r="174" spans="1:11" ht="12.75" customHeight="1" x14ac:dyDescent="0.2">
      <c r="A174" s="174"/>
      <c r="B174" s="174" t="s">
        <v>239</v>
      </c>
      <c r="C174" s="269">
        <f>IF(ISTEXT(Pedido!J58),0,Pedido!J58)</f>
        <v>1200</v>
      </c>
      <c r="D174" s="268">
        <f t="shared" si="41"/>
        <v>100</v>
      </c>
      <c r="E174" s="174">
        <f>IF(ISTEXT(Pedido!J57),Pedido!J57,0)</f>
        <v>0</v>
      </c>
      <c r="F174" s="267" t="str">
        <f t="shared" si="1"/>
        <v>SI</v>
      </c>
      <c r="G174" s="174"/>
      <c r="H174" s="174" t="str">
        <f>+Pedido!B$58</f>
        <v>DIA BURZACO</v>
      </c>
      <c r="I174" s="174">
        <f>+Pedido!A$58</f>
        <v>9</v>
      </c>
    </row>
    <row r="175" spans="1:11" ht="12.75" customHeight="1" x14ac:dyDescent="0.2">
      <c r="A175" s="174"/>
      <c r="B175" s="174" t="s">
        <v>240</v>
      </c>
      <c r="C175" s="269">
        <f>IF(ISTEXT(Pedido!L58),0,Pedido!L58)</f>
        <v>0</v>
      </c>
      <c r="D175" s="268">
        <f t="shared" si="41"/>
        <v>0</v>
      </c>
      <c r="E175" s="174">
        <f>IF(ISTEXT(Pedido!L57),Pedido!L57,0)</f>
        <v>0</v>
      </c>
      <c r="F175" s="267" t="str">
        <f t="shared" si="1"/>
        <v>NO</v>
      </c>
      <c r="G175" s="174"/>
      <c r="H175" s="174" t="str">
        <f>+Pedido!B$58</f>
        <v>DIA BURZACO</v>
      </c>
      <c r="I175" s="174">
        <f>+Pedido!A$58</f>
        <v>9</v>
      </c>
    </row>
    <row r="176" spans="1:11" ht="12.75" customHeight="1" x14ac:dyDescent="0.2">
      <c r="A176" s="174"/>
      <c r="B176" s="174" t="s">
        <v>241</v>
      </c>
      <c r="C176" s="269">
        <f>IF(ISTEXT(Pedido!M58),0,Pedido!M58)</f>
        <v>0</v>
      </c>
      <c r="D176" s="268">
        <f t="shared" si="41"/>
        <v>0</v>
      </c>
      <c r="E176" s="174">
        <f>IF(ISTEXT(Pedido!M57),Pedido!M57,0)</f>
        <v>0</v>
      </c>
      <c r="F176" s="267" t="str">
        <f t="shared" si="1"/>
        <v>NO</v>
      </c>
      <c r="G176" s="174"/>
      <c r="H176" s="174" t="str">
        <f>+Pedido!B$58</f>
        <v>DIA BURZACO</v>
      </c>
      <c r="I176" s="174">
        <f>+Pedido!A$58</f>
        <v>9</v>
      </c>
    </row>
    <row r="177" spans="1:9" ht="12.75" customHeight="1" x14ac:dyDescent="0.2">
      <c r="A177" s="174"/>
      <c r="B177" s="174" t="s">
        <v>242</v>
      </c>
      <c r="C177" s="269">
        <f>IF(ISTEXT(Pedido!K58),0,Pedido!K58)</f>
        <v>0</v>
      </c>
      <c r="D177" s="268">
        <f t="shared" si="41"/>
        <v>0</v>
      </c>
      <c r="E177" s="174">
        <f>IF(ISTEXT(Pedido!K57),Pedido!K57,0)</f>
        <v>0</v>
      </c>
      <c r="F177" s="267" t="str">
        <f t="shared" si="1"/>
        <v>NO</v>
      </c>
      <c r="G177" s="174"/>
      <c r="H177" s="174" t="str">
        <f>+Pedido!B$58</f>
        <v>DIA BURZACO</v>
      </c>
      <c r="I177" s="174">
        <f>+Pedido!A$58</f>
        <v>9</v>
      </c>
    </row>
    <row r="178" spans="1:9" ht="12.75" customHeight="1" x14ac:dyDescent="0.2">
      <c r="A178" s="174"/>
      <c r="B178" s="174" t="s">
        <v>243</v>
      </c>
      <c r="C178" s="269">
        <f>Pedido!Y58</f>
        <v>0</v>
      </c>
      <c r="D178" s="268"/>
      <c r="E178" s="174"/>
      <c r="F178" s="267" t="str">
        <f t="shared" si="1"/>
        <v>NO</v>
      </c>
      <c r="G178" s="174"/>
      <c r="H178" s="174" t="str">
        <f>+Pedido!B$58</f>
        <v>DIA BURZACO</v>
      </c>
      <c r="I178" s="174">
        <f>+Pedido!A$58</f>
        <v>9</v>
      </c>
    </row>
    <row r="179" spans="1:9" ht="12.75" customHeight="1" x14ac:dyDescent="0.2">
      <c r="A179" s="174"/>
      <c r="B179" s="174" t="s">
        <v>244</v>
      </c>
      <c r="C179" s="269">
        <f>Pedido!Z58</f>
        <v>0</v>
      </c>
      <c r="D179" s="268"/>
      <c r="E179" s="174"/>
      <c r="F179" s="267" t="str">
        <f t="shared" si="1"/>
        <v>NO</v>
      </c>
      <c r="G179" s="174"/>
      <c r="H179" s="174" t="str">
        <f>+Pedido!B$58</f>
        <v>DIA BURZACO</v>
      </c>
      <c r="I179" s="174">
        <f>+Pedido!A$58</f>
        <v>9</v>
      </c>
    </row>
    <row r="180" spans="1:9" ht="12.75" customHeight="1" x14ac:dyDescent="0.2">
      <c r="A180" s="174"/>
      <c r="B180" s="174" t="s">
        <v>245</v>
      </c>
      <c r="C180" s="269">
        <v>0</v>
      </c>
      <c r="D180" s="268"/>
      <c r="E180" s="174"/>
      <c r="F180" s="267" t="str">
        <f t="shared" si="1"/>
        <v>NO</v>
      </c>
      <c r="G180" s="174"/>
      <c r="H180" s="174" t="str">
        <f>+Pedido!B$58</f>
        <v>DIA BURZACO</v>
      </c>
      <c r="I180" s="174">
        <f>+Pedido!A$58</f>
        <v>9</v>
      </c>
    </row>
    <row r="181" spans="1:9" ht="12.75" customHeight="1" x14ac:dyDescent="0.2">
      <c r="A181" s="174"/>
      <c r="B181" s="174" t="s">
        <v>227</v>
      </c>
      <c r="C181" s="268"/>
      <c r="D181" s="268"/>
      <c r="E181" s="268">
        <f>+Pedido!Q58</f>
        <v>0</v>
      </c>
      <c r="F181" s="267" t="str">
        <f t="shared" si="1"/>
        <v>NO</v>
      </c>
      <c r="G181" s="174"/>
      <c r="H181" s="174" t="str">
        <f>+Pedido!B$58</f>
        <v>DIA BURZACO</v>
      </c>
      <c r="I181" s="174">
        <f>+Pedido!A$58</f>
        <v>9</v>
      </c>
    </row>
    <row r="182" spans="1:9" ht="12.75" customHeight="1" x14ac:dyDescent="0.2">
      <c r="A182" s="174"/>
      <c r="B182" s="174" t="s">
        <v>246</v>
      </c>
      <c r="C182" s="268">
        <f>IF(ISTEXT(Pedido!R58),0,Pedido!R58)</f>
        <v>1200</v>
      </c>
      <c r="D182" s="268">
        <f t="shared" ref="D182:D183" si="42">IF(MOD(C182,12)=0,C182/12,"INCOMPLETO")</f>
        <v>100</v>
      </c>
      <c r="E182" s="268">
        <f>IF(ISTEXT(Pedido!R58),Pedido!R58,0)</f>
        <v>0</v>
      </c>
      <c r="F182" s="267" t="str">
        <f t="shared" si="1"/>
        <v>SI</v>
      </c>
      <c r="G182" s="174"/>
      <c r="H182" s="174" t="str">
        <f>+Pedido!B$58</f>
        <v>DIA BURZACO</v>
      </c>
      <c r="I182" s="174">
        <f>+Pedido!A$58</f>
        <v>9</v>
      </c>
    </row>
    <row r="183" spans="1:9" ht="12.75" customHeight="1" x14ac:dyDescent="0.2">
      <c r="A183" s="174"/>
      <c r="B183" s="174" t="s">
        <v>247</v>
      </c>
      <c r="C183" s="268">
        <f>IF(ISTEXT(Pedido!S58),0,Pedido!S58)</f>
        <v>0</v>
      </c>
      <c r="D183" s="268">
        <f t="shared" si="42"/>
        <v>0</v>
      </c>
      <c r="E183" s="268">
        <f>IF(ISTEXT(Pedido!S58),Pedido!S58,0)</f>
        <v>0</v>
      </c>
      <c r="F183" s="267" t="str">
        <f t="shared" si="1"/>
        <v>NO</v>
      </c>
      <c r="G183" s="174"/>
      <c r="H183" s="174" t="str">
        <f>+Pedido!B$58</f>
        <v>DIA BURZACO</v>
      </c>
      <c r="I183" s="174">
        <f>+Pedido!A$58</f>
        <v>9</v>
      </c>
    </row>
    <row r="184" spans="1:9" ht="12.75" customHeight="1" x14ac:dyDescent="0.2">
      <c r="A184" s="174"/>
      <c r="B184" s="174" t="s">
        <v>248</v>
      </c>
      <c r="C184" s="268">
        <f>IF(ISTEXT(Pedido!T58),0,Pedido!T58)</f>
        <v>0</v>
      </c>
      <c r="D184" s="268">
        <f>IF(MOD(C184,6)=0,C184/6,"INCOMPLETO")</f>
        <v>0</v>
      </c>
      <c r="E184" s="174">
        <f>IF(ISTEXT(Pedido!T58),Pedido!T58,0)</f>
        <v>0</v>
      </c>
      <c r="F184" s="267" t="str">
        <f t="shared" si="1"/>
        <v>NO</v>
      </c>
      <c r="G184" s="174"/>
      <c r="H184" s="174" t="str">
        <f>+Pedido!B$58</f>
        <v>DIA BURZACO</v>
      </c>
      <c r="I184" s="174">
        <f>+Pedido!A$58</f>
        <v>9</v>
      </c>
    </row>
    <row r="185" spans="1:9" ht="12.75" customHeight="1" x14ac:dyDescent="0.2">
      <c r="A185" s="174"/>
      <c r="B185" s="174" t="s">
        <v>249</v>
      </c>
      <c r="C185" s="268">
        <f>+Pedido!C58</f>
        <v>1200</v>
      </c>
      <c r="D185" s="268">
        <f t="shared" ref="D185:D198" si="43">IF(MOD(C185,12)=0,C185/12,"INCOMPLETO")</f>
        <v>100</v>
      </c>
      <c r="E185" s="268"/>
      <c r="F185" s="267" t="str">
        <f t="shared" si="1"/>
        <v>SI</v>
      </c>
      <c r="G185" s="174"/>
      <c r="H185" s="174" t="str">
        <f>+Pedido!B$58</f>
        <v>DIA BURZACO</v>
      </c>
      <c r="I185" s="174">
        <f>+Pedido!A$58</f>
        <v>9</v>
      </c>
    </row>
    <row r="186" spans="1:9" ht="12.75" customHeight="1" x14ac:dyDescent="0.2">
      <c r="A186" s="174"/>
      <c r="B186" s="174" t="s">
        <v>250</v>
      </c>
      <c r="C186" s="268">
        <f>+Pedido!D58</f>
        <v>0</v>
      </c>
      <c r="D186" s="268">
        <f t="shared" si="43"/>
        <v>0</v>
      </c>
      <c r="E186" s="268"/>
      <c r="F186" s="267" t="str">
        <f t="shared" si="1"/>
        <v>NO</v>
      </c>
      <c r="G186" s="174"/>
      <c r="H186" s="174" t="str">
        <f>+Pedido!B$58</f>
        <v>DIA BURZACO</v>
      </c>
      <c r="I186" s="174">
        <f>+Pedido!A$58</f>
        <v>9</v>
      </c>
    </row>
    <row r="187" spans="1:9" ht="12.75" customHeight="1" x14ac:dyDescent="0.2">
      <c r="A187" s="174"/>
      <c r="B187" s="174" t="s">
        <v>251</v>
      </c>
      <c r="C187" s="269">
        <f>+Pedido!E58</f>
        <v>1200</v>
      </c>
      <c r="D187" s="268">
        <f t="shared" si="43"/>
        <v>100</v>
      </c>
      <c r="E187" s="268"/>
      <c r="F187" s="267" t="str">
        <f t="shared" si="1"/>
        <v>SI</v>
      </c>
      <c r="G187" s="174"/>
      <c r="H187" s="174" t="str">
        <f>+Pedido!B$58</f>
        <v>DIA BURZACO</v>
      </c>
      <c r="I187" s="174">
        <f>+Pedido!A$58</f>
        <v>9</v>
      </c>
    </row>
    <row r="188" spans="1:9" ht="12.75" customHeight="1" x14ac:dyDescent="0.2">
      <c r="A188" s="174"/>
      <c r="B188" s="174" t="s">
        <v>232</v>
      </c>
      <c r="C188" s="268">
        <f>IF(ISTEXT(Pedido!F59),0,Pedido!F59)</f>
        <v>1200</v>
      </c>
      <c r="D188" s="268">
        <f t="shared" si="43"/>
        <v>100</v>
      </c>
      <c r="E188" s="267">
        <f>IF(ISTEXT(Pedido!F59),Pedido!F59,0)</f>
        <v>0</v>
      </c>
      <c r="F188" s="267" t="str">
        <f t="shared" si="1"/>
        <v>SI</v>
      </c>
      <c r="G188" s="174"/>
      <c r="H188" s="174" t="str">
        <f>+Pedido!B59</f>
        <v>DIA TORTUG</v>
      </c>
      <c r="I188" s="174">
        <f>+Pedido!A$59</f>
        <v>9</v>
      </c>
    </row>
    <row r="189" spans="1:9" ht="12.75" customHeight="1" x14ac:dyDescent="0.2">
      <c r="A189" s="174"/>
      <c r="B189" s="174" t="s">
        <v>233</v>
      </c>
      <c r="C189" s="269">
        <f>IF(ISTEXT(Pedido!H59),0,Pedido!H59)</f>
        <v>0</v>
      </c>
      <c r="D189" s="268">
        <f t="shared" si="43"/>
        <v>0</v>
      </c>
      <c r="E189" s="267">
        <f>IF(ISTEXT(Pedido!H59),Pedido!H59,0)</f>
        <v>0</v>
      </c>
      <c r="F189" s="267" t="str">
        <f t="shared" si="1"/>
        <v>NO</v>
      </c>
      <c r="G189" s="174"/>
      <c r="H189" s="174" t="str">
        <f t="shared" ref="H189:H205" si="44">$H$188</f>
        <v>DIA TORTUG</v>
      </c>
      <c r="I189" s="174">
        <f>+Pedido!A$59</f>
        <v>9</v>
      </c>
    </row>
    <row r="190" spans="1:9" ht="12.75" customHeight="1" x14ac:dyDescent="0.2">
      <c r="A190" s="174"/>
      <c r="B190" s="174" t="s">
        <v>234</v>
      </c>
      <c r="C190" s="269">
        <f>IF(ISTEXT(Pedido!I59),0,Pedido!I59)</f>
        <v>0</v>
      </c>
      <c r="D190" s="268">
        <f t="shared" si="43"/>
        <v>0</v>
      </c>
      <c r="E190" s="174">
        <f>IF(ISTEXT(Pedido!I59),Pedido!I59,0)</f>
        <v>0</v>
      </c>
      <c r="F190" s="267" t="str">
        <f t="shared" si="1"/>
        <v>NO</v>
      </c>
      <c r="G190" s="174"/>
      <c r="H190" s="174" t="str">
        <f t="shared" si="44"/>
        <v>DIA TORTUG</v>
      </c>
      <c r="I190" s="174">
        <f>+Pedido!A$59</f>
        <v>9</v>
      </c>
    </row>
    <row r="191" spans="1:9" ht="12.75" customHeight="1" x14ac:dyDescent="0.2">
      <c r="A191" s="174"/>
      <c r="B191" s="174" t="s">
        <v>235</v>
      </c>
      <c r="C191" s="269">
        <f>IF(ISTEXT(Pedido!G59),0,Pedido!G59)</f>
        <v>1680</v>
      </c>
      <c r="D191" s="268">
        <f t="shared" si="43"/>
        <v>140</v>
      </c>
      <c r="E191" s="174">
        <f>IF(ISTEXT(Pedido!G59),Pedido!G59,0)</f>
        <v>0</v>
      </c>
      <c r="F191" s="267" t="str">
        <f t="shared" si="1"/>
        <v>SI</v>
      </c>
      <c r="G191" s="174"/>
      <c r="H191" s="174" t="str">
        <f t="shared" si="44"/>
        <v>DIA TORTUG</v>
      </c>
      <c r="I191" s="174">
        <f>+Pedido!A$59</f>
        <v>9</v>
      </c>
    </row>
    <row r="192" spans="1:9" ht="12.75" customHeight="1" x14ac:dyDescent="0.2">
      <c r="A192" s="174"/>
      <c r="B192" s="174" t="s">
        <v>236</v>
      </c>
      <c r="C192" s="269">
        <f>IF(ISTEXT(Pedido!P59),0,Pedido!P59)</f>
        <v>0</v>
      </c>
      <c r="D192" s="268">
        <f t="shared" si="43"/>
        <v>0</v>
      </c>
      <c r="E192" s="174">
        <f>IF(ISTEXT(Pedido!P59),Pedido!P59,0)</f>
        <v>0</v>
      </c>
      <c r="F192" s="267" t="str">
        <f t="shared" si="1"/>
        <v>NO</v>
      </c>
      <c r="G192" s="174"/>
      <c r="H192" s="174" t="str">
        <f t="shared" si="44"/>
        <v>DIA TORTUG</v>
      </c>
      <c r="I192" s="174">
        <f>+Pedido!A$59</f>
        <v>9</v>
      </c>
    </row>
    <row r="193" spans="1:9" ht="12.75" customHeight="1" x14ac:dyDescent="0.2">
      <c r="A193" s="174"/>
      <c r="B193" s="174" t="s">
        <v>237</v>
      </c>
      <c r="C193" s="269">
        <f>IF(ISTEXT(Pedido!O59),0,Pedido!O59)</f>
        <v>0</v>
      </c>
      <c r="D193" s="268">
        <f t="shared" si="43"/>
        <v>0</v>
      </c>
      <c r="E193" s="174">
        <f>IF(ISTEXT(Pedido!O59),Pedido!O59,0)</f>
        <v>0</v>
      </c>
      <c r="F193" s="267" t="str">
        <f t="shared" si="1"/>
        <v>NO</v>
      </c>
      <c r="G193" s="174"/>
      <c r="H193" s="174" t="str">
        <f t="shared" si="44"/>
        <v>DIA TORTUG</v>
      </c>
      <c r="I193" s="174">
        <f>+Pedido!A$59</f>
        <v>9</v>
      </c>
    </row>
    <row r="194" spans="1:9" ht="12.75" customHeight="1" x14ac:dyDescent="0.2">
      <c r="A194" s="174"/>
      <c r="B194" s="174" t="s">
        <v>238</v>
      </c>
      <c r="C194" s="269">
        <f>IF(ISTEXT(Pedido!N59),0,Pedido!N59)</f>
        <v>0</v>
      </c>
      <c r="D194" s="268">
        <f t="shared" si="43"/>
        <v>0</v>
      </c>
      <c r="E194" s="174">
        <f>IF(ISTEXT(Pedido!N59),Pedido!N59,0)</f>
        <v>0</v>
      </c>
      <c r="F194" s="267" t="str">
        <f t="shared" si="1"/>
        <v>NO</v>
      </c>
      <c r="G194" s="174"/>
      <c r="H194" s="174" t="str">
        <f t="shared" si="44"/>
        <v>DIA TORTUG</v>
      </c>
      <c r="I194" s="174">
        <f>+Pedido!A$59</f>
        <v>9</v>
      </c>
    </row>
    <row r="195" spans="1:9" ht="12.75" customHeight="1" x14ac:dyDescent="0.2">
      <c r="A195" s="174"/>
      <c r="B195" s="174" t="s">
        <v>239</v>
      </c>
      <c r="C195" s="269">
        <f>IF(ISTEXT(Pedido!J59),0,Pedido!J59)</f>
        <v>1200</v>
      </c>
      <c r="D195" s="268">
        <f t="shared" si="43"/>
        <v>100</v>
      </c>
      <c r="E195" s="174">
        <f>IF(ISTEXT(Pedido!J59),Pedido!J59,0)</f>
        <v>0</v>
      </c>
      <c r="F195" s="267" t="str">
        <f t="shared" si="1"/>
        <v>SI</v>
      </c>
      <c r="G195" s="174"/>
      <c r="H195" s="174" t="str">
        <f t="shared" si="44"/>
        <v>DIA TORTUG</v>
      </c>
      <c r="I195" s="174">
        <f>+Pedido!A$59</f>
        <v>9</v>
      </c>
    </row>
    <row r="196" spans="1:9" ht="12.75" customHeight="1" x14ac:dyDescent="0.2">
      <c r="A196" s="174"/>
      <c r="B196" s="174" t="s">
        <v>240</v>
      </c>
      <c r="C196" s="269">
        <f>IF(ISTEXT(Pedido!L59),0,Pedido!L59)</f>
        <v>0</v>
      </c>
      <c r="D196" s="268">
        <f t="shared" si="43"/>
        <v>0</v>
      </c>
      <c r="E196" s="174">
        <f>IF(ISTEXT(Pedido!L59),Pedido!L59,0)</f>
        <v>0</v>
      </c>
      <c r="F196" s="267" t="str">
        <f t="shared" si="1"/>
        <v>NO</v>
      </c>
      <c r="G196" s="174"/>
      <c r="H196" s="174" t="str">
        <f t="shared" si="44"/>
        <v>DIA TORTUG</v>
      </c>
      <c r="I196" s="174">
        <f>+Pedido!A$59</f>
        <v>9</v>
      </c>
    </row>
    <row r="197" spans="1:9" ht="12.75" customHeight="1" x14ac:dyDescent="0.2">
      <c r="A197" s="174"/>
      <c r="B197" s="174" t="s">
        <v>241</v>
      </c>
      <c r="C197" s="269">
        <f>IF(ISTEXT(Pedido!M59),0,Pedido!M59)</f>
        <v>0</v>
      </c>
      <c r="D197" s="268">
        <f t="shared" si="43"/>
        <v>0</v>
      </c>
      <c r="E197" s="174">
        <f>IF(ISTEXT(Pedido!M59),Pedido!M59,0)</f>
        <v>0</v>
      </c>
      <c r="F197" s="267" t="str">
        <f t="shared" si="1"/>
        <v>NO</v>
      </c>
      <c r="G197" s="174"/>
      <c r="H197" s="174" t="str">
        <f t="shared" si="44"/>
        <v>DIA TORTUG</v>
      </c>
      <c r="I197" s="174">
        <f>+Pedido!A$59</f>
        <v>9</v>
      </c>
    </row>
    <row r="198" spans="1:9" ht="12.75" customHeight="1" x14ac:dyDescent="0.2">
      <c r="A198" s="174"/>
      <c r="B198" s="174" t="s">
        <v>242</v>
      </c>
      <c r="C198" s="269">
        <f>IF(ISTEXT(Pedido!K59),0,Pedido!K59)</f>
        <v>0</v>
      </c>
      <c r="D198" s="268">
        <f t="shared" si="43"/>
        <v>0</v>
      </c>
      <c r="E198" s="174">
        <f>IF(ISTEXT(Pedido!K59),Pedido!K59,0)</f>
        <v>0</v>
      </c>
      <c r="F198" s="267" t="str">
        <f t="shared" si="1"/>
        <v>NO</v>
      </c>
      <c r="G198" s="174"/>
      <c r="H198" s="174" t="str">
        <f t="shared" si="44"/>
        <v>DIA TORTUG</v>
      </c>
      <c r="I198" s="174">
        <f>+Pedido!A$59</f>
        <v>9</v>
      </c>
    </row>
    <row r="199" spans="1:9" ht="12.75" customHeight="1" x14ac:dyDescent="0.2">
      <c r="A199" s="174"/>
      <c r="B199" s="174" t="s">
        <v>243</v>
      </c>
      <c r="C199" s="269">
        <f>Pedido!Y59</f>
        <v>0</v>
      </c>
      <c r="D199" s="268"/>
      <c r="E199" s="174"/>
      <c r="F199" s="267" t="str">
        <f t="shared" si="1"/>
        <v>NO</v>
      </c>
      <c r="G199" s="174"/>
      <c r="H199" s="174" t="str">
        <f t="shared" si="44"/>
        <v>DIA TORTUG</v>
      </c>
      <c r="I199" s="174">
        <f>+Pedido!A$59</f>
        <v>9</v>
      </c>
    </row>
    <row r="200" spans="1:9" ht="12.75" customHeight="1" x14ac:dyDescent="0.2">
      <c r="A200" s="174"/>
      <c r="B200" s="174" t="s">
        <v>244</v>
      </c>
      <c r="C200" s="269">
        <f>Pedido!Z59</f>
        <v>0</v>
      </c>
      <c r="D200" s="268"/>
      <c r="E200" s="174"/>
      <c r="F200" s="267" t="str">
        <f t="shared" si="1"/>
        <v>NO</v>
      </c>
      <c r="G200" s="174"/>
      <c r="H200" s="174" t="str">
        <f t="shared" si="44"/>
        <v>DIA TORTUG</v>
      </c>
      <c r="I200" s="174">
        <f>+Pedido!A$59</f>
        <v>9</v>
      </c>
    </row>
    <row r="201" spans="1:9" ht="12.75" customHeight="1" x14ac:dyDescent="0.2">
      <c r="A201" s="174"/>
      <c r="B201" s="174" t="s">
        <v>245</v>
      </c>
      <c r="C201" s="269">
        <f>Pedido!AA59</f>
        <v>0</v>
      </c>
      <c r="D201" s="268"/>
      <c r="E201" s="174"/>
      <c r="F201" s="267" t="str">
        <f t="shared" si="1"/>
        <v>NO</v>
      </c>
      <c r="G201" s="174"/>
      <c r="H201" s="174" t="str">
        <f t="shared" si="44"/>
        <v>DIA TORTUG</v>
      </c>
      <c r="I201" s="174">
        <f>+Pedido!A$59</f>
        <v>9</v>
      </c>
    </row>
    <row r="202" spans="1:9" ht="12.75" customHeight="1" x14ac:dyDescent="0.2">
      <c r="A202" s="174"/>
      <c r="B202" s="174" t="s">
        <v>227</v>
      </c>
      <c r="C202" s="269">
        <v>0</v>
      </c>
      <c r="D202" s="268"/>
      <c r="E202" s="269">
        <f>+Pedido!Q59</f>
        <v>0</v>
      </c>
      <c r="F202" s="267" t="str">
        <f t="shared" si="1"/>
        <v>NO</v>
      </c>
      <c r="G202" s="174"/>
      <c r="H202" s="174" t="str">
        <f t="shared" si="44"/>
        <v>DIA TORTUG</v>
      </c>
      <c r="I202" s="174">
        <f>+Pedido!A$59</f>
        <v>9</v>
      </c>
    </row>
    <row r="203" spans="1:9" ht="12.75" customHeight="1" x14ac:dyDescent="0.2">
      <c r="A203" s="174"/>
      <c r="B203" s="174" t="s">
        <v>246</v>
      </c>
      <c r="C203" s="268">
        <f>IF(ISTEXT(Pedido!R59),0,Pedido!R59)</f>
        <v>1200</v>
      </c>
      <c r="D203" s="268">
        <f t="shared" ref="D203:D204" si="45">IF(MOD(C203,12)=0,C203/12,"INCOMPLETO")</f>
        <v>100</v>
      </c>
      <c r="E203" s="268">
        <f>IF(ISTEXT(Pedido!R59),Pedido!R59,0)</f>
        <v>0</v>
      </c>
      <c r="F203" s="267" t="str">
        <f t="shared" si="1"/>
        <v>SI</v>
      </c>
      <c r="G203" s="174"/>
      <c r="H203" s="174" t="str">
        <f t="shared" si="44"/>
        <v>DIA TORTUG</v>
      </c>
      <c r="I203" s="174">
        <f>+Pedido!A$59</f>
        <v>9</v>
      </c>
    </row>
    <row r="204" spans="1:9" ht="12.75" customHeight="1" x14ac:dyDescent="0.2">
      <c r="A204" s="174"/>
      <c r="B204" s="174" t="s">
        <v>247</v>
      </c>
      <c r="C204" s="268">
        <f>IF(ISTEXT(Pedido!S59),0,Pedido!S59)</f>
        <v>0</v>
      </c>
      <c r="D204" s="268">
        <f t="shared" si="45"/>
        <v>0</v>
      </c>
      <c r="E204" s="268">
        <f>IF(ISTEXT(Pedido!S59),Pedido!S59,0)</f>
        <v>0</v>
      </c>
      <c r="F204" s="267" t="str">
        <f t="shared" si="1"/>
        <v>NO</v>
      </c>
      <c r="G204" s="174"/>
      <c r="H204" s="174" t="str">
        <f t="shared" si="44"/>
        <v>DIA TORTUG</v>
      </c>
      <c r="I204" s="174">
        <f>+Pedido!A$59</f>
        <v>9</v>
      </c>
    </row>
    <row r="205" spans="1:9" ht="12.75" customHeight="1" x14ac:dyDescent="0.2">
      <c r="A205" s="174"/>
      <c r="B205" s="174" t="s">
        <v>248</v>
      </c>
      <c r="C205" s="268">
        <f>IF(ISTEXT(Pedido!T59),0,Pedido!T59)</f>
        <v>0</v>
      </c>
      <c r="D205" s="268">
        <f>IF(MOD(C205,6)=0,C205/6,"INCOMPLETO")</f>
        <v>0</v>
      </c>
      <c r="E205" s="174">
        <f>IF(ISTEXT(Pedido!T79),Pedido!T79,0)</f>
        <v>0</v>
      </c>
      <c r="F205" s="267" t="str">
        <f t="shared" si="1"/>
        <v>NO</v>
      </c>
      <c r="G205" s="174"/>
      <c r="H205" s="174" t="str">
        <f t="shared" si="44"/>
        <v>DIA TORTUG</v>
      </c>
      <c r="I205" s="174">
        <f>+Pedido!A$59</f>
        <v>9</v>
      </c>
    </row>
    <row r="206" spans="1:9" ht="12.75" customHeight="1" x14ac:dyDescent="0.2">
      <c r="A206" s="174"/>
      <c r="B206" s="174" t="s">
        <v>249</v>
      </c>
      <c r="C206" s="268">
        <f>+Pedido!C59</f>
        <v>1200</v>
      </c>
      <c r="D206" s="268">
        <f t="shared" ref="D206:D219" si="46">IF(MOD(C206,12)=0,C206/12,"INCOMPLETO")</f>
        <v>100</v>
      </c>
      <c r="E206" s="268"/>
      <c r="F206" s="267" t="str">
        <f t="shared" si="1"/>
        <v>SI</v>
      </c>
      <c r="G206" s="174"/>
      <c r="H206" s="267" t="str">
        <f>+H202</f>
        <v>DIA TORTUG</v>
      </c>
      <c r="I206" s="174">
        <f>+Pedido!A$59</f>
        <v>9</v>
      </c>
    </row>
    <row r="207" spans="1:9" ht="12.75" customHeight="1" x14ac:dyDescent="0.2">
      <c r="A207" s="174"/>
      <c r="B207" s="174" t="s">
        <v>250</v>
      </c>
      <c r="C207" s="268">
        <f>+Pedido!D59</f>
        <v>0</v>
      </c>
      <c r="D207" s="268">
        <f t="shared" si="46"/>
        <v>0</v>
      </c>
      <c r="E207" s="268"/>
      <c r="F207" s="267" t="str">
        <f t="shared" si="1"/>
        <v>NO</v>
      </c>
      <c r="G207" s="174"/>
      <c r="H207" s="267" t="str">
        <f t="shared" ref="H207:H208" si="47">+H206</f>
        <v>DIA TORTUG</v>
      </c>
      <c r="I207" s="174">
        <f>+Pedido!A$59</f>
        <v>9</v>
      </c>
    </row>
    <row r="208" spans="1:9" ht="12.75" customHeight="1" x14ac:dyDescent="0.2">
      <c r="A208" s="174"/>
      <c r="B208" s="174" t="s">
        <v>251</v>
      </c>
      <c r="C208" s="268">
        <f>+Pedido!E59</f>
        <v>1800</v>
      </c>
      <c r="D208" s="268">
        <f t="shared" si="46"/>
        <v>150</v>
      </c>
      <c r="E208" s="268"/>
      <c r="F208" s="267" t="str">
        <f t="shared" si="1"/>
        <v>SI</v>
      </c>
      <c r="G208" s="174"/>
      <c r="H208" s="267" t="str">
        <f t="shared" si="47"/>
        <v>DIA TORTUG</v>
      </c>
      <c r="I208" s="174">
        <f>+Pedido!A$59</f>
        <v>9</v>
      </c>
    </row>
    <row r="209" spans="1:9" ht="12.75" customHeight="1" x14ac:dyDescent="0.2">
      <c r="A209" s="267"/>
      <c r="B209" s="267" t="s">
        <v>232</v>
      </c>
      <c r="C209" s="268">
        <f>IF(ISTEXT(Pedido!F60),0,Pedido!F60)</f>
        <v>600</v>
      </c>
      <c r="D209" s="268">
        <f t="shared" si="46"/>
        <v>50</v>
      </c>
      <c r="E209" s="267">
        <f>IF(ISTEXT(Pedido!F60),Pedido!F60,0)</f>
        <v>0</v>
      </c>
      <c r="F209" s="267" t="str">
        <f t="shared" si="1"/>
        <v>SI</v>
      </c>
      <c r="G209" s="267"/>
      <c r="H209" s="267" t="str">
        <f>+Pedido!B$60</f>
        <v>DIA PARANA</v>
      </c>
      <c r="I209" s="267">
        <f>+Pedido!A$60</f>
        <v>9</v>
      </c>
    </row>
    <row r="210" spans="1:9" ht="12.75" customHeight="1" x14ac:dyDescent="0.2">
      <c r="A210" s="174"/>
      <c r="B210" s="174" t="s">
        <v>233</v>
      </c>
      <c r="C210" s="269">
        <f>IF(ISTEXT(Pedido!H60),0,Pedido!H260)</f>
        <v>0</v>
      </c>
      <c r="D210" s="268">
        <f t="shared" si="46"/>
        <v>0</v>
      </c>
      <c r="E210" s="267">
        <f>IF(ISTEXT(Pedido!H60),Pedido!H60,0)</f>
        <v>0</v>
      </c>
      <c r="F210" s="267" t="str">
        <f t="shared" si="1"/>
        <v>NO</v>
      </c>
      <c r="G210" s="174"/>
      <c r="H210" s="267" t="str">
        <f>+Pedido!B$60</f>
        <v>DIA PARANA</v>
      </c>
      <c r="I210" s="267">
        <f>+Pedido!A$60</f>
        <v>9</v>
      </c>
    </row>
    <row r="211" spans="1:9" ht="12.75" customHeight="1" x14ac:dyDescent="0.2">
      <c r="A211" s="174"/>
      <c r="B211" s="174" t="s">
        <v>234</v>
      </c>
      <c r="C211" s="269">
        <f>IF(ISTEXT(Pedido!I60),0,Pedido!I60)</f>
        <v>0</v>
      </c>
      <c r="D211" s="268">
        <f t="shared" si="46"/>
        <v>0</v>
      </c>
      <c r="E211" s="174">
        <f>IF(ISTEXT(Pedido!I60),Pedido!I260,0)</f>
        <v>0</v>
      </c>
      <c r="F211" s="267" t="str">
        <f t="shared" si="1"/>
        <v>NO</v>
      </c>
      <c r="G211" s="174"/>
      <c r="H211" s="267" t="str">
        <f>+Pedido!B$60</f>
        <v>DIA PARANA</v>
      </c>
      <c r="I211" s="267">
        <f>+Pedido!A$60</f>
        <v>9</v>
      </c>
    </row>
    <row r="212" spans="1:9" ht="12.75" customHeight="1" x14ac:dyDescent="0.2">
      <c r="A212" s="174"/>
      <c r="B212" s="174" t="s">
        <v>235</v>
      </c>
      <c r="C212" s="269">
        <f>IF(ISTEXT(Pedido!G60),0,Pedido!G60)</f>
        <v>564</v>
      </c>
      <c r="D212" s="268">
        <f t="shared" si="46"/>
        <v>47</v>
      </c>
      <c r="E212" s="174">
        <f>IF(ISTEXT(Pedido!G60),Pedido!G60,0)</f>
        <v>0</v>
      </c>
      <c r="F212" s="267" t="str">
        <f t="shared" si="1"/>
        <v>SI</v>
      </c>
      <c r="G212" s="174"/>
      <c r="H212" s="267" t="str">
        <f>+Pedido!B$60</f>
        <v>DIA PARANA</v>
      </c>
      <c r="I212" s="267">
        <f>+Pedido!A$60</f>
        <v>9</v>
      </c>
    </row>
    <row r="213" spans="1:9" ht="12.75" customHeight="1" x14ac:dyDescent="0.2">
      <c r="A213" s="174"/>
      <c r="B213" s="174" t="s">
        <v>236</v>
      </c>
      <c r="C213" s="269">
        <f>IF(ISTEXT(Pedido!P60),0,Pedido!P60)</f>
        <v>0</v>
      </c>
      <c r="D213" s="268">
        <f t="shared" si="46"/>
        <v>0</v>
      </c>
      <c r="E213" s="174">
        <f>IF(ISTEXT(Pedido!P60),Pedido!P60,0)</f>
        <v>0</v>
      </c>
      <c r="F213" s="267" t="str">
        <f t="shared" si="1"/>
        <v>NO</v>
      </c>
      <c r="G213" s="174"/>
      <c r="H213" s="267" t="str">
        <f>+Pedido!B$60</f>
        <v>DIA PARANA</v>
      </c>
      <c r="I213" s="267">
        <f>+Pedido!A$60</f>
        <v>9</v>
      </c>
    </row>
    <row r="214" spans="1:9" ht="12.75" customHeight="1" x14ac:dyDescent="0.2">
      <c r="A214" s="174"/>
      <c r="B214" s="174" t="s">
        <v>237</v>
      </c>
      <c r="C214" s="269">
        <f>IF(ISTEXT(Pedido!O60),0,Pedido!O60)</f>
        <v>0</v>
      </c>
      <c r="D214" s="268">
        <f t="shared" si="46"/>
        <v>0</v>
      </c>
      <c r="E214" s="174">
        <f>IF(ISTEXT(Pedido!O60),Pedido!O60,0)</f>
        <v>0</v>
      </c>
      <c r="F214" s="267" t="str">
        <f t="shared" si="1"/>
        <v>NO</v>
      </c>
      <c r="G214" s="174"/>
      <c r="H214" s="267" t="str">
        <f>+Pedido!B$60</f>
        <v>DIA PARANA</v>
      </c>
      <c r="I214" s="267">
        <f>+Pedido!A$60</f>
        <v>9</v>
      </c>
    </row>
    <row r="215" spans="1:9" ht="12.75" customHeight="1" x14ac:dyDescent="0.2">
      <c r="A215" s="174"/>
      <c r="B215" s="174" t="s">
        <v>238</v>
      </c>
      <c r="C215" s="269">
        <f>IF(ISTEXT(Pedido!N60),0,Pedido!N60)</f>
        <v>0</v>
      </c>
      <c r="D215" s="268">
        <f t="shared" si="46"/>
        <v>0</v>
      </c>
      <c r="E215" s="174">
        <f>IF(ISTEXT(Pedido!N60),Pedido!N60,0)</f>
        <v>0</v>
      </c>
      <c r="F215" s="267" t="str">
        <f t="shared" si="1"/>
        <v>NO</v>
      </c>
      <c r="G215" s="174"/>
      <c r="H215" s="267" t="str">
        <f>+Pedido!B$60</f>
        <v>DIA PARANA</v>
      </c>
      <c r="I215" s="267">
        <f>+Pedido!A$60</f>
        <v>9</v>
      </c>
    </row>
    <row r="216" spans="1:9" ht="12.75" customHeight="1" x14ac:dyDescent="0.2">
      <c r="A216" s="174"/>
      <c r="B216" s="174" t="s">
        <v>239</v>
      </c>
      <c r="C216" s="269">
        <f>IF(ISTEXT(Pedido!J60),0,Pedido!J60)</f>
        <v>600</v>
      </c>
      <c r="D216" s="268">
        <f t="shared" si="46"/>
        <v>50</v>
      </c>
      <c r="E216" s="174">
        <f>IF(ISTEXT(Pedido!J60),Pedido!J60,0)</f>
        <v>0</v>
      </c>
      <c r="F216" s="267" t="str">
        <f t="shared" si="1"/>
        <v>SI</v>
      </c>
      <c r="G216" s="174"/>
      <c r="H216" s="267" t="str">
        <f>+Pedido!B$60</f>
        <v>DIA PARANA</v>
      </c>
      <c r="I216" s="267">
        <f>+Pedido!A$60</f>
        <v>9</v>
      </c>
    </row>
    <row r="217" spans="1:9" ht="12.75" customHeight="1" x14ac:dyDescent="0.2">
      <c r="A217" s="174"/>
      <c r="B217" s="174" t="s">
        <v>240</v>
      </c>
      <c r="C217" s="269">
        <f>IF(ISTEXT(Pedido!L60),0,Pedido!L260)</f>
        <v>0</v>
      </c>
      <c r="D217" s="268">
        <f t="shared" si="46"/>
        <v>0</v>
      </c>
      <c r="E217" s="174">
        <f>IF(ISTEXT(Pedido!L60),Pedido!L60,0)</f>
        <v>0</v>
      </c>
      <c r="F217" s="267" t="str">
        <f t="shared" si="1"/>
        <v>NO</v>
      </c>
      <c r="G217" s="174"/>
      <c r="H217" s="267" t="str">
        <f>+Pedido!B$60</f>
        <v>DIA PARANA</v>
      </c>
      <c r="I217" s="267">
        <f>+Pedido!A$60</f>
        <v>9</v>
      </c>
    </row>
    <row r="218" spans="1:9" ht="12.75" customHeight="1" x14ac:dyDescent="0.2">
      <c r="A218" s="174"/>
      <c r="B218" s="174" t="s">
        <v>241</v>
      </c>
      <c r="C218" s="269">
        <f>IF(ISTEXT(Pedido!M60),0,Pedido!M60)</f>
        <v>0</v>
      </c>
      <c r="D218" s="268">
        <f t="shared" si="46"/>
        <v>0</v>
      </c>
      <c r="E218" s="174">
        <f>IF(ISTEXT(Pedido!M60),Pedido!M60,0)</f>
        <v>0</v>
      </c>
      <c r="F218" s="267" t="str">
        <f t="shared" si="1"/>
        <v>NO</v>
      </c>
      <c r="G218" s="174"/>
      <c r="H218" s="267" t="str">
        <f>+Pedido!B$60</f>
        <v>DIA PARANA</v>
      </c>
      <c r="I218" s="267">
        <f>+Pedido!A$60</f>
        <v>9</v>
      </c>
    </row>
    <row r="219" spans="1:9" ht="12.75" customHeight="1" x14ac:dyDescent="0.2">
      <c r="A219" s="174"/>
      <c r="B219" s="174" t="s">
        <v>242</v>
      </c>
      <c r="C219" s="269">
        <f>IF(ISTEXT(Pedido!K60),0,Pedido!K60)</f>
        <v>0</v>
      </c>
      <c r="D219" s="268">
        <f t="shared" si="46"/>
        <v>0</v>
      </c>
      <c r="E219" s="174">
        <f>IF(ISTEXT(Pedido!K60),Pedido!K60,0)</f>
        <v>0</v>
      </c>
      <c r="F219" s="267" t="str">
        <f t="shared" si="1"/>
        <v>NO</v>
      </c>
      <c r="G219" s="174"/>
      <c r="H219" s="267" t="str">
        <f>+Pedido!B$60</f>
        <v>DIA PARANA</v>
      </c>
      <c r="I219" s="267">
        <f>+Pedido!A$60</f>
        <v>9</v>
      </c>
    </row>
    <row r="220" spans="1:9" ht="12.75" customHeight="1" x14ac:dyDescent="0.2">
      <c r="A220" s="174"/>
      <c r="B220" s="174" t="s">
        <v>243</v>
      </c>
      <c r="C220" s="269">
        <f>Pedido!Y60</f>
        <v>0</v>
      </c>
      <c r="D220" s="268"/>
      <c r="E220" s="174"/>
      <c r="F220" s="267" t="str">
        <f t="shared" si="1"/>
        <v>NO</v>
      </c>
      <c r="G220" s="174"/>
      <c r="H220" s="267" t="str">
        <f>+Pedido!B$60</f>
        <v>DIA PARANA</v>
      </c>
      <c r="I220" s="267">
        <f>+Pedido!A$60</f>
        <v>9</v>
      </c>
    </row>
    <row r="221" spans="1:9" ht="12.75" customHeight="1" x14ac:dyDescent="0.2">
      <c r="A221" s="174"/>
      <c r="B221" s="174" t="s">
        <v>244</v>
      </c>
      <c r="C221" s="269">
        <f>Pedido!Z60</f>
        <v>0</v>
      </c>
      <c r="D221" s="268"/>
      <c r="E221" s="174"/>
      <c r="F221" s="267" t="str">
        <f t="shared" si="1"/>
        <v>NO</v>
      </c>
      <c r="G221" s="174"/>
      <c r="H221" s="267" t="str">
        <f>+Pedido!B$60</f>
        <v>DIA PARANA</v>
      </c>
      <c r="I221" s="267">
        <f>+Pedido!A$60</f>
        <v>9</v>
      </c>
    </row>
    <row r="222" spans="1:9" ht="12.75" customHeight="1" x14ac:dyDescent="0.2">
      <c r="A222" s="174"/>
      <c r="B222" s="174" t="s">
        <v>245</v>
      </c>
      <c r="C222" s="269">
        <f>Pedido!AA60</f>
        <v>0</v>
      </c>
      <c r="D222" s="268"/>
      <c r="E222" s="174"/>
      <c r="F222" s="267" t="str">
        <f t="shared" si="1"/>
        <v>NO</v>
      </c>
      <c r="G222" s="174"/>
      <c r="H222" s="267" t="str">
        <f>+Pedido!B$60</f>
        <v>DIA PARANA</v>
      </c>
      <c r="I222" s="267">
        <f>+Pedido!A$60</f>
        <v>9</v>
      </c>
    </row>
    <row r="223" spans="1:9" ht="12.75" customHeight="1" x14ac:dyDescent="0.2">
      <c r="A223" s="174"/>
      <c r="B223" s="174" t="s">
        <v>227</v>
      </c>
      <c r="C223" s="268"/>
      <c r="D223" s="268"/>
      <c r="E223" s="268">
        <f>+Pedido!Q60</f>
        <v>0</v>
      </c>
      <c r="F223" s="267" t="str">
        <f t="shared" si="1"/>
        <v>NO</v>
      </c>
      <c r="G223" s="174"/>
      <c r="H223" s="267" t="str">
        <f>+Pedido!B$60</f>
        <v>DIA PARANA</v>
      </c>
      <c r="I223" s="267">
        <f>+Pedido!A$60</f>
        <v>9</v>
      </c>
    </row>
    <row r="224" spans="1:9" ht="12.75" customHeight="1" x14ac:dyDescent="0.2">
      <c r="A224" s="174"/>
      <c r="B224" s="174" t="s">
        <v>246</v>
      </c>
      <c r="C224" s="268">
        <f>IF(ISTEXT(Pedido!R60),0,Pedido!R60)</f>
        <v>600</v>
      </c>
      <c r="D224" s="268">
        <f t="shared" ref="D224:D225" si="48">IF(MOD(C224,12)=0,C224/12,"INCOMPLETO")</f>
        <v>50</v>
      </c>
      <c r="E224" s="268">
        <f>IF(ISTEXT(Pedido!R60),Pedido!R60,0)</f>
        <v>0</v>
      </c>
      <c r="F224" s="267" t="str">
        <f t="shared" si="1"/>
        <v>SI</v>
      </c>
      <c r="G224" s="174"/>
      <c r="H224" s="267" t="str">
        <f>+Pedido!B$60</f>
        <v>DIA PARANA</v>
      </c>
      <c r="I224" s="267">
        <f>+Pedido!A$60</f>
        <v>9</v>
      </c>
    </row>
    <row r="225" spans="1:9" ht="12.75" customHeight="1" x14ac:dyDescent="0.2">
      <c r="A225" s="174"/>
      <c r="B225" s="174" t="s">
        <v>247</v>
      </c>
      <c r="C225" s="268">
        <f>IF(ISTEXT(Pedido!S60),0,Pedido!S60)</f>
        <v>0</v>
      </c>
      <c r="D225" s="268">
        <f t="shared" si="48"/>
        <v>0</v>
      </c>
      <c r="E225" s="268">
        <f>IF(ISTEXT(Pedido!S60),Pedido!S60,0)</f>
        <v>0</v>
      </c>
      <c r="F225" s="267" t="str">
        <f t="shared" si="1"/>
        <v>NO</v>
      </c>
      <c r="G225" s="174"/>
      <c r="H225" s="267" t="str">
        <f>+Pedido!B$60</f>
        <v>DIA PARANA</v>
      </c>
      <c r="I225" s="267">
        <f>+Pedido!A$60</f>
        <v>9</v>
      </c>
    </row>
    <row r="226" spans="1:9" ht="12.75" customHeight="1" x14ac:dyDescent="0.2">
      <c r="A226" s="174"/>
      <c r="B226" s="174" t="s">
        <v>248</v>
      </c>
      <c r="C226" s="268">
        <f>IF(ISTEXT(Pedido!T60),0,Pedido!T60)</f>
        <v>0</v>
      </c>
      <c r="D226" s="268">
        <f>IF(MOD(C226,6)=0,C226/6,"INCOMPLETO")</f>
        <v>0</v>
      </c>
      <c r="E226" s="174">
        <f>IF(ISTEXT(Pedido!T60),Pedido!T60,0)</f>
        <v>0</v>
      </c>
      <c r="F226" s="267" t="str">
        <f t="shared" si="1"/>
        <v>NO</v>
      </c>
      <c r="G226" s="174"/>
      <c r="H226" s="267" t="str">
        <f>+Pedido!B$60</f>
        <v>DIA PARANA</v>
      </c>
      <c r="I226" s="267">
        <f>+Pedido!A$60</f>
        <v>9</v>
      </c>
    </row>
    <row r="227" spans="1:9" ht="12.75" customHeight="1" x14ac:dyDescent="0.2">
      <c r="A227" s="174"/>
      <c r="B227" s="174" t="s">
        <v>249</v>
      </c>
      <c r="C227" s="268">
        <f>+Pedido!C60</f>
        <v>600</v>
      </c>
      <c r="D227" s="268">
        <f t="shared" ref="D227:D240" si="49">IF(MOD(C227,12)=0,C227/12,"INCOMPLETO")</f>
        <v>50</v>
      </c>
      <c r="E227" s="268"/>
      <c r="F227" s="267" t="str">
        <f t="shared" si="1"/>
        <v>SI</v>
      </c>
      <c r="G227" s="174"/>
      <c r="H227" s="267" t="str">
        <f>+Pedido!B$60</f>
        <v>DIA PARANA</v>
      </c>
      <c r="I227" s="267">
        <f>+Pedido!A$60</f>
        <v>9</v>
      </c>
    </row>
    <row r="228" spans="1:9" ht="12.75" customHeight="1" x14ac:dyDescent="0.2">
      <c r="A228" s="174"/>
      <c r="B228" s="174" t="s">
        <v>250</v>
      </c>
      <c r="C228" s="268">
        <f>+Pedido!D60</f>
        <v>0</v>
      </c>
      <c r="D228" s="268">
        <f t="shared" si="49"/>
        <v>0</v>
      </c>
      <c r="E228" s="268"/>
      <c r="F228" s="267" t="str">
        <f t="shared" si="1"/>
        <v>NO</v>
      </c>
      <c r="G228" s="174"/>
      <c r="H228" s="267" t="str">
        <f>+Pedido!B$60</f>
        <v>DIA PARANA</v>
      </c>
      <c r="I228" s="267">
        <f>+Pedido!A$60</f>
        <v>9</v>
      </c>
    </row>
    <row r="229" spans="1:9" ht="12.75" customHeight="1" x14ac:dyDescent="0.2">
      <c r="A229" s="174"/>
      <c r="B229" s="174" t="s">
        <v>251</v>
      </c>
      <c r="C229" s="268">
        <f>+Pedido!E60</f>
        <v>600</v>
      </c>
      <c r="D229" s="268">
        <f t="shared" si="49"/>
        <v>50</v>
      </c>
      <c r="E229" s="268"/>
      <c r="F229" s="267" t="str">
        <f t="shared" si="1"/>
        <v>SI</v>
      </c>
      <c r="G229" s="174"/>
      <c r="H229" s="267" t="str">
        <f>+Pedido!B$60</f>
        <v>DIA PARANA</v>
      </c>
      <c r="I229" s="267">
        <f>+Pedido!A$60</f>
        <v>9</v>
      </c>
    </row>
    <row r="230" spans="1:9" ht="12.75" customHeight="1" x14ac:dyDescent="0.2">
      <c r="A230" s="174"/>
      <c r="B230" s="174" t="s">
        <v>232</v>
      </c>
      <c r="C230" s="268">
        <f>IF(ISTEXT(Pedido!F61),0,Pedido!F61)</f>
        <v>0</v>
      </c>
      <c r="D230" s="268">
        <f t="shared" si="49"/>
        <v>0</v>
      </c>
      <c r="E230" s="267">
        <f>IF(ISTEXT(Pedido!F78),Pedido!F78,0)</f>
        <v>0</v>
      </c>
      <c r="F230" s="267" t="str">
        <f t="shared" si="1"/>
        <v>NO</v>
      </c>
      <c r="G230" s="174"/>
      <c r="H230" s="174">
        <f>+Pedido!B$61</f>
        <v>0</v>
      </c>
      <c r="I230" s="174">
        <f>+Pedido!A$61</f>
        <v>0</v>
      </c>
    </row>
    <row r="231" spans="1:9" ht="12.75" customHeight="1" x14ac:dyDescent="0.2">
      <c r="A231" s="174"/>
      <c r="B231" s="174" t="s">
        <v>233</v>
      </c>
      <c r="C231" s="269">
        <f>IF(ISTEXT(Pedido!H61),0,Pedido!H61)</f>
        <v>0</v>
      </c>
      <c r="D231" s="268">
        <f t="shared" si="49"/>
        <v>0</v>
      </c>
      <c r="E231" s="267">
        <f>IF(ISTEXT(Pedido!H61),Pedido!H61,0)</f>
        <v>0</v>
      </c>
      <c r="F231" s="267" t="str">
        <f t="shared" si="1"/>
        <v>NO</v>
      </c>
      <c r="G231" s="174"/>
      <c r="H231" s="174">
        <f>+Pedido!B$61</f>
        <v>0</v>
      </c>
      <c r="I231" s="174">
        <f>+Pedido!A$61</f>
        <v>0</v>
      </c>
    </row>
    <row r="232" spans="1:9" ht="12.75" customHeight="1" x14ac:dyDescent="0.2">
      <c r="A232" s="174"/>
      <c r="B232" s="174" t="s">
        <v>234</v>
      </c>
      <c r="C232" s="269">
        <f>IF(ISTEXT(Pedido!I61),0,Pedido!I61)</f>
        <v>0</v>
      </c>
      <c r="D232" s="268">
        <f t="shared" si="49"/>
        <v>0</v>
      </c>
      <c r="E232" s="174">
        <f>IF(ISTEXT(Pedido!I61),Pedido!I61,0)</f>
        <v>0</v>
      </c>
      <c r="F232" s="267" t="str">
        <f t="shared" si="1"/>
        <v>NO</v>
      </c>
      <c r="G232" s="174"/>
      <c r="H232" s="174">
        <f>+Pedido!B$61</f>
        <v>0</v>
      </c>
      <c r="I232" s="174">
        <f>+Pedido!A$61</f>
        <v>0</v>
      </c>
    </row>
    <row r="233" spans="1:9" ht="12.75" customHeight="1" x14ac:dyDescent="0.2">
      <c r="A233" s="174"/>
      <c r="B233" s="174" t="s">
        <v>235</v>
      </c>
      <c r="C233" s="269">
        <f>IF(ISTEXT(Pedido!G61),0,Pedido!G61)</f>
        <v>0</v>
      </c>
      <c r="D233" s="268">
        <f t="shared" si="49"/>
        <v>0</v>
      </c>
      <c r="E233" s="174">
        <f>IF(ISTEXT(Pedido!G61),Pedido!G61,0)</f>
        <v>0</v>
      </c>
      <c r="F233" s="267" t="str">
        <f t="shared" si="1"/>
        <v>NO</v>
      </c>
      <c r="G233" s="174"/>
      <c r="H233" s="174">
        <f>+Pedido!B$61</f>
        <v>0</v>
      </c>
      <c r="I233" s="174">
        <f>+Pedido!A$61</f>
        <v>0</v>
      </c>
    </row>
    <row r="234" spans="1:9" ht="12.75" customHeight="1" x14ac:dyDescent="0.2">
      <c r="A234" s="174"/>
      <c r="B234" s="174" t="s">
        <v>236</v>
      </c>
      <c r="C234" s="269">
        <f>IF(ISTEXT(Pedido!P61),0,Pedido!P61)</f>
        <v>0</v>
      </c>
      <c r="D234" s="268">
        <f t="shared" si="49"/>
        <v>0</v>
      </c>
      <c r="E234" s="174">
        <f>IF(ISTEXT(Pedido!P61),Pedido!P61,0)</f>
        <v>0</v>
      </c>
      <c r="F234" s="267" t="str">
        <f t="shared" si="1"/>
        <v>NO</v>
      </c>
      <c r="G234" s="174"/>
      <c r="H234" s="174">
        <f>+Pedido!B$61</f>
        <v>0</v>
      </c>
      <c r="I234" s="174">
        <f>+Pedido!A$61</f>
        <v>0</v>
      </c>
    </row>
    <row r="235" spans="1:9" ht="12.75" customHeight="1" x14ac:dyDescent="0.2">
      <c r="A235" s="174"/>
      <c r="B235" s="174" t="s">
        <v>237</v>
      </c>
      <c r="C235" s="269">
        <f>IF(ISTEXT(Pedido!O61),0,Pedido!O61)</f>
        <v>0</v>
      </c>
      <c r="D235" s="268">
        <f t="shared" si="49"/>
        <v>0</v>
      </c>
      <c r="E235" s="174">
        <f>IF(ISTEXT(Pedido!O61),Pedido!O61,0)</f>
        <v>0</v>
      </c>
      <c r="F235" s="267" t="str">
        <f t="shared" si="1"/>
        <v>NO</v>
      </c>
      <c r="G235" s="174"/>
      <c r="H235" s="174">
        <f>+Pedido!B$61</f>
        <v>0</v>
      </c>
      <c r="I235" s="174">
        <f>+Pedido!A$61</f>
        <v>0</v>
      </c>
    </row>
    <row r="236" spans="1:9" ht="12.75" customHeight="1" x14ac:dyDescent="0.2">
      <c r="A236" s="174"/>
      <c r="B236" s="174" t="s">
        <v>238</v>
      </c>
      <c r="C236" s="269">
        <f>IF(ISTEXT(Pedido!N61),0,Pedido!N61)</f>
        <v>0</v>
      </c>
      <c r="D236" s="268">
        <f t="shared" si="49"/>
        <v>0</v>
      </c>
      <c r="E236" s="174">
        <f>IF(ISTEXT(Pedido!N61),Pedido!N761,0)</f>
        <v>0</v>
      </c>
      <c r="F236" s="267" t="str">
        <f t="shared" si="1"/>
        <v>NO</v>
      </c>
      <c r="G236" s="174"/>
      <c r="H236" s="174">
        <f>+Pedido!B$61</f>
        <v>0</v>
      </c>
      <c r="I236" s="174">
        <f>+Pedido!A$61</f>
        <v>0</v>
      </c>
    </row>
    <row r="237" spans="1:9" ht="12.75" customHeight="1" x14ac:dyDescent="0.2">
      <c r="A237" s="174"/>
      <c r="B237" s="174" t="s">
        <v>239</v>
      </c>
      <c r="C237" s="269">
        <f>IF(ISTEXT(Pedido!J61),0,Pedido!J61)</f>
        <v>0</v>
      </c>
      <c r="D237" s="268">
        <f t="shared" si="49"/>
        <v>0</v>
      </c>
      <c r="E237" s="174">
        <f>IF(ISTEXT(Pedido!J61),Pedido!J761,0)</f>
        <v>0</v>
      </c>
      <c r="F237" s="267" t="str">
        <f t="shared" si="1"/>
        <v>NO</v>
      </c>
      <c r="G237" s="174"/>
      <c r="H237" s="174">
        <f>+Pedido!B$61</f>
        <v>0</v>
      </c>
      <c r="I237" s="174">
        <f>+Pedido!A$61</f>
        <v>0</v>
      </c>
    </row>
    <row r="238" spans="1:9" ht="12.75" customHeight="1" x14ac:dyDescent="0.2">
      <c r="A238" s="174"/>
      <c r="B238" s="174" t="s">
        <v>240</v>
      </c>
      <c r="C238" s="269">
        <f>IF(ISTEXT(Pedido!L61),0,Pedido!L61)</f>
        <v>0</v>
      </c>
      <c r="D238" s="268">
        <f t="shared" si="49"/>
        <v>0</v>
      </c>
      <c r="E238" s="174">
        <f>IF(ISTEXT(Pedido!L61),Pedido!L61,0)</f>
        <v>0</v>
      </c>
      <c r="F238" s="267" t="str">
        <f t="shared" si="1"/>
        <v>NO</v>
      </c>
      <c r="G238" s="270"/>
      <c r="H238" s="174">
        <f>+Pedido!B$61</f>
        <v>0</v>
      </c>
      <c r="I238" s="174">
        <f>+Pedido!A$61</f>
        <v>0</v>
      </c>
    </row>
    <row r="239" spans="1:9" ht="12.75" customHeight="1" x14ac:dyDescent="0.2">
      <c r="A239" s="174"/>
      <c r="B239" s="174" t="s">
        <v>241</v>
      </c>
      <c r="C239" s="269">
        <f>IF(ISTEXT(Pedido!M61),0,Pedido!M61)</f>
        <v>0</v>
      </c>
      <c r="D239" s="268">
        <f t="shared" si="49"/>
        <v>0</v>
      </c>
      <c r="E239" s="174">
        <f>IF(ISTEXT(Pedido!M61),Pedido!M61,0)</f>
        <v>0</v>
      </c>
      <c r="F239" s="267" t="str">
        <f t="shared" si="1"/>
        <v>NO</v>
      </c>
      <c r="G239" s="174"/>
      <c r="H239" s="174">
        <f>+Pedido!B$61</f>
        <v>0</v>
      </c>
      <c r="I239" s="174">
        <f>+Pedido!A$61</f>
        <v>0</v>
      </c>
    </row>
    <row r="240" spans="1:9" ht="12.75" customHeight="1" x14ac:dyDescent="0.2">
      <c r="A240" s="174"/>
      <c r="B240" s="174" t="s">
        <v>242</v>
      </c>
      <c r="C240" s="269">
        <f>IF(ISTEXT(Pedido!K61),0,Pedido!K61)</f>
        <v>0</v>
      </c>
      <c r="D240" s="268">
        <f t="shared" si="49"/>
        <v>0</v>
      </c>
      <c r="E240" s="174">
        <f>IF(ISTEXT(Pedido!K61),Pedido!K61,0)</f>
        <v>0</v>
      </c>
      <c r="F240" s="267" t="str">
        <f t="shared" si="1"/>
        <v>NO</v>
      </c>
      <c r="G240" s="174"/>
      <c r="H240" s="174">
        <f>+Pedido!B$61</f>
        <v>0</v>
      </c>
      <c r="I240" s="174">
        <f>+Pedido!A$61</f>
        <v>0</v>
      </c>
    </row>
    <row r="241" spans="1:9" ht="12.75" customHeight="1" x14ac:dyDescent="0.2">
      <c r="A241" s="174"/>
      <c r="B241" s="174" t="s">
        <v>243</v>
      </c>
      <c r="C241" s="269">
        <f>Pedido!Y61</f>
        <v>0</v>
      </c>
      <c r="D241" s="268"/>
      <c r="E241" s="174"/>
      <c r="F241" s="267" t="str">
        <f t="shared" si="1"/>
        <v>NO</v>
      </c>
      <c r="G241" s="174"/>
      <c r="H241" s="174">
        <f>+Pedido!B$61</f>
        <v>0</v>
      </c>
      <c r="I241" s="174">
        <f>+Pedido!A$61</f>
        <v>0</v>
      </c>
    </row>
    <row r="242" spans="1:9" ht="12.75" customHeight="1" x14ac:dyDescent="0.2">
      <c r="A242" s="174"/>
      <c r="B242" s="174" t="s">
        <v>244</v>
      </c>
      <c r="C242" s="269">
        <f>Pedido!Z61</f>
        <v>0</v>
      </c>
      <c r="D242" s="268"/>
      <c r="E242" s="174"/>
      <c r="F242" s="267" t="str">
        <f t="shared" si="1"/>
        <v>NO</v>
      </c>
      <c r="G242" s="174"/>
      <c r="H242" s="174">
        <f>+Pedido!B$61</f>
        <v>0</v>
      </c>
      <c r="I242" s="174">
        <f>+Pedido!A$61</f>
        <v>0</v>
      </c>
    </row>
    <row r="243" spans="1:9" ht="12.75" customHeight="1" x14ac:dyDescent="0.2">
      <c r="A243" s="174"/>
      <c r="B243" s="174" t="s">
        <v>245</v>
      </c>
      <c r="C243" s="269">
        <f>Pedido!AA61</f>
        <v>0</v>
      </c>
      <c r="D243" s="268"/>
      <c r="E243" s="174"/>
      <c r="F243" s="267" t="str">
        <f t="shared" si="1"/>
        <v>NO</v>
      </c>
      <c r="G243" s="174"/>
      <c r="H243" s="174">
        <f>+Pedido!B$61</f>
        <v>0</v>
      </c>
      <c r="I243" s="174">
        <f>+Pedido!A$61</f>
        <v>0</v>
      </c>
    </row>
    <row r="244" spans="1:9" ht="12.75" customHeight="1" x14ac:dyDescent="0.2">
      <c r="A244" s="174"/>
      <c r="B244" s="174" t="s">
        <v>227</v>
      </c>
      <c r="C244" s="268"/>
      <c r="D244" s="268"/>
      <c r="E244" s="268">
        <f>+Pedido!Q61</f>
        <v>0</v>
      </c>
      <c r="F244" s="267" t="str">
        <f t="shared" si="1"/>
        <v>NO</v>
      </c>
      <c r="G244" s="174"/>
      <c r="H244" s="174">
        <f>+Pedido!B$61</f>
        <v>0</v>
      </c>
      <c r="I244" s="174">
        <f>+Pedido!A$61</f>
        <v>0</v>
      </c>
    </row>
    <row r="245" spans="1:9" ht="12.75" customHeight="1" x14ac:dyDescent="0.2">
      <c r="A245" s="174"/>
      <c r="B245" s="174" t="s">
        <v>246</v>
      </c>
      <c r="C245" s="268">
        <f>IF(ISTEXT(Pedido!R61),0,Pedido!R61)</f>
        <v>0</v>
      </c>
      <c r="D245" s="268">
        <f t="shared" ref="D245:D246" si="50">IF(MOD(C245,12)=0,C245/12,"INCOMPLETO")</f>
        <v>0</v>
      </c>
      <c r="E245" s="268">
        <f>IF(ISTEXT(Pedido!R61),Pedido!R61,0)</f>
        <v>0</v>
      </c>
      <c r="F245" s="267" t="str">
        <f t="shared" si="1"/>
        <v>NO</v>
      </c>
      <c r="G245" s="174"/>
      <c r="H245" s="174">
        <f>+Pedido!B$61</f>
        <v>0</v>
      </c>
      <c r="I245" s="174">
        <f>+Pedido!A$61</f>
        <v>0</v>
      </c>
    </row>
    <row r="246" spans="1:9" ht="12.75" customHeight="1" x14ac:dyDescent="0.2">
      <c r="A246" s="174"/>
      <c r="B246" s="174" t="s">
        <v>247</v>
      </c>
      <c r="C246" s="268">
        <f>IF(ISTEXT(Pedido!S61),0,Pedido!S61)</f>
        <v>0</v>
      </c>
      <c r="D246" s="268">
        <f t="shared" si="50"/>
        <v>0</v>
      </c>
      <c r="E246" s="268">
        <f>IF(ISTEXT(Pedido!S61),Pedido!S61,0)</f>
        <v>0</v>
      </c>
      <c r="F246" s="267" t="str">
        <f t="shared" si="1"/>
        <v>NO</v>
      </c>
      <c r="G246" s="174"/>
      <c r="H246" s="174">
        <f>+Pedido!B$61</f>
        <v>0</v>
      </c>
      <c r="I246" s="174">
        <f>+Pedido!A$61</f>
        <v>0</v>
      </c>
    </row>
    <row r="247" spans="1:9" ht="12.75" customHeight="1" x14ac:dyDescent="0.2">
      <c r="A247" s="174"/>
      <c r="B247" s="174" t="s">
        <v>248</v>
      </c>
      <c r="C247" s="268">
        <f>IF(ISTEXT(Pedido!T61),0,Pedido!T61)</f>
        <v>0</v>
      </c>
      <c r="D247" s="268">
        <f>IF(MOD(C247,6)=0,C247/6,"INCOMPLETO")</f>
        <v>0</v>
      </c>
      <c r="E247" s="174">
        <f>IF(ISTEXT(Pedido!T61),Pedido!T61,0)</f>
        <v>0</v>
      </c>
      <c r="F247" s="267" t="str">
        <f t="shared" si="1"/>
        <v>NO</v>
      </c>
      <c r="G247" s="174"/>
      <c r="H247" s="174">
        <f>+Pedido!B$61</f>
        <v>0</v>
      </c>
      <c r="I247" s="174">
        <f>+Pedido!A$61</f>
        <v>0</v>
      </c>
    </row>
    <row r="248" spans="1:9" ht="12.75" customHeight="1" x14ac:dyDescent="0.2">
      <c r="A248" s="174"/>
      <c r="B248" s="174" t="s">
        <v>249</v>
      </c>
      <c r="C248" s="268">
        <f>+Pedido!C61</f>
        <v>0</v>
      </c>
      <c r="D248" s="268">
        <f t="shared" ref="D248:D261" si="51">IF(MOD(C248,12)=0,C248/12,"INCOMPLETO")</f>
        <v>0</v>
      </c>
      <c r="E248" s="268"/>
      <c r="F248" s="267" t="str">
        <f t="shared" si="1"/>
        <v>NO</v>
      </c>
      <c r="G248" s="174"/>
      <c r="H248" s="174">
        <f>+Pedido!B$61</f>
        <v>0</v>
      </c>
      <c r="I248" s="174">
        <f>+Pedido!A$61</f>
        <v>0</v>
      </c>
    </row>
    <row r="249" spans="1:9" ht="12.75" customHeight="1" x14ac:dyDescent="0.2">
      <c r="A249" s="174"/>
      <c r="B249" s="174" t="s">
        <v>250</v>
      </c>
      <c r="C249" s="268">
        <f>+Pedido!D61</f>
        <v>0</v>
      </c>
      <c r="D249" s="268">
        <f t="shared" si="51"/>
        <v>0</v>
      </c>
      <c r="E249" s="268"/>
      <c r="F249" s="267" t="str">
        <f t="shared" si="1"/>
        <v>NO</v>
      </c>
      <c r="G249" s="174"/>
      <c r="H249" s="174">
        <f>+Pedido!B$61</f>
        <v>0</v>
      </c>
      <c r="I249" s="174">
        <f>+Pedido!A$61</f>
        <v>0</v>
      </c>
    </row>
    <row r="250" spans="1:9" ht="12.75" customHeight="1" x14ac:dyDescent="0.2">
      <c r="A250" s="174"/>
      <c r="B250" s="174" t="s">
        <v>251</v>
      </c>
      <c r="C250" s="268">
        <f>+Pedido!E61</f>
        <v>0</v>
      </c>
      <c r="D250" s="268">
        <f t="shared" si="51"/>
        <v>0</v>
      </c>
      <c r="E250" s="268"/>
      <c r="F250" s="267" t="str">
        <f t="shared" si="1"/>
        <v>NO</v>
      </c>
      <c r="G250" s="174"/>
      <c r="H250" s="174">
        <f>+Pedido!B$61</f>
        <v>0</v>
      </c>
      <c r="I250" s="174">
        <f>+Pedido!A$61</f>
        <v>0</v>
      </c>
    </row>
    <row r="251" spans="1:9" ht="12.75" customHeight="1" x14ac:dyDescent="0.2">
      <c r="A251" s="174"/>
      <c r="B251" s="174" t="s">
        <v>232</v>
      </c>
      <c r="C251" s="268">
        <f>IF(ISTEXT(Pedido!F62),0,Pedido!F62)</f>
        <v>0</v>
      </c>
      <c r="D251" s="268">
        <f t="shared" si="51"/>
        <v>0</v>
      </c>
      <c r="E251" s="267">
        <f>IF(ISTEXT(Pedido!F62),Pedido!F62,0)</f>
        <v>0</v>
      </c>
      <c r="F251" s="267" t="str">
        <f t="shared" si="1"/>
        <v>NO</v>
      </c>
      <c r="G251" s="174"/>
      <c r="H251" s="174">
        <f>+Pedido!B$62</f>
        <v>0</v>
      </c>
      <c r="I251" s="174">
        <f>+Pedido!A$62</f>
        <v>0</v>
      </c>
    </row>
    <row r="252" spans="1:9" ht="12.75" customHeight="1" x14ac:dyDescent="0.2">
      <c r="A252" s="174"/>
      <c r="B252" s="174" t="s">
        <v>233</v>
      </c>
      <c r="C252" s="269">
        <f>IF(ISTEXT(Pedido!H62),0,Pedido!H62)</f>
        <v>0</v>
      </c>
      <c r="D252" s="268">
        <f t="shared" si="51"/>
        <v>0</v>
      </c>
      <c r="E252" s="267">
        <f>IF(ISTEXT(Pedido!H62),Pedido!H62,0)</f>
        <v>0</v>
      </c>
      <c r="F252" s="267" t="str">
        <f t="shared" si="1"/>
        <v>NO</v>
      </c>
      <c r="G252" s="174"/>
      <c r="H252" s="174">
        <f>+Pedido!B$62</f>
        <v>0</v>
      </c>
      <c r="I252" s="174">
        <f>+Pedido!A$62</f>
        <v>0</v>
      </c>
    </row>
    <row r="253" spans="1:9" ht="12.75" customHeight="1" x14ac:dyDescent="0.2">
      <c r="A253" s="174"/>
      <c r="B253" s="174" t="s">
        <v>234</v>
      </c>
      <c r="C253" s="269">
        <f>IF(ISTEXT(Pedido!I62),0,Pedido!I62)</f>
        <v>0</v>
      </c>
      <c r="D253" s="268">
        <f t="shared" si="51"/>
        <v>0</v>
      </c>
      <c r="E253" s="174">
        <f>IF(ISTEXT(Pedido!I62),Pedido!I62,0)</f>
        <v>0</v>
      </c>
      <c r="F253" s="267" t="str">
        <f t="shared" si="1"/>
        <v>NO</v>
      </c>
      <c r="G253" s="174"/>
      <c r="H253" s="174">
        <f>+Pedido!B$62</f>
        <v>0</v>
      </c>
      <c r="I253" s="174">
        <f>+Pedido!A$62</f>
        <v>0</v>
      </c>
    </row>
    <row r="254" spans="1:9" ht="12.75" customHeight="1" x14ac:dyDescent="0.2">
      <c r="A254" s="174"/>
      <c r="B254" s="174" t="s">
        <v>235</v>
      </c>
      <c r="C254" s="269">
        <f>IF(ISTEXT(Pedido!G62),0,Pedido!G62)</f>
        <v>0</v>
      </c>
      <c r="D254" s="268">
        <f t="shared" si="51"/>
        <v>0</v>
      </c>
      <c r="E254" s="174">
        <f>IF(ISTEXT(Pedido!G62),Pedido!G62,0)</f>
        <v>0</v>
      </c>
      <c r="F254" s="267" t="str">
        <f t="shared" si="1"/>
        <v>NO</v>
      </c>
      <c r="G254" s="174"/>
      <c r="H254" s="174">
        <f>+Pedido!B$62</f>
        <v>0</v>
      </c>
      <c r="I254" s="174">
        <f>+Pedido!A$62</f>
        <v>0</v>
      </c>
    </row>
    <row r="255" spans="1:9" ht="12.75" customHeight="1" x14ac:dyDescent="0.2">
      <c r="A255" s="174"/>
      <c r="B255" s="174" t="s">
        <v>236</v>
      </c>
      <c r="C255" s="269">
        <f>IF(ISTEXT(Pedido!P62),0,Pedido!P62)</f>
        <v>0</v>
      </c>
      <c r="D255" s="268">
        <f t="shared" si="51"/>
        <v>0</v>
      </c>
      <c r="E255" s="174">
        <f>IF(ISTEXT(Pedido!P62),Pedido!P62,0)</f>
        <v>0</v>
      </c>
      <c r="F255" s="267" t="str">
        <f t="shared" si="1"/>
        <v>NO</v>
      </c>
      <c r="G255" s="174"/>
      <c r="H255" s="174">
        <f>+Pedido!B$62</f>
        <v>0</v>
      </c>
      <c r="I255" s="174">
        <f>+Pedido!A$62</f>
        <v>0</v>
      </c>
    </row>
    <row r="256" spans="1:9" ht="12.75" customHeight="1" x14ac:dyDescent="0.2">
      <c r="A256" s="174"/>
      <c r="B256" s="174" t="s">
        <v>237</v>
      </c>
      <c r="C256" s="269">
        <f>IF(ISTEXT(Pedido!O62),0,Pedido!O62)</f>
        <v>0</v>
      </c>
      <c r="D256" s="268">
        <f t="shared" si="51"/>
        <v>0</v>
      </c>
      <c r="E256" s="174">
        <f>IF(ISTEXT(Pedido!O62),Pedido!O62,0)</f>
        <v>0</v>
      </c>
      <c r="F256" s="267" t="str">
        <f t="shared" si="1"/>
        <v>NO</v>
      </c>
      <c r="G256" s="174"/>
      <c r="H256" s="174">
        <f>+Pedido!B$62</f>
        <v>0</v>
      </c>
      <c r="I256" s="174">
        <f>+Pedido!A$62</f>
        <v>0</v>
      </c>
    </row>
    <row r="257" spans="1:9" ht="12.75" customHeight="1" x14ac:dyDescent="0.2">
      <c r="A257" s="174"/>
      <c r="B257" s="174" t="s">
        <v>238</v>
      </c>
      <c r="C257" s="269">
        <f>IF(ISTEXT(Pedido!N62),0,Pedido!N62)</f>
        <v>0</v>
      </c>
      <c r="D257" s="268">
        <f t="shared" si="51"/>
        <v>0</v>
      </c>
      <c r="E257" s="174">
        <f>IF(ISTEXT(Pedido!N62),Pedido!N62,0)</f>
        <v>0</v>
      </c>
      <c r="F257" s="267" t="str">
        <f t="shared" si="1"/>
        <v>NO</v>
      </c>
      <c r="G257" s="174"/>
      <c r="H257" s="174">
        <f>+Pedido!B$62</f>
        <v>0</v>
      </c>
      <c r="I257" s="174">
        <f>+Pedido!A$62</f>
        <v>0</v>
      </c>
    </row>
    <row r="258" spans="1:9" ht="12.75" customHeight="1" x14ac:dyDescent="0.2">
      <c r="A258" s="174"/>
      <c r="B258" s="174" t="s">
        <v>239</v>
      </c>
      <c r="C258" s="269">
        <f>IF(ISTEXT(Pedido!J62),0,Pedido!J62)</f>
        <v>0</v>
      </c>
      <c r="D258" s="268">
        <f t="shared" si="51"/>
        <v>0</v>
      </c>
      <c r="E258" s="174">
        <f>IF(ISTEXT(Pedido!J62),Pedido!J62,0)</f>
        <v>0</v>
      </c>
      <c r="F258" s="267" t="str">
        <f t="shared" si="1"/>
        <v>NO</v>
      </c>
      <c r="G258" s="174"/>
      <c r="H258" s="174">
        <f>+Pedido!B$62</f>
        <v>0</v>
      </c>
      <c r="I258" s="174">
        <f>+Pedido!A$62</f>
        <v>0</v>
      </c>
    </row>
    <row r="259" spans="1:9" ht="12.75" customHeight="1" x14ac:dyDescent="0.2">
      <c r="A259" s="174"/>
      <c r="B259" s="174" t="s">
        <v>240</v>
      </c>
      <c r="C259" s="269">
        <f>IF(ISTEXT(Pedido!L62),0,Pedido!L62)</f>
        <v>0</v>
      </c>
      <c r="D259" s="268">
        <f t="shared" si="51"/>
        <v>0</v>
      </c>
      <c r="E259" s="174">
        <f>IF(ISTEXT(Pedido!L62),Pedido!L62,0)</f>
        <v>0</v>
      </c>
      <c r="F259" s="267" t="str">
        <f t="shared" si="1"/>
        <v>NO</v>
      </c>
      <c r="G259" s="174"/>
      <c r="H259" s="174">
        <f>+Pedido!B$62</f>
        <v>0</v>
      </c>
      <c r="I259" s="174">
        <f>+Pedido!A$62</f>
        <v>0</v>
      </c>
    </row>
    <row r="260" spans="1:9" ht="12.75" customHeight="1" x14ac:dyDescent="0.2">
      <c r="A260" s="174"/>
      <c r="B260" s="174" t="s">
        <v>241</v>
      </c>
      <c r="C260" s="269">
        <f>IF(ISTEXT(Pedido!M62),0,Pedido!M62)</f>
        <v>0</v>
      </c>
      <c r="D260" s="268">
        <f t="shared" si="51"/>
        <v>0</v>
      </c>
      <c r="E260" s="174">
        <f>IF(ISTEXT(Pedido!M62),Pedido!M62,0)</f>
        <v>0</v>
      </c>
      <c r="F260" s="267" t="str">
        <f t="shared" si="1"/>
        <v>NO</v>
      </c>
      <c r="G260" s="174"/>
      <c r="H260" s="174">
        <f>+Pedido!B$62</f>
        <v>0</v>
      </c>
      <c r="I260" s="174">
        <f>+Pedido!A$62</f>
        <v>0</v>
      </c>
    </row>
    <row r="261" spans="1:9" ht="12.75" customHeight="1" x14ac:dyDescent="0.2">
      <c r="A261" s="174"/>
      <c r="B261" s="174" t="s">
        <v>242</v>
      </c>
      <c r="C261" s="269">
        <f>IF(ISTEXT(Pedido!K62),0,Pedido!K62)</f>
        <v>0</v>
      </c>
      <c r="D261" s="268">
        <f t="shared" si="51"/>
        <v>0</v>
      </c>
      <c r="E261" s="174">
        <f>IF(ISTEXT(Pedido!K62),Pedido!K62,0)</f>
        <v>0</v>
      </c>
      <c r="F261" s="267" t="str">
        <f t="shared" si="1"/>
        <v>NO</v>
      </c>
      <c r="G261" s="174"/>
      <c r="H261" s="174">
        <f>+Pedido!B$62</f>
        <v>0</v>
      </c>
      <c r="I261" s="174">
        <f>+Pedido!A$62</f>
        <v>0</v>
      </c>
    </row>
    <row r="262" spans="1:9" ht="12.75" customHeight="1" x14ac:dyDescent="0.2">
      <c r="A262" s="174"/>
      <c r="B262" s="174" t="s">
        <v>243</v>
      </c>
      <c r="C262" s="269">
        <f>Pedido!Y62</f>
        <v>0</v>
      </c>
      <c r="D262" s="268"/>
      <c r="E262" s="174"/>
      <c r="F262" s="267" t="str">
        <f t="shared" si="1"/>
        <v>NO</v>
      </c>
      <c r="G262" s="174"/>
      <c r="H262" s="174">
        <f>+Pedido!B$62</f>
        <v>0</v>
      </c>
      <c r="I262" s="174">
        <f>+Pedido!A$62</f>
        <v>0</v>
      </c>
    </row>
    <row r="263" spans="1:9" ht="12.75" customHeight="1" x14ac:dyDescent="0.2">
      <c r="A263" s="174"/>
      <c r="B263" s="174" t="s">
        <v>244</v>
      </c>
      <c r="C263" s="269">
        <f>Pedido!Z62</f>
        <v>0</v>
      </c>
      <c r="D263" s="268"/>
      <c r="E263" s="174"/>
      <c r="F263" s="267" t="str">
        <f t="shared" si="1"/>
        <v>NO</v>
      </c>
      <c r="G263" s="174"/>
      <c r="H263" s="174">
        <f>+Pedido!B$62</f>
        <v>0</v>
      </c>
      <c r="I263" s="174">
        <f>+Pedido!A$62</f>
        <v>0</v>
      </c>
    </row>
    <row r="264" spans="1:9" ht="12.75" customHeight="1" x14ac:dyDescent="0.2">
      <c r="A264" s="174"/>
      <c r="B264" s="174" t="s">
        <v>245</v>
      </c>
      <c r="C264" s="269">
        <f>Pedido!AA62</f>
        <v>0</v>
      </c>
      <c r="D264" s="268"/>
      <c r="E264" s="174"/>
      <c r="F264" s="267" t="str">
        <f t="shared" si="1"/>
        <v>NO</v>
      </c>
      <c r="G264" s="174"/>
      <c r="H264" s="174">
        <f>+Pedido!B$62</f>
        <v>0</v>
      </c>
      <c r="I264" s="174">
        <f>+Pedido!A$62</f>
        <v>0</v>
      </c>
    </row>
    <row r="265" spans="1:9" ht="12.75" customHeight="1" x14ac:dyDescent="0.2">
      <c r="A265" s="174"/>
      <c r="B265" s="174" t="s">
        <v>227</v>
      </c>
      <c r="C265" s="268"/>
      <c r="D265" s="268"/>
      <c r="E265" s="268">
        <f>+Pedido!Q62</f>
        <v>0</v>
      </c>
      <c r="F265" s="267" t="str">
        <f t="shared" si="1"/>
        <v>NO</v>
      </c>
      <c r="G265" s="174"/>
      <c r="H265" s="174">
        <f>+Pedido!B$62</f>
        <v>0</v>
      </c>
      <c r="I265" s="174">
        <f>+Pedido!A$62</f>
        <v>0</v>
      </c>
    </row>
    <row r="266" spans="1:9" ht="12.75" customHeight="1" x14ac:dyDescent="0.2">
      <c r="A266" s="174"/>
      <c r="B266" s="174" t="s">
        <v>246</v>
      </c>
      <c r="C266" s="268">
        <f>IF(ISTEXT(Pedido!R62),0,Pedido!R62)</f>
        <v>0</v>
      </c>
      <c r="D266" s="268">
        <f t="shared" ref="D266:D267" si="52">IF(MOD(C266,12)=0,C266/12,"INCOMPLETO")</f>
        <v>0</v>
      </c>
      <c r="E266" s="268">
        <f>IF(ISTEXT(Pedido!R62),Pedido!R62,0)</f>
        <v>0</v>
      </c>
      <c r="F266" s="267" t="str">
        <f t="shared" si="1"/>
        <v>NO</v>
      </c>
      <c r="G266" s="174"/>
      <c r="H266" s="174">
        <f>+Pedido!B$62</f>
        <v>0</v>
      </c>
      <c r="I266" s="174">
        <f>+Pedido!A$62</f>
        <v>0</v>
      </c>
    </row>
    <row r="267" spans="1:9" ht="12.75" customHeight="1" x14ac:dyDescent="0.2">
      <c r="A267" s="174"/>
      <c r="B267" s="174" t="s">
        <v>247</v>
      </c>
      <c r="C267" s="268">
        <f>IF(ISTEXT(Pedido!S62),0,Pedido!S62)</f>
        <v>0</v>
      </c>
      <c r="D267" s="268">
        <f t="shared" si="52"/>
        <v>0</v>
      </c>
      <c r="E267" s="268">
        <f>IF(ISTEXT(Pedido!S62),Pedido!S62,0)</f>
        <v>0</v>
      </c>
      <c r="F267" s="267" t="str">
        <f t="shared" si="1"/>
        <v>NO</v>
      </c>
      <c r="G267" s="174"/>
      <c r="H267" s="174">
        <f>+Pedido!B$62</f>
        <v>0</v>
      </c>
      <c r="I267" s="174">
        <f>+Pedido!A$62</f>
        <v>0</v>
      </c>
    </row>
    <row r="268" spans="1:9" ht="12.75" customHeight="1" x14ac:dyDescent="0.2">
      <c r="A268" s="174"/>
      <c r="B268" s="174" t="s">
        <v>248</v>
      </c>
      <c r="C268" s="268">
        <f>IF(ISTEXT(Pedido!T62),0,Pedido!T62)</f>
        <v>0</v>
      </c>
      <c r="D268" s="268">
        <f>IF(MOD(C268,6)=0,C268/6,"INCOMPLETO")</f>
        <v>0</v>
      </c>
      <c r="E268" s="174">
        <f>IF(ISTEXT(Pedido!T62),Pedido!T62,0)</f>
        <v>0</v>
      </c>
      <c r="F268" s="267" t="str">
        <f t="shared" si="1"/>
        <v>NO</v>
      </c>
      <c r="G268" s="174"/>
      <c r="H268" s="174">
        <f>+Pedido!B$62</f>
        <v>0</v>
      </c>
      <c r="I268" s="174">
        <f>+Pedido!A$62</f>
        <v>0</v>
      </c>
    </row>
    <row r="269" spans="1:9" ht="12.75" customHeight="1" x14ac:dyDescent="0.2">
      <c r="A269" s="174"/>
      <c r="B269" s="174" t="s">
        <v>249</v>
      </c>
      <c r="C269" s="268">
        <f>+Pedido!C62</f>
        <v>0</v>
      </c>
      <c r="D269" s="268">
        <f t="shared" ref="D269:D282" si="53">IF(MOD(C269,12)=0,C269/12,"INCOMPLETO")</f>
        <v>0</v>
      </c>
      <c r="E269" s="268"/>
      <c r="F269" s="267" t="str">
        <f t="shared" si="1"/>
        <v>NO</v>
      </c>
      <c r="G269" s="174"/>
      <c r="H269" s="174">
        <f>+Pedido!B$62</f>
        <v>0</v>
      </c>
      <c r="I269" s="174">
        <f>+Pedido!A$62</f>
        <v>0</v>
      </c>
    </row>
    <row r="270" spans="1:9" ht="12.75" customHeight="1" x14ac:dyDescent="0.2">
      <c r="A270" s="174"/>
      <c r="B270" s="174" t="s">
        <v>250</v>
      </c>
      <c r="C270" s="268">
        <f>+Pedido!D62</f>
        <v>0</v>
      </c>
      <c r="D270" s="268">
        <f t="shared" si="53"/>
        <v>0</v>
      </c>
      <c r="E270" s="268"/>
      <c r="F270" s="267" t="str">
        <f t="shared" si="1"/>
        <v>NO</v>
      </c>
      <c r="G270" s="174"/>
      <c r="H270" s="174">
        <f>+Pedido!B$62</f>
        <v>0</v>
      </c>
      <c r="I270" s="174">
        <f>+Pedido!A$62</f>
        <v>0</v>
      </c>
    </row>
    <row r="271" spans="1:9" ht="12.75" customHeight="1" x14ac:dyDescent="0.2">
      <c r="A271" s="174"/>
      <c r="B271" s="174" t="s">
        <v>251</v>
      </c>
      <c r="C271" s="268">
        <f>+Pedido!E62</f>
        <v>0</v>
      </c>
      <c r="D271" s="268">
        <f t="shared" si="53"/>
        <v>0</v>
      </c>
      <c r="E271" s="268"/>
      <c r="F271" s="267" t="str">
        <f t="shared" si="1"/>
        <v>NO</v>
      </c>
      <c r="G271" s="174"/>
      <c r="H271" s="174">
        <f>+Pedido!B$62</f>
        <v>0</v>
      </c>
      <c r="I271" s="174">
        <f>+Pedido!A$62</f>
        <v>0</v>
      </c>
    </row>
    <row r="272" spans="1:9" ht="12.75" customHeight="1" x14ac:dyDescent="0.2">
      <c r="A272" s="174"/>
      <c r="B272" s="174" t="s">
        <v>232</v>
      </c>
      <c r="C272" s="268">
        <f>IF(ISTEXT(Pedido!F63),0,Pedido!F63)</f>
        <v>0</v>
      </c>
      <c r="D272" s="268">
        <f t="shared" si="53"/>
        <v>0</v>
      </c>
      <c r="E272" s="267">
        <f>IF(ISTEXT(Pedido!F63),Pedido!F63,0)</f>
        <v>0</v>
      </c>
      <c r="F272" s="267" t="str">
        <f t="shared" si="1"/>
        <v>NO</v>
      </c>
      <c r="G272" s="174"/>
      <c r="H272" s="174">
        <f>+Pedido!B$63</f>
        <v>0</v>
      </c>
      <c r="I272" s="174">
        <f>+Pedido!A$63</f>
        <v>0</v>
      </c>
    </row>
    <row r="273" spans="1:9" ht="12.75" customHeight="1" x14ac:dyDescent="0.2">
      <c r="A273" s="174"/>
      <c r="B273" s="174" t="s">
        <v>233</v>
      </c>
      <c r="C273" s="269">
        <f>IF(ISTEXT(Pedido!H63),0,Pedido!H63)</f>
        <v>0</v>
      </c>
      <c r="D273" s="268">
        <f t="shared" si="53"/>
        <v>0</v>
      </c>
      <c r="E273" s="267">
        <f>IF(ISTEXT(Pedido!H63),Pedido!H63,0)</f>
        <v>0</v>
      </c>
      <c r="F273" s="267" t="str">
        <f t="shared" si="1"/>
        <v>NO</v>
      </c>
      <c r="G273" s="174"/>
      <c r="H273" s="174">
        <f>+Pedido!B$63</f>
        <v>0</v>
      </c>
      <c r="I273" s="174">
        <f>+Pedido!A$63</f>
        <v>0</v>
      </c>
    </row>
    <row r="274" spans="1:9" ht="12.75" customHeight="1" x14ac:dyDescent="0.2">
      <c r="A274" s="174"/>
      <c r="B274" s="174" t="s">
        <v>234</v>
      </c>
      <c r="C274" s="269">
        <f>IF(ISTEXT(Pedido!I63),0,Pedido!I63)</f>
        <v>0</v>
      </c>
      <c r="D274" s="268">
        <f t="shared" si="53"/>
        <v>0</v>
      </c>
      <c r="E274" s="174">
        <f>IF(ISTEXT(Pedido!I63),Pedido!I63,0)</f>
        <v>0</v>
      </c>
      <c r="F274" s="267" t="str">
        <f t="shared" si="1"/>
        <v>NO</v>
      </c>
      <c r="G274" s="174"/>
      <c r="H274" s="174">
        <f>+Pedido!B$63</f>
        <v>0</v>
      </c>
      <c r="I274" s="174">
        <f>+Pedido!A$63</f>
        <v>0</v>
      </c>
    </row>
    <row r="275" spans="1:9" ht="12.75" customHeight="1" x14ac:dyDescent="0.2">
      <c r="A275" s="174"/>
      <c r="B275" s="174" t="s">
        <v>235</v>
      </c>
      <c r="C275" s="269">
        <f>IF(ISTEXT(Pedido!G63),0,Pedido!G63)</f>
        <v>0</v>
      </c>
      <c r="D275" s="268">
        <f t="shared" si="53"/>
        <v>0</v>
      </c>
      <c r="E275" s="174">
        <f>IF(ISTEXT(Pedido!G63),Pedido!G63,0)</f>
        <v>0</v>
      </c>
      <c r="F275" s="267" t="str">
        <f t="shared" si="1"/>
        <v>NO</v>
      </c>
      <c r="G275" s="174"/>
      <c r="H275" s="174">
        <f>+Pedido!B$63</f>
        <v>0</v>
      </c>
      <c r="I275" s="174">
        <f>+Pedido!A$63</f>
        <v>0</v>
      </c>
    </row>
    <row r="276" spans="1:9" ht="12.75" customHeight="1" x14ac:dyDescent="0.2">
      <c r="A276" s="174"/>
      <c r="B276" s="174" t="s">
        <v>236</v>
      </c>
      <c r="C276" s="269">
        <f>IF(ISTEXT(Pedido!P63),0,Pedido!P63)</f>
        <v>0</v>
      </c>
      <c r="D276" s="268">
        <f t="shared" si="53"/>
        <v>0</v>
      </c>
      <c r="E276" s="174">
        <f>IF(ISTEXT(Pedido!P63),Pedido!P63,0)</f>
        <v>0</v>
      </c>
      <c r="F276" s="267" t="str">
        <f t="shared" si="1"/>
        <v>NO</v>
      </c>
      <c r="G276" s="174"/>
      <c r="H276" s="174">
        <f>+Pedido!B$63</f>
        <v>0</v>
      </c>
      <c r="I276" s="174">
        <f>+Pedido!A$63</f>
        <v>0</v>
      </c>
    </row>
    <row r="277" spans="1:9" ht="12.75" customHeight="1" x14ac:dyDescent="0.2">
      <c r="A277" s="174"/>
      <c r="B277" s="174" t="s">
        <v>237</v>
      </c>
      <c r="C277" s="269">
        <f>IF(ISTEXT(Pedido!O63),0,Pedido!O63)</f>
        <v>0</v>
      </c>
      <c r="D277" s="268">
        <f t="shared" si="53"/>
        <v>0</v>
      </c>
      <c r="E277" s="174">
        <f>IF(ISTEXT(Pedido!O63),Pedido!O63,0)</f>
        <v>0</v>
      </c>
      <c r="F277" s="267" t="str">
        <f t="shared" si="1"/>
        <v>NO</v>
      </c>
      <c r="G277" s="174"/>
      <c r="H277" s="174">
        <f>+Pedido!B$63</f>
        <v>0</v>
      </c>
      <c r="I277" s="174">
        <f>+Pedido!A$63</f>
        <v>0</v>
      </c>
    </row>
    <row r="278" spans="1:9" ht="12.75" customHeight="1" x14ac:dyDescent="0.2">
      <c r="A278" s="174"/>
      <c r="B278" s="174" t="s">
        <v>238</v>
      </c>
      <c r="C278" s="269">
        <f>IF(ISTEXT(Pedido!N63),0,Pedido!N63)</f>
        <v>0</v>
      </c>
      <c r="D278" s="268">
        <f t="shared" si="53"/>
        <v>0</v>
      </c>
      <c r="E278" s="174">
        <f>IF(ISTEXT(Pedido!N63),Pedido!N63,0)</f>
        <v>0</v>
      </c>
      <c r="F278" s="267" t="str">
        <f t="shared" si="1"/>
        <v>NO</v>
      </c>
      <c r="G278" s="174"/>
      <c r="H278" s="174">
        <f>+Pedido!B$63</f>
        <v>0</v>
      </c>
      <c r="I278" s="174">
        <f>+Pedido!A$63</f>
        <v>0</v>
      </c>
    </row>
    <row r="279" spans="1:9" ht="12.75" customHeight="1" x14ac:dyDescent="0.2">
      <c r="A279" s="174"/>
      <c r="B279" s="174" t="s">
        <v>239</v>
      </c>
      <c r="C279" s="269">
        <f>IF(ISTEXT(Pedido!J63),0,Pedido!J63)</f>
        <v>0</v>
      </c>
      <c r="D279" s="268">
        <f t="shared" si="53"/>
        <v>0</v>
      </c>
      <c r="E279" s="174">
        <f>IF(ISTEXT(Pedido!J97),Pedido!J797,0)</f>
        <v>0</v>
      </c>
      <c r="F279" s="267" t="str">
        <f t="shared" si="1"/>
        <v>NO</v>
      </c>
      <c r="G279" s="174"/>
      <c r="H279" s="174">
        <f>+Pedido!B$63</f>
        <v>0</v>
      </c>
      <c r="I279" s="174">
        <f>+Pedido!A$63</f>
        <v>0</v>
      </c>
    </row>
    <row r="280" spans="1:9" ht="12.75" customHeight="1" x14ac:dyDescent="0.2">
      <c r="A280" s="174"/>
      <c r="B280" s="174" t="s">
        <v>240</v>
      </c>
      <c r="C280" s="269">
        <f>IF(ISTEXT(Pedido!L63),0,Pedido!L63)</f>
        <v>0</v>
      </c>
      <c r="D280" s="268">
        <f t="shared" si="53"/>
        <v>0</v>
      </c>
      <c r="E280" s="174">
        <f>IF(ISTEXT(Pedido!L63),Pedido!L63,0)</f>
        <v>0</v>
      </c>
      <c r="F280" s="267" t="str">
        <f t="shared" si="1"/>
        <v>NO</v>
      </c>
      <c r="G280" s="174"/>
      <c r="H280" s="174">
        <f>+Pedido!B$63</f>
        <v>0</v>
      </c>
      <c r="I280" s="174">
        <f>+Pedido!A$63</f>
        <v>0</v>
      </c>
    </row>
    <row r="281" spans="1:9" ht="12.75" customHeight="1" x14ac:dyDescent="0.2">
      <c r="A281" s="174"/>
      <c r="B281" s="174" t="s">
        <v>241</v>
      </c>
      <c r="C281" s="269">
        <f>IF(ISTEXT(Pedido!M63),0,Pedido!M63)</f>
        <v>0</v>
      </c>
      <c r="D281" s="268">
        <f t="shared" si="53"/>
        <v>0</v>
      </c>
      <c r="E281" s="174">
        <f>IF(ISTEXT(Pedido!M63),Pedido!M63,0)</f>
        <v>0</v>
      </c>
      <c r="F281" s="267" t="str">
        <f t="shared" si="1"/>
        <v>NO</v>
      </c>
      <c r="G281" s="174"/>
      <c r="H281" s="174">
        <f>+Pedido!B$63</f>
        <v>0</v>
      </c>
      <c r="I281" s="174">
        <f>+Pedido!A$63</f>
        <v>0</v>
      </c>
    </row>
    <row r="282" spans="1:9" ht="12.75" customHeight="1" x14ac:dyDescent="0.2">
      <c r="A282" s="174"/>
      <c r="B282" s="174" t="s">
        <v>242</v>
      </c>
      <c r="C282" s="269">
        <f>IF(ISTEXT(Pedido!K63),0,Pedido!K63)</f>
        <v>0</v>
      </c>
      <c r="D282" s="268">
        <f t="shared" si="53"/>
        <v>0</v>
      </c>
      <c r="E282" s="174">
        <f>IF(ISTEXT(Pedido!K63),Pedido!K63,0)</f>
        <v>0</v>
      </c>
      <c r="F282" s="267" t="str">
        <f t="shared" si="1"/>
        <v>NO</v>
      </c>
      <c r="G282" s="174"/>
      <c r="H282" s="174">
        <f>+Pedido!B$63</f>
        <v>0</v>
      </c>
      <c r="I282" s="174">
        <f>+Pedido!A$63</f>
        <v>0</v>
      </c>
    </row>
    <row r="283" spans="1:9" ht="12.75" customHeight="1" x14ac:dyDescent="0.2">
      <c r="A283" s="174"/>
      <c r="B283" s="174" t="s">
        <v>243</v>
      </c>
      <c r="C283" s="269">
        <f>Pedido!Y63</f>
        <v>0</v>
      </c>
      <c r="D283" s="268"/>
      <c r="E283" s="174"/>
      <c r="F283" s="267" t="str">
        <f t="shared" si="1"/>
        <v>NO</v>
      </c>
      <c r="G283" s="174"/>
      <c r="H283" s="174">
        <f>+Pedido!B$63</f>
        <v>0</v>
      </c>
      <c r="I283" s="174">
        <f>+Pedido!A$63</f>
        <v>0</v>
      </c>
    </row>
    <row r="284" spans="1:9" ht="12.75" customHeight="1" x14ac:dyDescent="0.2">
      <c r="A284" s="174"/>
      <c r="B284" s="174" t="s">
        <v>244</v>
      </c>
      <c r="C284" s="269">
        <f>Pedido!Z63</f>
        <v>0</v>
      </c>
      <c r="D284" s="268"/>
      <c r="E284" s="174"/>
      <c r="F284" s="267" t="str">
        <f t="shared" si="1"/>
        <v>NO</v>
      </c>
      <c r="G284" s="174"/>
      <c r="H284" s="174">
        <f>+Pedido!B$63</f>
        <v>0</v>
      </c>
      <c r="I284" s="174">
        <f>+Pedido!A$63</f>
        <v>0</v>
      </c>
    </row>
    <row r="285" spans="1:9" ht="12.75" customHeight="1" x14ac:dyDescent="0.2">
      <c r="A285" s="174"/>
      <c r="B285" s="174" t="s">
        <v>245</v>
      </c>
      <c r="C285" s="269">
        <f>Pedido!AA63</f>
        <v>0</v>
      </c>
      <c r="D285" s="268"/>
      <c r="E285" s="174"/>
      <c r="F285" s="267" t="str">
        <f t="shared" si="1"/>
        <v>NO</v>
      </c>
      <c r="G285" s="174"/>
      <c r="H285" s="174">
        <f>+Pedido!B$63</f>
        <v>0</v>
      </c>
      <c r="I285" s="174">
        <f>+Pedido!A$63</f>
        <v>0</v>
      </c>
    </row>
    <row r="286" spans="1:9" ht="12.75" customHeight="1" x14ac:dyDescent="0.2">
      <c r="A286" s="174"/>
      <c r="B286" s="174" t="s">
        <v>227</v>
      </c>
      <c r="C286" s="268"/>
      <c r="D286" s="268"/>
      <c r="E286" s="268">
        <f>+Pedido!Q63</f>
        <v>0</v>
      </c>
      <c r="F286" s="267" t="str">
        <f t="shared" si="1"/>
        <v>NO</v>
      </c>
      <c r="G286" s="174"/>
      <c r="H286" s="174">
        <f>+Pedido!B$63</f>
        <v>0</v>
      </c>
      <c r="I286" s="174">
        <f>+Pedido!A$63</f>
        <v>0</v>
      </c>
    </row>
    <row r="287" spans="1:9" ht="12.75" customHeight="1" x14ac:dyDescent="0.2">
      <c r="A287" s="174"/>
      <c r="B287" s="174" t="s">
        <v>246</v>
      </c>
      <c r="C287" s="268">
        <f>IF(ISTEXT(Pedido!R63),0,Pedido!R63)</f>
        <v>0</v>
      </c>
      <c r="D287" s="268">
        <f t="shared" ref="D287:D288" si="54">IF(MOD(C287,12)=0,C287/12,"INCOMPLETO")</f>
        <v>0</v>
      </c>
      <c r="E287" s="268">
        <f>IF(ISTEXT(Pedido!R63),Pedido!R63,0)</f>
        <v>0</v>
      </c>
      <c r="F287" s="267" t="str">
        <f t="shared" si="1"/>
        <v>NO</v>
      </c>
      <c r="G287" s="174"/>
      <c r="H287" s="174">
        <f>+Pedido!B$63</f>
        <v>0</v>
      </c>
      <c r="I287" s="174">
        <f>+Pedido!A$63</f>
        <v>0</v>
      </c>
    </row>
    <row r="288" spans="1:9" ht="12.75" customHeight="1" x14ac:dyDescent="0.2">
      <c r="A288" s="174"/>
      <c r="B288" s="174" t="s">
        <v>247</v>
      </c>
      <c r="C288" s="268">
        <f>IF(ISTEXT(Pedido!S63),0,Pedido!S63)</f>
        <v>0</v>
      </c>
      <c r="D288" s="268">
        <f t="shared" si="54"/>
        <v>0</v>
      </c>
      <c r="E288" s="268">
        <f>IF(ISTEXT(Pedido!S63),Pedido!S63,0)</f>
        <v>0</v>
      </c>
      <c r="F288" s="267" t="str">
        <f t="shared" si="1"/>
        <v>NO</v>
      </c>
      <c r="G288" s="174"/>
      <c r="H288" s="174">
        <f>+Pedido!B$63</f>
        <v>0</v>
      </c>
      <c r="I288" s="174">
        <f>+Pedido!A$63</f>
        <v>0</v>
      </c>
    </row>
    <row r="289" spans="1:9" ht="12.75" customHeight="1" x14ac:dyDescent="0.2">
      <c r="A289" s="174"/>
      <c r="B289" s="174" t="s">
        <v>248</v>
      </c>
      <c r="C289" s="268">
        <f>IF(ISTEXT(Pedido!T63),0,Pedido!T63)</f>
        <v>0</v>
      </c>
      <c r="D289" s="268">
        <f>IF(MOD(C289,6)=0,C289/6,"INCOMPLETO")</f>
        <v>0</v>
      </c>
      <c r="E289" s="174">
        <f>IF(ISTEXT(Pedido!T63),Pedido!T63,0)</f>
        <v>0</v>
      </c>
      <c r="F289" s="267" t="str">
        <f t="shared" si="1"/>
        <v>NO</v>
      </c>
      <c r="G289" s="174"/>
      <c r="H289" s="174">
        <f>+Pedido!B$63</f>
        <v>0</v>
      </c>
      <c r="I289" s="174">
        <f>+Pedido!A$63</f>
        <v>0</v>
      </c>
    </row>
    <row r="290" spans="1:9" ht="12.75" customHeight="1" x14ac:dyDescent="0.2">
      <c r="A290" s="174"/>
      <c r="B290" s="174" t="s">
        <v>249</v>
      </c>
      <c r="C290" s="268">
        <f>+Pedido!C63</f>
        <v>0</v>
      </c>
      <c r="D290" s="268">
        <f t="shared" ref="D290:D303" si="55">IF(MOD(C290,12)=0,C290/12,"INCOMPLETO")</f>
        <v>0</v>
      </c>
      <c r="E290" s="268"/>
      <c r="F290" s="267" t="str">
        <f t="shared" si="1"/>
        <v>NO</v>
      </c>
      <c r="G290" s="174"/>
      <c r="H290" s="174">
        <f>+Pedido!B$63</f>
        <v>0</v>
      </c>
      <c r="I290" s="174">
        <f>+Pedido!A$63</f>
        <v>0</v>
      </c>
    </row>
    <row r="291" spans="1:9" ht="12.75" customHeight="1" x14ac:dyDescent="0.2">
      <c r="A291" s="174"/>
      <c r="B291" s="174" t="s">
        <v>250</v>
      </c>
      <c r="C291" s="268">
        <f>+Pedido!D63</f>
        <v>0</v>
      </c>
      <c r="D291" s="268">
        <f t="shared" si="55"/>
        <v>0</v>
      </c>
      <c r="E291" s="268"/>
      <c r="F291" s="267" t="str">
        <f t="shared" si="1"/>
        <v>NO</v>
      </c>
      <c r="G291" s="174"/>
      <c r="H291" s="174">
        <f>+Pedido!B$63</f>
        <v>0</v>
      </c>
      <c r="I291" s="174">
        <f>+Pedido!A$63</f>
        <v>0</v>
      </c>
    </row>
    <row r="292" spans="1:9" ht="12.75" customHeight="1" x14ac:dyDescent="0.2">
      <c r="A292" s="174"/>
      <c r="B292" s="174" t="s">
        <v>251</v>
      </c>
      <c r="C292" s="268">
        <f>+Pedido!E63</f>
        <v>0</v>
      </c>
      <c r="D292" s="268">
        <f t="shared" si="55"/>
        <v>0</v>
      </c>
      <c r="E292" s="268"/>
      <c r="F292" s="267" t="str">
        <f t="shared" si="1"/>
        <v>NO</v>
      </c>
      <c r="G292" s="174"/>
      <c r="H292" s="174">
        <f>+Pedido!B$63</f>
        <v>0</v>
      </c>
      <c r="I292" s="174">
        <f>+Pedido!A$63</f>
        <v>0</v>
      </c>
    </row>
    <row r="293" spans="1:9" ht="12.75" customHeight="1" x14ac:dyDescent="0.2">
      <c r="A293" s="174"/>
      <c r="B293" s="174" t="s">
        <v>232</v>
      </c>
      <c r="C293" s="269">
        <f>+Pedido!F64</f>
        <v>0</v>
      </c>
      <c r="D293" s="269">
        <f t="shared" si="55"/>
        <v>0</v>
      </c>
      <c r="E293" s="174">
        <f>IF(ISTEXT(Pedido!F132),Pedido!F132,0)</f>
        <v>0</v>
      </c>
      <c r="F293" s="174" t="str">
        <f t="shared" si="1"/>
        <v>NO</v>
      </c>
      <c r="G293" s="174"/>
      <c r="H293" s="174">
        <f>+Pedido!B64</f>
        <v>0</v>
      </c>
      <c r="I293" s="174">
        <f>+Pedido!A$64</f>
        <v>0</v>
      </c>
    </row>
    <row r="294" spans="1:9" ht="12.75" customHeight="1" x14ac:dyDescent="0.2">
      <c r="A294" s="174"/>
      <c r="B294" s="174" t="s">
        <v>233</v>
      </c>
      <c r="C294" s="269">
        <f>+Pedido!H64</f>
        <v>0</v>
      </c>
      <c r="D294" s="269">
        <f t="shared" si="55"/>
        <v>0</v>
      </c>
      <c r="E294" s="174">
        <f>IF(ISTEXT(Pedido!F133),Pedido!F133,0)</f>
        <v>0</v>
      </c>
      <c r="F294" s="174" t="str">
        <f t="shared" si="1"/>
        <v>NO</v>
      </c>
      <c r="G294" s="174"/>
      <c r="H294" s="174">
        <f t="shared" ref="H294:H313" si="56">+H$293</f>
        <v>0</v>
      </c>
      <c r="I294" s="174">
        <f>+Pedido!A$64</f>
        <v>0</v>
      </c>
    </row>
    <row r="295" spans="1:9" ht="12.75" customHeight="1" x14ac:dyDescent="0.2">
      <c r="A295" s="174"/>
      <c r="B295" s="174" t="s">
        <v>234</v>
      </c>
      <c r="C295" s="269">
        <f>+Pedido!I64</f>
        <v>0</v>
      </c>
      <c r="D295" s="269">
        <f t="shared" si="55"/>
        <v>0</v>
      </c>
      <c r="E295" s="174">
        <f>IF(ISTEXT(Pedido!F134),Pedido!F134,0)</f>
        <v>0</v>
      </c>
      <c r="F295" s="174" t="str">
        <f t="shared" si="1"/>
        <v>NO</v>
      </c>
      <c r="G295" s="174"/>
      <c r="H295" s="174">
        <f t="shared" si="56"/>
        <v>0</v>
      </c>
      <c r="I295" s="174">
        <f>+Pedido!A$64</f>
        <v>0</v>
      </c>
    </row>
    <row r="296" spans="1:9" ht="12.75" customHeight="1" x14ac:dyDescent="0.2">
      <c r="A296" s="174"/>
      <c r="B296" s="174" t="s">
        <v>235</v>
      </c>
      <c r="C296" s="271">
        <f>+Pedido!G64</f>
        <v>0</v>
      </c>
      <c r="D296" s="269">
        <f t="shared" si="55"/>
        <v>0</v>
      </c>
      <c r="E296" s="174">
        <f>IF(ISTEXT(Pedido!F135),Pedido!F135,0)</f>
        <v>0</v>
      </c>
      <c r="F296" s="174" t="str">
        <f t="shared" si="1"/>
        <v>NO</v>
      </c>
      <c r="G296" s="174"/>
      <c r="H296" s="174">
        <f t="shared" si="56"/>
        <v>0</v>
      </c>
      <c r="I296" s="174">
        <f>+Pedido!A$64</f>
        <v>0</v>
      </c>
    </row>
    <row r="297" spans="1:9" ht="12.75" customHeight="1" x14ac:dyDescent="0.2">
      <c r="A297" s="174"/>
      <c r="B297" s="174" t="s">
        <v>236</v>
      </c>
      <c r="C297" s="269">
        <f>+Pedido!P64</f>
        <v>0</v>
      </c>
      <c r="D297" s="269">
        <f t="shared" si="55"/>
        <v>0</v>
      </c>
      <c r="E297" s="174">
        <f>IF(ISTEXT(Pedido!F136),Pedido!F136,0)</f>
        <v>0</v>
      </c>
      <c r="F297" s="174" t="str">
        <f t="shared" si="1"/>
        <v>NO</v>
      </c>
      <c r="G297" s="174"/>
      <c r="H297" s="174">
        <f t="shared" si="56"/>
        <v>0</v>
      </c>
      <c r="I297" s="174">
        <f>+Pedido!A$64</f>
        <v>0</v>
      </c>
    </row>
    <row r="298" spans="1:9" ht="12.75" customHeight="1" x14ac:dyDescent="0.2">
      <c r="A298" s="174"/>
      <c r="B298" s="174" t="s">
        <v>237</v>
      </c>
      <c r="C298" s="269">
        <f>+Pedido!O64</f>
        <v>0</v>
      </c>
      <c r="D298" s="269">
        <f t="shared" si="55"/>
        <v>0</v>
      </c>
      <c r="E298" s="174">
        <f>IF(ISTEXT(Pedido!F137),Pedido!F137,0)</f>
        <v>0</v>
      </c>
      <c r="F298" s="174" t="str">
        <f t="shared" si="1"/>
        <v>NO</v>
      </c>
      <c r="G298" s="174"/>
      <c r="H298" s="174">
        <f t="shared" si="56"/>
        <v>0</v>
      </c>
      <c r="I298" s="174">
        <f>+Pedido!A$64</f>
        <v>0</v>
      </c>
    </row>
    <row r="299" spans="1:9" ht="12.75" customHeight="1" x14ac:dyDescent="0.2">
      <c r="A299" s="174"/>
      <c r="B299" s="174" t="s">
        <v>238</v>
      </c>
      <c r="C299" s="269">
        <f>+Pedido!N64</f>
        <v>0</v>
      </c>
      <c r="D299" s="269">
        <f t="shared" si="55"/>
        <v>0</v>
      </c>
      <c r="E299" s="174">
        <f>IF(ISTEXT(Pedido!F138),Pedido!F138,0)</f>
        <v>0</v>
      </c>
      <c r="F299" s="174" t="str">
        <f t="shared" si="1"/>
        <v>NO</v>
      </c>
      <c r="G299" s="174"/>
      <c r="H299" s="174">
        <f t="shared" si="56"/>
        <v>0</v>
      </c>
      <c r="I299" s="174">
        <f>+Pedido!A$64</f>
        <v>0</v>
      </c>
    </row>
    <row r="300" spans="1:9" ht="12.75" customHeight="1" x14ac:dyDescent="0.2">
      <c r="A300" s="174"/>
      <c r="B300" s="174" t="s">
        <v>239</v>
      </c>
      <c r="C300" s="269">
        <f>+Pedido!J64</f>
        <v>0</v>
      </c>
      <c r="D300" s="269">
        <f t="shared" si="55"/>
        <v>0</v>
      </c>
      <c r="E300" s="174">
        <f>IF(ISTEXT(Pedido!F139),Pedido!F139,0)</f>
        <v>0</v>
      </c>
      <c r="F300" s="174" t="str">
        <f t="shared" si="1"/>
        <v>NO</v>
      </c>
      <c r="G300" s="174"/>
      <c r="H300" s="174">
        <f t="shared" si="56"/>
        <v>0</v>
      </c>
      <c r="I300" s="174">
        <f>+Pedido!A$64</f>
        <v>0</v>
      </c>
    </row>
    <row r="301" spans="1:9" ht="12.75" customHeight="1" x14ac:dyDescent="0.2">
      <c r="A301" s="174"/>
      <c r="B301" s="174" t="s">
        <v>240</v>
      </c>
      <c r="C301" s="269">
        <f>+Pedido!L64</f>
        <v>0</v>
      </c>
      <c r="D301" s="269">
        <f t="shared" si="55"/>
        <v>0</v>
      </c>
      <c r="E301" s="174">
        <f>IF(ISTEXT(Pedido!F140),Pedido!F140,0)</f>
        <v>0</v>
      </c>
      <c r="F301" s="174" t="str">
        <f t="shared" si="1"/>
        <v>NO</v>
      </c>
      <c r="G301" s="174"/>
      <c r="H301" s="174">
        <f t="shared" si="56"/>
        <v>0</v>
      </c>
      <c r="I301" s="174">
        <f>+Pedido!A$64</f>
        <v>0</v>
      </c>
    </row>
    <row r="302" spans="1:9" ht="12.75" customHeight="1" x14ac:dyDescent="0.2">
      <c r="A302" s="174"/>
      <c r="B302" s="174" t="s">
        <v>241</v>
      </c>
      <c r="C302" s="269">
        <f>+Pedido!L64</f>
        <v>0</v>
      </c>
      <c r="D302" s="269">
        <f t="shared" si="55"/>
        <v>0</v>
      </c>
      <c r="E302" s="174">
        <f>IF(ISTEXT(Pedido!F141),Pedido!F141,0)</f>
        <v>0</v>
      </c>
      <c r="F302" s="174" t="str">
        <f t="shared" si="1"/>
        <v>NO</v>
      </c>
      <c r="G302" s="174"/>
      <c r="H302" s="174">
        <f t="shared" si="56"/>
        <v>0</v>
      </c>
      <c r="I302" s="174">
        <f>+Pedido!A$64</f>
        <v>0</v>
      </c>
    </row>
    <row r="303" spans="1:9" ht="12.75" customHeight="1" x14ac:dyDescent="0.2">
      <c r="A303" s="174"/>
      <c r="B303" s="174" t="s">
        <v>242</v>
      </c>
      <c r="C303" s="269">
        <f>+Pedido!K64</f>
        <v>0</v>
      </c>
      <c r="D303" s="269">
        <f t="shared" si="55"/>
        <v>0</v>
      </c>
      <c r="E303" s="174">
        <f>IF(ISTEXT(Pedido!F142),Pedido!F142,0)</f>
        <v>0</v>
      </c>
      <c r="F303" s="174" t="str">
        <f t="shared" si="1"/>
        <v>NO</v>
      </c>
      <c r="G303" s="174"/>
      <c r="H303" s="174">
        <f t="shared" si="56"/>
        <v>0</v>
      </c>
      <c r="I303" s="174">
        <f>+Pedido!A$64</f>
        <v>0</v>
      </c>
    </row>
    <row r="304" spans="1:9" ht="12.75" customHeight="1" x14ac:dyDescent="0.2">
      <c r="A304" s="174"/>
      <c r="B304" s="174" t="s">
        <v>243</v>
      </c>
      <c r="C304" s="269">
        <f>+Pedido!Y64</f>
        <v>0</v>
      </c>
      <c r="D304" s="174"/>
      <c r="E304" s="174"/>
      <c r="F304" s="174" t="str">
        <f t="shared" si="1"/>
        <v>NO</v>
      </c>
      <c r="G304" s="174"/>
      <c r="H304" s="174">
        <f t="shared" si="56"/>
        <v>0</v>
      </c>
      <c r="I304" s="174">
        <f>+Pedido!A$64</f>
        <v>0</v>
      </c>
    </row>
    <row r="305" spans="1:9" ht="12.75" customHeight="1" x14ac:dyDescent="0.2">
      <c r="A305" s="174"/>
      <c r="B305" s="174" t="s">
        <v>244</v>
      </c>
      <c r="C305" s="269">
        <f>+Pedido!Z64</f>
        <v>0</v>
      </c>
      <c r="D305" s="174"/>
      <c r="E305" s="174"/>
      <c r="F305" s="174" t="str">
        <f t="shared" si="1"/>
        <v>NO</v>
      </c>
      <c r="G305" s="174"/>
      <c r="H305" s="174">
        <f t="shared" si="56"/>
        <v>0</v>
      </c>
      <c r="I305" s="174">
        <f>+Pedido!A$64</f>
        <v>0</v>
      </c>
    </row>
    <row r="306" spans="1:9" ht="12.75" customHeight="1" x14ac:dyDescent="0.2">
      <c r="A306" s="174"/>
      <c r="B306" s="174" t="s">
        <v>245</v>
      </c>
      <c r="C306" s="269">
        <f>+Pedido!AA64</f>
        <v>0</v>
      </c>
      <c r="D306" s="174"/>
      <c r="E306" s="174"/>
      <c r="F306" s="174" t="str">
        <f t="shared" si="1"/>
        <v>NO</v>
      </c>
      <c r="G306" s="174"/>
      <c r="H306" s="174">
        <f t="shared" si="56"/>
        <v>0</v>
      </c>
      <c r="I306" s="174">
        <f>+Pedido!A$64</f>
        <v>0</v>
      </c>
    </row>
    <row r="307" spans="1:9" ht="12.75" customHeight="1" x14ac:dyDescent="0.2">
      <c r="A307" s="174"/>
      <c r="B307" s="174" t="s">
        <v>227</v>
      </c>
      <c r="C307" s="174"/>
      <c r="D307" s="174"/>
      <c r="E307" s="269">
        <f>+Pedido!Q64</f>
        <v>0</v>
      </c>
      <c r="F307" s="174" t="str">
        <f t="shared" si="1"/>
        <v>NO</v>
      </c>
      <c r="G307" s="174"/>
      <c r="H307" s="174">
        <f t="shared" si="56"/>
        <v>0</v>
      </c>
      <c r="I307" s="174">
        <f>+Pedido!A$64</f>
        <v>0</v>
      </c>
    </row>
    <row r="308" spans="1:9" ht="12.75" customHeight="1" x14ac:dyDescent="0.2">
      <c r="A308" s="174"/>
      <c r="B308" s="174" t="s">
        <v>246</v>
      </c>
      <c r="C308" s="268">
        <f>IF(ISTEXT(Pedido!R64),0,Pedido!R64)</f>
        <v>0</v>
      </c>
      <c r="D308" s="268">
        <f t="shared" ref="D308:D309" si="57">IF(MOD(C308,12)=0,C308/12,"INCOMPLETO")</f>
        <v>0</v>
      </c>
      <c r="E308" s="268">
        <f>IF(ISTEXT(Pedido!R64),Pedido!R64,0)</f>
        <v>0</v>
      </c>
      <c r="F308" s="267" t="str">
        <f t="shared" si="1"/>
        <v>NO</v>
      </c>
      <c r="G308" s="174"/>
      <c r="H308" s="174">
        <f t="shared" si="56"/>
        <v>0</v>
      </c>
      <c r="I308" s="174">
        <f>+Pedido!A$64</f>
        <v>0</v>
      </c>
    </row>
    <row r="309" spans="1:9" ht="12.75" customHeight="1" x14ac:dyDescent="0.2">
      <c r="A309" s="174"/>
      <c r="B309" s="174" t="s">
        <v>247</v>
      </c>
      <c r="C309" s="268">
        <f>IF(ISTEXT(Pedido!S64),0,Pedido!S64)</f>
        <v>0</v>
      </c>
      <c r="D309" s="268">
        <f t="shared" si="57"/>
        <v>0</v>
      </c>
      <c r="E309" s="268">
        <f>IF(ISTEXT(Pedido!S64),Pedido!S64,0)</f>
        <v>0</v>
      </c>
      <c r="F309" s="267" t="str">
        <f t="shared" si="1"/>
        <v>NO</v>
      </c>
      <c r="G309" s="174"/>
      <c r="H309" s="174">
        <f t="shared" si="56"/>
        <v>0</v>
      </c>
      <c r="I309" s="174">
        <f>+Pedido!A$64</f>
        <v>0</v>
      </c>
    </row>
    <row r="310" spans="1:9" ht="12.75" customHeight="1" x14ac:dyDescent="0.2">
      <c r="A310" s="174"/>
      <c r="B310" s="174" t="s">
        <v>248</v>
      </c>
      <c r="C310" s="268">
        <f>IF(ISTEXT(Pedido!T64),0,Pedido!T64)</f>
        <v>0</v>
      </c>
      <c r="D310" s="268">
        <f>IF(MOD(C310,6)=0,C310/6,"INCOMPLETO")</f>
        <v>0</v>
      </c>
      <c r="E310" s="174">
        <f>IF(ISTEXT(Pedido!T64),Pedido!T64,0)</f>
        <v>0</v>
      </c>
      <c r="F310" s="267" t="str">
        <f t="shared" si="1"/>
        <v>NO</v>
      </c>
      <c r="G310" s="174"/>
      <c r="H310" s="174">
        <f t="shared" si="56"/>
        <v>0</v>
      </c>
      <c r="I310" s="174">
        <f>+Pedido!A$64</f>
        <v>0</v>
      </c>
    </row>
    <row r="311" spans="1:9" ht="12.75" customHeight="1" x14ac:dyDescent="0.2">
      <c r="A311" s="174"/>
      <c r="B311" s="174" t="s">
        <v>249</v>
      </c>
      <c r="C311" s="269">
        <f>+Pedido!C64</f>
        <v>0</v>
      </c>
      <c r="D311" s="269">
        <f t="shared" ref="D311:D324" si="58">IF(MOD(C311,12)=0,C311/12,"INCOMPLETO")</f>
        <v>0</v>
      </c>
      <c r="E311" s="174"/>
      <c r="F311" s="174" t="str">
        <f t="shared" si="1"/>
        <v>NO</v>
      </c>
      <c r="G311" s="174"/>
      <c r="H311" s="174">
        <f t="shared" si="56"/>
        <v>0</v>
      </c>
      <c r="I311" s="174">
        <f>+Pedido!A$64</f>
        <v>0</v>
      </c>
    </row>
    <row r="312" spans="1:9" ht="12.75" customHeight="1" x14ac:dyDescent="0.2">
      <c r="A312" s="174"/>
      <c r="B312" s="174" t="s">
        <v>250</v>
      </c>
      <c r="C312" s="269">
        <f>+Pedido!D64</f>
        <v>0</v>
      </c>
      <c r="D312" s="269">
        <f t="shared" si="58"/>
        <v>0</v>
      </c>
      <c r="E312" s="174"/>
      <c r="F312" s="174" t="str">
        <f t="shared" si="1"/>
        <v>NO</v>
      </c>
      <c r="G312" s="174"/>
      <c r="H312" s="174">
        <f t="shared" si="56"/>
        <v>0</v>
      </c>
      <c r="I312" s="174">
        <f>+Pedido!A$64</f>
        <v>0</v>
      </c>
    </row>
    <row r="313" spans="1:9" ht="12.75" customHeight="1" x14ac:dyDescent="0.2">
      <c r="A313" s="174"/>
      <c r="B313" s="174" t="s">
        <v>251</v>
      </c>
      <c r="C313" s="269">
        <f>+Pedido!E64</f>
        <v>0</v>
      </c>
      <c r="D313" s="269">
        <f t="shared" si="58"/>
        <v>0</v>
      </c>
      <c r="E313" s="174"/>
      <c r="F313" s="174" t="str">
        <f t="shared" si="1"/>
        <v>NO</v>
      </c>
      <c r="G313" s="174"/>
      <c r="H313" s="174">
        <f t="shared" si="56"/>
        <v>0</v>
      </c>
      <c r="I313" s="174">
        <f>+Pedido!A$64</f>
        <v>0</v>
      </c>
    </row>
    <row r="314" spans="1:9" ht="12.75" customHeight="1" x14ac:dyDescent="0.2">
      <c r="A314" s="174"/>
      <c r="B314" s="174" t="s">
        <v>232</v>
      </c>
      <c r="C314" s="269">
        <f>+Pedido!F65</f>
        <v>0</v>
      </c>
      <c r="D314" s="269">
        <f t="shared" si="58"/>
        <v>0</v>
      </c>
      <c r="E314" s="174">
        <f>IF(ISTEXT(Pedido!F150),Pedido!F150,0)</f>
        <v>0</v>
      </c>
      <c r="F314" s="174" t="str">
        <f t="shared" si="1"/>
        <v>NO</v>
      </c>
      <c r="G314" s="174"/>
      <c r="H314" s="174">
        <f>+Pedido!B65</f>
        <v>0</v>
      </c>
      <c r="I314" s="174">
        <f>+Pedido!A$65</f>
        <v>0</v>
      </c>
    </row>
    <row r="315" spans="1:9" ht="12.75" customHeight="1" x14ac:dyDescent="0.2">
      <c r="A315" s="174"/>
      <c r="B315" s="174" t="s">
        <v>233</v>
      </c>
      <c r="C315" s="269">
        <f>+Pedido!H65</f>
        <v>0</v>
      </c>
      <c r="D315" s="269">
        <f t="shared" si="58"/>
        <v>0</v>
      </c>
      <c r="E315" s="174">
        <f>IF(ISTEXT(Pedido!F151),Pedido!F151,0)</f>
        <v>0</v>
      </c>
      <c r="F315" s="174" t="str">
        <f t="shared" si="1"/>
        <v>NO</v>
      </c>
      <c r="G315" s="174"/>
      <c r="H315" s="174">
        <f t="shared" ref="H315:I315" si="59">+H$314</f>
        <v>0</v>
      </c>
      <c r="I315" s="174">
        <f t="shared" si="59"/>
        <v>0</v>
      </c>
    </row>
    <row r="316" spans="1:9" ht="12.75" customHeight="1" x14ac:dyDescent="0.2">
      <c r="A316" s="174"/>
      <c r="B316" s="174" t="s">
        <v>234</v>
      </c>
      <c r="C316" s="269">
        <f>+Pedido!I65</f>
        <v>0</v>
      </c>
      <c r="D316" s="269">
        <f t="shared" si="58"/>
        <v>0</v>
      </c>
      <c r="E316" s="174">
        <f>IF(ISTEXT(Pedido!F152),Pedido!F152,0)</f>
        <v>0</v>
      </c>
      <c r="F316" s="174" t="str">
        <f t="shared" si="1"/>
        <v>NO</v>
      </c>
      <c r="G316" s="174"/>
      <c r="H316" s="174">
        <f t="shared" ref="H316:I316" si="60">+H$314</f>
        <v>0</v>
      </c>
      <c r="I316" s="174">
        <f t="shared" si="60"/>
        <v>0</v>
      </c>
    </row>
    <row r="317" spans="1:9" ht="12.75" customHeight="1" x14ac:dyDescent="0.2">
      <c r="A317" s="174"/>
      <c r="B317" s="174" t="s">
        <v>235</v>
      </c>
      <c r="C317" s="271">
        <f>+Pedido!G65</f>
        <v>0</v>
      </c>
      <c r="D317" s="269">
        <f t="shared" si="58"/>
        <v>0</v>
      </c>
      <c r="E317" s="174">
        <f>IF(ISTEXT(Pedido!F153),Pedido!F153,0)</f>
        <v>0</v>
      </c>
      <c r="F317" s="174" t="str">
        <f t="shared" si="1"/>
        <v>NO</v>
      </c>
      <c r="G317" s="174"/>
      <c r="H317" s="174">
        <f t="shared" ref="H317:I317" si="61">+H$314</f>
        <v>0</v>
      </c>
      <c r="I317" s="174">
        <f t="shared" si="61"/>
        <v>0</v>
      </c>
    </row>
    <row r="318" spans="1:9" ht="12.75" customHeight="1" x14ac:dyDescent="0.2">
      <c r="A318" s="174"/>
      <c r="B318" s="174" t="s">
        <v>236</v>
      </c>
      <c r="C318" s="269">
        <f>+Pedido!P65</f>
        <v>0</v>
      </c>
      <c r="D318" s="269">
        <f t="shared" si="58"/>
        <v>0</v>
      </c>
      <c r="E318" s="174">
        <f>IF(ISTEXT(Pedido!F154),Pedido!F154,0)</f>
        <v>0</v>
      </c>
      <c r="F318" s="174" t="str">
        <f t="shared" si="1"/>
        <v>NO</v>
      </c>
      <c r="G318" s="174"/>
      <c r="H318" s="174">
        <f t="shared" ref="H318:I318" si="62">+H$314</f>
        <v>0</v>
      </c>
      <c r="I318" s="174">
        <f t="shared" si="62"/>
        <v>0</v>
      </c>
    </row>
    <row r="319" spans="1:9" ht="12.75" customHeight="1" x14ac:dyDescent="0.2">
      <c r="A319" s="174"/>
      <c r="B319" s="174" t="s">
        <v>237</v>
      </c>
      <c r="C319" s="269">
        <f>++Pedido!O65</f>
        <v>0</v>
      </c>
      <c r="D319" s="269">
        <f t="shared" si="58"/>
        <v>0</v>
      </c>
      <c r="E319" s="174">
        <f>IF(ISTEXT(Pedido!F155),Pedido!F155,0)</f>
        <v>0</v>
      </c>
      <c r="F319" s="174" t="str">
        <f t="shared" si="1"/>
        <v>NO</v>
      </c>
      <c r="G319" s="174"/>
      <c r="H319" s="174">
        <f t="shared" ref="H319:I319" si="63">+H$314</f>
        <v>0</v>
      </c>
      <c r="I319" s="174">
        <f t="shared" si="63"/>
        <v>0</v>
      </c>
    </row>
    <row r="320" spans="1:9" ht="12.75" customHeight="1" x14ac:dyDescent="0.2">
      <c r="A320" s="174"/>
      <c r="B320" s="174" t="s">
        <v>238</v>
      </c>
      <c r="C320" s="269">
        <f>+Pedido!N65</f>
        <v>0</v>
      </c>
      <c r="D320" s="269">
        <f t="shared" si="58"/>
        <v>0</v>
      </c>
      <c r="E320" s="174">
        <f>IF(ISTEXT(Pedido!F156),Pedido!F156,0)</f>
        <v>0</v>
      </c>
      <c r="F320" s="174" t="str">
        <f t="shared" si="1"/>
        <v>NO</v>
      </c>
      <c r="G320" s="174"/>
      <c r="H320" s="174">
        <f t="shared" ref="H320:I320" si="64">+H$314</f>
        <v>0</v>
      </c>
      <c r="I320" s="174">
        <f t="shared" si="64"/>
        <v>0</v>
      </c>
    </row>
    <row r="321" spans="1:9" ht="12.75" customHeight="1" x14ac:dyDescent="0.2">
      <c r="A321" s="174"/>
      <c r="B321" s="174" t="s">
        <v>239</v>
      </c>
      <c r="C321" s="269">
        <f>+Pedido!J65</f>
        <v>0</v>
      </c>
      <c r="D321" s="269">
        <f t="shared" si="58"/>
        <v>0</v>
      </c>
      <c r="E321" s="174">
        <f>IF(ISTEXT(Pedido!F157),Pedido!F157,0)</f>
        <v>0</v>
      </c>
      <c r="F321" s="174" t="str">
        <f t="shared" si="1"/>
        <v>NO</v>
      </c>
      <c r="G321" s="174"/>
      <c r="H321" s="174">
        <f t="shared" ref="H321:I321" si="65">+H$314</f>
        <v>0</v>
      </c>
      <c r="I321" s="174">
        <f t="shared" si="65"/>
        <v>0</v>
      </c>
    </row>
    <row r="322" spans="1:9" ht="12.75" customHeight="1" x14ac:dyDescent="0.2">
      <c r="A322" s="174"/>
      <c r="B322" s="174" t="s">
        <v>240</v>
      </c>
      <c r="C322" s="269">
        <f>++Pedido!L65</f>
        <v>0</v>
      </c>
      <c r="D322" s="269">
        <f t="shared" si="58"/>
        <v>0</v>
      </c>
      <c r="E322" s="174">
        <f>IF(ISTEXT(Pedido!F158),Pedido!F158,0)</f>
        <v>0</v>
      </c>
      <c r="F322" s="174" t="str">
        <f t="shared" si="1"/>
        <v>NO</v>
      </c>
      <c r="G322" s="174"/>
      <c r="H322" s="174">
        <f t="shared" ref="H322:I322" si="66">+H$314</f>
        <v>0</v>
      </c>
      <c r="I322" s="174">
        <f t="shared" si="66"/>
        <v>0</v>
      </c>
    </row>
    <row r="323" spans="1:9" ht="12.75" customHeight="1" x14ac:dyDescent="0.2">
      <c r="A323" s="174"/>
      <c r="B323" s="174" t="s">
        <v>241</v>
      </c>
      <c r="C323" s="269">
        <f>++Pedido!L65</f>
        <v>0</v>
      </c>
      <c r="D323" s="269">
        <f t="shared" si="58"/>
        <v>0</v>
      </c>
      <c r="E323" s="174">
        <f>IF(ISTEXT(Pedido!F159),Pedido!F159,0)</f>
        <v>0</v>
      </c>
      <c r="F323" s="174" t="str">
        <f t="shared" si="1"/>
        <v>NO</v>
      </c>
      <c r="G323" s="174"/>
      <c r="H323" s="174">
        <f t="shared" ref="H323:I323" si="67">+H$314</f>
        <v>0</v>
      </c>
      <c r="I323" s="174">
        <f t="shared" si="67"/>
        <v>0</v>
      </c>
    </row>
    <row r="324" spans="1:9" ht="12.75" customHeight="1" x14ac:dyDescent="0.2">
      <c r="A324" s="174"/>
      <c r="B324" s="174" t="s">
        <v>242</v>
      </c>
      <c r="C324" s="269">
        <f>+Pedido!K65</f>
        <v>0</v>
      </c>
      <c r="D324" s="269">
        <f t="shared" si="58"/>
        <v>0</v>
      </c>
      <c r="E324" s="174">
        <f>IF(ISTEXT(Pedido!F160),Pedido!F160,0)</f>
        <v>0</v>
      </c>
      <c r="F324" s="174" t="str">
        <f t="shared" si="1"/>
        <v>NO</v>
      </c>
      <c r="G324" s="174"/>
      <c r="H324" s="174">
        <f t="shared" ref="H324:I324" si="68">+H$314</f>
        <v>0</v>
      </c>
      <c r="I324" s="174">
        <f t="shared" si="68"/>
        <v>0</v>
      </c>
    </row>
    <row r="325" spans="1:9" ht="12.75" customHeight="1" x14ac:dyDescent="0.2">
      <c r="A325" s="174"/>
      <c r="B325" s="174" t="s">
        <v>243</v>
      </c>
      <c r="C325" s="269">
        <f>+Pedido!Y65</f>
        <v>0</v>
      </c>
      <c r="D325" s="269"/>
      <c r="E325" s="174"/>
      <c r="F325" s="174" t="str">
        <f t="shared" si="1"/>
        <v>NO</v>
      </c>
      <c r="G325" s="174"/>
      <c r="H325" s="174">
        <f t="shared" ref="H325:I325" si="69">+H$314</f>
        <v>0</v>
      </c>
      <c r="I325" s="174">
        <f t="shared" si="69"/>
        <v>0</v>
      </c>
    </row>
    <row r="326" spans="1:9" ht="12.75" customHeight="1" x14ac:dyDescent="0.2">
      <c r="A326" s="174"/>
      <c r="B326" s="174" t="s">
        <v>244</v>
      </c>
      <c r="C326" s="269">
        <f>+Pedido!Z65</f>
        <v>0</v>
      </c>
      <c r="D326" s="269"/>
      <c r="E326" s="174"/>
      <c r="F326" s="174" t="str">
        <f t="shared" si="1"/>
        <v>NO</v>
      </c>
      <c r="G326" s="174"/>
      <c r="H326" s="174">
        <f t="shared" ref="H326:I326" si="70">+H$314</f>
        <v>0</v>
      </c>
      <c r="I326" s="174">
        <f t="shared" si="70"/>
        <v>0</v>
      </c>
    </row>
    <row r="327" spans="1:9" ht="12.75" customHeight="1" x14ac:dyDescent="0.2">
      <c r="A327" s="174"/>
      <c r="B327" s="174" t="s">
        <v>245</v>
      </c>
      <c r="C327" s="269">
        <f>+Pedido!AA65</f>
        <v>0</v>
      </c>
      <c r="D327" s="269"/>
      <c r="E327" s="174"/>
      <c r="F327" s="174" t="str">
        <f t="shared" si="1"/>
        <v>NO</v>
      </c>
      <c r="G327" s="174"/>
      <c r="H327" s="174">
        <f t="shared" ref="H327:I327" si="71">+H$314</f>
        <v>0</v>
      </c>
      <c r="I327" s="174">
        <f t="shared" si="71"/>
        <v>0</v>
      </c>
    </row>
    <row r="328" spans="1:9" ht="12.75" customHeight="1" x14ac:dyDescent="0.2">
      <c r="A328" s="174"/>
      <c r="B328" s="174" t="s">
        <v>227</v>
      </c>
      <c r="C328" s="174"/>
      <c r="D328" s="174"/>
      <c r="E328" s="269">
        <f>+Pedido!Q65</f>
        <v>0</v>
      </c>
      <c r="F328" s="174" t="str">
        <f t="shared" si="1"/>
        <v>NO</v>
      </c>
      <c r="G328" s="174"/>
      <c r="H328" s="174">
        <f t="shared" ref="H328:H334" si="72">+H$314</f>
        <v>0</v>
      </c>
      <c r="I328" s="174">
        <f t="shared" ref="I328:I331" si="73">+I327</f>
        <v>0</v>
      </c>
    </row>
    <row r="329" spans="1:9" ht="12.75" customHeight="1" x14ac:dyDescent="0.2">
      <c r="A329" s="174"/>
      <c r="B329" s="174" t="s">
        <v>246</v>
      </c>
      <c r="C329" s="268">
        <f>IF(ISTEXT(Pedido!R65),0,Pedido!R65)</f>
        <v>0</v>
      </c>
      <c r="D329" s="268">
        <f t="shared" ref="D329:D330" si="74">IF(MOD(C329,12)=0,C329/12,"INCOMPLETO")</f>
        <v>0</v>
      </c>
      <c r="E329" s="268">
        <f>IF(ISTEXT(Pedido!R65),Pedido!R65,0)</f>
        <v>0</v>
      </c>
      <c r="F329" s="267" t="str">
        <f t="shared" si="1"/>
        <v>NO</v>
      </c>
      <c r="G329" s="174"/>
      <c r="H329" s="174">
        <f t="shared" si="72"/>
        <v>0</v>
      </c>
      <c r="I329" s="174">
        <f t="shared" si="73"/>
        <v>0</v>
      </c>
    </row>
    <row r="330" spans="1:9" ht="12.75" customHeight="1" x14ac:dyDescent="0.2">
      <c r="A330" s="174"/>
      <c r="B330" s="174" t="s">
        <v>247</v>
      </c>
      <c r="C330" s="268">
        <f>IF(ISTEXT(Pedido!S65),0,Pedido!S65)</f>
        <v>0</v>
      </c>
      <c r="D330" s="268">
        <f t="shared" si="74"/>
        <v>0</v>
      </c>
      <c r="E330" s="268">
        <f>IF(ISTEXT(Pedido!S65),Pedido!S65,0)</f>
        <v>0</v>
      </c>
      <c r="F330" s="267" t="str">
        <f t="shared" si="1"/>
        <v>NO</v>
      </c>
      <c r="G330" s="174"/>
      <c r="H330" s="174">
        <f t="shared" si="72"/>
        <v>0</v>
      </c>
      <c r="I330" s="174">
        <f t="shared" si="73"/>
        <v>0</v>
      </c>
    </row>
    <row r="331" spans="1:9" ht="12.75" customHeight="1" x14ac:dyDescent="0.2">
      <c r="A331" s="174"/>
      <c r="B331" s="174" t="s">
        <v>248</v>
      </c>
      <c r="C331" s="268">
        <f>IF(ISTEXT(Pedido!T65),0,Pedido!T65)</f>
        <v>0</v>
      </c>
      <c r="D331" s="268">
        <f>IF(MOD(C331,6)=0,C331/6,"INCOMPLETO")</f>
        <v>0</v>
      </c>
      <c r="E331" s="174">
        <f>IF(ISTEXT(Pedido!T65),Pedido!T65,0)</f>
        <v>0</v>
      </c>
      <c r="F331" s="267" t="str">
        <f t="shared" si="1"/>
        <v>NO</v>
      </c>
      <c r="G331" s="174"/>
      <c r="H331" s="174">
        <f t="shared" si="72"/>
        <v>0</v>
      </c>
      <c r="I331" s="174">
        <f t="shared" si="73"/>
        <v>0</v>
      </c>
    </row>
    <row r="332" spans="1:9" ht="12.75" customHeight="1" x14ac:dyDescent="0.2">
      <c r="A332" s="174"/>
      <c r="B332" s="174" t="s">
        <v>249</v>
      </c>
      <c r="C332" s="269">
        <f>+Pedido!C65</f>
        <v>0</v>
      </c>
      <c r="D332" s="269">
        <f t="shared" ref="D332:D334" si="75">IF(MOD(C332,12)=0,C332/12,"INCOMPLETO")</f>
        <v>0</v>
      </c>
      <c r="E332" s="174"/>
      <c r="F332" s="174" t="str">
        <f t="shared" si="1"/>
        <v>NO</v>
      </c>
      <c r="G332" s="174"/>
      <c r="H332" s="174">
        <f t="shared" si="72"/>
        <v>0</v>
      </c>
      <c r="I332" s="174">
        <f>+I322</f>
        <v>0</v>
      </c>
    </row>
    <row r="333" spans="1:9" ht="12.75" customHeight="1" x14ac:dyDescent="0.2">
      <c r="A333" s="174"/>
      <c r="B333" s="174" t="s">
        <v>250</v>
      </c>
      <c r="C333" s="269">
        <f>+Pedido!D65</f>
        <v>0</v>
      </c>
      <c r="D333" s="269">
        <f t="shared" si="75"/>
        <v>0</v>
      </c>
      <c r="E333" s="174"/>
      <c r="F333" s="174" t="str">
        <f t="shared" si="1"/>
        <v>NO</v>
      </c>
      <c r="G333" s="174"/>
      <c r="H333" s="174">
        <f t="shared" si="72"/>
        <v>0</v>
      </c>
      <c r="I333" s="174">
        <f>+I320</f>
        <v>0</v>
      </c>
    </row>
    <row r="334" spans="1:9" ht="12.75" customHeight="1" x14ac:dyDescent="0.2">
      <c r="A334" s="174"/>
      <c r="B334" s="174" t="s">
        <v>251</v>
      </c>
      <c r="C334" s="269">
        <f>+Pedido!E65</f>
        <v>0</v>
      </c>
      <c r="D334" s="269">
        <f t="shared" si="75"/>
        <v>0</v>
      </c>
      <c r="E334" s="174"/>
      <c r="F334" s="174" t="str">
        <f t="shared" si="1"/>
        <v>NO</v>
      </c>
      <c r="G334" s="174"/>
      <c r="H334" s="174">
        <f t="shared" si="72"/>
        <v>0</v>
      </c>
      <c r="I334" s="174">
        <f>+I320</f>
        <v>0</v>
      </c>
    </row>
    <row r="335" spans="1:9" ht="12.75" customHeight="1" x14ac:dyDescent="0.2">
      <c r="A335" s="174"/>
      <c r="B335" s="174"/>
      <c r="C335" s="269"/>
      <c r="D335" s="269"/>
      <c r="E335" s="174"/>
      <c r="F335" s="174"/>
      <c r="G335" s="174"/>
      <c r="H335" s="174"/>
      <c r="I335" s="174"/>
    </row>
    <row r="336" spans="1:9" ht="12.75" customHeight="1" x14ac:dyDescent="0.2">
      <c r="A336" s="174"/>
      <c r="B336" s="174"/>
      <c r="C336" s="269"/>
      <c r="D336" s="269"/>
      <c r="E336" s="174"/>
      <c r="F336" s="174"/>
      <c r="G336" s="174"/>
      <c r="H336" s="174"/>
      <c r="I336" s="174"/>
    </row>
    <row r="337" spans="1:9" ht="12.75" customHeight="1" x14ac:dyDescent="0.2">
      <c r="A337" s="174"/>
      <c r="B337" s="174"/>
      <c r="C337" s="269"/>
      <c r="D337" s="269"/>
      <c r="E337" s="174"/>
      <c r="F337" s="174"/>
      <c r="G337" s="174"/>
      <c r="H337" s="174"/>
      <c r="I337" s="174"/>
    </row>
    <row r="338" spans="1:9" ht="12.75" customHeight="1" x14ac:dyDescent="0.2">
      <c r="A338" s="174"/>
      <c r="B338" s="174"/>
      <c r="C338" s="174"/>
      <c r="D338" s="269"/>
      <c r="E338" s="174"/>
      <c r="F338" s="174"/>
      <c r="G338" s="174"/>
      <c r="H338" s="174"/>
      <c r="I338" s="174"/>
    </row>
    <row r="339" spans="1:9" ht="12.75" customHeight="1" x14ac:dyDescent="0.2">
      <c r="A339" s="174"/>
      <c r="B339" s="174"/>
      <c r="C339" s="269"/>
      <c r="D339" s="269"/>
      <c r="E339" s="174"/>
      <c r="F339" s="174"/>
      <c r="G339" s="174"/>
      <c r="H339" s="174"/>
      <c r="I339" s="174"/>
    </row>
    <row r="340" spans="1:9" ht="12.75" customHeight="1" x14ac:dyDescent="0.2">
      <c r="A340" s="174"/>
      <c r="B340" s="174"/>
      <c r="C340" s="269"/>
      <c r="D340" s="269"/>
      <c r="E340" s="174"/>
      <c r="F340" s="174"/>
      <c r="G340" s="174"/>
      <c r="H340" s="174"/>
      <c r="I340" s="174"/>
    </row>
    <row r="341" spans="1:9" ht="12.75" customHeight="1" x14ac:dyDescent="0.2">
      <c r="A341" s="174"/>
      <c r="B341" s="174"/>
      <c r="C341" s="269"/>
      <c r="D341" s="269"/>
      <c r="E341" s="174"/>
      <c r="F341" s="174"/>
      <c r="G341" s="174"/>
      <c r="H341" s="174"/>
      <c r="I341" s="174"/>
    </row>
    <row r="342" spans="1:9" ht="12.75" customHeight="1" x14ac:dyDescent="0.2">
      <c r="A342" s="174"/>
      <c r="B342" s="174"/>
      <c r="C342" s="269"/>
      <c r="D342" s="269"/>
      <c r="E342" s="174"/>
      <c r="F342" s="174"/>
      <c r="G342" s="174"/>
      <c r="H342" s="174"/>
      <c r="I342" s="174"/>
    </row>
    <row r="343" spans="1:9" ht="12.75" customHeight="1" x14ac:dyDescent="0.2">
      <c r="A343" s="174"/>
      <c r="B343" s="174"/>
      <c r="C343" s="269"/>
      <c r="D343" s="269"/>
      <c r="E343" s="174"/>
      <c r="F343" s="174"/>
      <c r="G343" s="174"/>
      <c r="H343" s="174"/>
      <c r="I343" s="174"/>
    </row>
    <row r="344" spans="1:9" ht="12.75" customHeight="1" x14ac:dyDescent="0.2">
      <c r="A344" s="174"/>
      <c r="B344" s="174"/>
      <c r="C344" s="269"/>
      <c r="D344" s="269"/>
      <c r="E344" s="174"/>
      <c r="F344" s="174"/>
      <c r="G344" s="174"/>
      <c r="H344" s="174"/>
      <c r="I344" s="174"/>
    </row>
    <row r="345" spans="1:9" ht="12.75" customHeight="1" x14ac:dyDescent="0.2">
      <c r="A345" s="174"/>
      <c r="B345" s="174"/>
      <c r="C345" s="269"/>
      <c r="D345" s="269"/>
      <c r="E345" s="174"/>
      <c r="F345" s="174"/>
      <c r="G345" s="174"/>
      <c r="H345" s="174"/>
      <c r="I345" s="174"/>
    </row>
    <row r="346" spans="1:9" ht="12.75" customHeight="1" x14ac:dyDescent="0.2">
      <c r="A346" s="174"/>
      <c r="B346" s="174"/>
      <c r="C346" s="269"/>
      <c r="D346" s="174"/>
      <c r="E346" s="174"/>
      <c r="F346" s="174"/>
      <c r="G346" s="174"/>
      <c r="H346" s="174"/>
      <c r="I346" s="174"/>
    </row>
    <row r="347" spans="1:9" ht="12.75" customHeight="1" x14ac:dyDescent="0.2">
      <c r="A347" s="174"/>
      <c r="B347" s="174"/>
      <c r="C347" s="269"/>
      <c r="D347" s="174"/>
      <c r="E347" s="174"/>
      <c r="F347" s="174"/>
      <c r="G347" s="174"/>
      <c r="H347" s="174"/>
      <c r="I347" s="174"/>
    </row>
    <row r="348" spans="1:9" ht="12.75" customHeight="1" x14ac:dyDescent="0.2">
      <c r="A348" s="174"/>
      <c r="B348" s="174"/>
      <c r="C348" s="269"/>
      <c r="D348" s="174"/>
      <c r="E348" s="174"/>
      <c r="F348" s="174"/>
      <c r="G348" s="174"/>
      <c r="H348" s="174"/>
      <c r="I348" s="174"/>
    </row>
    <row r="349" spans="1:9" ht="12.75" customHeight="1" x14ac:dyDescent="0.2">
      <c r="A349" s="174"/>
      <c r="B349" s="174"/>
      <c r="C349" s="174"/>
      <c r="D349" s="174"/>
      <c r="E349" s="269"/>
      <c r="F349" s="174"/>
      <c r="G349" s="174"/>
      <c r="H349" s="174"/>
      <c r="I349" s="174"/>
    </row>
    <row r="350" spans="1:9" ht="12.75" customHeight="1" x14ac:dyDescent="0.2">
      <c r="A350" s="174"/>
      <c r="B350" s="174"/>
      <c r="C350" s="269"/>
      <c r="D350" s="269"/>
      <c r="E350" s="174"/>
      <c r="F350" s="174"/>
      <c r="G350" s="174"/>
      <c r="H350" s="174"/>
      <c r="I350" s="174"/>
    </row>
    <row r="351" spans="1:9" ht="12.75" customHeight="1" x14ac:dyDescent="0.2">
      <c r="A351" s="174"/>
      <c r="B351" s="174"/>
      <c r="C351" s="269"/>
      <c r="D351" s="269"/>
      <c r="E351" s="174"/>
      <c r="F351" s="174"/>
      <c r="G351" s="174"/>
      <c r="H351" s="174"/>
      <c r="I351" s="174"/>
    </row>
    <row r="352" spans="1:9" ht="12.75" customHeight="1" x14ac:dyDescent="0.2">
      <c r="A352" s="174"/>
      <c r="B352" s="174"/>
      <c r="C352" s="269"/>
      <c r="D352" s="269"/>
      <c r="E352" s="174"/>
      <c r="F352" s="174"/>
      <c r="G352" s="174"/>
      <c r="H352" s="174"/>
      <c r="I352" s="174"/>
    </row>
    <row r="353" spans="1:9" ht="12.75" customHeight="1" x14ac:dyDescent="0.2">
      <c r="A353" s="174"/>
      <c r="B353" s="174"/>
      <c r="C353" s="269"/>
      <c r="D353" s="269"/>
      <c r="E353" s="174"/>
      <c r="F353" s="174"/>
      <c r="G353" s="174"/>
      <c r="H353" s="174"/>
      <c r="I353" s="174"/>
    </row>
    <row r="354" spans="1:9" ht="12.75" customHeight="1" x14ac:dyDescent="0.2">
      <c r="A354" s="174"/>
      <c r="B354" s="174"/>
      <c r="C354" s="174"/>
      <c r="D354" s="269"/>
      <c r="E354" s="174"/>
      <c r="F354" s="174"/>
      <c r="G354" s="174"/>
      <c r="H354" s="174"/>
      <c r="I354" s="174"/>
    </row>
    <row r="355" spans="1:9" ht="12.75" customHeight="1" x14ac:dyDescent="0.2">
      <c r="A355" s="174"/>
      <c r="B355" s="174"/>
      <c r="C355" s="174"/>
      <c r="D355" s="269"/>
      <c r="E355" s="174"/>
      <c r="F355" s="174"/>
      <c r="G355" s="174"/>
      <c r="H355" s="174"/>
      <c r="I355" s="174"/>
    </row>
    <row r="356" spans="1:9" ht="12.75" customHeight="1" x14ac:dyDescent="0.2">
      <c r="A356" s="174"/>
      <c r="B356" s="174"/>
      <c r="C356" s="174"/>
      <c r="D356" s="269"/>
      <c r="E356" s="174"/>
      <c r="F356" s="174"/>
      <c r="G356" s="174"/>
      <c r="H356" s="174"/>
      <c r="I356" s="174"/>
    </row>
    <row r="357" spans="1:9" ht="12.75" customHeight="1" x14ac:dyDescent="0.2">
      <c r="A357" s="174"/>
      <c r="B357" s="174"/>
      <c r="C357" s="174"/>
      <c r="D357" s="269"/>
      <c r="E357" s="174"/>
      <c r="F357" s="174"/>
      <c r="G357" s="174"/>
      <c r="H357" s="174"/>
      <c r="I357" s="174"/>
    </row>
    <row r="358" spans="1:9" ht="12.75" customHeight="1" x14ac:dyDescent="0.2">
      <c r="A358" s="174"/>
      <c r="B358" s="174"/>
      <c r="C358" s="174"/>
      <c r="D358" s="269"/>
      <c r="E358" s="174"/>
      <c r="F358" s="174"/>
      <c r="G358" s="174"/>
      <c r="H358" s="174"/>
      <c r="I358" s="174"/>
    </row>
    <row r="359" spans="1:9" ht="12.75" customHeight="1" x14ac:dyDescent="0.2">
      <c r="A359" s="174"/>
      <c r="B359" s="174"/>
      <c r="C359" s="174"/>
      <c r="D359" s="269"/>
      <c r="E359" s="174"/>
      <c r="F359" s="174"/>
      <c r="G359" s="174"/>
      <c r="H359" s="174"/>
      <c r="I359" s="174"/>
    </row>
    <row r="360" spans="1:9" ht="12.75" customHeight="1" x14ac:dyDescent="0.2">
      <c r="A360" s="174"/>
      <c r="B360" s="174"/>
      <c r="C360" s="174"/>
      <c r="D360" s="269"/>
      <c r="E360" s="174"/>
      <c r="F360" s="174"/>
      <c r="G360" s="174"/>
      <c r="H360" s="174"/>
      <c r="I360" s="174"/>
    </row>
    <row r="361" spans="1:9" ht="12.75" customHeight="1" x14ac:dyDescent="0.2">
      <c r="A361" s="174"/>
      <c r="B361" s="174"/>
      <c r="C361" s="174"/>
      <c r="D361" s="269"/>
      <c r="E361" s="174"/>
      <c r="F361" s="174"/>
      <c r="G361" s="174"/>
      <c r="H361" s="174"/>
      <c r="I361" s="174"/>
    </row>
    <row r="362" spans="1:9" ht="12.75" customHeight="1" x14ac:dyDescent="0.2">
      <c r="A362" s="174"/>
      <c r="B362" s="174"/>
      <c r="C362" s="174"/>
      <c r="D362" s="269"/>
      <c r="E362" s="174"/>
      <c r="F362" s="174"/>
      <c r="G362" s="174"/>
      <c r="H362" s="174"/>
      <c r="I362" s="174"/>
    </row>
    <row r="363" spans="1:9" ht="12.75" customHeight="1" x14ac:dyDescent="0.2">
      <c r="A363" s="174"/>
      <c r="B363" s="174"/>
      <c r="C363" s="174"/>
      <c r="D363" s="269"/>
      <c r="E363" s="174"/>
      <c r="F363" s="174"/>
      <c r="G363" s="174"/>
      <c r="H363" s="174"/>
      <c r="I363" s="174"/>
    </row>
    <row r="364" spans="1:9" ht="12.75" customHeight="1" x14ac:dyDescent="0.2">
      <c r="A364" s="174"/>
      <c r="B364" s="174"/>
      <c r="C364" s="174"/>
      <c r="D364" s="174"/>
      <c r="E364" s="174"/>
      <c r="F364" s="174"/>
      <c r="G364" s="174"/>
      <c r="H364" s="174"/>
      <c r="I364" s="174"/>
    </row>
    <row r="365" spans="1:9" ht="12.75" customHeight="1" x14ac:dyDescent="0.2">
      <c r="A365" s="174"/>
      <c r="B365" s="174"/>
      <c r="C365" s="174"/>
      <c r="D365" s="174"/>
      <c r="E365" s="174"/>
      <c r="F365" s="174"/>
      <c r="G365" s="174"/>
      <c r="H365" s="174"/>
      <c r="I365" s="174"/>
    </row>
    <row r="366" spans="1:9" ht="12.75" customHeight="1" x14ac:dyDescent="0.2">
      <c r="A366" s="174"/>
      <c r="B366" s="174"/>
      <c r="C366" s="174"/>
      <c r="D366" s="174"/>
      <c r="E366" s="174"/>
      <c r="F366" s="174"/>
      <c r="G366" s="174"/>
      <c r="H366" s="174"/>
      <c r="I366" s="174"/>
    </row>
    <row r="367" spans="1:9" ht="12.75" customHeight="1" x14ac:dyDescent="0.2">
      <c r="A367" s="174"/>
      <c r="B367" s="174"/>
      <c r="C367" s="174"/>
      <c r="D367" s="174"/>
      <c r="E367" s="174"/>
      <c r="F367" s="174"/>
      <c r="G367" s="174"/>
      <c r="H367" s="174"/>
      <c r="I367" s="174"/>
    </row>
    <row r="368" spans="1:9" ht="12.75" customHeight="1" x14ac:dyDescent="0.2">
      <c r="A368" s="174"/>
      <c r="B368" s="174"/>
      <c r="C368" s="269"/>
      <c r="D368" s="269"/>
      <c r="E368" s="174"/>
      <c r="F368" s="174"/>
      <c r="G368" s="174"/>
      <c r="H368" s="174"/>
      <c r="I368" s="174"/>
    </row>
    <row r="369" spans="1:9" ht="12.75" customHeight="1" x14ac:dyDescent="0.2">
      <c r="A369" s="174"/>
      <c r="B369" s="174"/>
      <c r="C369" s="269"/>
      <c r="D369" s="269"/>
      <c r="E369" s="174"/>
      <c r="F369" s="174"/>
      <c r="G369" s="174"/>
      <c r="H369" s="174"/>
      <c r="I369" s="174"/>
    </row>
    <row r="370" spans="1:9" ht="12.75" customHeight="1" x14ac:dyDescent="0.2">
      <c r="A370" s="174"/>
      <c r="B370" s="174"/>
      <c r="C370" s="269"/>
      <c r="D370" s="269"/>
      <c r="E370" s="174"/>
      <c r="F370" s="174"/>
      <c r="G370" s="174"/>
      <c r="H370" s="174"/>
      <c r="I370" s="174"/>
    </row>
    <row r="371" spans="1:9" ht="15" customHeight="1" x14ac:dyDescent="0.25">
      <c r="A371" s="174"/>
      <c r="B371" s="174"/>
      <c r="C371" s="174"/>
      <c r="D371" s="174"/>
      <c r="E371" s="174"/>
      <c r="F371" s="174"/>
      <c r="G371" s="174"/>
      <c r="H371" s="168"/>
      <c r="I371" s="174"/>
    </row>
    <row r="372" spans="1:9" ht="15" customHeight="1" x14ac:dyDescent="0.25">
      <c r="A372" s="174"/>
      <c r="B372" s="174"/>
      <c r="C372" s="174"/>
      <c r="D372" s="174"/>
      <c r="E372" s="174"/>
      <c r="F372" s="174"/>
      <c r="G372" s="174"/>
      <c r="H372" s="168"/>
      <c r="I372" s="174"/>
    </row>
    <row r="373" spans="1:9" ht="12.75" customHeight="1" x14ac:dyDescent="0.2">
      <c r="A373" s="174"/>
      <c r="B373" s="174"/>
      <c r="C373" s="174"/>
      <c r="D373" s="174"/>
      <c r="E373" s="174"/>
      <c r="F373" s="174"/>
      <c r="G373" s="174"/>
      <c r="H373" s="174"/>
      <c r="I373" s="174"/>
    </row>
    <row r="374" spans="1:9" ht="12.75" customHeight="1" x14ac:dyDescent="0.2">
      <c r="B374" s="267"/>
    </row>
    <row r="375" spans="1:9" ht="12.75" customHeight="1" x14ac:dyDescent="0.2">
      <c r="B375" s="174"/>
    </row>
    <row r="376" spans="1:9" ht="12.75" customHeight="1" x14ac:dyDescent="0.2">
      <c r="B376" s="174"/>
    </row>
    <row r="377" spans="1:9" ht="12.75" customHeight="1" x14ac:dyDescent="0.2">
      <c r="B377" s="174" t="s">
        <v>238</v>
      </c>
    </row>
    <row r="378" spans="1:9" ht="12.75" customHeight="1" x14ac:dyDescent="0.2">
      <c r="B378" s="174" t="s">
        <v>239</v>
      </c>
    </row>
    <row r="379" spans="1:9" ht="12.75" customHeight="1" x14ac:dyDescent="0.2">
      <c r="B379" s="174" t="s">
        <v>240</v>
      </c>
    </row>
    <row r="380" spans="1:9" ht="12.75" customHeight="1" x14ac:dyDescent="0.2">
      <c r="B380" s="174" t="s">
        <v>241</v>
      </c>
    </row>
    <row r="381" spans="1:9" ht="12.75" customHeight="1" x14ac:dyDescent="0.2">
      <c r="B381" s="174" t="s">
        <v>242</v>
      </c>
    </row>
    <row r="382" spans="1:9" ht="12.75" customHeight="1" x14ac:dyDescent="0.2">
      <c r="B382" s="174" t="s">
        <v>243</v>
      </c>
    </row>
    <row r="383" spans="1:9" ht="12.75" customHeight="1" x14ac:dyDescent="0.2">
      <c r="B383" s="174" t="s">
        <v>244</v>
      </c>
    </row>
    <row r="384" spans="1:9" ht="12.75" customHeight="1" x14ac:dyDescent="0.2">
      <c r="B384" s="174" t="s">
        <v>245</v>
      </c>
    </row>
    <row r="385" spans="2:2" ht="12.75" customHeight="1" x14ac:dyDescent="0.2">
      <c r="B385" s="174" t="s">
        <v>227</v>
      </c>
    </row>
    <row r="386" spans="2:2" ht="12.75" customHeight="1" x14ac:dyDescent="0.2">
      <c r="B386" s="174" t="s">
        <v>249</v>
      </c>
    </row>
    <row r="387" spans="2:2" ht="12.75" customHeight="1" x14ac:dyDescent="0.2">
      <c r="B387" s="174" t="s">
        <v>250</v>
      </c>
    </row>
    <row r="388" spans="2:2" ht="12.75" customHeight="1" x14ac:dyDescent="0.2">
      <c r="B388" s="174" t="s">
        <v>251</v>
      </c>
    </row>
    <row r="389" spans="2:2" ht="12.75" customHeight="1" x14ac:dyDescent="0.2">
      <c r="B389" s="174" t="s">
        <v>232</v>
      </c>
    </row>
    <row r="390" spans="2:2" ht="12.75" customHeight="1" x14ac:dyDescent="0.2">
      <c r="B390" s="174" t="s">
        <v>233</v>
      </c>
    </row>
    <row r="391" spans="2:2" ht="12.75" customHeight="1" x14ac:dyDescent="0.2">
      <c r="B391" s="174" t="s">
        <v>234</v>
      </c>
    </row>
    <row r="392" spans="2:2" ht="12.75" customHeight="1" x14ac:dyDescent="0.2">
      <c r="B392" s="174" t="s">
        <v>235</v>
      </c>
    </row>
    <row r="393" spans="2:2" ht="12.75" customHeight="1" x14ac:dyDescent="0.2">
      <c r="B393" s="174" t="s">
        <v>236</v>
      </c>
    </row>
    <row r="394" spans="2:2" ht="12.75" customHeight="1" x14ac:dyDescent="0.2">
      <c r="B394" s="174" t="s">
        <v>237</v>
      </c>
    </row>
    <row r="395" spans="2:2" ht="12.75" customHeight="1" x14ac:dyDescent="0.2">
      <c r="B395" s="174" t="s">
        <v>238</v>
      </c>
    </row>
    <row r="396" spans="2:2" ht="12.75" customHeight="1" x14ac:dyDescent="0.2">
      <c r="B396" s="174" t="s">
        <v>239</v>
      </c>
    </row>
    <row r="397" spans="2:2" ht="12.75" customHeight="1" x14ac:dyDescent="0.2">
      <c r="B397" s="174" t="s">
        <v>240</v>
      </c>
    </row>
    <row r="398" spans="2:2" ht="12.75" customHeight="1" x14ac:dyDescent="0.2">
      <c r="B398" s="174" t="s">
        <v>241</v>
      </c>
    </row>
    <row r="399" spans="2:2" ht="12.75" customHeight="1" x14ac:dyDescent="0.2">
      <c r="B399" s="174" t="s">
        <v>242</v>
      </c>
    </row>
    <row r="400" spans="2:2" ht="12.75" customHeight="1" x14ac:dyDescent="0.2">
      <c r="B400" s="174" t="s">
        <v>243</v>
      </c>
    </row>
    <row r="401" spans="2:2" ht="12.75" customHeight="1" x14ac:dyDescent="0.2">
      <c r="B401" s="174" t="s">
        <v>244</v>
      </c>
    </row>
    <row r="402" spans="2:2" ht="12.75" customHeight="1" x14ac:dyDescent="0.2">
      <c r="B402" s="174" t="s">
        <v>245</v>
      </c>
    </row>
    <row r="403" spans="2:2" ht="12.75" customHeight="1" x14ac:dyDescent="0.2">
      <c r="B403" s="174" t="s">
        <v>227</v>
      </c>
    </row>
    <row r="404" spans="2:2" ht="12.75" customHeight="1" x14ac:dyDescent="0.2">
      <c r="B404" s="174" t="s">
        <v>249</v>
      </c>
    </row>
    <row r="405" spans="2:2" ht="12.75" customHeight="1" x14ac:dyDescent="0.2">
      <c r="B405" s="174" t="s">
        <v>250</v>
      </c>
    </row>
    <row r="406" spans="2:2" ht="12.75" customHeight="1" x14ac:dyDescent="0.2">
      <c r="B406" s="174" t="s">
        <v>251</v>
      </c>
    </row>
    <row r="407" spans="2:2" ht="12.75" customHeight="1" x14ac:dyDescent="0.2">
      <c r="B407" s="174" t="s">
        <v>232</v>
      </c>
    </row>
    <row r="408" spans="2:2" ht="12.75" customHeight="1" x14ac:dyDescent="0.2">
      <c r="B408" s="174" t="s">
        <v>233</v>
      </c>
    </row>
    <row r="409" spans="2:2" ht="12.75" customHeight="1" x14ac:dyDescent="0.2">
      <c r="B409" s="174" t="s">
        <v>234</v>
      </c>
    </row>
    <row r="410" spans="2:2" ht="12.75" customHeight="1" x14ac:dyDescent="0.2">
      <c r="B410" s="174" t="s">
        <v>235</v>
      </c>
    </row>
    <row r="411" spans="2:2" ht="12.75" customHeight="1" x14ac:dyDescent="0.2">
      <c r="B411" s="174" t="s">
        <v>236</v>
      </c>
    </row>
    <row r="412" spans="2:2" ht="12.75" customHeight="1" x14ac:dyDescent="0.2">
      <c r="B412" s="174" t="s">
        <v>237</v>
      </c>
    </row>
    <row r="413" spans="2:2" ht="12.75" customHeight="1" x14ac:dyDescent="0.2">
      <c r="B413" s="174" t="s">
        <v>238</v>
      </c>
    </row>
    <row r="414" spans="2:2" ht="12.75" customHeight="1" x14ac:dyDescent="0.2">
      <c r="B414" s="174" t="s">
        <v>239</v>
      </c>
    </row>
    <row r="415" spans="2:2" ht="12.75" customHeight="1" x14ac:dyDescent="0.2">
      <c r="B415" s="174" t="s">
        <v>240</v>
      </c>
    </row>
    <row r="416" spans="2:2" ht="12.75" customHeight="1" x14ac:dyDescent="0.2">
      <c r="B416" s="174" t="s">
        <v>241</v>
      </c>
    </row>
    <row r="417" spans="1:9" ht="12.75" customHeight="1" x14ac:dyDescent="0.2">
      <c r="B417" s="174" t="s">
        <v>242</v>
      </c>
    </row>
    <row r="418" spans="1:9" ht="12.75" customHeight="1" x14ac:dyDescent="0.2">
      <c r="B418" s="174" t="s">
        <v>243</v>
      </c>
    </row>
    <row r="419" spans="1:9" ht="12.75" customHeight="1" x14ac:dyDescent="0.2">
      <c r="B419" s="174" t="s">
        <v>244</v>
      </c>
    </row>
    <row r="420" spans="1:9" ht="12.75" customHeight="1" x14ac:dyDescent="0.2">
      <c r="B420" s="174" t="s">
        <v>245</v>
      </c>
    </row>
    <row r="421" spans="1:9" ht="12.75" customHeight="1" x14ac:dyDescent="0.2">
      <c r="B421" s="174" t="s">
        <v>227</v>
      </c>
    </row>
    <row r="422" spans="1:9" ht="12.75" customHeight="1" x14ac:dyDescent="0.2">
      <c r="B422" s="174" t="s">
        <v>249</v>
      </c>
    </row>
    <row r="423" spans="1:9" ht="12.75" customHeight="1" x14ac:dyDescent="0.2">
      <c r="B423" s="174" t="s">
        <v>250</v>
      </c>
    </row>
    <row r="424" spans="1:9" ht="12.75" customHeight="1" x14ac:dyDescent="0.2">
      <c r="B424" s="270" t="s">
        <v>251</v>
      </c>
    </row>
    <row r="425" spans="1:9" ht="12.75" customHeight="1" x14ac:dyDescent="0.2">
      <c r="A425" s="174"/>
      <c r="B425" s="174"/>
      <c r="C425" s="174"/>
      <c r="D425" s="174"/>
      <c r="E425" s="174"/>
      <c r="F425" s="174"/>
      <c r="G425" s="174"/>
      <c r="H425" s="174"/>
      <c r="I425" s="174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72"/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</row>
    <row r="2" spans="1:26" ht="19.5" customHeight="1" x14ac:dyDescent="0.2">
      <c r="A2" s="272"/>
      <c r="B2" s="261" t="s">
        <v>15</v>
      </c>
      <c r="C2" s="262" t="s">
        <v>20</v>
      </c>
      <c r="D2" s="262" t="s">
        <v>21</v>
      </c>
      <c r="E2" s="265" t="s">
        <v>252</v>
      </c>
      <c r="F2" s="273" t="s">
        <v>253</v>
      </c>
      <c r="G2" s="273" t="s">
        <v>254</v>
      </c>
      <c r="H2" s="274" t="s">
        <v>255</v>
      </c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</row>
    <row r="3" spans="1:26" ht="19.5" customHeight="1" x14ac:dyDescent="0.2">
      <c r="A3" s="272"/>
      <c r="B3" s="275"/>
      <c r="C3" s="267"/>
      <c r="D3" s="267"/>
      <c r="E3" s="276"/>
      <c r="F3" s="277"/>
      <c r="G3" s="277"/>
      <c r="H3" s="174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</row>
    <row r="4" spans="1:26" ht="19.5" customHeight="1" x14ac:dyDescent="0.2">
      <c r="A4" s="272"/>
      <c r="B4" s="278"/>
      <c r="C4" s="174"/>
      <c r="D4" s="174"/>
      <c r="E4" s="279"/>
      <c r="F4" s="277"/>
      <c r="G4" s="277"/>
      <c r="H4" s="174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</row>
    <row r="5" spans="1:26" ht="19.5" customHeight="1" x14ac:dyDescent="0.2">
      <c r="A5" s="272"/>
      <c r="B5" s="278"/>
      <c r="C5" s="174"/>
      <c r="D5" s="174"/>
      <c r="E5" s="279"/>
      <c r="F5" s="277"/>
      <c r="G5" s="277"/>
      <c r="H5" s="174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</row>
    <row r="6" spans="1:26" ht="19.5" customHeight="1" x14ac:dyDescent="0.2">
      <c r="A6" s="272"/>
      <c r="B6" s="278"/>
      <c r="C6" s="174"/>
      <c r="D6" s="174"/>
      <c r="E6" s="279"/>
      <c r="F6" s="277"/>
      <c r="G6" s="277"/>
      <c r="H6" s="174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</row>
    <row r="7" spans="1:26" ht="19.5" customHeight="1" x14ac:dyDescent="0.2">
      <c r="A7" s="272"/>
      <c r="B7" s="278"/>
      <c r="C7" s="174"/>
      <c r="D7" s="174"/>
      <c r="E7" s="279"/>
      <c r="F7" s="277"/>
      <c r="G7" s="277"/>
      <c r="H7" s="174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</row>
    <row r="8" spans="1:26" ht="19.5" customHeight="1" x14ac:dyDescent="0.2">
      <c r="A8" s="272"/>
      <c r="B8" s="278"/>
      <c r="C8" s="174"/>
      <c r="D8" s="174"/>
      <c r="E8" s="279"/>
      <c r="F8" s="277"/>
      <c r="G8" s="277"/>
      <c r="H8" s="174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</row>
    <row r="9" spans="1:26" ht="19.5" customHeight="1" x14ac:dyDescent="0.2">
      <c r="A9" s="272"/>
      <c r="B9" s="278"/>
      <c r="C9" s="174"/>
      <c r="D9" s="174"/>
      <c r="E9" s="279"/>
      <c r="F9" s="277"/>
      <c r="G9" s="277"/>
      <c r="H9" s="174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</row>
    <row r="10" spans="1:26" ht="19.5" customHeight="1" x14ac:dyDescent="0.2">
      <c r="A10" s="272"/>
      <c r="B10" s="278"/>
      <c r="C10" s="174"/>
      <c r="D10" s="174"/>
      <c r="E10" s="279"/>
      <c r="F10" s="277"/>
      <c r="G10" s="277"/>
      <c r="H10" s="174"/>
      <c r="I10" s="27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</row>
    <row r="11" spans="1:26" ht="19.5" customHeight="1" x14ac:dyDescent="0.2">
      <c r="A11" s="272"/>
      <c r="B11" s="278"/>
      <c r="C11" s="174"/>
      <c r="D11" s="174"/>
      <c r="E11" s="279"/>
      <c r="F11" s="277"/>
      <c r="G11" s="277"/>
      <c r="H11" s="174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</row>
    <row r="12" spans="1:26" ht="19.5" customHeight="1" x14ac:dyDescent="0.2">
      <c r="A12" s="272"/>
      <c r="B12" s="278"/>
      <c r="C12" s="174"/>
      <c r="D12" s="174"/>
      <c r="E12" s="279"/>
      <c r="F12" s="277"/>
      <c r="G12" s="277"/>
      <c r="H12" s="174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</row>
    <row r="13" spans="1:26" ht="19.5" customHeight="1" x14ac:dyDescent="0.2">
      <c r="A13" s="272"/>
      <c r="B13" s="278"/>
      <c r="C13" s="174"/>
      <c r="D13" s="174"/>
      <c r="E13" s="279"/>
      <c r="F13" s="277"/>
      <c r="G13" s="277"/>
      <c r="H13" s="174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</row>
    <row r="14" spans="1:26" ht="19.5" customHeight="1" x14ac:dyDescent="0.2">
      <c r="A14" s="272"/>
      <c r="B14" s="278"/>
      <c r="C14" s="174"/>
      <c r="D14" s="174"/>
      <c r="E14" s="279"/>
      <c r="F14" s="277"/>
      <c r="G14" s="277"/>
      <c r="H14" s="174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</row>
    <row r="15" spans="1:26" ht="19.5" customHeight="1" x14ac:dyDescent="0.2">
      <c r="A15" s="272"/>
      <c r="B15" s="278"/>
      <c r="C15" s="174"/>
      <c r="D15" s="174"/>
      <c r="E15" s="279"/>
      <c r="F15" s="277"/>
      <c r="G15" s="277"/>
      <c r="H15" s="174"/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</row>
    <row r="16" spans="1:26" ht="19.5" customHeight="1" x14ac:dyDescent="0.2">
      <c r="A16" s="272"/>
      <c r="B16" s="278"/>
      <c r="C16" s="174"/>
      <c r="D16" s="174"/>
      <c r="E16" s="279"/>
      <c r="F16" s="277"/>
      <c r="G16" s="277"/>
      <c r="H16" s="174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</row>
    <row r="17" spans="1:26" ht="19.5" customHeight="1" x14ac:dyDescent="0.2">
      <c r="A17" s="272"/>
      <c r="B17" s="278"/>
      <c r="C17" s="174"/>
      <c r="D17" s="174"/>
      <c r="E17" s="279"/>
      <c r="F17" s="277"/>
      <c r="G17" s="277"/>
      <c r="H17" s="174"/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</row>
    <row r="18" spans="1:26" ht="19.5" customHeight="1" x14ac:dyDescent="0.2">
      <c r="A18" s="272"/>
      <c r="B18" s="278"/>
      <c r="C18" s="174"/>
      <c r="D18" s="174"/>
      <c r="E18" s="279"/>
      <c r="F18" s="277"/>
      <c r="G18" s="277"/>
      <c r="H18" s="174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</row>
    <row r="19" spans="1:26" ht="19.5" customHeight="1" x14ac:dyDescent="0.2">
      <c r="A19" s="272"/>
      <c r="B19" s="278"/>
      <c r="C19" s="174"/>
      <c r="D19" s="174"/>
      <c r="E19" s="279"/>
      <c r="F19" s="277"/>
      <c r="G19" s="277"/>
      <c r="H19" s="174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</row>
    <row r="20" spans="1:26" ht="19.5" customHeight="1" x14ac:dyDescent="0.2">
      <c r="A20" s="272"/>
      <c r="B20" s="278"/>
      <c r="C20" s="174"/>
      <c r="D20" s="174"/>
      <c r="E20" s="279"/>
      <c r="F20" s="277"/>
      <c r="G20" s="277"/>
      <c r="H20" s="174"/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</row>
    <row r="21" spans="1:26" ht="19.5" customHeight="1" x14ac:dyDescent="0.2">
      <c r="A21" s="272"/>
      <c r="B21" s="278"/>
      <c r="C21" s="174"/>
      <c r="D21" s="174"/>
      <c r="E21" s="279"/>
      <c r="F21" s="277"/>
      <c r="G21" s="277"/>
      <c r="H21" s="174"/>
      <c r="I21" s="272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</row>
    <row r="22" spans="1:26" ht="19.5" customHeight="1" x14ac:dyDescent="0.2">
      <c r="A22" s="272"/>
      <c r="B22" s="278"/>
      <c r="C22" s="174"/>
      <c r="D22" s="174"/>
      <c r="E22" s="279"/>
      <c r="F22" s="277"/>
      <c r="G22" s="277"/>
      <c r="H22" s="174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</row>
    <row r="23" spans="1:26" ht="19.5" customHeight="1" x14ac:dyDescent="0.2">
      <c r="A23" s="272"/>
      <c r="B23" s="278"/>
      <c r="C23" s="174"/>
      <c r="D23" s="174"/>
      <c r="E23" s="279"/>
      <c r="F23" s="277"/>
      <c r="G23" s="277"/>
      <c r="H23" s="174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</row>
    <row r="24" spans="1:26" ht="19.5" customHeight="1" x14ac:dyDescent="0.2">
      <c r="A24" s="272"/>
      <c r="B24" s="278"/>
      <c r="C24" s="174"/>
      <c r="D24" s="174"/>
      <c r="E24" s="279"/>
      <c r="F24" s="277"/>
      <c r="G24" s="277"/>
      <c r="H24" s="174"/>
      <c r="I24" s="272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</row>
    <row r="25" spans="1:26" ht="19.5" customHeight="1" x14ac:dyDescent="0.2">
      <c r="A25" s="272"/>
      <c r="B25" s="278"/>
      <c r="C25" s="174"/>
      <c r="D25" s="174"/>
      <c r="E25" s="279"/>
      <c r="F25" s="277"/>
      <c r="G25" s="277"/>
      <c r="H25" s="174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</row>
    <row r="26" spans="1:26" ht="19.5" customHeight="1" x14ac:dyDescent="0.2">
      <c r="A26" s="272"/>
      <c r="B26" s="278"/>
      <c r="C26" s="174"/>
      <c r="D26" s="174"/>
      <c r="E26" s="279"/>
      <c r="F26" s="277"/>
      <c r="G26" s="277"/>
      <c r="H26" s="174"/>
      <c r="I26" s="272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</row>
    <row r="27" spans="1:26" ht="19.5" customHeight="1" x14ac:dyDescent="0.2">
      <c r="A27" s="272"/>
      <c r="B27" s="278"/>
      <c r="C27" s="174"/>
      <c r="D27" s="174"/>
      <c r="E27" s="279"/>
      <c r="F27" s="277"/>
      <c r="G27" s="277"/>
      <c r="H27" s="174"/>
      <c r="I27" s="27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</row>
    <row r="28" spans="1:26" ht="19.5" customHeight="1" x14ac:dyDescent="0.2">
      <c r="A28" s="272"/>
      <c r="B28" s="278"/>
      <c r="C28" s="174"/>
      <c r="D28" s="174"/>
      <c r="E28" s="279"/>
      <c r="F28" s="277"/>
      <c r="G28" s="277"/>
      <c r="H28" s="174"/>
      <c r="I28" s="272"/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</row>
    <row r="29" spans="1:26" ht="19.5" customHeight="1" x14ac:dyDescent="0.2">
      <c r="A29" s="272"/>
      <c r="B29" s="278"/>
      <c r="C29" s="174"/>
      <c r="D29" s="174"/>
      <c r="E29" s="279"/>
      <c r="F29" s="277"/>
      <c r="G29" s="277"/>
      <c r="H29" s="174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</row>
    <row r="30" spans="1:26" ht="19.5" customHeight="1" x14ac:dyDescent="0.2">
      <c r="A30" s="272"/>
      <c r="B30" s="278"/>
      <c r="C30" s="174"/>
      <c r="D30" s="174"/>
      <c r="E30" s="279"/>
      <c r="F30" s="277"/>
      <c r="G30" s="277"/>
      <c r="H30" s="174"/>
      <c r="I30" s="272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</row>
    <row r="31" spans="1:26" ht="19.5" customHeight="1" x14ac:dyDescent="0.2">
      <c r="A31" s="272"/>
      <c r="B31" s="278"/>
      <c r="C31" s="174"/>
      <c r="D31" s="174"/>
      <c r="E31" s="279"/>
      <c r="F31" s="277"/>
      <c r="G31" s="277"/>
      <c r="H31" s="174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</row>
    <row r="32" spans="1:26" ht="19.5" customHeight="1" x14ac:dyDescent="0.2">
      <c r="A32" s="272"/>
      <c r="B32" s="278"/>
      <c r="C32" s="174"/>
      <c r="D32" s="174"/>
      <c r="E32" s="279"/>
      <c r="F32" s="277"/>
      <c r="G32" s="277"/>
      <c r="H32" s="174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</row>
    <row r="33" spans="1:26" ht="19.5" customHeight="1" x14ac:dyDescent="0.2">
      <c r="A33" s="272"/>
      <c r="B33" s="278"/>
      <c r="C33" s="174"/>
      <c r="D33" s="174"/>
      <c r="E33" s="279"/>
      <c r="F33" s="277"/>
      <c r="G33" s="277"/>
      <c r="H33" s="174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</row>
    <row r="34" spans="1:26" ht="19.5" customHeight="1" x14ac:dyDescent="0.2">
      <c r="A34" s="272"/>
      <c r="B34" s="278"/>
      <c r="C34" s="174"/>
      <c r="D34" s="174"/>
      <c r="E34" s="279"/>
      <c r="F34" s="277"/>
      <c r="G34" s="277"/>
      <c r="H34" s="174"/>
      <c r="I34" s="272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</row>
    <row r="35" spans="1:26" ht="19.5" customHeight="1" x14ac:dyDescent="0.2">
      <c r="A35" s="272"/>
      <c r="B35" s="278"/>
      <c r="C35" s="174"/>
      <c r="D35" s="174"/>
      <c r="E35" s="279"/>
      <c r="F35" s="277"/>
      <c r="G35" s="277"/>
      <c r="H35" s="174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</row>
    <row r="36" spans="1:26" ht="19.5" customHeight="1" x14ac:dyDescent="0.2">
      <c r="A36" s="272"/>
      <c r="B36" s="278"/>
      <c r="C36" s="174"/>
      <c r="D36" s="174"/>
      <c r="E36" s="279"/>
      <c r="F36" s="277"/>
      <c r="G36" s="277"/>
      <c r="H36" s="174"/>
      <c r="I36" s="272"/>
      <c r="J36" s="272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</row>
    <row r="37" spans="1:26" ht="19.5" customHeight="1" x14ac:dyDescent="0.2">
      <c r="A37" s="272"/>
      <c r="B37" s="278"/>
      <c r="C37" s="174"/>
      <c r="D37" s="174"/>
      <c r="E37" s="279"/>
      <c r="F37" s="277"/>
      <c r="G37" s="277"/>
      <c r="H37" s="174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</row>
    <row r="38" spans="1:26" ht="19.5" customHeight="1" x14ac:dyDescent="0.2">
      <c r="A38" s="272"/>
      <c r="B38" s="278"/>
      <c r="C38" s="174"/>
      <c r="D38" s="174"/>
      <c r="E38" s="279"/>
      <c r="F38" s="277"/>
      <c r="G38" s="277"/>
      <c r="H38" s="174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</row>
    <row r="39" spans="1:26" ht="19.5" customHeight="1" x14ac:dyDescent="0.2">
      <c r="A39" s="272"/>
      <c r="B39" s="278"/>
      <c r="C39" s="174"/>
      <c r="D39" s="174"/>
      <c r="E39" s="279"/>
      <c r="F39" s="277"/>
      <c r="G39" s="277"/>
      <c r="H39" s="174"/>
      <c r="I39" s="272"/>
      <c r="J39" s="272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</row>
    <row r="40" spans="1:26" ht="19.5" customHeight="1" x14ac:dyDescent="0.2">
      <c r="A40" s="272"/>
      <c r="B40" s="280"/>
      <c r="C40" s="281"/>
      <c r="D40" s="281"/>
      <c r="E40" s="282"/>
      <c r="F40" s="283"/>
      <c r="G40" s="283"/>
      <c r="H40" s="174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</row>
    <row r="41" spans="1:26" ht="12.75" customHeight="1" x14ac:dyDescent="0.2">
      <c r="A41" s="272"/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</row>
    <row r="42" spans="1:26" ht="12.75" customHeight="1" x14ac:dyDescent="0.2">
      <c r="A42" s="272"/>
      <c r="B42" s="272"/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</row>
    <row r="43" spans="1:26" ht="12.75" customHeight="1" x14ac:dyDescent="0.2">
      <c r="A43" s="272"/>
      <c r="B43" s="272"/>
      <c r="C43" s="272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</row>
    <row r="44" spans="1:26" ht="12.75" customHeight="1" x14ac:dyDescent="0.2">
      <c r="A44" s="272"/>
      <c r="B44" s="272"/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</row>
    <row r="45" spans="1:26" ht="12.75" customHeight="1" x14ac:dyDescent="0.2">
      <c r="A45" s="272"/>
      <c r="B45" s="272"/>
      <c r="C45" s="272"/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</row>
    <row r="46" spans="1:26" ht="12.75" customHeight="1" x14ac:dyDescent="0.2">
      <c r="A46" s="272"/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</row>
    <row r="47" spans="1:26" ht="12.75" customHeight="1" x14ac:dyDescent="0.2">
      <c r="A47" s="272"/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</row>
    <row r="48" spans="1:26" ht="12.75" customHeight="1" x14ac:dyDescent="0.2">
      <c r="A48" s="272"/>
      <c r="B48" s="272"/>
      <c r="C48" s="272"/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</row>
    <row r="49" spans="1:26" ht="12.75" customHeight="1" x14ac:dyDescent="0.2">
      <c r="A49" s="272"/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</row>
    <row r="50" spans="1:26" ht="12.75" customHeight="1" x14ac:dyDescent="0.2">
      <c r="A50" s="272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</row>
    <row r="51" spans="1:26" ht="12.75" customHeight="1" x14ac:dyDescent="0.2">
      <c r="A51" s="272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</row>
    <row r="52" spans="1:26" ht="12.75" customHeight="1" x14ac:dyDescent="0.2">
      <c r="A52" s="272"/>
      <c r="B52" s="272"/>
      <c r="C52" s="272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</row>
    <row r="53" spans="1:26" ht="12.75" customHeight="1" x14ac:dyDescent="0.2">
      <c r="A53" s="272"/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</row>
    <row r="54" spans="1:26" ht="12.75" customHeight="1" x14ac:dyDescent="0.2">
      <c r="A54" s="272"/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</row>
    <row r="55" spans="1:26" ht="12.75" customHeight="1" x14ac:dyDescent="0.2">
      <c r="A55" s="272"/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</row>
    <row r="56" spans="1:26" ht="12.75" customHeight="1" x14ac:dyDescent="0.2">
      <c r="A56" s="272"/>
      <c r="B56" s="272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</row>
    <row r="57" spans="1:26" ht="12.75" customHeight="1" x14ac:dyDescent="0.2">
      <c r="A57" s="272"/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72"/>
    </row>
    <row r="58" spans="1:26" ht="12.75" customHeight="1" x14ac:dyDescent="0.2">
      <c r="A58" s="272"/>
      <c r="B58" s="272"/>
      <c r="C58" s="272"/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</row>
    <row r="59" spans="1:26" ht="12.75" customHeight="1" x14ac:dyDescent="0.2">
      <c r="A59" s="272"/>
      <c r="B59" s="272"/>
      <c r="C59" s="272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</row>
    <row r="60" spans="1:26" ht="12.75" customHeight="1" x14ac:dyDescent="0.2">
      <c r="A60" s="272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</row>
    <row r="61" spans="1:26" ht="12.75" customHeight="1" x14ac:dyDescent="0.2">
      <c r="A61" s="272"/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</row>
    <row r="62" spans="1:26" ht="12.75" customHeight="1" x14ac:dyDescent="0.2">
      <c r="A62" s="272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</row>
    <row r="63" spans="1:26" ht="12.75" customHeight="1" x14ac:dyDescent="0.2">
      <c r="A63" s="272"/>
      <c r="B63" s="272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</row>
    <row r="64" spans="1:26" ht="12.75" customHeight="1" x14ac:dyDescent="0.2">
      <c r="A64" s="272"/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</row>
    <row r="65" spans="1:26" ht="12.75" customHeight="1" x14ac:dyDescent="0.2">
      <c r="A65" s="272"/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</row>
    <row r="66" spans="1:26" ht="12.75" customHeight="1" x14ac:dyDescent="0.2">
      <c r="A66" s="272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</row>
    <row r="67" spans="1:26" ht="12.75" customHeight="1" x14ac:dyDescent="0.2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</row>
    <row r="68" spans="1:26" ht="12.75" customHeight="1" x14ac:dyDescent="0.2">
      <c r="A68" s="272"/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</row>
    <row r="69" spans="1:26" ht="12.75" customHeight="1" x14ac:dyDescent="0.2">
      <c r="A69" s="272"/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</row>
    <row r="70" spans="1:26" ht="12.75" customHeight="1" x14ac:dyDescent="0.2">
      <c r="A70" s="272"/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</row>
    <row r="71" spans="1:26" ht="12.75" customHeight="1" x14ac:dyDescent="0.2">
      <c r="A71" s="272"/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</row>
    <row r="72" spans="1:26" ht="12.75" customHeight="1" x14ac:dyDescent="0.2">
      <c r="A72" s="272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</row>
    <row r="73" spans="1:26" ht="12.75" customHeight="1" x14ac:dyDescent="0.2">
      <c r="A73" s="272"/>
      <c r="B73" s="272"/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</row>
    <row r="74" spans="1:26" ht="12.75" customHeight="1" x14ac:dyDescent="0.2">
      <c r="A74" s="272"/>
      <c r="B74" s="272"/>
      <c r="C74" s="272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</row>
    <row r="75" spans="1:26" ht="12.75" customHeight="1" x14ac:dyDescent="0.2">
      <c r="A75" s="272"/>
      <c r="B75" s="272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</row>
    <row r="76" spans="1:26" ht="12.75" customHeight="1" x14ac:dyDescent="0.2">
      <c r="A76" s="272"/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</row>
    <row r="77" spans="1:26" ht="12.75" customHeight="1" x14ac:dyDescent="0.2">
      <c r="A77" s="272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</row>
    <row r="78" spans="1:26" ht="12.75" customHeight="1" x14ac:dyDescent="0.2">
      <c r="A78" s="272"/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</row>
    <row r="79" spans="1:26" ht="12.75" customHeight="1" x14ac:dyDescent="0.2">
      <c r="A79" s="272"/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</row>
    <row r="80" spans="1:26" ht="12.75" customHeight="1" x14ac:dyDescent="0.2">
      <c r="A80" s="272"/>
      <c r="B80" s="272"/>
      <c r="C80" s="272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</row>
    <row r="81" spans="1:26" ht="12.75" customHeight="1" x14ac:dyDescent="0.2">
      <c r="A81" s="272"/>
      <c r="B81" s="272"/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</row>
    <row r="82" spans="1:26" ht="12.75" customHeight="1" x14ac:dyDescent="0.2">
      <c r="A82" s="272"/>
      <c r="B82" s="272"/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</row>
    <row r="83" spans="1:26" ht="12.75" customHeight="1" x14ac:dyDescent="0.2">
      <c r="A83" s="272"/>
      <c r="B83" s="272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</row>
    <row r="84" spans="1:26" ht="12.75" customHeight="1" x14ac:dyDescent="0.2">
      <c r="A84" s="272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</row>
    <row r="85" spans="1:26" ht="12.75" customHeight="1" x14ac:dyDescent="0.2">
      <c r="A85" s="272"/>
      <c r="B85" s="272"/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</row>
    <row r="86" spans="1:26" ht="12.75" customHeight="1" x14ac:dyDescent="0.2">
      <c r="A86" s="272"/>
      <c r="B86" s="272"/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</row>
    <row r="87" spans="1:26" ht="12.75" customHeight="1" x14ac:dyDescent="0.2">
      <c r="A87" s="272"/>
      <c r="B87" s="272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</row>
    <row r="88" spans="1:26" ht="12.75" customHeight="1" x14ac:dyDescent="0.2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</row>
    <row r="89" spans="1:26" ht="12.75" customHeight="1" x14ac:dyDescent="0.2">
      <c r="A89" s="272"/>
      <c r="B89" s="272"/>
      <c r="C89" s="272"/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</row>
    <row r="90" spans="1:26" ht="12.75" customHeight="1" x14ac:dyDescent="0.2">
      <c r="A90" s="272"/>
      <c r="B90" s="272"/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</row>
    <row r="91" spans="1:26" ht="12.75" customHeight="1" x14ac:dyDescent="0.2">
      <c r="A91" s="272"/>
      <c r="B91" s="272"/>
      <c r="C91" s="272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</row>
    <row r="92" spans="1:26" ht="12.75" customHeight="1" x14ac:dyDescent="0.2">
      <c r="A92" s="272"/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</row>
    <row r="93" spans="1:26" ht="12.75" customHeight="1" x14ac:dyDescent="0.2">
      <c r="A93" s="272"/>
      <c r="B93" s="272"/>
      <c r="C93" s="272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</row>
    <row r="94" spans="1:26" ht="12.75" customHeight="1" x14ac:dyDescent="0.2">
      <c r="A94" s="272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</row>
    <row r="95" spans="1:26" ht="12.75" customHeight="1" x14ac:dyDescent="0.2">
      <c r="A95" s="272"/>
      <c r="B95" s="272"/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</row>
    <row r="96" spans="1:26" ht="12.75" customHeight="1" x14ac:dyDescent="0.2">
      <c r="A96" s="272"/>
      <c r="B96" s="272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</row>
    <row r="97" spans="1:26" ht="12.75" customHeight="1" x14ac:dyDescent="0.2">
      <c r="A97" s="272"/>
      <c r="B97" s="272"/>
      <c r="C97" s="272"/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</row>
    <row r="98" spans="1:26" ht="12.75" customHeight="1" x14ac:dyDescent="0.2">
      <c r="A98" s="272"/>
      <c r="B98" s="272"/>
      <c r="C98" s="272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</row>
    <row r="99" spans="1:26" ht="12.75" customHeight="1" x14ac:dyDescent="0.2">
      <c r="A99" s="272"/>
      <c r="B99" s="272"/>
      <c r="C99" s="272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</row>
    <row r="100" spans="1:26" ht="12.75" customHeight="1" x14ac:dyDescent="0.2">
      <c r="A100" s="272"/>
      <c r="B100" s="272"/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</row>
    <row r="101" spans="1:26" ht="12.75" customHeight="1" x14ac:dyDescent="0.2">
      <c r="A101" s="272"/>
      <c r="B101" s="272"/>
      <c r="C101" s="272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</row>
    <row r="102" spans="1:26" ht="12.75" customHeight="1" x14ac:dyDescent="0.2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</row>
    <row r="103" spans="1:26" ht="12.75" customHeight="1" x14ac:dyDescent="0.2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</row>
    <row r="104" spans="1:26" ht="12.75" customHeight="1" x14ac:dyDescent="0.2">
      <c r="A104" s="272"/>
      <c r="B104" s="272"/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</row>
    <row r="105" spans="1:26" ht="12.75" customHeight="1" x14ac:dyDescent="0.2">
      <c r="A105" s="272"/>
      <c r="B105" s="272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</row>
    <row r="106" spans="1:26" ht="12.75" customHeight="1" x14ac:dyDescent="0.2">
      <c r="A106" s="272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</row>
    <row r="107" spans="1:26" ht="12.75" customHeight="1" x14ac:dyDescent="0.2">
      <c r="A107" s="272"/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</row>
    <row r="108" spans="1:26" ht="12.75" customHeight="1" x14ac:dyDescent="0.2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</row>
    <row r="109" spans="1:26" ht="12.75" customHeight="1" x14ac:dyDescent="0.2">
      <c r="A109" s="272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</row>
    <row r="110" spans="1:26" ht="12.75" customHeight="1" x14ac:dyDescent="0.2">
      <c r="A110" s="272"/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</row>
    <row r="111" spans="1:26" ht="12.75" customHeight="1" x14ac:dyDescent="0.2">
      <c r="A111" s="272"/>
      <c r="B111" s="272"/>
      <c r="C111" s="272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</row>
    <row r="112" spans="1:26" ht="12.75" customHeight="1" x14ac:dyDescent="0.2">
      <c r="A112" s="272"/>
      <c r="B112" s="272"/>
      <c r="C112" s="272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</row>
    <row r="113" spans="1:26" ht="12.75" customHeight="1" x14ac:dyDescent="0.2">
      <c r="A113" s="272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</row>
    <row r="114" spans="1:26" ht="12.75" customHeight="1" x14ac:dyDescent="0.2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</row>
    <row r="115" spans="1:26" ht="12.75" customHeight="1" x14ac:dyDescent="0.2">
      <c r="A115" s="272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</row>
    <row r="116" spans="1:26" ht="12.75" customHeight="1" x14ac:dyDescent="0.2">
      <c r="A116" s="272"/>
      <c r="B116" s="272"/>
      <c r="C116" s="272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</row>
    <row r="117" spans="1:26" ht="12.75" customHeight="1" x14ac:dyDescent="0.2">
      <c r="A117" s="272"/>
      <c r="B117" s="272"/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</row>
    <row r="118" spans="1:26" ht="12.75" customHeight="1" x14ac:dyDescent="0.2">
      <c r="A118" s="272"/>
      <c r="B118" s="272"/>
      <c r="C118" s="272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</row>
    <row r="119" spans="1:26" ht="12.75" customHeight="1" x14ac:dyDescent="0.2">
      <c r="A119" s="272"/>
      <c r="B119" s="272"/>
      <c r="C119" s="272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</row>
    <row r="120" spans="1:26" ht="12.75" customHeight="1" x14ac:dyDescent="0.2">
      <c r="A120" s="272"/>
      <c r="B120" s="272"/>
      <c r="C120" s="272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</row>
    <row r="121" spans="1:26" ht="12.75" customHeight="1" x14ac:dyDescent="0.2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</row>
    <row r="122" spans="1:26" ht="12.75" customHeight="1" x14ac:dyDescent="0.2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</row>
    <row r="123" spans="1:26" ht="12.75" customHeight="1" x14ac:dyDescent="0.2">
      <c r="A123" s="272"/>
      <c r="B123" s="272"/>
      <c r="C123" s="272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</row>
    <row r="124" spans="1:26" ht="12.75" customHeight="1" x14ac:dyDescent="0.2">
      <c r="A124" s="272"/>
      <c r="B124" s="272"/>
      <c r="C124" s="272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</row>
    <row r="125" spans="1:26" ht="12.75" customHeight="1" x14ac:dyDescent="0.2">
      <c r="A125" s="272"/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</row>
    <row r="126" spans="1:26" ht="12.75" customHeight="1" x14ac:dyDescent="0.2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</row>
    <row r="127" spans="1:26" ht="12.75" customHeight="1" x14ac:dyDescent="0.2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</row>
    <row r="128" spans="1:26" ht="12.75" customHeight="1" x14ac:dyDescent="0.2">
      <c r="A128" s="272"/>
      <c r="B128" s="272"/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</row>
    <row r="129" spans="1:26" ht="12.75" customHeight="1" x14ac:dyDescent="0.2">
      <c r="A129" s="272"/>
      <c r="B129" s="272"/>
      <c r="C129" s="272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</row>
    <row r="130" spans="1:26" ht="12.75" customHeight="1" x14ac:dyDescent="0.2">
      <c r="A130" s="272"/>
      <c r="B130" s="272"/>
      <c r="C130" s="272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</row>
    <row r="131" spans="1:26" ht="12.75" customHeight="1" x14ac:dyDescent="0.2">
      <c r="A131" s="272"/>
      <c r="B131" s="272"/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</row>
    <row r="132" spans="1:26" ht="12.75" customHeight="1" x14ac:dyDescent="0.2">
      <c r="A132" s="272"/>
      <c r="B132" s="272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</row>
    <row r="133" spans="1:26" ht="12.75" customHeight="1" x14ac:dyDescent="0.2">
      <c r="A133" s="272"/>
      <c r="B133" s="272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</row>
    <row r="134" spans="1:26" ht="12.75" customHeight="1" x14ac:dyDescent="0.2">
      <c r="A134" s="272"/>
      <c r="B134" s="272"/>
      <c r="C134" s="272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</row>
    <row r="135" spans="1:26" ht="12.75" customHeight="1" x14ac:dyDescent="0.2">
      <c r="A135" s="272"/>
      <c r="B135" s="272"/>
      <c r="C135" s="272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</row>
    <row r="136" spans="1:26" ht="12.75" customHeight="1" x14ac:dyDescent="0.2">
      <c r="A136" s="272"/>
      <c r="B136" s="272"/>
      <c r="C136" s="272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</row>
    <row r="137" spans="1:26" ht="12.75" customHeight="1" x14ac:dyDescent="0.2">
      <c r="A137" s="272"/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</row>
    <row r="138" spans="1:26" ht="12.75" customHeight="1" x14ac:dyDescent="0.2">
      <c r="A138" s="272"/>
      <c r="B138" s="272"/>
      <c r="C138" s="272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</row>
    <row r="139" spans="1:26" ht="12.75" customHeight="1" x14ac:dyDescent="0.2">
      <c r="A139" s="272"/>
      <c r="B139" s="272"/>
      <c r="C139" s="272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</row>
    <row r="140" spans="1:26" ht="12.75" customHeight="1" x14ac:dyDescent="0.2">
      <c r="A140" s="272"/>
      <c r="B140" s="272"/>
      <c r="C140" s="272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</row>
    <row r="141" spans="1:26" ht="12.75" customHeight="1" x14ac:dyDescent="0.2">
      <c r="A141" s="272"/>
      <c r="B141" s="272"/>
      <c r="C141" s="272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</row>
    <row r="142" spans="1:26" ht="12.75" customHeight="1" x14ac:dyDescent="0.2">
      <c r="A142" s="272"/>
      <c r="B142" s="272"/>
      <c r="C142" s="272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</row>
    <row r="143" spans="1:26" ht="12.75" customHeight="1" x14ac:dyDescent="0.2">
      <c r="A143" s="272"/>
      <c r="B143" s="272"/>
      <c r="C143" s="272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</row>
    <row r="144" spans="1:26" ht="12.75" customHeight="1" x14ac:dyDescent="0.2">
      <c r="A144" s="272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</row>
    <row r="145" spans="1:26" ht="12.75" customHeight="1" x14ac:dyDescent="0.2">
      <c r="A145" s="272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</row>
    <row r="146" spans="1:26" ht="12.75" customHeight="1" x14ac:dyDescent="0.2">
      <c r="A146" s="272"/>
      <c r="B146" s="272"/>
      <c r="C146" s="272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</row>
    <row r="147" spans="1:26" ht="12.75" customHeight="1" x14ac:dyDescent="0.2">
      <c r="A147" s="272"/>
      <c r="B147" s="272"/>
      <c r="C147" s="272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</row>
    <row r="148" spans="1:26" ht="12.75" customHeight="1" x14ac:dyDescent="0.2">
      <c r="A148" s="272"/>
      <c r="B148" s="272"/>
      <c r="C148" s="272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</row>
    <row r="149" spans="1:26" ht="12.75" customHeight="1" x14ac:dyDescent="0.2">
      <c r="A149" s="272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</row>
    <row r="150" spans="1:26" ht="12.75" customHeight="1" x14ac:dyDescent="0.2">
      <c r="A150" s="272"/>
      <c r="B150" s="272"/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</row>
    <row r="151" spans="1:26" ht="12.75" customHeight="1" x14ac:dyDescent="0.2">
      <c r="A151" s="272"/>
      <c r="B151" s="272"/>
      <c r="C151" s="272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</row>
    <row r="152" spans="1:26" ht="12.75" customHeight="1" x14ac:dyDescent="0.2">
      <c r="A152" s="272"/>
      <c r="B152" s="272"/>
      <c r="C152" s="272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</row>
    <row r="153" spans="1:26" ht="12.75" customHeight="1" x14ac:dyDescent="0.2">
      <c r="A153" s="272"/>
      <c r="B153" s="272"/>
      <c r="C153" s="272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</row>
    <row r="154" spans="1:26" ht="12.75" customHeight="1" x14ac:dyDescent="0.2">
      <c r="A154" s="272"/>
      <c r="B154" s="272"/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</row>
    <row r="155" spans="1:26" ht="12.75" customHeight="1" x14ac:dyDescent="0.2">
      <c r="A155" s="272"/>
      <c r="B155" s="272"/>
      <c r="C155" s="272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</row>
    <row r="156" spans="1:26" ht="12.75" customHeight="1" x14ac:dyDescent="0.2">
      <c r="A156" s="272"/>
      <c r="B156" s="272"/>
      <c r="C156" s="272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</row>
    <row r="157" spans="1:26" ht="12.75" customHeight="1" x14ac:dyDescent="0.2">
      <c r="A157" s="272"/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</row>
    <row r="158" spans="1:26" ht="12.75" customHeight="1" x14ac:dyDescent="0.2">
      <c r="A158" s="272"/>
      <c r="B158" s="272"/>
      <c r="C158" s="272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</row>
    <row r="159" spans="1:26" ht="12.75" customHeight="1" x14ac:dyDescent="0.2">
      <c r="A159" s="272"/>
      <c r="B159" s="272"/>
      <c r="C159" s="272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</row>
    <row r="160" spans="1:26" ht="12.75" customHeight="1" x14ac:dyDescent="0.2">
      <c r="A160" s="272"/>
      <c r="B160" s="272"/>
      <c r="C160" s="272"/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</row>
    <row r="161" spans="1:26" ht="12.75" customHeight="1" x14ac:dyDescent="0.2">
      <c r="A161" s="272"/>
      <c r="B161" s="272"/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</row>
    <row r="162" spans="1:26" ht="12.75" customHeight="1" x14ac:dyDescent="0.2">
      <c r="A162" s="272"/>
      <c r="B162" s="272"/>
      <c r="C162" s="272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</row>
    <row r="163" spans="1:26" ht="12.75" customHeight="1" x14ac:dyDescent="0.2">
      <c r="A163" s="272"/>
      <c r="B163" s="272"/>
      <c r="C163" s="272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</row>
    <row r="164" spans="1:26" ht="12.75" customHeight="1" x14ac:dyDescent="0.2">
      <c r="A164" s="272"/>
      <c r="B164" s="272"/>
      <c r="C164" s="272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</row>
    <row r="165" spans="1:26" ht="12.75" customHeight="1" x14ac:dyDescent="0.2">
      <c r="A165" s="272"/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</row>
    <row r="166" spans="1:26" ht="12.75" customHeight="1" x14ac:dyDescent="0.2">
      <c r="A166" s="272"/>
      <c r="B166" s="272"/>
      <c r="C166" s="272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</row>
    <row r="167" spans="1:26" ht="12.75" customHeight="1" x14ac:dyDescent="0.2">
      <c r="A167" s="272"/>
      <c r="B167" s="272"/>
      <c r="C167" s="272"/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</row>
    <row r="168" spans="1:26" ht="12.75" customHeight="1" x14ac:dyDescent="0.2">
      <c r="A168" s="272"/>
      <c r="B168" s="272"/>
      <c r="C168" s="272"/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</row>
    <row r="169" spans="1:26" ht="12.75" customHeight="1" x14ac:dyDescent="0.2">
      <c r="A169" s="272"/>
      <c r="B169" s="272"/>
      <c r="C169" s="272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</row>
    <row r="170" spans="1:26" ht="12.75" customHeight="1" x14ac:dyDescent="0.2">
      <c r="A170" s="272"/>
      <c r="B170" s="272"/>
      <c r="C170" s="272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</row>
    <row r="171" spans="1:26" ht="12.75" customHeight="1" x14ac:dyDescent="0.2">
      <c r="A171" s="272"/>
      <c r="B171" s="272"/>
      <c r="C171" s="272"/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</row>
    <row r="172" spans="1:26" ht="12.75" customHeight="1" x14ac:dyDescent="0.2">
      <c r="A172" s="272"/>
      <c r="B172" s="272"/>
      <c r="C172" s="272"/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</row>
    <row r="173" spans="1:26" ht="12.75" customHeight="1" x14ac:dyDescent="0.2">
      <c r="A173" s="272"/>
      <c r="B173" s="272"/>
      <c r="C173" s="272"/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</row>
    <row r="174" spans="1:26" ht="12.75" customHeight="1" x14ac:dyDescent="0.2">
      <c r="A174" s="272"/>
      <c r="B174" s="272"/>
      <c r="C174" s="272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</row>
    <row r="175" spans="1:26" ht="12.75" customHeight="1" x14ac:dyDescent="0.2">
      <c r="A175" s="272"/>
      <c r="B175" s="272"/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</row>
    <row r="176" spans="1:26" ht="12.75" customHeight="1" x14ac:dyDescent="0.2">
      <c r="A176" s="272"/>
      <c r="B176" s="272"/>
      <c r="C176" s="272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</row>
    <row r="177" spans="1:26" ht="12.75" customHeight="1" x14ac:dyDescent="0.2">
      <c r="A177" s="272"/>
      <c r="B177" s="272"/>
      <c r="C177" s="272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</row>
    <row r="178" spans="1:26" ht="12.75" customHeight="1" x14ac:dyDescent="0.2">
      <c r="A178" s="272"/>
      <c r="B178" s="272"/>
      <c r="C178" s="272"/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</row>
    <row r="179" spans="1:26" ht="12.75" customHeight="1" x14ac:dyDescent="0.2">
      <c r="A179" s="272"/>
      <c r="B179" s="272"/>
      <c r="C179" s="272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</row>
    <row r="180" spans="1:26" ht="12.75" customHeight="1" x14ac:dyDescent="0.2">
      <c r="A180" s="272"/>
      <c r="B180" s="272"/>
      <c r="C180" s="272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</row>
    <row r="181" spans="1:26" ht="12.75" customHeight="1" x14ac:dyDescent="0.2">
      <c r="A181" s="272"/>
      <c r="B181" s="272"/>
      <c r="C181" s="272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</row>
    <row r="182" spans="1:26" ht="12.75" customHeight="1" x14ac:dyDescent="0.2">
      <c r="A182" s="272"/>
      <c r="B182" s="272"/>
      <c r="C182" s="272"/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</row>
    <row r="183" spans="1:26" ht="12.75" customHeight="1" x14ac:dyDescent="0.2">
      <c r="A183" s="272"/>
      <c r="B183" s="272"/>
      <c r="C183" s="272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</row>
    <row r="184" spans="1:26" ht="12.75" customHeight="1" x14ac:dyDescent="0.2">
      <c r="A184" s="272"/>
      <c r="B184" s="272"/>
      <c r="C184" s="272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</row>
    <row r="185" spans="1:26" ht="12.75" customHeight="1" x14ac:dyDescent="0.2">
      <c r="A185" s="272"/>
      <c r="B185" s="272"/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</row>
    <row r="186" spans="1:26" ht="12.75" customHeight="1" x14ac:dyDescent="0.2">
      <c r="A186" s="272"/>
      <c r="B186" s="272"/>
      <c r="C186" s="272"/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</row>
    <row r="187" spans="1:26" ht="12.75" customHeight="1" x14ac:dyDescent="0.2">
      <c r="A187" s="272"/>
      <c r="B187" s="272"/>
      <c r="C187" s="272"/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</row>
    <row r="188" spans="1:26" ht="12.75" customHeight="1" x14ac:dyDescent="0.2">
      <c r="A188" s="272"/>
      <c r="B188" s="272"/>
      <c r="C188" s="272"/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</row>
    <row r="189" spans="1:26" ht="12.75" customHeight="1" x14ac:dyDescent="0.2">
      <c r="A189" s="272"/>
      <c r="B189" s="272"/>
      <c r="C189" s="272"/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</row>
    <row r="190" spans="1:26" ht="12.75" customHeight="1" x14ac:dyDescent="0.2">
      <c r="A190" s="272"/>
      <c r="B190" s="272"/>
      <c r="C190" s="272"/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</row>
    <row r="191" spans="1:26" ht="12.75" customHeight="1" x14ac:dyDescent="0.2">
      <c r="A191" s="272"/>
      <c r="B191" s="272"/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</row>
    <row r="192" spans="1:26" ht="12.75" customHeight="1" x14ac:dyDescent="0.2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</row>
    <row r="193" spans="1:26" ht="12.75" customHeight="1" x14ac:dyDescent="0.2">
      <c r="A193" s="272"/>
      <c r="B193" s="272"/>
      <c r="C193" s="272"/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</row>
    <row r="194" spans="1:26" ht="12.75" customHeight="1" x14ac:dyDescent="0.2">
      <c r="A194" s="272"/>
      <c r="B194" s="272"/>
      <c r="C194" s="272"/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</row>
    <row r="195" spans="1:26" ht="12.75" customHeight="1" x14ac:dyDescent="0.2">
      <c r="A195" s="272"/>
      <c r="B195" s="272"/>
      <c r="C195" s="272"/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</row>
    <row r="196" spans="1:26" ht="12.75" customHeight="1" x14ac:dyDescent="0.2">
      <c r="A196" s="272"/>
      <c r="B196" s="272"/>
      <c r="C196" s="272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</row>
    <row r="197" spans="1:26" ht="12.75" customHeight="1" x14ac:dyDescent="0.2">
      <c r="A197" s="272"/>
      <c r="B197" s="272"/>
      <c r="C197" s="272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</row>
    <row r="198" spans="1:26" ht="12.75" customHeight="1" x14ac:dyDescent="0.2">
      <c r="A198" s="272"/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</row>
    <row r="199" spans="1:26" ht="12.75" customHeight="1" x14ac:dyDescent="0.2">
      <c r="A199" s="272"/>
      <c r="B199" s="272"/>
      <c r="C199" s="272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</row>
    <row r="200" spans="1:26" ht="12.75" customHeight="1" x14ac:dyDescent="0.2">
      <c r="A200" s="272"/>
      <c r="B200" s="272"/>
      <c r="C200" s="272"/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</row>
    <row r="201" spans="1:26" ht="12.75" customHeight="1" x14ac:dyDescent="0.2">
      <c r="A201" s="272"/>
      <c r="B201" s="272"/>
      <c r="C201" s="272"/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</row>
    <row r="202" spans="1:26" ht="12.75" customHeight="1" x14ac:dyDescent="0.2">
      <c r="A202" s="272"/>
      <c r="B202" s="272"/>
      <c r="C202" s="272"/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</row>
    <row r="203" spans="1:26" ht="12.75" customHeight="1" x14ac:dyDescent="0.2">
      <c r="A203" s="272"/>
      <c r="B203" s="272"/>
      <c r="C203" s="272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</row>
    <row r="204" spans="1:26" ht="12.75" customHeight="1" x14ac:dyDescent="0.2">
      <c r="A204" s="272"/>
      <c r="B204" s="272"/>
      <c r="C204" s="272"/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</row>
    <row r="205" spans="1:26" ht="12.75" customHeight="1" x14ac:dyDescent="0.2">
      <c r="A205" s="272"/>
      <c r="B205" s="272"/>
      <c r="C205" s="272"/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</row>
    <row r="206" spans="1:26" ht="12.75" customHeight="1" x14ac:dyDescent="0.2">
      <c r="A206" s="272"/>
      <c r="B206" s="272"/>
      <c r="C206" s="272"/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</row>
    <row r="207" spans="1:26" ht="12.75" customHeight="1" x14ac:dyDescent="0.2">
      <c r="A207" s="272"/>
      <c r="B207" s="272"/>
      <c r="C207" s="272"/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</row>
    <row r="208" spans="1:26" ht="12.75" customHeight="1" x14ac:dyDescent="0.2">
      <c r="A208" s="272"/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</row>
    <row r="209" spans="1:26" ht="12.75" customHeight="1" x14ac:dyDescent="0.2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</row>
    <row r="210" spans="1:26" ht="12.75" customHeight="1" x14ac:dyDescent="0.2">
      <c r="A210" s="272"/>
      <c r="B210" s="272"/>
      <c r="C210" s="272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</row>
    <row r="211" spans="1:26" ht="12.75" customHeight="1" x14ac:dyDescent="0.2">
      <c r="A211" s="272"/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</row>
    <row r="212" spans="1:26" ht="12.75" customHeight="1" x14ac:dyDescent="0.2">
      <c r="A212" s="272"/>
      <c r="B212" s="272"/>
      <c r="C212" s="272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</row>
    <row r="213" spans="1:26" ht="12.75" customHeight="1" x14ac:dyDescent="0.2">
      <c r="A213" s="272"/>
      <c r="B213" s="272"/>
      <c r="C213" s="272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</row>
    <row r="214" spans="1:26" ht="12.75" customHeight="1" x14ac:dyDescent="0.2">
      <c r="A214" s="272"/>
      <c r="B214" s="272"/>
      <c r="C214" s="272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</row>
    <row r="215" spans="1:26" ht="12.75" customHeight="1" x14ac:dyDescent="0.2">
      <c r="A215" s="272"/>
      <c r="B215" s="272"/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</row>
    <row r="216" spans="1:26" ht="12.75" customHeight="1" x14ac:dyDescent="0.2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</row>
    <row r="217" spans="1:26" ht="12.75" customHeight="1" x14ac:dyDescent="0.2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</row>
    <row r="218" spans="1:26" ht="12.75" customHeight="1" x14ac:dyDescent="0.2">
      <c r="A218" s="272"/>
      <c r="B218" s="272"/>
      <c r="C218" s="272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</row>
    <row r="219" spans="1:26" ht="12.75" customHeight="1" x14ac:dyDescent="0.2">
      <c r="A219" s="272"/>
      <c r="B219" s="272"/>
      <c r="C219" s="272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</row>
    <row r="220" spans="1:26" ht="12.75" customHeight="1" x14ac:dyDescent="0.2">
      <c r="A220" s="272"/>
      <c r="B220" s="272"/>
      <c r="C220" s="272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</row>
    <row r="221" spans="1:26" ht="12.75" customHeight="1" x14ac:dyDescent="0.2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</row>
    <row r="222" spans="1:26" ht="12.75" customHeight="1" x14ac:dyDescent="0.2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</row>
    <row r="223" spans="1:26" ht="12.75" customHeight="1" x14ac:dyDescent="0.2">
      <c r="A223" s="272"/>
      <c r="B223" s="272"/>
      <c r="C223" s="272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</row>
    <row r="224" spans="1:26" ht="12.75" customHeight="1" x14ac:dyDescent="0.2">
      <c r="A224" s="272"/>
      <c r="B224" s="272"/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</row>
    <row r="225" spans="1:26" ht="12.75" customHeight="1" x14ac:dyDescent="0.2">
      <c r="A225" s="272"/>
      <c r="B225" s="272"/>
      <c r="C225" s="272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</row>
    <row r="226" spans="1:26" ht="12.75" customHeight="1" x14ac:dyDescent="0.2">
      <c r="A226" s="272"/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</row>
    <row r="227" spans="1:26" ht="12.75" customHeight="1" x14ac:dyDescent="0.2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</row>
    <row r="228" spans="1:26" ht="12.75" customHeight="1" x14ac:dyDescent="0.2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</row>
    <row r="229" spans="1:26" ht="12.75" customHeight="1" x14ac:dyDescent="0.2">
      <c r="A229" s="272"/>
      <c r="B229" s="272"/>
      <c r="C229" s="272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</row>
    <row r="230" spans="1:26" ht="12.75" customHeight="1" x14ac:dyDescent="0.2">
      <c r="A230" s="272"/>
      <c r="B230" s="272"/>
      <c r="C230" s="272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</row>
    <row r="231" spans="1:26" ht="12.75" customHeight="1" x14ac:dyDescent="0.2">
      <c r="A231" s="272"/>
      <c r="B231" s="272"/>
      <c r="C231" s="272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</row>
    <row r="232" spans="1:26" ht="12.75" customHeight="1" x14ac:dyDescent="0.2">
      <c r="A232" s="272"/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</row>
    <row r="233" spans="1:26" ht="12.75" customHeight="1" x14ac:dyDescent="0.2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</row>
    <row r="234" spans="1:26" ht="12.75" customHeight="1" x14ac:dyDescent="0.2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</row>
    <row r="235" spans="1:26" ht="12.75" customHeight="1" x14ac:dyDescent="0.2">
      <c r="A235" s="272"/>
      <c r="B235" s="272"/>
      <c r="C235" s="272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</row>
    <row r="236" spans="1:26" ht="12.75" customHeight="1" x14ac:dyDescent="0.2">
      <c r="A236" s="272"/>
      <c r="B236" s="272"/>
      <c r="C236" s="272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</row>
    <row r="237" spans="1:26" ht="12.75" customHeight="1" x14ac:dyDescent="0.2">
      <c r="A237" s="272"/>
      <c r="B237" s="272"/>
      <c r="C237" s="272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</row>
    <row r="238" spans="1:26" ht="12.75" customHeight="1" x14ac:dyDescent="0.2">
      <c r="A238" s="272"/>
      <c r="B238" s="272"/>
      <c r="C238" s="272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</row>
    <row r="239" spans="1:26" ht="12.75" customHeight="1" x14ac:dyDescent="0.2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</row>
    <row r="240" spans="1:26" ht="12.75" customHeight="1" x14ac:dyDescent="0.2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</row>
    <row r="241" spans="1:26" ht="12.75" customHeight="1" x14ac:dyDescent="0.2">
      <c r="A241" s="272"/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</row>
    <row r="242" spans="1:26" ht="12.75" customHeight="1" x14ac:dyDescent="0.2">
      <c r="A242" s="272"/>
      <c r="B242" s="272"/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</row>
    <row r="243" spans="1:26" ht="12.75" customHeight="1" x14ac:dyDescent="0.2">
      <c r="A243" s="272"/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</row>
    <row r="244" spans="1:26" ht="12.75" customHeight="1" x14ac:dyDescent="0.2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</row>
    <row r="245" spans="1:26" ht="12.75" customHeight="1" x14ac:dyDescent="0.2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</row>
    <row r="246" spans="1:26" ht="12.75" customHeight="1" x14ac:dyDescent="0.2">
      <c r="A246" s="272"/>
      <c r="B246" s="272"/>
      <c r="C246" s="272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</row>
    <row r="247" spans="1:26" ht="12.75" customHeight="1" x14ac:dyDescent="0.2">
      <c r="A247" s="272"/>
      <c r="B247" s="272"/>
      <c r="C247" s="272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</row>
    <row r="248" spans="1:26" ht="12.75" customHeight="1" x14ac:dyDescent="0.2">
      <c r="A248" s="272"/>
      <c r="B248" s="272"/>
      <c r="C248" s="272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</row>
    <row r="249" spans="1:26" ht="12.75" customHeight="1" x14ac:dyDescent="0.2">
      <c r="A249" s="272"/>
      <c r="B249" s="272"/>
      <c r="C249" s="272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</row>
    <row r="250" spans="1:26" ht="12.75" customHeight="1" x14ac:dyDescent="0.2">
      <c r="A250" s="272"/>
      <c r="B250" s="272"/>
      <c r="C250" s="272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</row>
    <row r="251" spans="1:26" ht="12.75" customHeight="1" x14ac:dyDescent="0.2">
      <c r="A251" s="272"/>
      <c r="B251" s="272"/>
      <c r="C251" s="272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</row>
    <row r="252" spans="1:26" ht="12.75" customHeight="1" x14ac:dyDescent="0.2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</row>
    <row r="253" spans="1:26" ht="12.75" customHeight="1" x14ac:dyDescent="0.2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</row>
    <row r="254" spans="1:26" ht="12.75" customHeight="1" x14ac:dyDescent="0.2">
      <c r="A254" s="272"/>
      <c r="B254" s="272"/>
      <c r="C254" s="272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</row>
    <row r="255" spans="1:26" ht="12.75" customHeight="1" x14ac:dyDescent="0.2">
      <c r="A255" s="272"/>
      <c r="B255" s="272"/>
      <c r="C255" s="272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</row>
    <row r="256" spans="1:26" ht="12.75" customHeight="1" x14ac:dyDescent="0.2">
      <c r="A256" s="272"/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</row>
    <row r="257" spans="1:26" ht="12.75" customHeight="1" x14ac:dyDescent="0.2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</row>
    <row r="258" spans="1:26" ht="12.75" customHeight="1" x14ac:dyDescent="0.2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</row>
    <row r="259" spans="1:26" ht="12.75" customHeight="1" x14ac:dyDescent="0.2">
      <c r="A259" s="272"/>
      <c r="B259" s="272"/>
      <c r="C259" s="272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</row>
    <row r="260" spans="1:26" ht="12.75" customHeight="1" x14ac:dyDescent="0.2">
      <c r="A260" s="272"/>
      <c r="B260" s="272"/>
      <c r="C260" s="272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</row>
    <row r="261" spans="1:26" ht="12.75" customHeight="1" x14ac:dyDescent="0.2">
      <c r="A261" s="272"/>
      <c r="B261" s="272"/>
      <c r="C261" s="272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</row>
    <row r="262" spans="1:26" ht="12.75" customHeight="1" x14ac:dyDescent="0.2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</row>
    <row r="263" spans="1:26" ht="12.75" customHeight="1" x14ac:dyDescent="0.2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</row>
    <row r="264" spans="1:26" ht="12.75" customHeight="1" x14ac:dyDescent="0.2">
      <c r="A264" s="272"/>
      <c r="B264" s="272"/>
      <c r="C264" s="272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</row>
    <row r="265" spans="1:26" ht="12.75" customHeight="1" x14ac:dyDescent="0.2">
      <c r="A265" s="272"/>
      <c r="B265" s="272"/>
      <c r="C265" s="272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</row>
    <row r="266" spans="1:26" ht="12.75" customHeight="1" x14ac:dyDescent="0.2">
      <c r="A266" s="272"/>
      <c r="B266" s="272"/>
      <c r="C266" s="272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</row>
    <row r="267" spans="1:26" ht="12.75" customHeight="1" x14ac:dyDescent="0.2">
      <c r="A267" s="272"/>
      <c r="B267" s="272"/>
      <c r="C267" s="272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</row>
    <row r="268" spans="1:26" ht="12.75" customHeight="1" x14ac:dyDescent="0.2">
      <c r="A268" s="272"/>
      <c r="B268" s="272"/>
      <c r="C268" s="272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</row>
    <row r="269" spans="1:26" ht="12.75" customHeight="1" x14ac:dyDescent="0.2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</row>
    <row r="270" spans="1:26" ht="12.75" customHeight="1" x14ac:dyDescent="0.2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</row>
    <row r="271" spans="1:26" ht="12.75" customHeight="1" x14ac:dyDescent="0.2">
      <c r="A271" s="272"/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</row>
    <row r="272" spans="1:26" ht="12.75" customHeight="1" x14ac:dyDescent="0.2">
      <c r="A272" s="272"/>
      <c r="B272" s="272"/>
      <c r="C272" s="272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</row>
    <row r="273" spans="1:26" ht="12.75" customHeight="1" x14ac:dyDescent="0.2">
      <c r="A273" s="272"/>
      <c r="B273" s="272"/>
      <c r="C273" s="272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</row>
    <row r="274" spans="1:26" ht="12.75" customHeight="1" x14ac:dyDescent="0.2">
      <c r="A274" s="272"/>
      <c r="B274" s="272"/>
      <c r="C274" s="272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</row>
    <row r="275" spans="1:26" ht="12.75" customHeight="1" x14ac:dyDescent="0.2">
      <c r="A275" s="272"/>
      <c r="B275" s="272"/>
      <c r="C275" s="272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</row>
    <row r="276" spans="1:26" ht="12.75" customHeight="1" x14ac:dyDescent="0.2">
      <c r="A276" s="272"/>
      <c r="B276" s="272"/>
      <c r="C276" s="272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</row>
    <row r="277" spans="1:26" ht="12.75" customHeight="1" x14ac:dyDescent="0.2">
      <c r="A277" s="272"/>
      <c r="B277" s="272"/>
      <c r="C277" s="272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</row>
    <row r="278" spans="1:26" ht="12.75" customHeight="1" x14ac:dyDescent="0.2">
      <c r="A278" s="272"/>
      <c r="B278" s="272"/>
      <c r="C278" s="272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</row>
    <row r="279" spans="1:26" ht="12.75" customHeight="1" x14ac:dyDescent="0.2">
      <c r="A279" s="272"/>
      <c r="B279" s="272"/>
      <c r="C279" s="272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</row>
    <row r="280" spans="1:26" ht="12.75" customHeight="1" x14ac:dyDescent="0.2">
      <c r="A280" s="272"/>
      <c r="B280" s="272"/>
      <c r="C280" s="272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</row>
    <row r="281" spans="1:26" ht="12.75" customHeight="1" x14ac:dyDescent="0.2">
      <c r="A281" s="272"/>
      <c r="B281" s="272"/>
      <c r="C281" s="272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</row>
    <row r="282" spans="1:26" ht="12.75" customHeight="1" x14ac:dyDescent="0.2">
      <c r="A282" s="272"/>
      <c r="B282" s="272"/>
      <c r="C282" s="272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</row>
    <row r="283" spans="1:26" ht="12.75" customHeight="1" x14ac:dyDescent="0.2">
      <c r="A283" s="272"/>
      <c r="B283" s="272"/>
      <c r="C283" s="272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</row>
    <row r="284" spans="1:26" ht="12.75" customHeight="1" x14ac:dyDescent="0.2">
      <c r="A284" s="272"/>
      <c r="B284" s="272"/>
      <c r="C284" s="272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</row>
    <row r="285" spans="1:26" ht="12.75" customHeight="1" x14ac:dyDescent="0.2">
      <c r="A285" s="272"/>
      <c r="B285" s="272"/>
      <c r="C285" s="272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</row>
    <row r="286" spans="1:26" ht="12.75" customHeight="1" x14ac:dyDescent="0.2">
      <c r="A286" s="272"/>
      <c r="B286" s="272"/>
      <c r="C286" s="272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</row>
    <row r="287" spans="1:26" ht="12.75" customHeight="1" x14ac:dyDescent="0.2">
      <c r="A287" s="272"/>
      <c r="B287" s="272"/>
      <c r="C287" s="272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</row>
    <row r="288" spans="1:26" ht="12.75" customHeight="1" x14ac:dyDescent="0.2">
      <c r="A288" s="272"/>
      <c r="B288" s="272"/>
      <c r="C288" s="272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</row>
    <row r="289" spans="1:26" ht="12.75" customHeight="1" x14ac:dyDescent="0.2">
      <c r="A289" s="272"/>
      <c r="B289" s="272"/>
      <c r="C289" s="272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</row>
    <row r="290" spans="1:26" ht="12.75" customHeight="1" x14ac:dyDescent="0.2">
      <c r="A290" s="272"/>
      <c r="B290" s="272"/>
      <c r="C290" s="272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</row>
    <row r="291" spans="1:26" ht="12.75" customHeight="1" x14ac:dyDescent="0.2">
      <c r="A291" s="272"/>
      <c r="B291" s="272"/>
      <c r="C291" s="272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</row>
    <row r="292" spans="1:26" ht="12.75" customHeight="1" x14ac:dyDescent="0.2">
      <c r="A292" s="272"/>
      <c r="B292" s="272"/>
      <c r="C292" s="272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</row>
    <row r="293" spans="1:26" ht="12.75" customHeight="1" x14ac:dyDescent="0.2">
      <c r="A293" s="272"/>
      <c r="B293" s="272"/>
      <c r="C293" s="272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</row>
    <row r="294" spans="1:26" ht="12.75" customHeight="1" x14ac:dyDescent="0.2">
      <c r="A294" s="272"/>
      <c r="B294" s="272"/>
      <c r="C294" s="272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</row>
    <row r="295" spans="1:26" ht="12.75" customHeight="1" x14ac:dyDescent="0.2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</row>
    <row r="296" spans="1:26" ht="12.75" customHeight="1" x14ac:dyDescent="0.2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</row>
    <row r="297" spans="1:26" ht="12.75" customHeight="1" x14ac:dyDescent="0.2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</row>
    <row r="298" spans="1:26" ht="12.75" customHeight="1" x14ac:dyDescent="0.2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</row>
    <row r="299" spans="1:26" ht="12.75" customHeight="1" x14ac:dyDescent="0.2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</row>
    <row r="300" spans="1:26" ht="12.75" customHeight="1" x14ac:dyDescent="0.2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</row>
    <row r="301" spans="1:26" ht="12.75" customHeight="1" x14ac:dyDescent="0.2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</row>
    <row r="302" spans="1:26" ht="12.75" customHeight="1" x14ac:dyDescent="0.2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</row>
    <row r="303" spans="1:26" ht="12.75" customHeight="1" x14ac:dyDescent="0.2">
      <c r="A303" s="272"/>
      <c r="B303" s="272"/>
      <c r="C303" s="272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</row>
    <row r="304" spans="1:26" ht="12.75" customHeight="1" x14ac:dyDescent="0.2">
      <c r="A304" s="272"/>
      <c r="B304" s="272"/>
      <c r="C304" s="272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</row>
    <row r="305" spans="1:26" ht="12.75" customHeight="1" x14ac:dyDescent="0.2">
      <c r="A305" s="272"/>
      <c r="B305" s="272"/>
      <c r="C305" s="272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</row>
    <row r="306" spans="1:26" ht="12.75" customHeight="1" x14ac:dyDescent="0.2">
      <c r="A306" s="272"/>
      <c r="B306" s="272"/>
      <c r="C306" s="272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</row>
    <row r="307" spans="1:26" ht="12.75" customHeight="1" x14ac:dyDescent="0.2">
      <c r="A307" s="272"/>
      <c r="B307" s="272"/>
      <c r="C307" s="272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</row>
    <row r="308" spans="1:26" ht="12.75" customHeight="1" x14ac:dyDescent="0.2">
      <c r="A308" s="272"/>
      <c r="B308" s="272"/>
      <c r="C308" s="272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</row>
    <row r="309" spans="1:26" ht="12.75" customHeight="1" x14ac:dyDescent="0.2">
      <c r="A309" s="272"/>
      <c r="B309" s="272"/>
      <c r="C309" s="272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</row>
    <row r="310" spans="1:26" ht="12.75" customHeight="1" x14ac:dyDescent="0.2">
      <c r="A310" s="272"/>
      <c r="B310" s="272"/>
      <c r="C310" s="272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</row>
    <row r="311" spans="1:26" ht="12.75" customHeight="1" x14ac:dyDescent="0.2">
      <c r="A311" s="272"/>
      <c r="B311" s="272"/>
      <c r="C311" s="272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</row>
    <row r="312" spans="1:26" ht="12.75" customHeight="1" x14ac:dyDescent="0.2">
      <c r="A312" s="272"/>
      <c r="B312" s="272"/>
      <c r="C312" s="272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</row>
    <row r="313" spans="1:26" ht="12.75" customHeight="1" x14ac:dyDescent="0.2">
      <c r="A313" s="272"/>
      <c r="B313" s="272"/>
      <c r="C313" s="272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</row>
    <row r="314" spans="1:26" ht="12.75" customHeight="1" x14ac:dyDescent="0.2">
      <c r="A314" s="272"/>
      <c r="B314" s="272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</row>
    <row r="315" spans="1:26" ht="12.75" customHeight="1" x14ac:dyDescent="0.2">
      <c r="A315" s="272"/>
      <c r="B315" s="272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</row>
    <row r="316" spans="1:26" ht="12.75" customHeight="1" x14ac:dyDescent="0.2">
      <c r="A316" s="272"/>
      <c r="B316" s="272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</row>
    <row r="317" spans="1:26" ht="12.75" customHeight="1" x14ac:dyDescent="0.2">
      <c r="A317" s="272"/>
      <c r="B317" s="272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</row>
    <row r="318" spans="1:26" ht="12.75" customHeight="1" x14ac:dyDescent="0.2">
      <c r="A318" s="272"/>
      <c r="B318" s="272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</row>
    <row r="319" spans="1:26" ht="12.75" customHeight="1" x14ac:dyDescent="0.2">
      <c r="A319" s="272"/>
      <c r="B319" s="272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</row>
    <row r="320" spans="1:26" ht="12.75" customHeight="1" x14ac:dyDescent="0.2">
      <c r="A320" s="272"/>
      <c r="B320" s="272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</row>
    <row r="321" spans="1:26" ht="12.75" customHeight="1" x14ac:dyDescent="0.2">
      <c r="A321" s="272"/>
      <c r="B321" s="272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</row>
    <row r="322" spans="1:26" ht="12.75" customHeight="1" x14ac:dyDescent="0.2">
      <c r="A322" s="272"/>
      <c r="B322" s="272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</row>
    <row r="323" spans="1:26" ht="12.75" customHeight="1" x14ac:dyDescent="0.2">
      <c r="A323" s="272"/>
      <c r="B323" s="272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</row>
    <row r="324" spans="1:26" ht="12.75" customHeight="1" x14ac:dyDescent="0.2">
      <c r="A324" s="272"/>
      <c r="B324" s="272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</row>
    <row r="325" spans="1:26" ht="12.75" customHeight="1" x14ac:dyDescent="0.2">
      <c r="A325" s="272"/>
      <c r="B325" s="272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</row>
    <row r="326" spans="1:26" ht="12.75" customHeight="1" x14ac:dyDescent="0.2">
      <c r="A326" s="272"/>
      <c r="B326" s="272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</row>
    <row r="327" spans="1:26" ht="12.75" customHeight="1" x14ac:dyDescent="0.2">
      <c r="A327" s="272"/>
      <c r="B327" s="272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</row>
    <row r="328" spans="1:26" ht="12.75" customHeight="1" x14ac:dyDescent="0.2">
      <c r="A328" s="272"/>
      <c r="B328" s="272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</row>
    <row r="329" spans="1:26" ht="12.75" customHeight="1" x14ac:dyDescent="0.2">
      <c r="A329" s="272"/>
      <c r="B329" s="272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</row>
    <row r="330" spans="1:26" ht="12.75" customHeight="1" x14ac:dyDescent="0.2">
      <c r="A330" s="272"/>
      <c r="B330" s="272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</row>
    <row r="331" spans="1:26" ht="12.75" customHeight="1" x14ac:dyDescent="0.2">
      <c r="A331" s="272"/>
      <c r="B331" s="272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</row>
    <row r="332" spans="1:26" ht="12.75" customHeight="1" x14ac:dyDescent="0.2">
      <c r="A332" s="272"/>
      <c r="B332" s="272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</row>
    <row r="333" spans="1:26" ht="12.75" customHeight="1" x14ac:dyDescent="0.2">
      <c r="A333" s="272"/>
      <c r="B333" s="272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</row>
    <row r="334" spans="1:26" ht="12.75" customHeight="1" x14ac:dyDescent="0.2">
      <c r="A334" s="272"/>
      <c r="B334" s="272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</row>
    <row r="335" spans="1:26" ht="12.75" customHeight="1" x14ac:dyDescent="0.2">
      <c r="A335" s="272"/>
      <c r="B335" s="272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</row>
    <row r="336" spans="1:26" ht="12.75" customHeight="1" x14ac:dyDescent="0.2">
      <c r="A336" s="272"/>
      <c r="B336" s="272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</row>
    <row r="337" spans="1:26" ht="12.75" customHeight="1" x14ac:dyDescent="0.2">
      <c r="A337" s="272"/>
      <c r="B337" s="272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</row>
    <row r="338" spans="1:26" ht="12.75" customHeight="1" x14ac:dyDescent="0.2">
      <c r="A338" s="272"/>
      <c r="B338" s="272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</row>
    <row r="339" spans="1:26" ht="12.75" customHeight="1" x14ac:dyDescent="0.2">
      <c r="A339" s="272"/>
      <c r="B339" s="272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</row>
    <row r="340" spans="1:26" ht="12.75" customHeight="1" x14ac:dyDescent="0.2">
      <c r="A340" s="272"/>
      <c r="B340" s="272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</row>
    <row r="341" spans="1:26" ht="12.75" customHeight="1" x14ac:dyDescent="0.2">
      <c r="A341" s="272"/>
      <c r="B341" s="272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</row>
    <row r="342" spans="1:26" ht="12.75" customHeight="1" x14ac:dyDescent="0.2">
      <c r="A342" s="272"/>
      <c r="B342" s="272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</row>
    <row r="343" spans="1:26" ht="12.75" customHeight="1" x14ac:dyDescent="0.2">
      <c r="A343" s="272"/>
      <c r="B343" s="272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</row>
    <row r="344" spans="1:26" ht="12.75" customHeight="1" x14ac:dyDescent="0.2">
      <c r="A344" s="272"/>
      <c r="B344" s="272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</row>
    <row r="345" spans="1:26" ht="12.75" customHeight="1" x14ac:dyDescent="0.2">
      <c r="A345" s="272"/>
      <c r="B345" s="272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</row>
    <row r="346" spans="1:26" ht="12.75" customHeight="1" x14ac:dyDescent="0.2">
      <c r="A346" s="272"/>
      <c r="B346" s="272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</row>
    <row r="347" spans="1:26" ht="12.75" customHeight="1" x14ac:dyDescent="0.2">
      <c r="A347" s="272"/>
      <c r="B347" s="272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</row>
    <row r="348" spans="1:26" ht="12.75" customHeight="1" x14ac:dyDescent="0.2">
      <c r="A348" s="272"/>
      <c r="B348" s="272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</row>
    <row r="349" spans="1:26" ht="12.75" customHeight="1" x14ac:dyDescent="0.2">
      <c r="A349" s="272"/>
      <c r="B349" s="272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</row>
    <row r="350" spans="1:26" ht="12.75" customHeight="1" x14ac:dyDescent="0.2">
      <c r="A350" s="272"/>
      <c r="B350" s="272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</row>
    <row r="351" spans="1:26" ht="12.75" customHeight="1" x14ac:dyDescent="0.2">
      <c r="A351" s="272"/>
      <c r="B351" s="272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</row>
    <row r="352" spans="1:26" ht="12.75" customHeight="1" x14ac:dyDescent="0.2">
      <c r="A352" s="272"/>
      <c r="B352" s="272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</row>
    <row r="353" spans="1:26" ht="12.75" customHeight="1" x14ac:dyDescent="0.2">
      <c r="A353" s="272"/>
      <c r="B353" s="272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</row>
    <row r="354" spans="1:26" ht="12.75" customHeight="1" x14ac:dyDescent="0.2">
      <c r="A354" s="272"/>
      <c r="B354" s="272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</row>
    <row r="355" spans="1:26" ht="12.75" customHeight="1" x14ac:dyDescent="0.2">
      <c r="A355" s="272"/>
      <c r="B355" s="272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</row>
    <row r="356" spans="1:26" ht="12.75" customHeight="1" x14ac:dyDescent="0.2">
      <c r="A356" s="272"/>
      <c r="B356" s="272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</row>
    <row r="357" spans="1:26" ht="12.75" customHeight="1" x14ac:dyDescent="0.2">
      <c r="A357" s="272"/>
      <c r="B357" s="272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</row>
    <row r="358" spans="1:26" ht="12.75" customHeight="1" x14ac:dyDescent="0.2">
      <c r="A358" s="272"/>
      <c r="B358" s="272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</row>
    <row r="359" spans="1:26" ht="12.75" customHeight="1" x14ac:dyDescent="0.2">
      <c r="A359" s="272"/>
      <c r="B359" s="272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</row>
    <row r="360" spans="1:26" ht="12.75" customHeight="1" x14ac:dyDescent="0.2">
      <c r="A360" s="272"/>
      <c r="B360" s="272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</row>
    <row r="361" spans="1:26" ht="12.75" customHeight="1" x14ac:dyDescent="0.2">
      <c r="A361" s="272"/>
      <c r="B361" s="272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</row>
    <row r="362" spans="1:26" ht="12.75" customHeight="1" x14ac:dyDescent="0.2">
      <c r="A362" s="272"/>
      <c r="B362" s="272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</row>
    <row r="363" spans="1:26" ht="12.75" customHeight="1" x14ac:dyDescent="0.2">
      <c r="A363" s="272"/>
      <c r="B363" s="272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</row>
    <row r="364" spans="1:26" ht="12.75" customHeight="1" x14ac:dyDescent="0.2">
      <c r="A364" s="272"/>
      <c r="B364" s="272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</row>
    <row r="365" spans="1:26" ht="12.75" customHeight="1" x14ac:dyDescent="0.2">
      <c r="A365" s="272"/>
      <c r="B365" s="272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</row>
    <row r="366" spans="1:26" ht="12.75" customHeight="1" x14ac:dyDescent="0.2">
      <c r="A366" s="272"/>
      <c r="B366" s="272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</row>
    <row r="367" spans="1:26" ht="12.75" customHeight="1" x14ac:dyDescent="0.2">
      <c r="A367" s="272"/>
      <c r="B367" s="272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</row>
    <row r="368" spans="1:26" ht="12.75" customHeight="1" x14ac:dyDescent="0.2">
      <c r="A368" s="272"/>
      <c r="B368" s="272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</row>
    <row r="369" spans="1:26" ht="12.75" customHeight="1" x14ac:dyDescent="0.2">
      <c r="A369" s="272"/>
      <c r="B369" s="272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</row>
    <row r="370" spans="1:26" ht="12.75" customHeight="1" x14ac:dyDescent="0.2">
      <c r="A370" s="272"/>
      <c r="B370" s="272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</row>
    <row r="371" spans="1:26" ht="12.75" customHeight="1" x14ac:dyDescent="0.2">
      <c r="A371" s="272"/>
      <c r="B371" s="272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</row>
    <row r="372" spans="1:26" ht="12.75" customHeight="1" x14ac:dyDescent="0.2">
      <c r="A372" s="272"/>
      <c r="B372" s="272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</row>
    <row r="373" spans="1:26" ht="12.75" customHeight="1" x14ac:dyDescent="0.2">
      <c r="A373" s="272"/>
      <c r="B373" s="272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</row>
    <row r="374" spans="1:26" ht="12.75" customHeight="1" x14ac:dyDescent="0.2">
      <c r="A374" s="272"/>
      <c r="B374" s="272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</row>
    <row r="375" spans="1:26" ht="12.75" customHeight="1" x14ac:dyDescent="0.2">
      <c r="A375" s="272"/>
      <c r="B375" s="272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</row>
    <row r="376" spans="1:26" ht="12.75" customHeight="1" x14ac:dyDescent="0.2">
      <c r="A376" s="272"/>
      <c r="B376" s="272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</row>
    <row r="377" spans="1:26" ht="12.75" customHeight="1" x14ac:dyDescent="0.2">
      <c r="A377" s="272"/>
      <c r="B377" s="272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</row>
    <row r="378" spans="1:26" ht="12.75" customHeight="1" x14ac:dyDescent="0.2">
      <c r="A378" s="272"/>
      <c r="B378" s="272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</row>
    <row r="379" spans="1:26" ht="12.75" customHeight="1" x14ac:dyDescent="0.2">
      <c r="A379" s="272"/>
      <c r="B379" s="272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</row>
    <row r="380" spans="1:26" ht="12.75" customHeight="1" x14ac:dyDescent="0.2">
      <c r="A380" s="272"/>
      <c r="B380" s="272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</row>
    <row r="381" spans="1:26" ht="12.75" customHeight="1" x14ac:dyDescent="0.2">
      <c r="A381" s="272"/>
      <c r="B381" s="272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</row>
    <row r="382" spans="1:26" ht="12.75" customHeight="1" x14ac:dyDescent="0.2">
      <c r="A382" s="272"/>
      <c r="B382" s="272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</row>
    <row r="383" spans="1:26" ht="12.75" customHeight="1" x14ac:dyDescent="0.2">
      <c r="A383" s="272"/>
      <c r="B383" s="272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</row>
    <row r="384" spans="1:26" ht="12.75" customHeight="1" x14ac:dyDescent="0.2">
      <c r="A384" s="272"/>
      <c r="B384" s="272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</row>
    <row r="385" spans="1:26" ht="12.75" customHeight="1" x14ac:dyDescent="0.2">
      <c r="A385" s="272"/>
      <c r="B385" s="272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</row>
    <row r="386" spans="1:26" ht="12.75" customHeight="1" x14ac:dyDescent="0.2">
      <c r="A386" s="272"/>
      <c r="B386" s="272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</row>
    <row r="387" spans="1:26" ht="12.75" customHeight="1" x14ac:dyDescent="0.2">
      <c r="A387" s="272"/>
      <c r="B387" s="272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</row>
    <row r="388" spans="1:26" ht="12.75" customHeight="1" x14ac:dyDescent="0.2">
      <c r="A388" s="272"/>
      <c r="B388" s="272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</row>
    <row r="389" spans="1:26" ht="12.75" customHeight="1" x14ac:dyDescent="0.2">
      <c r="A389" s="272"/>
      <c r="B389" s="272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</row>
    <row r="390" spans="1:26" ht="12.75" customHeight="1" x14ac:dyDescent="0.2">
      <c r="A390" s="272"/>
      <c r="B390" s="272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</row>
    <row r="391" spans="1:26" ht="12.75" customHeight="1" x14ac:dyDescent="0.2">
      <c r="A391" s="272"/>
      <c r="B391" s="272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</row>
    <row r="392" spans="1:26" ht="12.75" customHeight="1" x14ac:dyDescent="0.2">
      <c r="A392" s="272"/>
      <c r="B392" s="272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</row>
    <row r="393" spans="1:26" ht="12.75" customHeight="1" x14ac:dyDescent="0.2">
      <c r="A393" s="272"/>
      <c r="B393" s="272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</row>
    <row r="394" spans="1:26" ht="12.75" customHeight="1" x14ac:dyDescent="0.2">
      <c r="A394" s="272"/>
      <c r="B394" s="272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</row>
    <row r="395" spans="1:26" ht="12.75" customHeight="1" x14ac:dyDescent="0.2">
      <c r="A395" s="272"/>
      <c r="B395" s="272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</row>
    <row r="396" spans="1:26" ht="12.75" customHeight="1" x14ac:dyDescent="0.2">
      <c r="A396" s="272"/>
      <c r="B396" s="272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</row>
    <row r="397" spans="1:26" ht="12.75" customHeight="1" x14ac:dyDescent="0.2">
      <c r="A397" s="272"/>
      <c r="B397" s="272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</row>
    <row r="398" spans="1:26" ht="12.75" customHeight="1" x14ac:dyDescent="0.2">
      <c r="A398" s="272"/>
      <c r="B398" s="272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</row>
    <row r="399" spans="1:26" ht="12.75" customHeight="1" x14ac:dyDescent="0.2">
      <c r="A399" s="272"/>
      <c r="B399" s="272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</row>
    <row r="400" spans="1:26" ht="12.75" customHeight="1" x14ac:dyDescent="0.2">
      <c r="A400" s="272"/>
      <c r="B400" s="272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</row>
    <row r="401" spans="1:26" ht="12.75" customHeight="1" x14ac:dyDescent="0.2">
      <c r="A401" s="272"/>
      <c r="B401" s="272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</row>
    <row r="402" spans="1:26" ht="12.75" customHeight="1" x14ac:dyDescent="0.2">
      <c r="A402" s="272"/>
      <c r="B402" s="272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</row>
    <row r="403" spans="1:26" ht="12.75" customHeight="1" x14ac:dyDescent="0.2">
      <c r="A403" s="272"/>
      <c r="B403" s="272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</row>
    <row r="404" spans="1:26" ht="12.75" customHeight="1" x14ac:dyDescent="0.2">
      <c r="A404" s="272"/>
      <c r="B404" s="272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</row>
    <row r="405" spans="1:26" ht="12.75" customHeight="1" x14ac:dyDescent="0.2">
      <c r="A405" s="272"/>
      <c r="B405" s="272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</row>
    <row r="406" spans="1:26" ht="12.75" customHeight="1" x14ac:dyDescent="0.2">
      <c r="A406" s="272"/>
      <c r="B406" s="272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</row>
    <row r="407" spans="1:26" ht="12.75" customHeight="1" x14ac:dyDescent="0.2">
      <c r="A407" s="272"/>
      <c r="B407" s="272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</row>
    <row r="408" spans="1:26" ht="12.75" customHeight="1" x14ac:dyDescent="0.2">
      <c r="A408" s="272"/>
      <c r="B408" s="272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</row>
    <row r="409" spans="1:26" ht="12.75" customHeight="1" x14ac:dyDescent="0.2">
      <c r="A409" s="272"/>
      <c r="B409" s="272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</row>
    <row r="410" spans="1:26" ht="12.75" customHeight="1" x14ac:dyDescent="0.2">
      <c r="A410" s="272"/>
      <c r="B410" s="272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</row>
    <row r="411" spans="1:26" ht="12.75" customHeight="1" x14ac:dyDescent="0.2">
      <c r="A411" s="272"/>
      <c r="B411" s="272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</row>
    <row r="412" spans="1:26" ht="12.75" customHeight="1" x14ac:dyDescent="0.2">
      <c r="A412" s="272"/>
      <c r="B412" s="272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</row>
    <row r="413" spans="1:26" ht="12.75" customHeight="1" x14ac:dyDescent="0.2">
      <c r="A413" s="272"/>
      <c r="B413" s="272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</row>
    <row r="414" spans="1:26" ht="12.75" customHeight="1" x14ac:dyDescent="0.2">
      <c r="A414" s="272"/>
      <c r="B414" s="272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</row>
    <row r="415" spans="1:26" ht="12.75" customHeight="1" x14ac:dyDescent="0.2">
      <c r="A415" s="272"/>
      <c r="B415" s="272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</row>
    <row r="416" spans="1:26" ht="12.75" customHeight="1" x14ac:dyDescent="0.2">
      <c r="A416" s="272"/>
      <c r="B416" s="272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</row>
    <row r="417" spans="1:26" ht="12.75" customHeight="1" x14ac:dyDescent="0.2">
      <c r="A417" s="272"/>
      <c r="B417" s="272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</row>
    <row r="418" spans="1:26" ht="12.75" customHeight="1" x14ac:dyDescent="0.2">
      <c r="A418" s="272"/>
      <c r="B418" s="272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</row>
    <row r="419" spans="1:26" ht="12.75" customHeight="1" x14ac:dyDescent="0.2">
      <c r="A419" s="272"/>
      <c r="B419" s="272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</row>
    <row r="420" spans="1:26" ht="12.75" customHeight="1" x14ac:dyDescent="0.2">
      <c r="A420" s="272"/>
      <c r="B420" s="272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</row>
    <row r="421" spans="1:26" ht="12.75" customHeight="1" x14ac:dyDescent="0.2">
      <c r="A421" s="272"/>
      <c r="B421" s="272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</row>
    <row r="422" spans="1:26" ht="12.75" customHeight="1" x14ac:dyDescent="0.2">
      <c r="A422" s="272"/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</row>
    <row r="423" spans="1:26" ht="12.75" customHeight="1" x14ac:dyDescent="0.2">
      <c r="A423" s="272"/>
      <c r="B423" s="272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</row>
    <row r="424" spans="1:26" ht="12.75" customHeight="1" x14ac:dyDescent="0.2">
      <c r="A424" s="272"/>
      <c r="B424" s="272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</row>
    <row r="425" spans="1:26" ht="12.75" customHeight="1" x14ac:dyDescent="0.2">
      <c r="A425" s="272"/>
      <c r="B425" s="272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</row>
    <row r="426" spans="1:26" ht="12.75" customHeight="1" x14ac:dyDescent="0.2">
      <c r="A426" s="272"/>
      <c r="B426" s="272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</row>
    <row r="427" spans="1:26" ht="12.75" customHeight="1" x14ac:dyDescent="0.2">
      <c r="A427" s="272"/>
      <c r="B427" s="272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</row>
    <row r="428" spans="1:26" ht="12.75" customHeight="1" x14ac:dyDescent="0.2">
      <c r="A428" s="272"/>
      <c r="B428" s="272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</row>
    <row r="429" spans="1:26" ht="12.75" customHeight="1" x14ac:dyDescent="0.2">
      <c r="A429" s="272"/>
      <c r="B429" s="272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</row>
    <row r="430" spans="1:26" ht="12.75" customHeight="1" x14ac:dyDescent="0.2">
      <c r="A430" s="272"/>
      <c r="B430" s="272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</row>
    <row r="431" spans="1:26" ht="12.75" customHeight="1" x14ac:dyDescent="0.2">
      <c r="A431" s="272"/>
      <c r="B431" s="272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</row>
    <row r="432" spans="1:26" ht="12.75" customHeight="1" x14ac:dyDescent="0.2">
      <c r="A432" s="272"/>
      <c r="B432" s="272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</row>
    <row r="433" spans="1:26" ht="12.75" customHeight="1" x14ac:dyDescent="0.2">
      <c r="A433" s="272"/>
      <c r="B433" s="272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</row>
    <row r="434" spans="1:26" ht="12.75" customHeight="1" x14ac:dyDescent="0.2">
      <c r="A434" s="272"/>
      <c r="B434" s="272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</row>
    <row r="435" spans="1:26" ht="12.75" customHeight="1" x14ac:dyDescent="0.2">
      <c r="A435" s="272"/>
      <c r="B435" s="272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</row>
    <row r="436" spans="1:26" ht="12.75" customHeight="1" x14ac:dyDescent="0.2">
      <c r="A436" s="272"/>
      <c r="B436" s="272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</row>
    <row r="437" spans="1:26" ht="12.75" customHeight="1" x14ac:dyDescent="0.2">
      <c r="A437" s="272"/>
      <c r="B437" s="272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</row>
    <row r="438" spans="1:26" ht="12.75" customHeight="1" x14ac:dyDescent="0.2">
      <c r="A438" s="272"/>
      <c r="B438" s="272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</row>
    <row r="439" spans="1:26" ht="12.75" customHeight="1" x14ac:dyDescent="0.2">
      <c r="A439" s="272"/>
      <c r="B439" s="272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</row>
    <row r="440" spans="1:26" ht="12.75" customHeight="1" x14ac:dyDescent="0.2">
      <c r="A440" s="272"/>
      <c r="B440" s="272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</row>
    <row r="441" spans="1:26" ht="12.75" customHeight="1" x14ac:dyDescent="0.2">
      <c r="A441" s="272"/>
      <c r="B441" s="272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</row>
    <row r="442" spans="1:26" ht="12.75" customHeight="1" x14ac:dyDescent="0.2">
      <c r="A442" s="272"/>
      <c r="B442" s="272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</row>
    <row r="443" spans="1:26" ht="12.75" customHeight="1" x14ac:dyDescent="0.2">
      <c r="A443" s="272"/>
      <c r="B443" s="272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</row>
    <row r="444" spans="1:26" ht="12.75" customHeight="1" x14ac:dyDescent="0.2">
      <c r="A444" s="272"/>
      <c r="B444" s="272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</row>
    <row r="445" spans="1:26" ht="12.75" customHeight="1" x14ac:dyDescent="0.2">
      <c r="A445" s="272"/>
      <c r="B445" s="272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</row>
    <row r="446" spans="1:26" ht="12.75" customHeight="1" x14ac:dyDescent="0.2">
      <c r="A446" s="272"/>
      <c r="B446" s="272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</row>
    <row r="447" spans="1:26" ht="12.75" customHeight="1" x14ac:dyDescent="0.2">
      <c r="A447" s="272"/>
      <c r="B447" s="272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</row>
    <row r="448" spans="1:26" ht="12.75" customHeight="1" x14ac:dyDescent="0.2">
      <c r="A448" s="272"/>
      <c r="B448" s="272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</row>
    <row r="449" spans="1:26" ht="12.75" customHeight="1" x14ac:dyDescent="0.2">
      <c r="A449" s="272"/>
      <c r="B449" s="272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</row>
    <row r="450" spans="1:26" ht="12.75" customHeight="1" x14ac:dyDescent="0.2">
      <c r="A450" s="272"/>
      <c r="B450" s="272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</row>
    <row r="451" spans="1:26" ht="12.75" customHeight="1" x14ac:dyDescent="0.2">
      <c r="A451" s="272"/>
      <c r="B451" s="272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</row>
    <row r="452" spans="1:26" ht="12.75" customHeight="1" x14ac:dyDescent="0.2">
      <c r="A452" s="272"/>
      <c r="B452" s="272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</row>
    <row r="453" spans="1:26" ht="12.75" customHeight="1" x14ac:dyDescent="0.2">
      <c r="A453" s="272"/>
      <c r="B453" s="272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</row>
    <row r="454" spans="1:26" ht="12.75" customHeight="1" x14ac:dyDescent="0.2">
      <c r="A454" s="272"/>
      <c r="B454" s="272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</row>
    <row r="455" spans="1:26" ht="12.75" customHeight="1" x14ac:dyDescent="0.2">
      <c r="A455" s="272"/>
      <c r="B455" s="272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</row>
    <row r="456" spans="1:26" ht="12.75" customHeight="1" x14ac:dyDescent="0.2">
      <c r="A456" s="272"/>
      <c r="B456" s="272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</row>
    <row r="457" spans="1:26" ht="12.75" customHeight="1" x14ac:dyDescent="0.2">
      <c r="A457" s="272"/>
      <c r="B457" s="272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</row>
    <row r="458" spans="1:26" ht="12.75" customHeight="1" x14ac:dyDescent="0.2">
      <c r="A458" s="272"/>
      <c r="B458" s="272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</row>
    <row r="459" spans="1:26" ht="12.75" customHeight="1" x14ac:dyDescent="0.2">
      <c r="A459" s="272"/>
      <c r="B459" s="272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</row>
    <row r="460" spans="1:26" ht="12.75" customHeight="1" x14ac:dyDescent="0.2">
      <c r="A460" s="272"/>
      <c r="B460" s="272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</row>
    <row r="461" spans="1:26" ht="12.75" customHeight="1" x14ac:dyDescent="0.2">
      <c r="A461" s="272"/>
      <c r="B461" s="272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</row>
    <row r="462" spans="1:26" ht="12.75" customHeight="1" x14ac:dyDescent="0.2">
      <c r="A462" s="272"/>
      <c r="B462" s="272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</row>
    <row r="463" spans="1:26" ht="12.75" customHeight="1" x14ac:dyDescent="0.2">
      <c r="A463" s="272"/>
      <c r="B463" s="272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</row>
    <row r="464" spans="1:26" ht="12.75" customHeight="1" x14ac:dyDescent="0.2">
      <c r="A464" s="272"/>
      <c r="B464" s="272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</row>
    <row r="465" spans="1:26" ht="12.75" customHeight="1" x14ac:dyDescent="0.2">
      <c r="A465" s="272"/>
      <c r="B465" s="272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</row>
    <row r="466" spans="1:26" ht="12.75" customHeight="1" x14ac:dyDescent="0.2">
      <c r="A466" s="272"/>
      <c r="B466" s="272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</row>
    <row r="467" spans="1:26" ht="12.75" customHeight="1" x14ac:dyDescent="0.2">
      <c r="A467" s="272"/>
      <c r="B467" s="272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</row>
    <row r="468" spans="1:26" ht="12.75" customHeight="1" x14ac:dyDescent="0.2">
      <c r="A468" s="272"/>
      <c r="B468" s="272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</row>
    <row r="469" spans="1:26" ht="12.75" customHeight="1" x14ac:dyDescent="0.2">
      <c r="A469" s="272"/>
      <c r="B469" s="272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</row>
    <row r="470" spans="1:26" ht="12.75" customHeight="1" x14ac:dyDescent="0.2">
      <c r="A470" s="272"/>
      <c r="B470" s="272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</row>
    <row r="471" spans="1:26" ht="12.75" customHeight="1" x14ac:dyDescent="0.2">
      <c r="A471" s="272"/>
      <c r="B471" s="272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</row>
    <row r="472" spans="1:26" ht="12.75" customHeight="1" x14ac:dyDescent="0.2">
      <c r="A472" s="272"/>
      <c r="B472" s="272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</row>
    <row r="473" spans="1:26" ht="12.75" customHeight="1" x14ac:dyDescent="0.2">
      <c r="A473" s="272"/>
      <c r="B473" s="272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</row>
    <row r="474" spans="1:26" ht="12.75" customHeight="1" x14ac:dyDescent="0.2">
      <c r="A474" s="272"/>
      <c r="B474" s="272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</row>
    <row r="475" spans="1:26" ht="12.75" customHeight="1" x14ac:dyDescent="0.2">
      <c r="A475" s="272"/>
      <c r="B475" s="272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</row>
    <row r="476" spans="1:26" ht="12.75" customHeight="1" x14ac:dyDescent="0.2">
      <c r="A476" s="272"/>
      <c r="B476" s="272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</row>
    <row r="477" spans="1:26" ht="12.75" customHeight="1" x14ac:dyDescent="0.2">
      <c r="A477" s="272"/>
      <c r="B477" s="272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</row>
    <row r="478" spans="1:26" ht="12.75" customHeight="1" x14ac:dyDescent="0.2">
      <c r="A478" s="272"/>
      <c r="B478" s="272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</row>
    <row r="479" spans="1:26" ht="12.75" customHeight="1" x14ac:dyDescent="0.2">
      <c r="A479" s="272"/>
      <c r="B479" s="272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</row>
    <row r="480" spans="1:26" ht="12.75" customHeight="1" x14ac:dyDescent="0.2">
      <c r="A480" s="272"/>
      <c r="B480" s="272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</row>
    <row r="481" spans="1:26" ht="12.75" customHeight="1" x14ac:dyDescent="0.2">
      <c r="A481" s="272"/>
      <c r="B481" s="272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</row>
    <row r="482" spans="1:26" ht="12.75" customHeight="1" x14ac:dyDescent="0.2">
      <c r="A482" s="272"/>
      <c r="B482" s="272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</row>
    <row r="483" spans="1:26" ht="12.75" customHeight="1" x14ac:dyDescent="0.2">
      <c r="A483" s="272"/>
      <c r="B483" s="272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</row>
    <row r="484" spans="1:26" ht="12.75" customHeight="1" x14ac:dyDescent="0.2">
      <c r="A484" s="272"/>
      <c r="B484" s="272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</row>
    <row r="485" spans="1:26" ht="12.75" customHeight="1" x14ac:dyDescent="0.2">
      <c r="A485" s="272"/>
      <c r="B485" s="272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</row>
    <row r="486" spans="1:26" ht="12.75" customHeight="1" x14ac:dyDescent="0.2">
      <c r="A486" s="272"/>
      <c r="B486" s="272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</row>
    <row r="487" spans="1:26" ht="12.75" customHeight="1" x14ac:dyDescent="0.2">
      <c r="A487" s="272"/>
      <c r="B487" s="272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</row>
    <row r="488" spans="1:26" ht="12.75" customHeight="1" x14ac:dyDescent="0.2">
      <c r="A488" s="272"/>
      <c r="B488" s="272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</row>
    <row r="489" spans="1:26" ht="12.75" customHeight="1" x14ac:dyDescent="0.2">
      <c r="A489" s="272"/>
      <c r="B489" s="272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</row>
    <row r="490" spans="1:26" ht="12.75" customHeight="1" x14ac:dyDescent="0.2">
      <c r="A490" s="272"/>
      <c r="B490" s="272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</row>
    <row r="491" spans="1:26" ht="12.75" customHeight="1" x14ac:dyDescent="0.2">
      <c r="A491" s="272"/>
      <c r="B491" s="272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</row>
    <row r="492" spans="1:26" ht="12.75" customHeight="1" x14ac:dyDescent="0.2">
      <c r="A492" s="272"/>
      <c r="B492" s="272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</row>
    <row r="493" spans="1:26" ht="12.75" customHeight="1" x14ac:dyDescent="0.2">
      <c r="A493" s="272"/>
      <c r="B493" s="272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</row>
    <row r="494" spans="1:26" ht="12.75" customHeight="1" x14ac:dyDescent="0.2">
      <c r="A494" s="272"/>
      <c r="B494" s="272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</row>
    <row r="495" spans="1:26" ht="12.75" customHeight="1" x14ac:dyDescent="0.2">
      <c r="A495" s="272"/>
      <c r="B495" s="272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</row>
    <row r="496" spans="1:26" ht="12.75" customHeight="1" x14ac:dyDescent="0.2">
      <c r="A496" s="272"/>
      <c r="B496" s="272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</row>
    <row r="497" spans="1:26" ht="12.75" customHeight="1" x14ac:dyDescent="0.2">
      <c r="A497" s="272"/>
      <c r="B497" s="272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</row>
    <row r="498" spans="1:26" ht="12.75" customHeight="1" x14ac:dyDescent="0.2">
      <c r="A498" s="272"/>
      <c r="B498" s="272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</row>
    <row r="499" spans="1:26" ht="12.75" customHeight="1" x14ac:dyDescent="0.2">
      <c r="A499" s="272"/>
      <c r="B499" s="272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</row>
    <row r="500" spans="1:26" ht="12.75" customHeight="1" x14ac:dyDescent="0.2">
      <c r="A500" s="272"/>
      <c r="B500" s="272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</row>
    <row r="501" spans="1:26" ht="12.75" customHeight="1" x14ac:dyDescent="0.2">
      <c r="A501" s="272"/>
      <c r="B501" s="272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</row>
    <row r="502" spans="1:26" ht="12.75" customHeight="1" x14ac:dyDescent="0.2">
      <c r="A502" s="272"/>
      <c r="B502" s="272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</row>
    <row r="503" spans="1:26" ht="12.75" customHeight="1" x14ac:dyDescent="0.2">
      <c r="A503" s="272"/>
      <c r="B503" s="272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</row>
    <row r="504" spans="1:26" ht="12.75" customHeight="1" x14ac:dyDescent="0.2">
      <c r="A504" s="272"/>
      <c r="B504" s="272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</row>
    <row r="505" spans="1:26" ht="12.75" customHeight="1" x14ac:dyDescent="0.2">
      <c r="A505" s="272"/>
      <c r="B505" s="272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</row>
    <row r="506" spans="1:26" ht="12.75" customHeight="1" x14ac:dyDescent="0.2">
      <c r="A506" s="272"/>
      <c r="B506" s="272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</row>
    <row r="507" spans="1:26" ht="12.75" customHeight="1" x14ac:dyDescent="0.2">
      <c r="A507" s="272"/>
      <c r="B507" s="272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</row>
    <row r="508" spans="1:26" ht="12.75" customHeight="1" x14ac:dyDescent="0.2">
      <c r="A508" s="272"/>
      <c r="B508" s="272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</row>
    <row r="509" spans="1:26" ht="12.75" customHeight="1" x14ac:dyDescent="0.2">
      <c r="A509" s="272"/>
      <c r="B509" s="272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</row>
    <row r="510" spans="1:26" ht="12.75" customHeight="1" x14ac:dyDescent="0.2">
      <c r="A510" s="272"/>
      <c r="B510" s="272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</row>
    <row r="511" spans="1:26" ht="12.75" customHeight="1" x14ac:dyDescent="0.2">
      <c r="A511" s="272"/>
      <c r="B511" s="272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</row>
    <row r="512" spans="1:26" ht="12.75" customHeight="1" x14ac:dyDescent="0.2">
      <c r="A512" s="272"/>
      <c r="B512" s="272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</row>
    <row r="513" spans="1:26" ht="12.75" customHeight="1" x14ac:dyDescent="0.2">
      <c r="A513" s="272"/>
      <c r="B513" s="272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</row>
    <row r="514" spans="1:26" ht="12.75" customHeight="1" x14ac:dyDescent="0.2">
      <c r="A514" s="272"/>
      <c r="B514" s="272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</row>
    <row r="515" spans="1:26" ht="12.75" customHeight="1" x14ac:dyDescent="0.2">
      <c r="A515" s="272"/>
      <c r="B515" s="272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</row>
    <row r="516" spans="1:26" ht="12.75" customHeight="1" x14ac:dyDescent="0.2">
      <c r="A516" s="272"/>
      <c r="B516" s="272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</row>
    <row r="517" spans="1:26" ht="12.75" customHeight="1" x14ac:dyDescent="0.2">
      <c r="A517" s="272"/>
      <c r="B517" s="272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</row>
    <row r="518" spans="1:26" ht="12.75" customHeight="1" x14ac:dyDescent="0.2">
      <c r="A518" s="272"/>
      <c r="B518" s="272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</row>
    <row r="519" spans="1:26" ht="12.75" customHeight="1" x14ac:dyDescent="0.2">
      <c r="A519" s="272"/>
      <c r="B519" s="272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</row>
    <row r="520" spans="1:26" ht="12.75" customHeight="1" x14ac:dyDescent="0.2">
      <c r="A520" s="272"/>
      <c r="B520" s="272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</row>
    <row r="521" spans="1:26" ht="12.75" customHeight="1" x14ac:dyDescent="0.2">
      <c r="A521" s="272"/>
      <c r="B521" s="272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</row>
    <row r="522" spans="1:26" ht="12.75" customHeight="1" x14ac:dyDescent="0.2">
      <c r="A522" s="272"/>
      <c r="B522" s="272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</row>
    <row r="523" spans="1:26" ht="12.75" customHeight="1" x14ac:dyDescent="0.2">
      <c r="A523" s="272"/>
      <c r="B523" s="272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</row>
    <row r="524" spans="1:26" ht="12.75" customHeight="1" x14ac:dyDescent="0.2">
      <c r="A524" s="272"/>
      <c r="B524" s="272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</row>
    <row r="525" spans="1:26" ht="12.75" customHeight="1" x14ac:dyDescent="0.2">
      <c r="A525" s="272"/>
      <c r="B525" s="272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</row>
    <row r="526" spans="1:26" ht="12.75" customHeight="1" x14ac:dyDescent="0.2">
      <c r="A526" s="272"/>
      <c r="B526" s="272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</row>
    <row r="527" spans="1:26" ht="12.75" customHeight="1" x14ac:dyDescent="0.2">
      <c r="A527" s="272"/>
      <c r="B527" s="272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</row>
    <row r="528" spans="1:26" ht="12.75" customHeight="1" x14ac:dyDescent="0.2">
      <c r="A528" s="272"/>
      <c r="B528" s="272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</row>
    <row r="529" spans="1:26" ht="12.75" customHeight="1" x14ac:dyDescent="0.2">
      <c r="A529" s="272"/>
      <c r="B529" s="272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</row>
    <row r="530" spans="1:26" ht="12.75" customHeight="1" x14ac:dyDescent="0.2">
      <c r="A530" s="272"/>
      <c r="B530" s="272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</row>
    <row r="531" spans="1:26" ht="12.75" customHeight="1" x14ac:dyDescent="0.2">
      <c r="A531" s="272"/>
      <c r="B531" s="272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</row>
    <row r="532" spans="1:26" ht="12.75" customHeight="1" x14ac:dyDescent="0.2">
      <c r="A532" s="272"/>
      <c r="B532" s="272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</row>
    <row r="533" spans="1:26" ht="12.75" customHeight="1" x14ac:dyDescent="0.2">
      <c r="A533" s="272"/>
      <c r="B533" s="272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</row>
    <row r="534" spans="1:26" ht="12.75" customHeight="1" x14ac:dyDescent="0.2">
      <c r="A534" s="272"/>
      <c r="B534" s="272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</row>
    <row r="535" spans="1:26" ht="12.75" customHeight="1" x14ac:dyDescent="0.2">
      <c r="A535" s="272"/>
      <c r="B535" s="272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</row>
    <row r="536" spans="1:26" ht="12.75" customHeight="1" x14ac:dyDescent="0.2">
      <c r="A536" s="272"/>
      <c r="B536" s="272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</row>
    <row r="537" spans="1:26" ht="12.75" customHeight="1" x14ac:dyDescent="0.2">
      <c r="A537" s="272"/>
      <c r="B537" s="272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</row>
    <row r="538" spans="1:26" ht="12.75" customHeight="1" x14ac:dyDescent="0.2">
      <c r="A538" s="272"/>
      <c r="B538" s="272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</row>
    <row r="539" spans="1:26" ht="12.75" customHeight="1" x14ac:dyDescent="0.2">
      <c r="A539" s="272"/>
      <c r="B539" s="272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</row>
    <row r="540" spans="1:26" ht="12.75" customHeight="1" x14ac:dyDescent="0.2">
      <c r="A540" s="272"/>
      <c r="B540" s="272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</row>
    <row r="541" spans="1:26" ht="12.75" customHeight="1" x14ac:dyDescent="0.2">
      <c r="A541" s="272"/>
      <c r="B541" s="272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</row>
    <row r="542" spans="1:26" ht="12.75" customHeight="1" x14ac:dyDescent="0.2">
      <c r="A542" s="272"/>
      <c r="B542" s="272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</row>
    <row r="543" spans="1:26" ht="12.75" customHeight="1" x14ac:dyDescent="0.2">
      <c r="A543" s="272"/>
      <c r="B543" s="272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</row>
    <row r="544" spans="1:26" ht="12.75" customHeight="1" x14ac:dyDescent="0.2">
      <c r="A544" s="272"/>
      <c r="B544" s="272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</row>
    <row r="545" spans="1:26" ht="12.75" customHeight="1" x14ac:dyDescent="0.2">
      <c r="A545" s="272"/>
      <c r="B545" s="272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</row>
    <row r="546" spans="1:26" ht="12.75" customHeight="1" x14ac:dyDescent="0.2">
      <c r="A546" s="272"/>
      <c r="B546" s="272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</row>
    <row r="547" spans="1:26" ht="12.75" customHeight="1" x14ac:dyDescent="0.2">
      <c r="A547" s="272"/>
      <c r="B547" s="272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</row>
    <row r="548" spans="1:26" ht="12.75" customHeight="1" x14ac:dyDescent="0.2">
      <c r="A548" s="272"/>
      <c r="B548" s="272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</row>
    <row r="549" spans="1:26" ht="12.75" customHeight="1" x14ac:dyDescent="0.2">
      <c r="A549" s="272"/>
      <c r="B549" s="272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</row>
    <row r="550" spans="1:26" ht="12.75" customHeight="1" x14ac:dyDescent="0.2">
      <c r="A550" s="272"/>
      <c r="B550" s="272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</row>
    <row r="551" spans="1:26" ht="12.75" customHeight="1" x14ac:dyDescent="0.2">
      <c r="A551" s="272"/>
      <c r="B551" s="272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</row>
    <row r="552" spans="1:26" ht="12.75" customHeight="1" x14ac:dyDescent="0.2">
      <c r="A552" s="272"/>
      <c r="B552" s="272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</row>
    <row r="553" spans="1:26" ht="12.75" customHeight="1" x14ac:dyDescent="0.2">
      <c r="A553" s="272"/>
      <c r="B553" s="272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</row>
    <row r="554" spans="1:26" ht="12.75" customHeight="1" x14ac:dyDescent="0.2">
      <c r="A554" s="272"/>
      <c r="B554" s="272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</row>
    <row r="555" spans="1:26" ht="12.75" customHeight="1" x14ac:dyDescent="0.2">
      <c r="A555" s="272"/>
      <c r="B555" s="272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</row>
    <row r="556" spans="1:26" ht="12.75" customHeight="1" x14ac:dyDescent="0.2">
      <c r="A556" s="272"/>
      <c r="B556" s="272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</row>
    <row r="557" spans="1:26" ht="12.75" customHeight="1" x14ac:dyDescent="0.2">
      <c r="A557" s="272"/>
      <c r="B557" s="272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</row>
    <row r="558" spans="1:26" ht="12.75" customHeight="1" x14ac:dyDescent="0.2">
      <c r="A558" s="272"/>
      <c r="B558" s="272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</row>
    <row r="559" spans="1:26" ht="12.75" customHeight="1" x14ac:dyDescent="0.2">
      <c r="A559" s="272"/>
      <c r="B559" s="272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</row>
    <row r="560" spans="1:26" ht="12.75" customHeight="1" x14ac:dyDescent="0.2">
      <c r="A560" s="272"/>
      <c r="B560" s="272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</row>
    <row r="561" spans="1:26" ht="12.75" customHeight="1" x14ac:dyDescent="0.2">
      <c r="A561" s="272"/>
      <c r="B561" s="272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</row>
    <row r="562" spans="1:26" ht="12.75" customHeight="1" x14ac:dyDescent="0.2">
      <c r="A562" s="272"/>
      <c r="B562" s="272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</row>
    <row r="563" spans="1:26" ht="12.75" customHeight="1" x14ac:dyDescent="0.2">
      <c r="A563" s="272"/>
      <c r="B563" s="272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</row>
    <row r="564" spans="1:26" ht="12.75" customHeight="1" x14ac:dyDescent="0.2">
      <c r="A564" s="272"/>
      <c r="B564" s="272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</row>
    <row r="565" spans="1:26" ht="12.75" customHeight="1" x14ac:dyDescent="0.2">
      <c r="A565" s="272"/>
      <c r="B565" s="272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</row>
    <row r="566" spans="1:26" ht="12.75" customHeight="1" x14ac:dyDescent="0.2">
      <c r="A566" s="272"/>
      <c r="B566" s="272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</row>
    <row r="567" spans="1:26" ht="12.75" customHeight="1" x14ac:dyDescent="0.2">
      <c r="A567" s="272"/>
      <c r="B567" s="272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</row>
    <row r="568" spans="1:26" ht="12.75" customHeight="1" x14ac:dyDescent="0.2">
      <c r="A568" s="272"/>
      <c r="B568" s="272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</row>
    <row r="569" spans="1:26" ht="12.75" customHeight="1" x14ac:dyDescent="0.2">
      <c r="A569" s="272"/>
      <c r="B569" s="272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</row>
    <row r="570" spans="1:26" ht="12.75" customHeight="1" x14ac:dyDescent="0.2">
      <c r="A570" s="272"/>
      <c r="B570" s="272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</row>
    <row r="571" spans="1:26" ht="12.75" customHeight="1" x14ac:dyDescent="0.2">
      <c r="A571" s="272"/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</row>
    <row r="572" spans="1:26" ht="12.75" customHeight="1" x14ac:dyDescent="0.2">
      <c r="A572" s="272"/>
      <c r="B572" s="272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</row>
    <row r="573" spans="1:26" ht="12.75" customHeight="1" x14ac:dyDescent="0.2">
      <c r="A573" s="272"/>
      <c r="B573" s="272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</row>
    <row r="574" spans="1:26" ht="12.75" customHeight="1" x14ac:dyDescent="0.2">
      <c r="A574" s="272"/>
      <c r="B574" s="272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</row>
    <row r="575" spans="1:26" ht="12.75" customHeight="1" x14ac:dyDescent="0.2">
      <c r="A575" s="272"/>
      <c r="B575" s="272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</row>
    <row r="576" spans="1:26" ht="12.75" customHeight="1" x14ac:dyDescent="0.2">
      <c r="A576" s="272"/>
      <c r="B576" s="272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</row>
    <row r="577" spans="1:26" ht="12.75" customHeight="1" x14ac:dyDescent="0.2">
      <c r="A577" s="272"/>
      <c r="B577" s="272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</row>
    <row r="578" spans="1:26" ht="12.75" customHeight="1" x14ac:dyDescent="0.2">
      <c r="A578" s="272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</row>
    <row r="579" spans="1:26" ht="12.75" customHeight="1" x14ac:dyDescent="0.2">
      <c r="A579" s="272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</row>
    <row r="580" spans="1:26" ht="12.75" customHeight="1" x14ac:dyDescent="0.2">
      <c r="A580" s="272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</row>
    <row r="581" spans="1:26" ht="12.75" customHeight="1" x14ac:dyDescent="0.2">
      <c r="A581" s="272"/>
      <c r="B581" s="272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</row>
    <row r="582" spans="1:26" ht="12.75" customHeight="1" x14ac:dyDescent="0.2">
      <c r="A582" s="272"/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</row>
    <row r="583" spans="1:26" ht="12.75" customHeight="1" x14ac:dyDescent="0.2">
      <c r="A583" s="272"/>
      <c r="B583" s="272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</row>
    <row r="584" spans="1:26" ht="12.75" customHeight="1" x14ac:dyDescent="0.2">
      <c r="A584" s="272"/>
      <c r="B584" s="272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</row>
    <row r="585" spans="1:26" ht="12.75" customHeight="1" x14ac:dyDescent="0.2">
      <c r="A585" s="272"/>
      <c r="B585" s="272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</row>
    <row r="586" spans="1:26" ht="12.75" customHeight="1" x14ac:dyDescent="0.2">
      <c r="A586" s="272"/>
      <c r="B586" s="272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</row>
    <row r="587" spans="1:26" ht="12.75" customHeight="1" x14ac:dyDescent="0.2">
      <c r="A587" s="272"/>
      <c r="B587" s="272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</row>
    <row r="588" spans="1:26" ht="12.75" customHeight="1" x14ac:dyDescent="0.2">
      <c r="A588" s="272"/>
      <c r="B588" s="272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</row>
    <row r="589" spans="1:26" ht="12.75" customHeight="1" x14ac:dyDescent="0.2">
      <c r="A589" s="272"/>
      <c r="B589" s="272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</row>
    <row r="590" spans="1:26" ht="12.75" customHeight="1" x14ac:dyDescent="0.2">
      <c r="A590" s="272"/>
      <c r="B590" s="272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</row>
    <row r="591" spans="1:26" ht="12.75" customHeight="1" x14ac:dyDescent="0.2">
      <c r="A591" s="272"/>
      <c r="B591" s="272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</row>
    <row r="592" spans="1:26" ht="12.75" customHeight="1" x14ac:dyDescent="0.2">
      <c r="A592" s="272"/>
      <c r="B592" s="272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</row>
    <row r="593" spans="1:26" ht="12.75" customHeight="1" x14ac:dyDescent="0.2">
      <c r="A593" s="272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</row>
    <row r="594" spans="1:26" ht="12.75" customHeight="1" x14ac:dyDescent="0.2">
      <c r="A594" s="272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</row>
    <row r="595" spans="1:26" ht="12.75" customHeight="1" x14ac:dyDescent="0.2">
      <c r="A595" s="272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</row>
    <row r="596" spans="1:26" ht="12.75" customHeight="1" x14ac:dyDescent="0.2">
      <c r="A596" s="272"/>
      <c r="B596" s="272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</row>
    <row r="597" spans="1:26" ht="12.75" customHeight="1" x14ac:dyDescent="0.2">
      <c r="A597" s="272"/>
      <c r="B597" s="272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</row>
    <row r="598" spans="1:26" ht="12.75" customHeight="1" x14ac:dyDescent="0.2">
      <c r="A598" s="272"/>
      <c r="B598" s="272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</row>
    <row r="599" spans="1:26" ht="12.75" customHeight="1" x14ac:dyDescent="0.2">
      <c r="A599" s="272"/>
      <c r="B599" s="272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</row>
    <row r="600" spans="1:26" ht="12.75" customHeight="1" x14ac:dyDescent="0.2">
      <c r="A600" s="272"/>
      <c r="B600" s="272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</row>
    <row r="601" spans="1:26" ht="12.75" customHeight="1" x14ac:dyDescent="0.2">
      <c r="A601" s="272"/>
      <c r="B601" s="272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</row>
    <row r="602" spans="1:26" ht="12.75" customHeight="1" x14ac:dyDescent="0.2">
      <c r="A602" s="272"/>
      <c r="B602" s="272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</row>
    <row r="603" spans="1:26" ht="12.75" customHeight="1" x14ac:dyDescent="0.2">
      <c r="A603" s="272"/>
      <c r="B603" s="272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</row>
    <row r="604" spans="1:26" ht="12.75" customHeight="1" x14ac:dyDescent="0.2">
      <c r="A604" s="272"/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</row>
    <row r="605" spans="1:26" ht="12.75" customHeight="1" x14ac:dyDescent="0.2">
      <c r="A605" s="272"/>
      <c r="B605" s="272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</row>
    <row r="606" spans="1:26" ht="12.75" customHeight="1" x14ac:dyDescent="0.2">
      <c r="A606" s="272"/>
      <c r="B606" s="272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</row>
    <row r="607" spans="1:26" ht="12.75" customHeight="1" x14ac:dyDescent="0.2">
      <c r="A607" s="272"/>
      <c r="B607" s="272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</row>
    <row r="608" spans="1:26" ht="12.75" customHeight="1" x14ac:dyDescent="0.2">
      <c r="A608" s="272"/>
      <c r="B608" s="272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</row>
    <row r="609" spans="1:26" ht="12.75" customHeight="1" x14ac:dyDescent="0.2">
      <c r="A609" s="272"/>
      <c r="B609" s="272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</row>
    <row r="610" spans="1:26" ht="12.75" customHeight="1" x14ac:dyDescent="0.2">
      <c r="A610" s="272"/>
      <c r="B610" s="272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</row>
    <row r="611" spans="1:26" ht="12.75" customHeight="1" x14ac:dyDescent="0.2">
      <c r="A611" s="272"/>
      <c r="B611" s="272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</row>
    <row r="612" spans="1:26" ht="12.75" customHeight="1" x14ac:dyDescent="0.2">
      <c r="A612" s="272"/>
      <c r="B612" s="272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</row>
    <row r="613" spans="1:26" ht="12.75" customHeight="1" x14ac:dyDescent="0.2">
      <c r="A613" s="272"/>
      <c r="B613" s="272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</row>
    <row r="614" spans="1:26" ht="12.75" customHeight="1" x14ac:dyDescent="0.2">
      <c r="A614" s="272"/>
      <c r="B614" s="272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</row>
    <row r="615" spans="1:26" ht="12.75" customHeight="1" x14ac:dyDescent="0.2">
      <c r="A615" s="272"/>
      <c r="B615" s="272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</row>
    <row r="616" spans="1:26" ht="12.75" customHeight="1" x14ac:dyDescent="0.2">
      <c r="A616" s="272"/>
      <c r="B616" s="272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</row>
    <row r="617" spans="1:26" ht="12.75" customHeight="1" x14ac:dyDescent="0.2">
      <c r="A617" s="272"/>
      <c r="B617" s="272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</row>
    <row r="618" spans="1:26" ht="12.75" customHeight="1" x14ac:dyDescent="0.2">
      <c r="A618" s="272"/>
      <c r="B618" s="272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</row>
    <row r="619" spans="1:26" ht="12.75" customHeight="1" x14ac:dyDescent="0.2">
      <c r="A619" s="272"/>
      <c r="B619" s="272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</row>
    <row r="620" spans="1:26" ht="12.75" customHeight="1" x14ac:dyDescent="0.2">
      <c r="A620" s="272"/>
      <c r="B620" s="272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</row>
    <row r="621" spans="1:26" ht="12.75" customHeight="1" x14ac:dyDescent="0.2">
      <c r="A621" s="272"/>
      <c r="B621" s="272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</row>
    <row r="622" spans="1:26" ht="12.75" customHeight="1" x14ac:dyDescent="0.2">
      <c r="A622" s="272"/>
      <c r="B622" s="272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</row>
    <row r="623" spans="1:26" ht="12.75" customHeight="1" x14ac:dyDescent="0.2">
      <c r="A623" s="272"/>
      <c r="B623" s="272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</row>
    <row r="624" spans="1:26" ht="12.75" customHeight="1" x14ac:dyDescent="0.2">
      <c r="A624" s="272"/>
      <c r="B624" s="272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</row>
    <row r="625" spans="1:26" ht="12.75" customHeight="1" x14ac:dyDescent="0.2">
      <c r="A625" s="272"/>
      <c r="B625" s="272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</row>
    <row r="626" spans="1:26" ht="12.75" customHeight="1" x14ac:dyDescent="0.2">
      <c r="A626" s="272"/>
      <c r="B626" s="272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</row>
    <row r="627" spans="1:26" ht="12.75" customHeight="1" x14ac:dyDescent="0.2">
      <c r="A627" s="272"/>
      <c r="B627" s="272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</row>
    <row r="628" spans="1:26" ht="12.75" customHeight="1" x14ac:dyDescent="0.2">
      <c r="A628" s="272"/>
      <c r="B628" s="272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</row>
    <row r="629" spans="1:26" ht="12.75" customHeight="1" x14ac:dyDescent="0.2">
      <c r="A629" s="272"/>
      <c r="B629" s="272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</row>
    <row r="630" spans="1:26" ht="12.75" customHeight="1" x14ac:dyDescent="0.2">
      <c r="A630" s="272"/>
      <c r="B630" s="272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</row>
    <row r="631" spans="1:26" ht="12.75" customHeight="1" x14ac:dyDescent="0.2">
      <c r="A631" s="272"/>
      <c r="B631" s="272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</row>
    <row r="632" spans="1:26" ht="12.75" customHeight="1" x14ac:dyDescent="0.2">
      <c r="A632" s="272"/>
      <c r="B632" s="272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</row>
    <row r="633" spans="1:26" ht="12.75" customHeight="1" x14ac:dyDescent="0.2">
      <c r="A633" s="272"/>
      <c r="B633" s="272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</row>
    <row r="634" spans="1:26" ht="12.75" customHeight="1" x14ac:dyDescent="0.2">
      <c r="A634" s="272"/>
      <c r="B634" s="272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</row>
    <row r="635" spans="1:26" ht="12.75" customHeight="1" x14ac:dyDescent="0.2">
      <c r="A635" s="272"/>
      <c r="B635" s="272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</row>
    <row r="636" spans="1:26" ht="12.75" customHeight="1" x14ac:dyDescent="0.2">
      <c r="A636" s="272"/>
      <c r="B636" s="272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</row>
    <row r="637" spans="1:26" ht="12.75" customHeight="1" x14ac:dyDescent="0.2">
      <c r="A637" s="272"/>
      <c r="B637" s="272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</row>
    <row r="638" spans="1:26" ht="12.75" customHeight="1" x14ac:dyDescent="0.2">
      <c r="A638" s="272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</row>
    <row r="639" spans="1:26" ht="12.75" customHeight="1" x14ac:dyDescent="0.2">
      <c r="A639" s="272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</row>
    <row r="640" spans="1:26" ht="12.75" customHeight="1" x14ac:dyDescent="0.2">
      <c r="A640" s="272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</row>
    <row r="641" spans="1:26" ht="12.75" customHeight="1" x14ac:dyDescent="0.2">
      <c r="A641" s="272"/>
      <c r="B641" s="272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</row>
    <row r="642" spans="1:26" ht="12.75" customHeight="1" x14ac:dyDescent="0.2">
      <c r="A642" s="272"/>
      <c r="B642" s="272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</row>
    <row r="643" spans="1:26" ht="12.75" customHeight="1" x14ac:dyDescent="0.2">
      <c r="A643" s="272"/>
      <c r="B643" s="272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</row>
    <row r="644" spans="1:26" ht="12.75" customHeight="1" x14ac:dyDescent="0.2">
      <c r="A644" s="272"/>
      <c r="B644" s="272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</row>
    <row r="645" spans="1:26" ht="12.75" customHeight="1" x14ac:dyDescent="0.2">
      <c r="A645" s="272"/>
      <c r="B645" s="272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</row>
    <row r="646" spans="1:26" ht="12.75" customHeight="1" x14ac:dyDescent="0.2">
      <c r="A646" s="272"/>
      <c r="B646" s="272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</row>
    <row r="647" spans="1:26" ht="12.75" customHeight="1" x14ac:dyDescent="0.2">
      <c r="A647" s="272"/>
      <c r="B647" s="272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</row>
    <row r="648" spans="1:26" ht="12.75" customHeight="1" x14ac:dyDescent="0.2">
      <c r="A648" s="272"/>
      <c r="B648" s="272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</row>
    <row r="649" spans="1:26" ht="12.75" customHeight="1" x14ac:dyDescent="0.2">
      <c r="A649" s="272"/>
      <c r="B649" s="272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</row>
    <row r="650" spans="1:26" ht="12.75" customHeight="1" x14ac:dyDescent="0.2">
      <c r="A650" s="272"/>
      <c r="B650" s="272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</row>
    <row r="651" spans="1:26" ht="12.75" customHeight="1" x14ac:dyDescent="0.2">
      <c r="A651" s="272"/>
      <c r="B651" s="272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</row>
    <row r="652" spans="1:26" ht="12.75" customHeight="1" x14ac:dyDescent="0.2">
      <c r="A652" s="272"/>
      <c r="B652" s="272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</row>
    <row r="653" spans="1:26" ht="12.75" customHeight="1" x14ac:dyDescent="0.2">
      <c r="A653" s="272"/>
      <c r="B653" s="272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</row>
    <row r="654" spans="1:26" ht="12.75" customHeight="1" x14ac:dyDescent="0.2">
      <c r="A654" s="272"/>
      <c r="B654" s="272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</row>
    <row r="655" spans="1:26" ht="12.75" customHeight="1" x14ac:dyDescent="0.2">
      <c r="A655" s="272"/>
      <c r="B655" s="272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</row>
    <row r="656" spans="1:26" ht="12.75" customHeight="1" x14ac:dyDescent="0.2">
      <c r="A656" s="272"/>
      <c r="B656" s="272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</row>
    <row r="657" spans="1:26" ht="12.75" customHeight="1" x14ac:dyDescent="0.2">
      <c r="A657" s="272"/>
      <c r="B657" s="272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</row>
    <row r="658" spans="1:26" ht="12.75" customHeight="1" x14ac:dyDescent="0.2">
      <c r="A658" s="272"/>
      <c r="B658" s="272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</row>
    <row r="659" spans="1:26" ht="12.75" customHeight="1" x14ac:dyDescent="0.2">
      <c r="A659" s="272"/>
      <c r="B659" s="272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</row>
    <row r="660" spans="1:26" ht="12.75" customHeight="1" x14ac:dyDescent="0.2">
      <c r="A660" s="272"/>
      <c r="B660" s="272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</row>
    <row r="661" spans="1:26" ht="12.75" customHeight="1" x14ac:dyDescent="0.2">
      <c r="A661" s="272"/>
      <c r="B661" s="272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</row>
    <row r="662" spans="1:26" ht="12.75" customHeight="1" x14ac:dyDescent="0.2">
      <c r="A662" s="272"/>
      <c r="B662" s="272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</row>
    <row r="663" spans="1:26" ht="12.75" customHeight="1" x14ac:dyDescent="0.2">
      <c r="A663" s="272"/>
      <c r="B663" s="272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</row>
    <row r="664" spans="1:26" ht="12.75" customHeight="1" x14ac:dyDescent="0.2">
      <c r="A664" s="272"/>
      <c r="B664" s="272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</row>
    <row r="665" spans="1:26" ht="12.75" customHeight="1" x14ac:dyDescent="0.2">
      <c r="A665" s="272"/>
      <c r="B665" s="272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</row>
    <row r="666" spans="1:26" ht="12.75" customHeight="1" x14ac:dyDescent="0.2">
      <c r="A666" s="272"/>
      <c r="B666" s="272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</row>
    <row r="667" spans="1:26" ht="12.75" customHeight="1" x14ac:dyDescent="0.2">
      <c r="A667" s="272"/>
      <c r="B667" s="272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</row>
    <row r="668" spans="1:26" ht="12.75" customHeight="1" x14ac:dyDescent="0.2">
      <c r="A668" s="272"/>
      <c r="B668" s="272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</row>
    <row r="669" spans="1:26" ht="12.75" customHeight="1" x14ac:dyDescent="0.2">
      <c r="A669" s="272"/>
      <c r="B669" s="272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</row>
    <row r="670" spans="1:26" ht="12.75" customHeight="1" x14ac:dyDescent="0.2">
      <c r="A670" s="272"/>
      <c r="B670" s="272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</row>
    <row r="671" spans="1:26" ht="12.75" customHeight="1" x14ac:dyDescent="0.2">
      <c r="A671" s="272"/>
      <c r="B671" s="272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</row>
    <row r="672" spans="1:26" ht="12.75" customHeight="1" x14ac:dyDescent="0.2">
      <c r="A672" s="272"/>
      <c r="B672" s="272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</row>
    <row r="673" spans="1:26" ht="12.75" customHeight="1" x14ac:dyDescent="0.2">
      <c r="A673" s="272"/>
      <c r="B673" s="272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</row>
    <row r="674" spans="1:26" ht="12.75" customHeight="1" x14ac:dyDescent="0.2">
      <c r="A674" s="272"/>
      <c r="B674" s="272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</row>
    <row r="675" spans="1:26" ht="12.75" customHeight="1" x14ac:dyDescent="0.2">
      <c r="A675" s="272"/>
      <c r="B675" s="272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</row>
    <row r="676" spans="1:26" ht="12.75" customHeight="1" x14ac:dyDescent="0.2">
      <c r="A676" s="272"/>
      <c r="B676" s="272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</row>
    <row r="677" spans="1:26" ht="12.75" customHeight="1" x14ac:dyDescent="0.2">
      <c r="A677" s="272"/>
      <c r="B677" s="272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</row>
    <row r="678" spans="1:26" ht="12.75" customHeight="1" x14ac:dyDescent="0.2">
      <c r="A678" s="272"/>
      <c r="B678" s="272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</row>
    <row r="679" spans="1:26" ht="12.75" customHeight="1" x14ac:dyDescent="0.2">
      <c r="A679" s="272"/>
      <c r="B679" s="272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</row>
    <row r="680" spans="1:26" ht="12.75" customHeight="1" x14ac:dyDescent="0.2">
      <c r="A680" s="272"/>
      <c r="B680" s="272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</row>
    <row r="681" spans="1:26" ht="12.75" customHeight="1" x14ac:dyDescent="0.2">
      <c r="A681" s="272"/>
      <c r="B681" s="272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</row>
    <row r="682" spans="1:26" ht="12.75" customHeight="1" x14ac:dyDescent="0.2">
      <c r="A682" s="272"/>
      <c r="B682" s="272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</row>
    <row r="683" spans="1:26" ht="12.75" customHeight="1" x14ac:dyDescent="0.2">
      <c r="A683" s="272"/>
      <c r="B683" s="272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</row>
    <row r="684" spans="1:26" ht="12.75" customHeight="1" x14ac:dyDescent="0.2">
      <c r="A684" s="272"/>
      <c r="B684" s="272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</row>
    <row r="685" spans="1:26" ht="12.75" customHeight="1" x14ac:dyDescent="0.2">
      <c r="A685" s="272"/>
      <c r="B685" s="272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</row>
    <row r="686" spans="1:26" ht="12.75" customHeight="1" x14ac:dyDescent="0.2">
      <c r="A686" s="272"/>
      <c r="B686" s="272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</row>
    <row r="687" spans="1:26" ht="12.75" customHeight="1" x14ac:dyDescent="0.2">
      <c r="A687" s="272"/>
      <c r="B687" s="272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</row>
    <row r="688" spans="1:26" ht="12.75" customHeight="1" x14ac:dyDescent="0.2">
      <c r="A688" s="272"/>
      <c r="B688" s="272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</row>
    <row r="689" spans="1:26" ht="12.75" customHeight="1" x14ac:dyDescent="0.2">
      <c r="A689" s="272"/>
      <c r="B689" s="272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</row>
    <row r="690" spans="1:26" ht="12.75" customHeight="1" x14ac:dyDescent="0.2">
      <c r="A690" s="272"/>
      <c r="B690" s="272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</row>
    <row r="691" spans="1:26" ht="12.75" customHeight="1" x14ac:dyDescent="0.2">
      <c r="A691" s="272"/>
      <c r="B691" s="272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</row>
    <row r="692" spans="1:26" ht="12.75" customHeight="1" x14ac:dyDescent="0.2">
      <c r="A692" s="272"/>
      <c r="B692" s="272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</row>
    <row r="693" spans="1:26" ht="12.75" customHeight="1" x14ac:dyDescent="0.2">
      <c r="A693" s="272"/>
      <c r="B693" s="272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</row>
    <row r="694" spans="1:26" ht="12.75" customHeight="1" x14ac:dyDescent="0.2">
      <c r="A694" s="272"/>
      <c r="B694" s="272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</row>
    <row r="695" spans="1:26" ht="12.75" customHeight="1" x14ac:dyDescent="0.2">
      <c r="A695" s="272"/>
      <c r="B695" s="272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</row>
    <row r="696" spans="1:26" ht="12.75" customHeight="1" x14ac:dyDescent="0.2">
      <c r="A696" s="272"/>
      <c r="B696" s="272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</row>
    <row r="697" spans="1:26" ht="12.75" customHeight="1" x14ac:dyDescent="0.2">
      <c r="A697" s="272"/>
      <c r="B697" s="272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</row>
    <row r="698" spans="1:26" ht="12.75" customHeight="1" x14ac:dyDescent="0.2">
      <c r="A698" s="272"/>
      <c r="B698" s="272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</row>
    <row r="699" spans="1:26" ht="12.75" customHeight="1" x14ac:dyDescent="0.2">
      <c r="A699" s="272"/>
      <c r="B699" s="272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</row>
    <row r="700" spans="1:26" ht="12.75" customHeight="1" x14ac:dyDescent="0.2">
      <c r="A700" s="272"/>
      <c r="B700" s="272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</row>
    <row r="701" spans="1:26" ht="12.75" customHeight="1" x14ac:dyDescent="0.2">
      <c r="A701" s="272"/>
      <c r="B701" s="272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</row>
    <row r="702" spans="1:26" ht="12.75" customHeight="1" x14ac:dyDescent="0.2">
      <c r="A702" s="272"/>
      <c r="B702" s="272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</row>
    <row r="703" spans="1:26" ht="12.75" customHeight="1" x14ac:dyDescent="0.2">
      <c r="A703" s="272"/>
      <c r="B703" s="272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</row>
    <row r="704" spans="1:26" ht="12.75" customHeight="1" x14ac:dyDescent="0.2">
      <c r="A704" s="272"/>
      <c r="B704" s="272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</row>
    <row r="705" spans="1:26" ht="12.75" customHeight="1" x14ac:dyDescent="0.2">
      <c r="A705" s="272"/>
      <c r="B705" s="272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</row>
    <row r="706" spans="1:26" ht="12.75" customHeight="1" x14ac:dyDescent="0.2">
      <c r="A706" s="272"/>
      <c r="B706" s="272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</row>
    <row r="707" spans="1:26" ht="12.75" customHeight="1" x14ac:dyDescent="0.2">
      <c r="A707" s="272"/>
      <c r="B707" s="272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</row>
    <row r="708" spans="1:26" ht="12.75" customHeight="1" x14ac:dyDescent="0.2">
      <c r="A708" s="272"/>
      <c r="B708" s="272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</row>
    <row r="709" spans="1:26" ht="12.75" customHeight="1" x14ac:dyDescent="0.2">
      <c r="A709" s="272"/>
      <c r="B709" s="272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</row>
    <row r="710" spans="1:26" ht="12.75" customHeight="1" x14ac:dyDescent="0.2">
      <c r="A710" s="272"/>
      <c r="B710" s="272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</row>
    <row r="711" spans="1:26" ht="12.75" customHeight="1" x14ac:dyDescent="0.2">
      <c r="A711" s="272"/>
      <c r="B711" s="272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</row>
    <row r="712" spans="1:26" ht="12.75" customHeight="1" x14ac:dyDescent="0.2">
      <c r="A712" s="272"/>
      <c r="B712" s="272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</row>
    <row r="713" spans="1:26" ht="12.75" customHeight="1" x14ac:dyDescent="0.2">
      <c r="A713" s="272"/>
      <c r="B713" s="272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</row>
    <row r="714" spans="1:26" ht="12.75" customHeight="1" x14ac:dyDescent="0.2">
      <c r="A714" s="272"/>
      <c r="B714" s="272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</row>
    <row r="715" spans="1:26" ht="12.75" customHeight="1" x14ac:dyDescent="0.2">
      <c r="A715" s="272"/>
      <c r="B715" s="272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</row>
    <row r="716" spans="1:26" ht="12.75" customHeight="1" x14ac:dyDescent="0.2">
      <c r="A716" s="272"/>
      <c r="B716" s="272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</row>
    <row r="717" spans="1:26" ht="12.75" customHeight="1" x14ac:dyDescent="0.2">
      <c r="A717" s="272"/>
      <c r="B717" s="272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</row>
    <row r="718" spans="1:26" ht="12.75" customHeight="1" x14ac:dyDescent="0.2">
      <c r="A718" s="272"/>
      <c r="B718" s="272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</row>
    <row r="719" spans="1:26" ht="12.75" customHeight="1" x14ac:dyDescent="0.2">
      <c r="A719" s="272"/>
      <c r="B719" s="272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</row>
    <row r="720" spans="1:26" ht="12.75" customHeight="1" x14ac:dyDescent="0.2">
      <c r="A720" s="272"/>
      <c r="B720" s="272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</row>
    <row r="721" spans="1:26" ht="12.75" customHeight="1" x14ac:dyDescent="0.2">
      <c r="A721" s="272"/>
      <c r="B721" s="272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</row>
    <row r="722" spans="1:26" ht="12.75" customHeight="1" x14ac:dyDescent="0.2">
      <c r="A722" s="272"/>
      <c r="B722" s="272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</row>
    <row r="723" spans="1:26" ht="12.75" customHeight="1" x14ac:dyDescent="0.2">
      <c r="A723" s="272"/>
      <c r="B723" s="272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</row>
    <row r="724" spans="1:26" ht="12.75" customHeight="1" x14ac:dyDescent="0.2">
      <c r="A724" s="272"/>
      <c r="B724" s="272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</row>
    <row r="725" spans="1:26" ht="12.75" customHeight="1" x14ac:dyDescent="0.2">
      <c r="A725" s="272"/>
      <c r="B725" s="272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</row>
    <row r="726" spans="1:26" ht="12.75" customHeight="1" x14ac:dyDescent="0.2">
      <c r="A726" s="272"/>
      <c r="B726" s="272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</row>
    <row r="727" spans="1:26" ht="12.75" customHeight="1" x14ac:dyDescent="0.2">
      <c r="A727" s="272"/>
      <c r="B727" s="272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</row>
    <row r="728" spans="1:26" ht="12.75" customHeight="1" x14ac:dyDescent="0.2">
      <c r="A728" s="272"/>
      <c r="B728" s="272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</row>
    <row r="729" spans="1:26" ht="12.75" customHeight="1" x14ac:dyDescent="0.2">
      <c r="A729" s="272"/>
      <c r="B729" s="272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</row>
    <row r="730" spans="1:26" ht="12.75" customHeight="1" x14ac:dyDescent="0.2">
      <c r="A730" s="272"/>
      <c r="B730" s="272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</row>
    <row r="731" spans="1:26" ht="12.75" customHeight="1" x14ac:dyDescent="0.2">
      <c r="A731" s="272"/>
      <c r="B731" s="272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</row>
    <row r="732" spans="1:26" ht="12.75" customHeight="1" x14ac:dyDescent="0.2">
      <c r="A732" s="272"/>
      <c r="B732" s="272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</row>
    <row r="733" spans="1:26" ht="12.75" customHeight="1" x14ac:dyDescent="0.2">
      <c r="A733" s="272"/>
      <c r="B733" s="272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</row>
    <row r="734" spans="1:26" ht="12.75" customHeight="1" x14ac:dyDescent="0.2">
      <c r="A734" s="272"/>
      <c r="B734" s="272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</row>
    <row r="735" spans="1:26" ht="12.75" customHeight="1" x14ac:dyDescent="0.2">
      <c r="A735" s="272"/>
      <c r="B735" s="272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</row>
    <row r="736" spans="1:26" ht="12.75" customHeight="1" x14ac:dyDescent="0.2">
      <c r="A736" s="272"/>
      <c r="B736" s="272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</row>
    <row r="737" spans="1:26" ht="12.75" customHeight="1" x14ac:dyDescent="0.2">
      <c r="A737" s="272"/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</row>
    <row r="738" spans="1:26" ht="12.75" customHeight="1" x14ac:dyDescent="0.2">
      <c r="A738" s="272"/>
      <c r="B738" s="272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</row>
    <row r="739" spans="1:26" ht="12.75" customHeight="1" x14ac:dyDescent="0.2">
      <c r="A739" s="272"/>
      <c r="B739" s="272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</row>
    <row r="740" spans="1:26" ht="12.75" customHeight="1" x14ac:dyDescent="0.2">
      <c r="A740" s="272"/>
      <c r="B740" s="272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</row>
    <row r="741" spans="1:26" ht="12.75" customHeight="1" x14ac:dyDescent="0.2">
      <c r="A741" s="272"/>
      <c r="B741" s="272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</row>
    <row r="742" spans="1:26" ht="12.75" customHeight="1" x14ac:dyDescent="0.2">
      <c r="A742" s="272"/>
      <c r="B742" s="272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</row>
    <row r="743" spans="1:26" ht="12.75" customHeight="1" x14ac:dyDescent="0.2">
      <c r="A743" s="272"/>
      <c r="B743" s="272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</row>
    <row r="744" spans="1:26" ht="12.75" customHeight="1" x14ac:dyDescent="0.2">
      <c r="A744" s="272"/>
      <c r="B744" s="272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</row>
    <row r="745" spans="1:26" ht="12.75" customHeight="1" x14ac:dyDescent="0.2">
      <c r="A745" s="272"/>
      <c r="B745" s="272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</row>
    <row r="746" spans="1:26" ht="12.75" customHeight="1" x14ac:dyDescent="0.2">
      <c r="A746" s="272"/>
      <c r="B746" s="272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</row>
    <row r="747" spans="1:26" ht="12.75" customHeight="1" x14ac:dyDescent="0.2">
      <c r="A747" s="272"/>
      <c r="B747" s="272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</row>
    <row r="748" spans="1:26" ht="12.75" customHeight="1" x14ac:dyDescent="0.2">
      <c r="A748" s="272"/>
      <c r="B748" s="272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</row>
    <row r="749" spans="1:26" ht="12.75" customHeight="1" x14ac:dyDescent="0.2">
      <c r="A749" s="272"/>
      <c r="B749" s="272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</row>
    <row r="750" spans="1:26" ht="12.75" customHeight="1" x14ac:dyDescent="0.2">
      <c r="A750" s="272"/>
      <c r="B750" s="272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</row>
    <row r="751" spans="1:26" ht="12.75" customHeight="1" x14ac:dyDescent="0.2">
      <c r="A751" s="272"/>
      <c r="B751" s="272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</row>
    <row r="752" spans="1:26" ht="12.75" customHeight="1" x14ac:dyDescent="0.2">
      <c r="A752" s="272"/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</row>
    <row r="753" spans="1:26" ht="12.75" customHeight="1" x14ac:dyDescent="0.2">
      <c r="A753" s="272"/>
      <c r="B753" s="272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</row>
    <row r="754" spans="1:26" ht="12.75" customHeight="1" x14ac:dyDescent="0.2">
      <c r="A754" s="272"/>
      <c r="B754" s="272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</row>
    <row r="755" spans="1:26" ht="12.75" customHeight="1" x14ac:dyDescent="0.2">
      <c r="A755" s="272"/>
      <c r="B755" s="272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</row>
    <row r="756" spans="1:26" ht="12.75" customHeight="1" x14ac:dyDescent="0.2">
      <c r="A756" s="272"/>
      <c r="B756" s="272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</row>
    <row r="757" spans="1:26" ht="12.75" customHeight="1" x14ac:dyDescent="0.2">
      <c r="A757" s="272"/>
      <c r="B757" s="272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</row>
    <row r="758" spans="1:26" ht="12.75" customHeight="1" x14ac:dyDescent="0.2">
      <c r="A758" s="272"/>
      <c r="B758" s="272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</row>
    <row r="759" spans="1:26" ht="12.75" customHeight="1" x14ac:dyDescent="0.2">
      <c r="A759" s="272"/>
      <c r="B759" s="272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</row>
    <row r="760" spans="1:26" ht="12.75" customHeight="1" x14ac:dyDescent="0.2">
      <c r="A760" s="272"/>
      <c r="B760" s="272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</row>
    <row r="761" spans="1:26" ht="12.75" customHeight="1" x14ac:dyDescent="0.2">
      <c r="A761" s="272"/>
      <c r="B761" s="272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</row>
    <row r="762" spans="1:26" ht="12.75" customHeight="1" x14ac:dyDescent="0.2">
      <c r="A762" s="272"/>
      <c r="B762" s="272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</row>
    <row r="763" spans="1:26" ht="12.75" customHeight="1" x14ac:dyDescent="0.2">
      <c r="A763" s="272"/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</row>
    <row r="764" spans="1:26" ht="12.75" customHeight="1" x14ac:dyDescent="0.2">
      <c r="A764" s="272"/>
      <c r="B764" s="272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</row>
    <row r="765" spans="1:26" ht="12.75" customHeight="1" x14ac:dyDescent="0.2">
      <c r="A765" s="272"/>
      <c r="B765" s="272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</row>
    <row r="766" spans="1:26" ht="12.75" customHeight="1" x14ac:dyDescent="0.2">
      <c r="A766" s="272"/>
      <c r="B766" s="272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</row>
    <row r="767" spans="1:26" ht="12.75" customHeight="1" x14ac:dyDescent="0.2">
      <c r="A767" s="272"/>
      <c r="B767" s="272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</row>
    <row r="768" spans="1:26" ht="12.75" customHeight="1" x14ac:dyDescent="0.2">
      <c r="A768" s="272"/>
      <c r="B768" s="272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</row>
    <row r="769" spans="1:26" ht="12.75" customHeight="1" x14ac:dyDescent="0.2">
      <c r="A769" s="272"/>
      <c r="B769" s="272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</row>
    <row r="770" spans="1:26" ht="12.75" customHeight="1" x14ac:dyDescent="0.2">
      <c r="A770" s="272"/>
      <c r="B770" s="272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</row>
    <row r="771" spans="1:26" ht="12.75" customHeight="1" x14ac:dyDescent="0.2">
      <c r="A771" s="272"/>
      <c r="B771" s="272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</row>
    <row r="772" spans="1:26" ht="12.75" customHeight="1" x14ac:dyDescent="0.2">
      <c r="A772" s="272"/>
      <c r="B772" s="272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</row>
    <row r="773" spans="1:26" ht="12.75" customHeight="1" x14ac:dyDescent="0.2">
      <c r="A773" s="272"/>
      <c r="B773" s="272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</row>
    <row r="774" spans="1:26" ht="12.75" customHeight="1" x14ac:dyDescent="0.2">
      <c r="A774" s="272"/>
      <c r="B774" s="272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</row>
    <row r="775" spans="1:26" ht="12.75" customHeight="1" x14ac:dyDescent="0.2">
      <c r="A775" s="272"/>
      <c r="B775" s="272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</row>
    <row r="776" spans="1:26" ht="12.75" customHeight="1" x14ac:dyDescent="0.2">
      <c r="A776" s="272"/>
      <c r="B776" s="272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</row>
    <row r="777" spans="1:26" ht="12.75" customHeight="1" x14ac:dyDescent="0.2">
      <c r="A777" s="272"/>
      <c r="B777" s="272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</row>
    <row r="778" spans="1:26" ht="12.75" customHeight="1" x14ac:dyDescent="0.2">
      <c r="A778" s="272"/>
      <c r="B778" s="272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</row>
    <row r="779" spans="1:26" ht="12.75" customHeight="1" x14ac:dyDescent="0.2">
      <c r="A779" s="272"/>
      <c r="B779" s="272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</row>
    <row r="780" spans="1:26" ht="12.75" customHeight="1" x14ac:dyDescent="0.2">
      <c r="A780" s="272"/>
      <c r="B780" s="272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</row>
    <row r="781" spans="1:26" ht="12.75" customHeight="1" x14ac:dyDescent="0.2">
      <c r="A781" s="272"/>
      <c r="B781" s="272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</row>
    <row r="782" spans="1:26" ht="12.75" customHeight="1" x14ac:dyDescent="0.2">
      <c r="A782" s="272"/>
      <c r="B782" s="272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</row>
    <row r="783" spans="1:26" ht="12.75" customHeight="1" x14ac:dyDescent="0.2">
      <c r="A783" s="272"/>
      <c r="B783" s="272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</row>
    <row r="784" spans="1:26" ht="12.75" customHeight="1" x14ac:dyDescent="0.2">
      <c r="A784" s="272"/>
      <c r="B784" s="272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</row>
    <row r="785" spans="1:26" ht="12.75" customHeight="1" x14ac:dyDescent="0.2">
      <c r="A785" s="272"/>
      <c r="B785" s="272"/>
      <c r="C785" s="272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</row>
    <row r="786" spans="1:26" ht="12.75" customHeight="1" x14ac:dyDescent="0.2">
      <c r="A786" s="272"/>
      <c r="B786" s="272"/>
      <c r="C786" s="272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</row>
    <row r="787" spans="1:26" ht="12.75" customHeight="1" x14ac:dyDescent="0.2">
      <c r="A787" s="272"/>
      <c r="B787" s="272"/>
      <c r="C787" s="272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</row>
    <row r="788" spans="1:26" ht="12.75" customHeight="1" x14ac:dyDescent="0.2">
      <c r="A788" s="272"/>
      <c r="B788" s="272"/>
      <c r="C788" s="272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</row>
    <row r="789" spans="1:26" ht="12.75" customHeight="1" x14ac:dyDescent="0.2">
      <c r="A789" s="272"/>
      <c r="B789" s="272"/>
      <c r="C789" s="272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</row>
    <row r="790" spans="1:26" ht="12.75" customHeight="1" x14ac:dyDescent="0.2">
      <c r="A790" s="272"/>
      <c r="B790" s="272"/>
      <c r="C790" s="272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</row>
    <row r="791" spans="1:26" ht="12.75" customHeight="1" x14ac:dyDescent="0.2">
      <c r="A791" s="272"/>
      <c r="B791" s="272"/>
      <c r="C791" s="272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</row>
    <row r="792" spans="1:26" ht="12.75" customHeight="1" x14ac:dyDescent="0.2">
      <c r="A792" s="272"/>
      <c r="B792" s="272"/>
      <c r="C792" s="272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</row>
    <row r="793" spans="1:26" ht="12.75" customHeight="1" x14ac:dyDescent="0.2">
      <c r="A793" s="272"/>
      <c r="B793" s="272"/>
      <c r="C793" s="272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</row>
    <row r="794" spans="1:26" ht="12.75" customHeight="1" x14ac:dyDescent="0.2">
      <c r="A794" s="272"/>
      <c r="B794" s="272"/>
      <c r="C794" s="272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</row>
    <row r="795" spans="1:26" ht="12.75" customHeight="1" x14ac:dyDescent="0.2">
      <c r="A795" s="272"/>
      <c r="B795" s="272"/>
      <c r="C795" s="272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</row>
    <row r="796" spans="1:26" ht="12.75" customHeight="1" x14ac:dyDescent="0.2">
      <c r="A796" s="272"/>
      <c r="B796" s="272"/>
      <c r="C796" s="272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</row>
    <row r="797" spans="1:26" ht="12.75" customHeight="1" x14ac:dyDescent="0.2">
      <c r="A797" s="272"/>
      <c r="B797" s="272"/>
      <c r="C797" s="272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</row>
    <row r="798" spans="1:26" ht="12.75" customHeight="1" x14ac:dyDescent="0.2">
      <c r="A798" s="272"/>
      <c r="B798" s="272"/>
      <c r="C798" s="272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</row>
    <row r="799" spans="1:26" ht="12.75" customHeight="1" x14ac:dyDescent="0.2">
      <c r="A799" s="272"/>
      <c r="B799" s="272"/>
      <c r="C799" s="272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</row>
    <row r="800" spans="1:26" ht="12.75" customHeight="1" x14ac:dyDescent="0.2">
      <c r="A800" s="272"/>
      <c r="B800" s="272"/>
      <c r="C800" s="272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</row>
    <row r="801" spans="1:26" ht="12.75" customHeight="1" x14ac:dyDescent="0.2">
      <c r="A801" s="272"/>
      <c r="B801" s="272"/>
      <c r="C801" s="272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</row>
    <row r="802" spans="1:26" ht="12.75" customHeight="1" x14ac:dyDescent="0.2">
      <c r="A802" s="272"/>
      <c r="B802" s="272"/>
      <c r="C802" s="272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</row>
    <row r="803" spans="1:26" ht="12.75" customHeight="1" x14ac:dyDescent="0.2">
      <c r="A803" s="272"/>
      <c r="B803" s="272"/>
      <c r="C803" s="272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</row>
    <row r="804" spans="1:26" ht="12.75" customHeight="1" x14ac:dyDescent="0.2">
      <c r="A804" s="272"/>
      <c r="B804" s="272"/>
      <c r="C804" s="272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</row>
    <row r="805" spans="1:26" ht="12.75" customHeight="1" x14ac:dyDescent="0.2">
      <c r="A805" s="272"/>
      <c r="B805" s="272"/>
      <c r="C805" s="272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</row>
    <row r="806" spans="1:26" ht="12.75" customHeight="1" x14ac:dyDescent="0.2">
      <c r="A806" s="272"/>
      <c r="B806" s="272"/>
      <c r="C806" s="272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</row>
    <row r="807" spans="1:26" ht="12.75" customHeight="1" x14ac:dyDescent="0.2">
      <c r="A807" s="272"/>
      <c r="B807" s="272"/>
      <c r="C807" s="272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</row>
    <row r="808" spans="1:26" ht="12.75" customHeight="1" x14ac:dyDescent="0.2">
      <c r="A808" s="272"/>
      <c r="B808" s="272"/>
      <c r="C808" s="272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</row>
    <row r="809" spans="1:26" ht="12.75" customHeight="1" x14ac:dyDescent="0.2">
      <c r="A809" s="272"/>
      <c r="B809" s="272"/>
      <c r="C809" s="272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</row>
    <row r="810" spans="1:26" ht="12.75" customHeight="1" x14ac:dyDescent="0.2">
      <c r="A810" s="272"/>
      <c r="B810" s="272"/>
      <c r="C810" s="272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</row>
    <row r="811" spans="1:26" ht="12.75" customHeight="1" x14ac:dyDescent="0.2">
      <c r="A811" s="272"/>
      <c r="B811" s="272"/>
      <c r="C811" s="272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</row>
    <row r="812" spans="1:26" ht="12.75" customHeight="1" x14ac:dyDescent="0.2">
      <c r="A812" s="272"/>
      <c r="B812" s="272"/>
      <c r="C812" s="272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</row>
    <row r="813" spans="1:26" ht="12.75" customHeight="1" x14ac:dyDescent="0.2">
      <c r="A813" s="272"/>
      <c r="B813" s="272"/>
      <c r="C813" s="272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</row>
    <row r="814" spans="1:26" ht="12.75" customHeight="1" x14ac:dyDescent="0.2">
      <c r="A814" s="272"/>
      <c r="B814" s="272"/>
      <c r="C814" s="272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</row>
    <row r="815" spans="1:26" ht="12.75" customHeight="1" x14ac:dyDescent="0.2">
      <c r="A815" s="272"/>
      <c r="B815" s="272"/>
      <c r="C815" s="272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</row>
    <row r="816" spans="1:26" ht="12.75" customHeight="1" x14ac:dyDescent="0.2">
      <c r="A816" s="272"/>
      <c r="B816" s="272"/>
      <c r="C816" s="272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</row>
    <row r="817" spans="1:26" ht="12.75" customHeight="1" x14ac:dyDescent="0.2">
      <c r="A817" s="272"/>
      <c r="B817" s="272"/>
      <c r="C817" s="272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</row>
    <row r="818" spans="1:26" ht="12.75" customHeight="1" x14ac:dyDescent="0.2">
      <c r="A818" s="272"/>
      <c r="B818" s="272"/>
      <c r="C818" s="272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</row>
    <row r="819" spans="1:26" ht="12.75" customHeight="1" x14ac:dyDescent="0.2">
      <c r="A819" s="272"/>
      <c r="B819" s="272"/>
      <c r="C819" s="272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</row>
    <row r="820" spans="1:26" ht="12.75" customHeight="1" x14ac:dyDescent="0.2">
      <c r="A820" s="272"/>
      <c r="B820" s="272"/>
      <c r="C820" s="272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</row>
    <row r="821" spans="1:26" ht="12.75" customHeight="1" x14ac:dyDescent="0.2">
      <c r="A821" s="272"/>
      <c r="B821" s="272"/>
      <c r="C821" s="272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</row>
    <row r="822" spans="1:26" ht="12.75" customHeight="1" x14ac:dyDescent="0.2">
      <c r="A822" s="272"/>
      <c r="B822" s="272"/>
      <c r="C822" s="272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</row>
    <row r="823" spans="1:26" ht="12.75" customHeight="1" x14ac:dyDescent="0.2">
      <c r="A823" s="272"/>
      <c r="B823" s="272"/>
      <c r="C823" s="272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</row>
    <row r="824" spans="1:26" ht="12.75" customHeight="1" x14ac:dyDescent="0.2">
      <c r="A824" s="272"/>
      <c r="B824" s="272"/>
      <c r="C824" s="272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</row>
    <row r="825" spans="1:26" ht="12.75" customHeight="1" x14ac:dyDescent="0.2">
      <c r="A825" s="272"/>
      <c r="B825" s="272"/>
      <c r="C825" s="272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</row>
    <row r="826" spans="1:26" ht="12.75" customHeight="1" x14ac:dyDescent="0.2">
      <c r="A826" s="272"/>
      <c r="B826" s="272"/>
      <c r="C826" s="272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</row>
    <row r="827" spans="1:26" ht="12.75" customHeight="1" x14ac:dyDescent="0.2">
      <c r="A827" s="272"/>
      <c r="B827" s="272"/>
      <c r="C827" s="272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</row>
    <row r="828" spans="1:26" ht="12.75" customHeight="1" x14ac:dyDescent="0.2">
      <c r="A828" s="272"/>
      <c r="B828" s="272"/>
      <c r="C828" s="272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</row>
    <row r="829" spans="1:26" ht="12.75" customHeight="1" x14ac:dyDescent="0.2">
      <c r="A829" s="272"/>
      <c r="B829" s="272"/>
      <c r="C829" s="272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</row>
    <row r="830" spans="1:26" ht="12.75" customHeight="1" x14ac:dyDescent="0.2">
      <c r="A830" s="272"/>
      <c r="B830" s="272"/>
      <c r="C830" s="272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</row>
    <row r="831" spans="1:26" ht="12.75" customHeight="1" x14ac:dyDescent="0.2">
      <c r="A831" s="272"/>
      <c r="B831" s="272"/>
      <c r="C831" s="272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</row>
    <row r="832" spans="1:26" ht="12.75" customHeight="1" x14ac:dyDescent="0.2">
      <c r="A832" s="272"/>
      <c r="B832" s="272"/>
      <c r="C832" s="272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</row>
    <row r="833" spans="1:26" ht="12.75" customHeight="1" x14ac:dyDescent="0.2">
      <c r="A833" s="272"/>
      <c r="B833" s="272"/>
      <c r="C833" s="272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</row>
    <row r="834" spans="1:26" ht="12.75" customHeight="1" x14ac:dyDescent="0.2">
      <c r="A834" s="272"/>
      <c r="B834" s="272"/>
      <c r="C834" s="272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</row>
    <row r="835" spans="1:26" ht="12.75" customHeight="1" x14ac:dyDescent="0.2">
      <c r="A835" s="272"/>
      <c r="B835" s="272"/>
      <c r="C835" s="272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</row>
    <row r="836" spans="1:26" ht="12.75" customHeight="1" x14ac:dyDescent="0.2">
      <c r="A836" s="272"/>
      <c r="B836" s="272"/>
      <c r="C836" s="272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</row>
    <row r="837" spans="1:26" ht="12.75" customHeight="1" x14ac:dyDescent="0.2">
      <c r="A837" s="272"/>
      <c r="B837" s="272"/>
      <c r="C837" s="272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</row>
    <row r="838" spans="1:26" ht="12.75" customHeight="1" x14ac:dyDescent="0.2">
      <c r="A838" s="272"/>
      <c r="B838" s="272"/>
      <c r="C838" s="272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</row>
    <row r="839" spans="1:26" ht="12.75" customHeight="1" x14ac:dyDescent="0.2">
      <c r="A839" s="272"/>
      <c r="B839" s="272"/>
      <c r="C839" s="272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</row>
    <row r="840" spans="1:26" ht="12.75" customHeight="1" x14ac:dyDescent="0.2">
      <c r="A840" s="272"/>
      <c r="B840" s="272"/>
      <c r="C840" s="272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</row>
    <row r="841" spans="1:26" ht="12.75" customHeight="1" x14ac:dyDescent="0.2">
      <c r="A841" s="272"/>
      <c r="B841" s="272"/>
      <c r="C841" s="272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</row>
    <row r="842" spans="1:26" ht="12.75" customHeight="1" x14ac:dyDescent="0.2">
      <c r="A842" s="272"/>
      <c r="B842" s="272"/>
      <c r="C842" s="272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</row>
    <row r="843" spans="1:26" ht="12.75" customHeight="1" x14ac:dyDescent="0.2">
      <c r="A843" s="272"/>
      <c r="B843" s="272"/>
      <c r="C843" s="272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</row>
    <row r="844" spans="1:26" ht="12.75" customHeight="1" x14ac:dyDescent="0.2">
      <c r="A844" s="272"/>
      <c r="B844" s="272"/>
      <c r="C844" s="272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</row>
    <row r="845" spans="1:26" ht="12.75" customHeight="1" x14ac:dyDescent="0.2">
      <c r="A845" s="272"/>
      <c r="B845" s="272"/>
      <c r="C845" s="272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</row>
    <row r="846" spans="1:26" ht="12.75" customHeight="1" x14ac:dyDescent="0.2">
      <c r="A846" s="272"/>
      <c r="B846" s="272"/>
      <c r="C846" s="272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</row>
    <row r="847" spans="1:26" ht="12.75" customHeight="1" x14ac:dyDescent="0.2">
      <c r="A847" s="272"/>
      <c r="B847" s="272"/>
      <c r="C847" s="272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</row>
    <row r="848" spans="1:26" ht="12.75" customHeight="1" x14ac:dyDescent="0.2">
      <c r="A848" s="272"/>
      <c r="B848" s="272"/>
      <c r="C848" s="272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</row>
    <row r="849" spans="1:26" ht="12.75" customHeight="1" x14ac:dyDescent="0.2">
      <c r="A849" s="272"/>
      <c r="B849" s="272"/>
      <c r="C849" s="272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</row>
    <row r="850" spans="1:26" ht="12.75" customHeight="1" x14ac:dyDescent="0.2">
      <c r="A850" s="272"/>
      <c r="B850" s="272"/>
      <c r="C850" s="272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</row>
    <row r="851" spans="1:26" ht="12.75" customHeight="1" x14ac:dyDescent="0.2">
      <c r="A851" s="272"/>
      <c r="B851" s="272"/>
      <c r="C851" s="272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</row>
    <row r="852" spans="1:26" ht="12.75" customHeight="1" x14ac:dyDescent="0.2">
      <c r="A852" s="272"/>
      <c r="B852" s="272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</row>
    <row r="853" spans="1:26" ht="12.75" customHeight="1" x14ac:dyDescent="0.2">
      <c r="A853" s="272"/>
      <c r="B853" s="272"/>
      <c r="C853" s="272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</row>
    <row r="854" spans="1:26" ht="12.75" customHeight="1" x14ac:dyDescent="0.2">
      <c r="A854" s="272"/>
      <c r="B854" s="272"/>
      <c r="C854" s="272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</row>
    <row r="855" spans="1:26" ht="12.75" customHeight="1" x14ac:dyDescent="0.2">
      <c r="A855" s="272"/>
      <c r="B855" s="272"/>
      <c r="C855" s="272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</row>
    <row r="856" spans="1:26" ht="12.75" customHeight="1" x14ac:dyDescent="0.2">
      <c r="A856" s="272"/>
      <c r="B856" s="272"/>
      <c r="C856" s="272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</row>
    <row r="857" spans="1:26" ht="12.75" customHeight="1" x14ac:dyDescent="0.2">
      <c r="A857" s="272"/>
      <c r="B857" s="272"/>
      <c r="C857" s="272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</row>
    <row r="858" spans="1:26" ht="12.75" customHeight="1" x14ac:dyDescent="0.2">
      <c r="A858" s="272"/>
      <c r="B858" s="272"/>
      <c r="C858" s="272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</row>
    <row r="859" spans="1:26" ht="12.75" customHeight="1" x14ac:dyDescent="0.2">
      <c r="A859" s="272"/>
      <c r="B859" s="272"/>
      <c r="C859" s="272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</row>
    <row r="860" spans="1:26" ht="12.75" customHeight="1" x14ac:dyDescent="0.2">
      <c r="A860" s="272"/>
      <c r="B860" s="272"/>
      <c r="C860" s="272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</row>
    <row r="861" spans="1:26" ht="12.75" customHeight="1" x14ac:dyDescent="0.2">
      <c r="A861" s="272"/>
      <c r="B861" s="272"/>
      <c r="C861" s="272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</row>
    <row r="862" spans="1:26" ht="12.75" customHeight="1" x14ac:dyDescent="0.2">
      <c r="A862" s="272"/>
      <c r="B862" s="272"/>
      <c r="C862" s="272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</row>
    <row r="863" spans="1:26" ht="12.75" customHeight="1" x14ac:dyDescent="0.2">
      <c r="A863" s="272"/>
      <c r="B863" s="272"/>
      <c r="C863" s="272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</row>
    <row r="864" spans="1:26" ht="12.75" customHeight="1" x14ac:dyDescent="0.2">
      <c r="A864" s="272"/>
      <c r="B864" s="272"/>
      <c r="C864" s="272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</row>
    <row r="865" spans="1:26" ht="12.75" customHeight="1" x14ac:dyDescent="0.2">
      <c r="A865" s="272"/>
      <c r="B865" s="272"/>
      <c r="C865" s="272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</row>
    <row r="866" spans="1:26" ht="12.75" customHeight="1" x14ac:dyDescent="0.2">
      <c r="A866" s="272"/>
      <c r="B866" s="272"/>
      <c r="C866" s="272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</row>
    <row r="867" spans="1:26" ht="12.75" customHeight="1" x14ac:dyDescent="0.2">
      <c r="A867" s="272"/>
      <c r="B867" s="272"/>
      <c r="C867" s="272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</row>
    <row r="868" spans="1:26" ht="12.75" customHeight="1" x14ac:dyDescent="0.2">
      <c r="A868" s="272"/>
      <c r="B868" s="272"/>
      <c r="C868" s="272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</row>
    <row r="869" spans="1:26" ht="12.75" customHeight="1" x14ac:dyDescent="0.2">
      <c r="A869" s="272"/>
      <c r="B869" s="272"/>
      <c r="C869" s="272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</row>
    <row r="870" spans="1:26" ht="12.75" customHeight="1" x14ac:dyDescent="0.2">
      <c r="A870" s="272"/>
      <c r="B870" s="272"/>
      <c r="C870" s="272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</row>
    <row r="871" spans="1:26" ht="12.75" customHeight="1" x14ac:dyDescent="0.2">
      <c r="A871" s="272"/>
      <c r="B871" s="272"/>
      <c r="C871" s="272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</row>
    <row r="872" spans="1:26" ht="12.75" customHeight="1" x14ac:dyDescent="0.2">
      <c r="A872" s="272"/>
      <c r="B872" s="272"/>
      <c r="C872" s="272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</row>
    <row r="873" spans="1:26" ht="12.75" customHeight="1" x14ac:dyDescent="0.2">
      <c r="A873" s="272"/>
      <c r="B873" s="272"/>
      <c r="C873" s="272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</row>
    <row r="874" spans="1:26" ht="12.75" customHeight="1" x14ac:dyDescent="0.2">
      <c r="A874" s="272"/>
      <c r="B874" s="272"/>
      <c r="C874" s="272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</row>
    <row r="875" spans="1:26" ht="12.75" customHeight="1" x14ac:dyDescent="0.2">
      <c r="A875" s="272"/>
      <c r="B875" s="272"/>
      <c r="C875" s="272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</row>
    <row r="876" spans="1:26" ht="12.75" customHeight="1" x14ac:dyDescent="0.2">
      <c r="A876" s="272"/>
      <c r="B876" s="272"/>
      <c r="C876" s="272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</row>
    <row r="877" spans="1:26" ht="12.75" customHeight="1" x14ac:dyDescent="0.2">
      <c r="A877" s="272"/>
      <c r="B877" s="272"/>
      <c r="C877" s="272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</row>
    <row r="878" spans="1:26" ht="12.75" customHeight="1" x14ac:dyDescent="0.2">
      <c r="A878" s="272"/>
      <c r="B878" s="272"/>
      <c r="C878" s="272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</row>
    <row r="879" spans="1:26" ht="12.75" customHeight="1" x14ac:dyDescent="0.2">
      <c r="A879" s="272"/>
      <c r="B879" s="272"/>
      <c r="C879" s="272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</row>
    <row r="880" spans="1:26" ht="12.75" customHeight="1" x14ac:dyDescent="0.2">
      <c r="A880" s="272"/>
      <c r="B880" s="272"/>
      <c r="C880" s="272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</row>
    <row r="881" spans="1:26" ht="12.75" customHeight="1" x14ac:dyDescent="0.2">
      <c r="A881" s="272"/>
      <c r="B881" s="272"/>
      <c r="C881" s="272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</row>
    <row r="882" spans="1:26" ht="12.75" customHeight="1" x14ac:dyDescent="0.2">
      <c r="A882" s="272"/>
      <c r="B882" s="272"/>
      <c r="C882" s="272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</row>
    <row r="883" spans="1:26" ht="12.75" customHeight="1" x14ac:dyDescent="0.2">
      <c r="A883" s="272"/>
      <c r="B883" s="272"/>
      <c r="C883" s="272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</row>
    <row r="884" spans="1:26" ht="12.75" customHeight="1" x14ac:dyDescent="0.2">
      <c r="A884" s="272"/>
      <c r="B884" s="272"/>
      <c r="C884" s="272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</row>
    <row r="885" spans="1:26" ht="12.75" customHeight="1" x14ac:dyDescent="0.2">
      <c r="A885" s="272"/>
      <c r="B885" s="272"/>
      <c r="C885" s="272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</row>
    <row r="886" spans="1:26" ht="12.75" customHeight="1" x14ac:dyDescent="0.2">
      <c r="A886" s="272"/>
      <c r="B886" s="272"/>
      <c r="C886" s="272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</row>
    <row r="887" spans="1:26" ht="12.75" customHeight="1" x14ac:dyDescent="0.2">
      <c r="A887" s="272"/>
      <c r="B887" s="272"/>
      <c r="C887" s="272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</row>
    <row r="888" spans="1:26" ht="12.75" customHeight="1" x14ac:dyDescent="0.2">
      <c r="A888" s="272"/>
      <c r="B888" s="272"/>
      <c r="C888" s="272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</row>
    <row r="889" spans="1:26" ht="12.75" customHeight="1" x14ac:dyDescent="0.2">
      <c r="A889" s="272"/>
      <c r="B889" s="272"/>
      <c r="C889" s="272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</row>
    <row r="890" spans="1:26" ht="12.75" customHeight="1" x14ac:dyDescent="0.2">
      <c r="A890" s="272"/>
      <c r="B890" s="272"/>
      <c r="C890" s="272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</row>
    <row r="891" spans="1:26" ht="12.75" customHeight="1" x14ac:dyDescent="0.2">
      <c r="A891" s="272"/>
      <c r="B891" s="272"/>
      <c r="C891" s="272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</row>
    <row r="892" spans="1:26" ht="12.75" customHeight="1" x14ac:dyDescent="0.2">
      <c r="A892" s="272"/>
      <c r="B892" s="272"/>
      <c r="C892" s="272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</row>
    <row r="893" spans="1:26" ht="12.75" customHeight="1" x14ac:dyDescent="0.2">
      <c r="A893" s="272"/>
      <c r="B893" s="272"/>
      <c r="C893" s="272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</row>
    <row r="894" spans="1:26" ht="12.75" customHeight="1" x14ac:dyDescent="0.2">
      <c r="A894" s="272"/>
      <c r="B894" s="272"/>
      <c r="C894" s="272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</row>
    <row r="895" spans="1:26" ht="12.75" customHeight="1" x14ac:dyDescent="0.2">
      <c r="A895" s="272"/>
      <c r="B895" s="272"/>
      <c r="C895" s="272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</row>
    <row r="896" spans="1:26" ht="12.75" customHeight="1" x14ac:dyDescent="0.2">
      <c r="A896" s="272"/>
      <c r="B896" s="272"/>
      <c r="C896" s="272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</row>
    <row r="897" spans="1:26" ht="12.75" customHeight="1" x14ac:dyDescent="0.2">
      <c r="A897" s="272"/>
      <c r="B897" s="272"/>
      <c r="C897" s="272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</row>
    <row r="898" spans="1:26" ht="12.75" customHeight="1" x14ac:dyDescent="0.2">
      <c r="A898" s="272"/>
      <c r="B898" s="272"/>
      <c r="C898" s="272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</row>
    <row r="899" spans="1:26" ht="12.75" customHeight="1" x14ac:dyDescent="0.2">
      <c r="A899" s="272"/>
      <c r="B899" s="272"/>
      <c r="C899" s="272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</row>
    <row r="900" spans="1:26" ht="12.75" customHeight="1" x14ac:dyDescent="0.2">
      <c r="A900" s="272"/>
      <c r="B900" s="272"/>
      <c r="C900" s="272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</row>
    <row r="901" spans="1:26" ht="12.75" customHeight="1" x14ac:dyDescent="0.2">
      <c r="A901" s="272"/>
      <c r="B901" s="272"/>
      <c r="C901" s="272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</row>
    <row r="902" spans="1:26" ht="12.75" customHeight="1" x14ac:dyDescent="0.2">
      <c r="A902" s="272"/>
      <c r="B902" s="272"/>
      <c r="C902" s="272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</row>
    <row r="903" spans="1:26" ht="12.75" customHeight="1" x14ac:dyDescent="0.2">
      <c r="A903" s="272"/>
      <c r="B903" s="272"/>
      <c r="C903" s="272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</row>
    <row r="904" spans="1:26" ht="12.75" customHeight="1" x14ac:dyDescent="0.2">
      <c r="A904" s="272"/>
      <c r="B904" s="272"/>
      <c r="C904" s="272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</row>
    <row r="905" spans="1:26" ht="12.75" customHeight="1" x14ac:dyDescent="0.2">
      <c r="A905" s="272"/>
      <c r="B905" s="272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</row>
    <row r="906" spans="1:26" ht="12.75" customHeight="1" x14ac:dyDescent="0.2">
      <c r="A906" s="272"/>
      <c r="B906" s="272"/>
      <c r="C906" s="272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</row>
    <row r="907" spans="1:26" ht="12.75" customHeight="1" x14ac:dyDescent="0.2">
      <c r="A907" s="272"/>
      <c r="B907" s="272"/>
      <c r="C907" s="272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</row>
    <row r="908" spans="1:26" ht="12.75" customHeight="1" x14ac:dyDescent="0.2">
      <c r="A908" s="272"/>
      <c r="B908" s="272"/>
      <c r="C908" s="272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</row>
    <row r="909" spans="1:26" ht="12.75" customHeight="1" x14ac:dyDescent="0.2">
      <c r="A909" s="272"/>
      <c r="B909" s="272"/>
      <c r="C909" s="272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</row>
    <row r="910" spans="1:26" ht="12.75" customHeight="1" x14ac:dyDescent="0.2">
      <c r="A910" s="272"/>
      <c r="B910" s="272"/>
      <c r="C910" s="272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</row>
    <row r="911" spans="1:26" ht="12.75" customHeight="1" x14ac:dyDescent="0.2">
      <c r="A911" s="272"/>
      <c r="B911" s="272"/>
      <c r="C911" s="272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</row>
    <row r="912" spans="1:26" ht="12.75" customHeight="1" x14ac:dyDescent="0.2">
      <c r="A912" s="272"/>
      <c r="B912" s="272"/>
      <c r="C912" s="272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</row>
    <row r="913" spans="1:26" ht="12.75" customHeight="1" x14ac:dyDescent="0.2">
      <c r="A913" s="272"/>
      <c r="B913" s="272"/>
      <c r="C913" s="272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</row>
    <row r="914" spans="1:26" ht="12.75" customHeight="1" x14ac:dyDescent="0.2">
      <c r="A914" s="272"/>
      <c r="B914" s="272"/>
      <c r="C914" s="272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</row>
    <row r="915" spans="1:26" ht="12.75" customHeight="1" x14ac:dyDescent="0.2">
      <c r="A915" s="272"/>
      <c r="B915" s="272"/>
      <c r="C915" s="272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</row>
    <row r="916" spans="1:26" ht="12.75" customHeight="1" x14ac:dyDescent="0.2">
      <c r="A916" s="272"/>
      <c r="B916" s="272"/>
      <c r="C916" s="272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</row>
    <row r="917" spans="1:26" ht="12.75" customHeight="1" x14ac:dyDescent="0.2">
      <c r="A917" s="272"/>
      <c r="B917" s="272"/>
      <c r="C917" s="272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</row>
    <row r="918" spans="1:26" ht="12.75" customHeight="1" x14ac:dyDescent="0.2">
      <c r="A918" s="272"/>
      <c r="B918" s="272"/>
      <c r="C918" s="272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</row>
    <row r="919" spans="1:26" ht="12.75" customHeight="1" x14ac:dyDescent="0.2">
      <c r="A919" s="272"/>
      <c r="B919" s="272"/>
      <c r="C919" s="272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</row>
    <row r="920" spans="1:26" ht="12.75" customHeight="1" x14ac:dyDescent="0.2">
      <c r="A920" s="272"/>
      <c r="B920" s="272"/>
      <c r="C920" s="272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</row>
    <row r="921" spans="1:26" ht="12.75" customHeight="1" x14ac:dyDescent="0.2">
      <c r="A921" s="272"/>
      <c r="B921" s="272"/>
      <c r="C921" s="272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</row>
    <row r="922" spans="1:26" ht="12.75" customHeight="1" x14ac:dyDescent="0.2">
      <c r="A922" s="272"/>
      <c r="B922" s="272"/>
      <c r="C922" s="272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</row>
    <row r="923" spans="1:26" ht="12.75" customHeight="1" x14ac:dyDescent="0.2">
      <c r="A923" s="272"/>
      <c r="B923" s="272"/>
      <c r="C923" s="272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</row>
    <row r="924" spans="1:26" ht="12.75" customHeight="1" x14ac:dyDescent="0.2">
      <c r="A924" s="272"/>
      <c r="B924" s="272"/>
      <c r="C924" s="272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</row>
    <row r="925" spans="1:26" ht="12.75" customHeight="1" x14ac:dyDescent="0.2">
      <c r="A925" s="272"/>
      <c r="B925" s="272"/>
      <c r="C925" s="272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</row>
    <row r="926" spans="1:26" ht="12.75" customHeight="1" x14ac:dyDescent="0.2">
      <c r="A926" s="272"/>
      <c r="B926" s="272"/>
      <c r="C926" s="272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</row>
    <row r="927" spans="1:26" ht="12.75" customHeight="1" x14ac:dyDescent="0.2">
      <c r="A927" s="272"/>
      <c r="B927" s="272"/>
      <c r="C927" s="272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</row>
    <row r="928" spans="1:26" ht="12.75" customHeight="1" x14ac:dyDescent="0.2">
      <c r="A928" s="272"/>
      <c r="B928" s="272"/>
      <c r="C928" s="272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</row>
    <row r="929" spans="1:26" ht="12.75" customHeight="1" x14ac:dyDescent="0.2">
      <c r="A929" s="272"/>
      <c r="B929" s="272"/>
      <c r="C929" s="272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</row>
    <row r="930" spans="1:26" ht="12.75" customHeight="1" x14ac:dyDescent="0.2">
      <c r="A930" s="272"/>
      <c r="B930" s="272"/>
      <c r="C930" s="272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</row>
    <row r="931" spans="1:26" ht="12.75" customHeight="1" x14ac:dyDescent="0.2">
      <c r="A931" s="272"/>
      <c r="B931" s="272"/>
      <c r="C931" s="272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</row>
    <row r="932" spans="1:26" ht="12.75" customHeight="1" x14ac:dyDescent="0.2">
      <c r="A932" s="272"/>
      <c r="B932" s="272"/>
      <c r="C932" s="272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</row>
    <row r="933" spans="1:26" ht="12.75" customHeight="1" x14ac:dyDescent="0.2">
      <c r="A933" s="272"/>
      <c r="B933" s="272"/>
      <c r="C933" s="272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</row>
    <row r="934" spans="1:26" ht="12.75" customHeight="1" x14ac:dyDescent="0.2">
      <c r="A934" s="272"/>
      <c r="B934" s="272"/>
      <c r="C934" s="272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</row>
    <row r="935" spans="1:26" ht="12.75" customHeight="1" x14ac:dyDescent="0.2">
      <c r="A935" s="272"/>
      <c r="B935" s="272"/>
      <c r="C935" s="272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</row>
    <row r="936" spans="1:26" ht="12.75" customHeight="1" x14ac:dyDescent="0.2">
      <c r="A936" s="272"/>
      <c r="B936" s="272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</row>
    <row r="937" spans="1:26" ht="12.75" customHeight="1" x14ac:dyDescent="0.2">
      <c r="A937" s="272"/>
      <c r="B937" s="272"/>
      <c r="C937" s="272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</row>
    <row r="938" spans="1:26" ht="12.75" customHeight="1" x14ac:dyDescent="0.2">
      <c r="A938" s="272"/>
      <c r="B938" s="272"/>
      <c r="C938" s="272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</row>
    <row r="939" spans="1:26" ht="12.75" customHeight="1" x14ac:dyDescent="0.2">
      <c r="A939" s="272"/>
      <c r="B939" s="272"/>
      <c r="C939" s="272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</row>
    <row r="940" spans="1:26" ht="12.75" customHeight="1" x14ac:dyDescent="0.2">
      <c r="A940" s="272"/>
      <c r="B940" s="272"/>
      <c r="C940" s="272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</row>
    <row r="941" spans="1:26" ht="12.75" customHeight="1" x14ac:dyDescent="0.2">
      <c r="A941" s="272"/>
      <c r="B941" s="272"/>
      <c r="C941" s="272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</row>
    <row r="942" spans="1:26" ht="12.75" customHeight="1" x14ac:dyDescent="0.2">
      <c r="A942" s="272"/>
      <c r="B942" s="272"/>
      <c r="C942" s="272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</row>
    <row r="943" spans="1:26" ht="12.75" customHeight="1" x14ac:dyDescent="0.2">
      <c r="A943" s="272"/>
      <c r="B943" s="272"/>
      <c r="C943" s="272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</row>
    <row r="944" spans="1:26" ht="12.75" customHeight="1" x14ac:dyDescent="0.2">
      <c r="A944" s="272"/>
      <c r="B944" s="272"/>
      <c r="C944" s="272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</row>
    <row r="945" spans="1:26" ht="12.75" customHeight="1" x14ac:dyDescent="0.2">
      <c r="A945" s="272"/>
      <c r="B945" s="272"/>
      <c r="C945" s="272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</row>
    <row r="946" spans="1:26" ht="12.75" customHeight="1" x14ac:dyDescent="0.2">
      <c r="A946" s="272"/>
      <c r="B946" s="272"/>
      <c r="C946" s="272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</row>
    <row r="947" spans="1:26" ht="12.75" customHeight="1" x14ac:dyDescent="0.2">
      <c r="A947" s="272"/>
      <c r="B947" s="272"/>
      <c r="C947" s="272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</row>
    <row r="948" spans="1:26" ht="12.75" customHeight="1" x14ac:dyDescent="0.2">
      <c r="A948" s="272"/>
      <c r="B948" s="272"/>
      <c r="C948" s="272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</row>
    <row r="949" spans="1:26" ht="12.75" customHeight="1" x14ac:dyDescent="0.2">
      <c r="A949" s="272"/>
      <c r="B949" s="272"/>
      <c r="C949" s="272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</row>
    <row r="950" spans="1:26" ht="12.75" customHeight="1" x14ac:dyDescent="0.2">
      <c r="A950" s="272"/>
      <c r="B950" s="272"/>
      <c r="C950" s="272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</row>
    <row r="951" spans="1:26" ht="12.75" customHeight="1" x14ac:dyDescent="0.2">
      <c r="A951" s="272"/>
      <c r="B951" s="272"/>
      <c r="C951" s="272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</row>
    <row r="952" spans="1:26" ht="12.75" customHeight="1" x14ac:dyDescent="0.2">
      <c r="A952" s="272"/>
      <c r="B952" s="272"/>
      <c r="C952" s="272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</row>
    <row r="953" spans="1:26" ht="12.75" customHeight="1" x14ac:dyDescent="0.2">
      <c r="A953" s="272"/>
      <c r="B953" s="272"/>
      <c r="C953" s="272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</row>
    <row r="954" spans="1:26" ht="12.75" customHeight="1" x14ac:dyDescent="0.2">
      <c r="A954" s="272"/>
      <c r="B954" s="272"/>
      <c r="C954" s="272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</row>
    <row r="955" spans="1:26" ht="12.75" customHeight="1" x14ac:dyDescent="0.2">
      <c r="A955" s="272"/>
      <c r="B955" s="272"/>
      <c r="C955" s="272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</row>
    <row r="956" spans="1:26" ht="12.75" customHeight="1" x14ac:dyDescent="0.2">
      <c r="A956" s="272"/>
      <c r="B956" s="272"/>
      <c r="C956" s="272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</row>
    <row r="957" spans="1:26" ht="12.75" customHeight="1" x14ac:dyDescent="0.2">
      <c r="A957" s="272"/>
      <c r="B957" s="272"/>
      <c r="C957" s="272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</row>
    <row r="958" spans="1:26" ht="12.75" customHeight="1" x14ac:dyDescent="0.2">
      <c r="A958" s="272"/>
      <c r="B958" s="272"/>
      <c r="C958" s="272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</row>
    <row r="959" spans="1:26" ht="12.75" customHeight="1" x14ac:dyDescent="0.2">
      <c r="A959" s="272"/>
      <c r="B959" s="272"/>
      <c r="C959" s="272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</row>
    <row r="960" spans="1:26" ht="12.75" customHeight="1" x14ac:dyDescent="0.2">
      <c r="A960" s="272"/>
      <c r="B960" s="272"/>
      <c r="C960" s="272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</row>
    <row r="961" spans="1:26" ht="12.75" customHeight="1" x14ac:dyDescent="0.2">
      <c r="A961" s="272"/>
      <c r="B961" s="272"/>
      <c r="C961" s="272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</row>
    <row r="962" spans="1:26" ht="12.75" customHeight="1" x14ac:dyDescent="0.2">
      <c r="A962" s="272"/>
      <c r="B962" s="272"/>
      <c r="C962" s="272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</row>
    <row r="963" spans="1:26" ht="12.75" customHeight="1" x14ac:dyDescent="0.2">
      <c r="A963" s="272"/>
      <c r="B963" s="272"/>
      <c r="C963" s="272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</row>
    <row r="964" spans="1:26" ht="12.75" customHeight="1" x14ac:dyDescent="0.2">
      <c r="A964" s="272"/>
      <c r="B964" s="272"/>
      <c r="C964" s="272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</row>
    <row r="965" spans="1:26" ht="12.75" customHeight="1" x14ac:dyDescent="0.2">
      <c r="A965" s="272"/>
      <c r="B965" s="272"/>
      <c r="C965" s="272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</row>
    <row r="966" spans="1:26" ht="12.75" customHeight="1" x14ac:dyDescent="0.2">
      <c r="A966" s="272"/>
      <c r="B966" s="272"/>
      <c r="C966" s="272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</row>
    <row r="967" spans="1:26" ht="12.75" customHeight="1" x14ac:dyDescent="0.2">
      <c r="A967" s="272"/>
      <c r="B967" s="272"/>
      <c r="C967" s="272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</row>
    <row r="968" spans="1:26" ht="12.75" customHeight="1" x14ac:dyDescent="0.2">
      <c r="A968" s="272"/>
      <c r="B968" s="272"/>
      <c r="C968" s="272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</row>
    <row r="969" spans="1:26" ht="12.75" customHeight="1" x14ac:dyDescent="0.2">
      <c r="A969" s="272"/>
      <c r="B969" s="272"/>
      <c r="C969" s="272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</row>
    <row r="970" spans="1:26" ht="12.75" customHeight="1" x14ac:dyDescent="0.2">
      <c r="A970" s="272"/>
      <c r="B970" s="272"/>
      <c r="C970" s="272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2"/>
      <c r="P970" s="272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</row>
    <row r="971" spans="1:26" ht="12.75" customHeight="1" x14ac:dyDescent="0.2">
      <c r="A971" s="272"/>
      <c r="B971" s="272"/>
      <c r="C971" s="272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2"/>
      <c r="P971" s="272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</row>
    <row r="972" spans="1:26" ht="12.75" customHeight="1" x14ac:dyDescent="0.2">
      <c r="A972" s="272"/>
      <c r="B972" s="272"/>
      <c r="C972" s="272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2"/>
      <c r="P972" s="272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</row>
    <row r="973" spans="1:26" ht="12.75" customHeight="1" x14ac:dyDescent="0.2">
      <c r="A973" s="272"/>
      <c r="B973" s="272"/>
      <c r="C973" s="272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2"/>
      <c r="P973" s="272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</row>
    <row r="974" spans="1:26" ht="12.75" customHeight="1" x14ac:dyDescent="0.2">
      <c r="A974" s="272"/>
      <c r="B974" s="272"/>
      <c r="C974" s="272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2"/>
      <c r="P974" s="272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</row>
    <row r="975" spans="1:26" ht="12.75" customHeight="1" x14ac:dyDescent="0.2">
      <c r="A975" s="272"/>
      <c r="B975" s="272"/>
      <c r="C975" s="272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2"/>
      <c r="P975" s="272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</row>
    <row r="976" spans="1:26" ht="12.75" customHeight="1" x14ac:dyDescent="0.2">
      <c r="A976" s="272"/>
      <c r="B976" s="272"/>
      <c r="C976" s="272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2"/>
      <c r="P976" s="272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</row>
    <row r="977" spans="1:26" ht="12.75" customHeight="1" x14ac:dyDescent="0.2">
      <c r="A977" s="272"/>
      <c r="B977" s="272"/>
      <c r="C977" s="272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2"/>
      <c r="P977" s="272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</row>
    <row r="978" spans="1:26" ht="12.75" customHeight="1" x14ac:dyDescent="0.2">
      <c r="A978" s="272"/>
      <c r="B978" s="272"/>
      <c r="C978" s="272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2"/>
      <c r="P978" s="272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</row>
    <row r="979" spans="1:26" ht="12.75" customHeight="1" x14ac:dyDescent="0.2">
      <c r="A979" s="272"/>
      <c r="B979" s="272"/>
      <c r="C979" s="272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2"/>
      <c r="P979" s="272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</row>
    <row r="980" spans="1:26" ht="12.75" customHeight="1" x14ac:dyDescent="0.2">
      <c r="A980" s="272"/>
      <c r="B980" s="272"/>
      <c r="C980" s="272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2"/>
      <c r="P980" s="272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</row>
    <row r="981" spans="1:26" ht="12.75" customHeight="1" x14ac:dyDescent="0.2">
      <c r="A981" s="272"/>
      <c r="B981" s="272"/>
      <c r="C981" s="272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2"/>
      <c r="P981" s="272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</row>
    <row r="982" spans="1:26" ht="12.75" customHeight="1" x14ac:dyDescent="0.2">
      <c r="A982" s="272"/>
      <c r="B982" s="272"/>
      <c r="C982" s="272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2"/>
      <c r="P982" s="272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</row>
    <row r="983" spans="1:26" ht="12.75" customHeight="1" x14ac:dyDescent="0.2">
      <c r="A983" s="272"/>
      <c r="B983" s="272"/>
      <c r="C983" s="272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2"/>
      <c r="P983" s="272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</row>
    <row r="984" spans="1:26" ht="12.75" customHeight="1" x14ac:dyDescent="0.2">
      <c r="A984" s="272"/>
      <c r="B984" s="272"/>
      <c r="C984" s="272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2"/>
      <c r="P984" s="272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</row>
    <row r="985" spans="1:26" ht="12.75" customHeight="1" x14ac:dyDescent="0.2">
      <c r="A985" s="272"/>
      <c r="B985" s="272"/>
      <c r="C985" s="272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2"/>
      <c r="P985" s="272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</row>
    <row r="986" spans="1:26" ht="12.75" customHeight="1" x14ac:dyDescent="0.2">
      <c r="A986" s="272"/>
      <c r="B986" s="272"/>
      <c r="C986" s="272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2"/>
      <c r="P986" s="272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</row>
    <row r="987" spans="1:26" ht="12.75" customHeight="1" x14ac:dyDescent="0.2">
      <c r="A987" s="272"/>
      <c r="B987" s="272"/>
      <c r="C987" s="272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2"/>
      <c r="P987" s="272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</row>
    <row r="988" spans="1:26" ht="12.75" customHeight="1" x14ac:dyDescent="0.2">
      <c r="A988" s="272"/>
      <c r="B988" s="272"/>
      <c r="C988" s="272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2"/>
      <c r="P988" s="272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</row>
    <row r="989" spans="1:26" ht="12.75" customHeight="1" x14ac:dyDescent="0.2">
      <c r="A989" s="272"/>
      <c r="B989" s="272"/>
      <c r="C989" s="272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2"/>
      <c r="P989" s="272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</row>
    <row r="990" spans="1:26" ht="12.75" customHeight="1" x14ac:dyDescent="0.2">
      <c r="A990" s="272"/>
      <c r="B990" s="272"/>
      <c r="C990" s="272"/>
      <c r="D990" s="272"/>
      <c r="E990" s="272"/>
      <c r="F990" s="272"/>
      <c r="G990" s="272"/>
      <c r="H990" s="272"/>
      <c r="I990" s="272"/>
      <c r="J990" s="272"/>
      <c r="K990" s="272"/>
      <c r="L990" s="272"/>
      <c r="M990" s="272"/>
      <c r="N990" s="272"/>
      <c r="O990" s="272"/>
      <c r="P990" s="272"/>
      <c r="Q990" s="272"/>
      <c r="R990" s="272"/>
      <c r="S990" s="272"/>
      <c r="T990" s="272"/>
      <c r="U990" s="272"/>
      <c r="V990" s="272"/>
      <c r="W990" s="272"/>
      <c r="X990" s="272"/>
      <c r="Y990" s="272"/>
      <c r="Z990" s="272"/>
    </row>
    <row r="991" spans="1:26" ht="12.75" customHeight="1" x14ac:dyDescent="0.2">
      <c r="A991" s="272"/>
      <c r="B991" s="272"/>
      <c r="C991" s="272"/>
      <c r="D991" s="272"/>
      <c r="E991" s="272"/>
      <c r="F991" s="272"/>
      <c r="G991" s="272"/>
      <c r="H991" s="272"/>
      <c r="I991" s="272"/>
      <c r="J991" s="272"/>
      <c r="K991" s="272"/>
      <c r="L991" s="272"/>
      <c r="M991" s="272"/>
      <c r="N991" s="272"/>
      <c r="O991" s="272"/>
      <c r="P991" s="272"/>
      <c r="Q991" s="272"/>
      <c r="R991" s="272"/>
      <c r="S991" s="272"/>
      <c r="T991" s="272"/>
      <c r="U991" s="272"/>
      <c r="V991" s="272"/>
      <c r="W991" s="272"/>
      <c r="X991" s="272"/>
      <c r="Y991" s="272"/>
      <c r="Z991" s="272"/>
    </row>
    <row r="992" spans="1:26" ht="12.75" customHeight="1" x14ac:dyDescent="0.2">
      <c r="A992" s="272"/>
      <c r="B992" s="272"/>
      <c r="C992" s="272"/>
      <c r="D992" s="272"/>
      <c r="E992" s="272"/>
      <c r="F992" s="272"/>
      <c r="G992" s="272"/>
      <c r="H992" s="272"/>
      <c r="I992" s="272"/>
      <c r="J992" s="272"/>
      <c r="K992" s="272"/>
      <c r="L992" s="272"/>
      <c r="M992" s="272"/>
      <c r="N992" s="272"/>
      <c r="O992" s="272"/>
      <c r="P992" s="272"/>
      <c r="Q992" s="272"/>
      <c r="R992" s="272"/>
      <c r="S992" s="272"/>
      <c r="T992" s="272"/>
      <c r="U992" s="272"/>
      <c r="V992" s="272"/>
      <c r="W992" s="272"/>
      <c r="X992" s="272"/>
      <c r="Y992" s="272"/>
      <c r="Z992" s="272"/>
    </row>
    <row r="993" spans="1:26" ht="12.75" customHeight="1" x14ac:dyDescent="0.2">
      <c r="A993" s="272"/>
      <c r="B993" s="272"/>
      <c r="C993" s="272"/>
      <c r="D993" s="272"/>
      <c r="E993" s="272"/>
      <c r="F993" s="272"/>
      <c r="G993" s="272"/>
      <c r="H993" s="272"/>
      <c r="I993" s="272"/>
      <c r="J993" s="272"/>
      <c r="K993" s="272"/>
      <c r="L993" s="272"/>
      <c r="M993" s="272"/>
      <c r="N993" s="272"/>
      <c r="O993" s="272"/>
      <c r="P993" s="272"/>
      <c r="Q993" s="272"/>
      <c r="R993" s="272"/>
      <c r="S993" s="272"/>
      <c r="T993" s="272"/>
      <c r="U993" s="272"/>
      <c r="V993" s="272"/>
      <c r="W993" s="272"/>
      <c r="X993" s="272"/>
      <c r="Y993" s="272"/>
      <c r="Z993" s="272"/>
    </row>
    <row r="994" spans="1:26" ht="12.75" customHeight="1" x14ac:dyDescent="0.2">
      <c r="A994" s="272"/>
      <c r="B994" s="272"/>
      <c r="C994" s="272"/>
      <c r="D994" s="272"/>
      <c r="E994" s="272"/>
      <c r="F994" s="272"/>
      <c r="G994" s="272"/>
      <c r="H994" s="272"/>
      <c r="I994" s="272"/>
      <c r="J994" s="272"/>
      <c r="K994" s="272"/>
      <c r="L994" s="272"/>
      <c r="M994" s="272"/>
      <c r="N994" s="272"/>
      <c r="O994" s="272"/>
      <c r="P994" s="272"/>
      <c r="Q994" s="272"/>
      <c r="R994" s="272"/>
      <c r="S994" s="272"/>
      <c r="T994" s="272"/>
      <c r="U994" s="272"/>
      <c r="V994" s="272"/>
      <c r="W994" s="272"/>
      <c r="X994" s="272"/>
      <c r="Y994" s="272"/>
      <c r="Z994" s="272"/>
    </row>
    <row r="995" spans="1:26" ht="12.75" customHeight="1" x14ac:dyDescent="0.2">
      <c r="A995" s="272"/>
      <c r="B995" s="272"/>
      <c r="C995" s="272"/>
      <c r="D995" s="272"/>
      <c r="E995" s="272"/>
      <c r="F995" s="272"/>
      <c r="G995" s="272"/>
      <c r="H995" s="272"/>
      <c r="I995" s="272"/>
      <c r="J995" s="272"/>
      <c r="K995" s="272"/>
      <c r="L995" s="272"/>
      <c r="M995" s="272"/>
      <c r="N995" s="272"/>
      <c r="O995" s="272"/>
      <c r="P995" s="272"/>
      <c r="Q995" s="272"/>
      <c r="R995" s="272"/>
      <c r="S995" s="272"/>
      <c r="T995" s="272"/>
      <c r="U995" s="272"/>
      <c r="V995" s="272"/>
      <c r="W995" s="272"/>
      <c r="X995" s="272"/>
      <c r="Y995" s="272"/>
      <c r="Z995" s="272"/>
    </row>
    <row r="996" spans="1:26" ht="12.75" customHeight="1" x14ac:dyDescent="0.2">
      <c r="A996" s="272"/>
      <c r="B996" s="272"/>
      <c r="C996" s="272"/>
      <c r="D996" s="272"/>
      <c r="E996" s="272"/>
      <c r="F996" s="272"/>
      <c r="G996" s="272"/>
      <c r="H996" s="272"/>
      <c r="I996" s="272"/>
      <c r="J996" s="272"/>
      <c r="K996" s="272"/>
      <c r="L996" s="272"/>
      <c r="M996" s="272"/>
      <c r="N996" s="272"/>
      <c r="O996" s="272"/>
      <c r="P996" s="272"/>
      <c r="Q996" s="272"/>
      <c r="R996" s="272"/>
      <c r="S996" s="272"/>
      <c r="T996" s="272"/>
      <c r="U996" s="272"/>
      <c r="V996" s="272"/>
      <c r="W996" s="272"/>
      <c r="X996" s="272"/>
      <c r="Y996" s="272"/>
      <c r="Z996" s="272"/>
    </row>
    <row r="997" spans="1:26" ht="12.75" customHeight="1" x14ac:dyDescent="0.2">
      <c r="A997" s="272"/>
      <c r="B997" s="272"/>
      <c r="C997" s="272"/>
      <c r="D997" s="272"/>
      <c r="E997" s="272"/>
      <c r="F997" s="272"/>
      <c r="G997" s="272"/>
      <c r="H997" s="272"/>
      <c r="I997" s="272"/>
      <c r="J997" s="272"/>
      <c r="K997" s="272"/>
      <c r="L997" s="272"/>
      <c r="M997" s="272"/>
      <c r="N997" s="272"/>
      <c r="O997" s="272"/>
      <c r="P997" s="272"/>
      <c r="Q997" s="272"/>
      <c r="R997" s="272"/>
      <c r="S997" s="272"/>
      <c r="T997" s="272"/>
      <c r="U997" s="272"/>
      <c r="V997" s="272"/>
      <c r="W997" s="272"/>
      <c r="X997" s="272"/>
      <c r="Y997" s="272"/>
      <c r="Z997" s="272"/>
    </row>
    <row r="998" spans="1:26" ht="12.75" customHeight="1" x14ac:dyDescent="0.2">
      <c r="A998" s="272"/>
      <c r="B998" s="272"/>
      <c r="C998" s="272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2"/>
      <c r="P998" s="272"/>
      <c r="Q998" s="272"/>
      <c r="R998" s="272"/>
      <c r="S998" s="272"/>
      <c r="T998" s="272"/>
      <c r="U998" s="272"/>
      <c r="V998" s="272"/>
      <c r="W998" s="272"/>
      <c r="X998" s="272"/>
      <c r="Y998" s="272"/>
      <c r="Z998" s="272"/>
    </row>
    <row r="999" spans="1:26" ht="12.75" customHeight="1" x14ac:dyDescent="0.2">
      <c r="A999" s="272"/>
      <c r="B999" s="272"/>
      <c r="C999" s="272"/>
      <c r="D999" s="272"/>
      <c r="E999" s="272"/>
      <c r="F999" s="272"/>
      <c r="G999" s="272"/>
      <c r="H999" s="272"/>
      <c r="I999" s="272"/>
      <c r="J999" s="272"/>
      <c r="K999" s="272"/>
      <c r="L999" s="272"/>
      <c r="M999" s="272"/>
      <c r="N999" s="272"/>
      <c r="O999" s="272"/>
      <c r="P999" s="272"/>
      <c r="Q999" s="272"/>
      <c r="R999" s="272"/>
      <c r="S999" s="272"/>
      <c r="T999" s="272"/>
      <c r="U999" s="272"/>
      <c r="V999" s="272"/>
      <c r="W999" s="272"/>
      <c r="X999" s="272"/>
      <c r="Y999" s="272"/>
      <c r="Z999" s="272"/>
    </row>
    <row r="1000" spans="1:26" ht="12.75" customHeight="1" x14ac:dyDescent="0.2">
      <c r="A1000" s="272"/>
      <c r="B1000" s="272"/>
      <c r="C1000" s="272"/>
      <c r="D1000" s="272"/>
      <c r="E1000" s="272"/>
      <c r="F1000" s="272"/>
      <c r="G1000" s="272"/>
      <c r="H1000" s="272"/>
      <c r="I1000" s="272"/>
      <c r="J1000" s="272"/>
      <c r="K1000" s="272"/>
      <c r="L1000" s="272"/>
      <c r="M1000" s="272"/>
      <c r="N1000" s="272"/>
      <c r="O1000" s="272"/>
      <c r="P1000" s="272"/>
      <c r="Q1000" s="272"/>
      <c r="R1000" s="272"/>
      <c r="S1000" s="272"/>
      <c r="T1000" s="272"/>
      <c r="U1000" s="272"/>
      <c r="V1000" s="272"/>
      <c r="W1000" s="272"/>
      <c r="X1000" s="272"/>
      <c r="Y1000" s="272"/>
      <c r="Z1000" s="27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2"/>
  <sheetViews>
    <sheetView workbookViewId="0"/>
  </sheetViews>
  <sheetFormatPr baseColWidth="10" defaultColWidth="12.5703125" defaultRowHeight="15" customHeight="1" x14ac:dyDescent="0.2"/>
  <cols>
    <col min="1" max="5" width="12.5703125" customWidth="1"/>
    <col min="6" max="6" width="14.140625" customWidth="1"/>
  </cols>
  <sheetData>
    <row r="1" spans="1:12" ht="12.75" x14ac:dyDescent="0.2">
      <c r="A1" s="336" t="s">
        <v>256</v>
      </c>
      <c r="B1" s="305"/>
      <c r="C1" s="339" t="s">
        <v>257</v>
      </c>
      <c r="D1" s="305"/>
      <c r="E1" s="339" t="s">
        <v>258</v>
      </c>
      <c r="F1" s="305"/>
      <c r="G1" s="339" t="s">
        <v>259</v>
      </c>
      <c r="H1" s="305"/>
      <c r="I1" s="339" t="s">
        <v>260</v>
      </c>
      <c r="J1" s="305"/>
      <c r="K1" s="339" t="s">
        <v>261</v>
      </c>
      <c r="L1" s="305"/>
    </row>
    <row r="2" spans="1:12" ht="12.75" x14ac:dyDescent="0.2">
      <c r="A2" s="310"/>
      <c r="B2" s="312"/>
      <c r="C2" s="311"/>
      <c r="D2" s="312"/>
      <c r="E2" s="311"/>
      <c r="F2" s="312"/>
      <c r="G2" s="311"/>
      <c r="H2" s="312"/>
      <c r="I2" s="311"/>
      <c r="J2" s="312"/>
      <c r="K2" s="311"/>
      <c r="L2" s="312"/>
    </row>
    <row r="3" spans="1:12" ht="12.75" x14ac:dyDescent="0.2">
      <c r="A3" s="336">
        <v>1</v>
      </c>
      <c r="B3" s="305"/>
      <c r="C3" s="333" t="s">
        <v>262</v>
      </c>
      <c r="D3" s="329"/>
      <c r="E3" s="336">
        <v>5</v>
      </c>
      <c r="F3" s="305"/>
      <c r="G3" s="338">
        <v>0.29166666666666669</v>
      </c>
      <c r="H3" s="329"/>
      <c r="I3" s="340"/>
      <c r="J3" s="305"/>
      <c r="K3" s="333"/>
      <c r="L3" s="329"/>
    </row>
    <row r="4" spans="1:12" ht="12.75" x14ac:dyDescent="0.2">
      <c r="A4" s="337"/>
      <c r="B4" s="329"/>
      <c r="C4" s="331"/>
      <c r="D4" s="329"/>
      <c r="E4" s="337"/>
      <c r="F4" s="329"/>
      <c r="G4" s="331"/>
      <c r="H4" s="329"/>
      <c r="I4" s="337"/>
      <c r="J4" s="329"/>
      <c r="K4" s="331"/>
      <c r="L4" s="329"/>
    </row>
    <row r="5" spans="1:12" ht="12.75" x14ac:dyDescent="0.2">
      <c r="A5" s="332">
        <v>2</v>
      </c>
      <c r="B5" s="329"/>
      <c r="C5" s="333" t="s">
        <v>263</v>
      </c>
      <c r="D5" s="329"/>
      <c r="E5" s="332">
        <v>2</v>
      </c>
      <c r="F5" s="329"/>
      <c r="G5" s="338">
        <v>0.3125</v>
      </c>
      <c r="H5" s="329"/>
      <c r="I5" s="341"/>
      <c r="J5" s="329"/>
      <c r="K5" s="333"/>
      <c r="L5" s="329"/>
    </row>
    <row r="6" spans="1:12" ht="12.75" x14ac:dyDescent="0.2">
      <c r="A6" s="337"/>
      <c r="B6" s="329"/>
      <c r="C6" s="331"/>
      <c r="D6" s="329"/>
      <c r="E6" s="337"/>
      <c r="F6" s="329"/>
      <c r="G6" s="331"/>
      <c r="H6" s="329"/>
      <c r="I6" s="337"/>
      <c r="J6" s="329"/>
      <c r="K6" s="331"/>
      <c r="L6" s="329"/>
    </row>
    <row r="7" spans="1:12" ht="12.75" x14ac:dyDescent="0.2">
      <c r="A7" s="332">
        <v>7</v>
      </c>
      <c r="B7" s="329"/>
      <c r="C7" s="333" t="s">
        <v>264</v>
      </c>
      <c r="D7" s="331"/>
      <c r="E7" s="332">
        <v>4</v>
      </c>
      <c r="F7" s="329"/>
      <c r="G7" s="338">
        <v>0.27083333333333331</v>
      </c>
      <c r="H7" s="331"/>
      <c r="I7" s="332"/>
      <c r="J7" s="329"/>
      <c r="K7" s="333"/>
      <c r="L7" s="329"/>
    </row>
    <row r="8" spans="1:12" ht="12.75" x14ac:dyDescent="0.2">
      <c r="A8" s="337"/>
      <c r="B8" s="329"/>
      <c r="C8" s="331"/>
      <c r="D8" s="331"/>
      <c r="E8" s="337"/>
      <c r="F8" s="329"/>
      <c r="G8" s="331"/>
      <c r="H8" s="331"/>
      <c r="I8" s="337"/>
      <c r="J8" s="329"/>
      <c r="K8" s="331"/>
      <c r="L8" s="329"/>
    </row>
    <row r="9" spans="1:12" ht="12.75" x14ac:dyDescent="0.2">
      <c r="A9" s="332">
        <v>8</v>
      </c>
      <c r="B9" s="329"/>
      <c r="C9" s="333" t="s">
        <v>265</v>
      </c>
      <c r="D9" s="331"/>
      <c r="E9" s="332">
        <v>3</v>
      </c>
      <c r="F9" s="329"/>
      <c r="G9" s="338">
        <v>0.33333333333333331</v>
      </c>
      <c r="H9" s="331"/>
      <c r="I9" s="332"/>
      <c r="J9" s="329"/>
      <c r="K9" s="333">
        <v>2</v>
      </c>
      <c r="L9" s="329"/>
    </row>
    <row r="10" spans="1:12" ht="12.75" x14ac:dyDescent="0.2">
      <c r="A10" s="337"/>
      <c r="B10" s="329"/>
      <c r="C10" s="331"/>
      <c r="D10" s="331"/>
      <c r="E10" s="337"/>
      <c r="F10" s="329"/>
      <c r="G10" s="331"/>
      <c r="H10" s="331"/>
      <c r="I10" s="337"/>
      <c r="J10" s="329"/>
      <c r="K10" s="331"/>
      <c r="L10" s="329"/>
    </row>
    <row r="11" spans="1:12" ht="15.75" x14ac:dyDescent="0.25">
      <c r="A11" s="332">
        <v>9</v>
      </c>
      <c r="B11" s="329"/>
      <c r="C11" s="333" t="s">
        <v>266</v>
      </c>
      <c r="D11" s="329"/>
      <c r="E11" s="332">
        <v>8</v>
      </c>
      <c r="F11" s="329"/>
      <c r="G11" s="334"/>
      <c r="H11" s="329"/>
      <c r="I11" s="335"/>
      <c r="J11" s="329"/>
      <c r="K11" s="328" t="s">
        <v>267</v>
      </c>
      <c r="L11" s="329"/>
    </row>
    <row r="12" spans="1:12" ht="12.75" x14ac:dyDescent="0.2">
      <c r="A12" s="310"/>
      <c r="B12" s="312"/>
      <c r="C12" s="311"/>
      <c r="D12" s="312"/>
      <c r="E12" s="310"/>
      <c r="F12" s="312"/>
      <c r="G12" s="311"/>
      <c r="H12" s="312"/>
      <c r="I12" s="330"/>
      <c r="J12" s="312"/>
      <c r="K12" s="311"/>
      <c r="L12" s="312"/>
    </row>
    <row r="13" spans="1:12" ht="15" customHeight="1" x14ac:dyDescent="0.2">
      <c r="A13" s="331"/>
      <c r="B13" s="331"/>
      <c r="C13" s="331"/>
      <c r="D13" s="331"/>
      <c r="E13" s="331"/>
      <c r="F13" s="331"/>
      <c r="G13" s="331"/>
      <c r="H13" s="331"/>
      <c r="I13" s="331"/>
      <c r="J13" s="331"/>
    </row>
    <row r="14" spans="1:12" ht="15" customHeight="1" x14ac:dyDescent="0.2">
      <c r="A14" s="331"/>
      <c r="B14" s="331"/>
      <c r="C14" s="331"/>
      <c r="D14" s="331"/>
      <c r="E14" s="331"/>
      <c r="F14" s="331"/>
      <c r="G14" s="331"/>
      <c r="H14" s="331"/>
      <c r="I14" s="331"/>
      <c r="J14" s="331"/>
    </row>
    <row r="15" spans="1:12" ht="15" customHeight="1" x14ac:dyDescent="0.2">
      <c r="A15" s="331"/>
      <c r="B15" s="331"/>
      <c r="C15" s="331"/>
      <c r="D15" s="331"/>
      <c r="E15" s="331"/>
      <c r="F15" s="331"/>
      <c r="G15" s="331"/>
      <c r="H15" s="331"/>
      <c r="I15" s="331"/>
      <c r="J15" s="331"/>
    </row>
    <row r="16" spans="1:12" ht="15" customHeight="1" x14ac:dyDescent="0.2">
      <c r="A16" s="331"/>
      <c r="B16" s="331"/>
      <c r="C16" s="331"/>
      <c r="D16" s="331"/>
      <c r="E16" s="331"/>
      <c r="F16" s="331"/>
      <c r="G16" s="331"/>
      <c r="H16" s="331"/>
      <c r="I16" s="331"/>
      <c r="J16" s="331"/>
    </row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47"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G3:H4"/>
    <mergeCell ref="I3:J4"/>
    <mergeCell ref="G5:H6"/>
    <mergeCell ref="I5:J6"/>
    <mergeCell ref="K5:L6"/>
    <mergeCell ref="I11:J11"/>
    <mergeCell ref="K9:L10"/>
    <mergeCell ref="C3:D4"/>
    <mergeCell ref="E3:F4"/>
    <mergeCell ref="A5:B6"/>
    <mergeCell ref="C5:D6"/>
    <mergeCell ref="E5:F6"/>
    <mergeCell ref="C7:D8"/>
    <mergeCell ref="E7:F8"/>
    <mergeCell ref="A9:B10"/>
    <mergeCell ref="C9:D10"/>
    <mergeCell ref="E9:F10"/>
    <mergeCell ref="G9:H10"/>
    <mergeCell ref="I9:J10"/>
    <mergeCell ref="G7:H8"/>
    <mergeCell ref="I7:J8"/>
    <mergeCell ref="K11:L12"/>
    <mergeCell ref="I12:J12"/>
    <mergeCell ref="E15:F16"/>
    <mergeCell ref="G15:H16"/>
    <mergeCell ref="A13:B14"/>
    <mergeCell ref="C13:D14"/>
    <mergeCell ref="E13:F14"/>
    <mergeCell ref="G13:H14"/>
    <mergeCell ref="I13:J14"/>
    <mergeCell ref="A15:B16"/>
    <mergeCell ref="C15:D16"/>
    <mergeCell ref="I15:J16"/>
    <mergeCell ref="A11:B12"/>
    <mergeCell ref="C11:D12"/>
    <mergeCell ref="E11:F12"/>
    <mergeCell ref="G11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2023-09-05T15:38:13Z</dcterms:modified>
</cp:coreProperties>
</file>